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" sheetId="1" r:id="rId5"/>
    <sheet state="visible" name="01" sheetId="2" r:id="rId6"/>
    <sheet state="visible" name="02" sheetId="3" r:id="rId7"/>
    <sheet state="visible" name="03" sheetId="4" r:id="rId8"/>
    <sheet state="visible" name="04" sheetId="5" r:id="rId9"/>
    <sheet state="visible" name="05" sheetId="6" r:id="rId10"/>
    <sheet state="visible" name="06" sheetId="7" r:id="rId11"/>
    <sheet state="visible" name="07" sheetId="8" r:id="rId12"/>
    <sheet state="visible" name="08" sheetId="9" r:id="rId13"/>
    <sheet state="visible" name="09" sheetId="10" r:id="rId14"/>
    <sheet state="visible" name="10" sheetId="11" r:id="rId15"/>
    <sheet state="visible" name="11" sheetId="12" r:id="rId16"/>
    <sheet state="visible" name="12" sheetId="13" r:id="rId17"/>
    <sheet state="visible" name="13" sheetId="14" r:id="rId18"/>
    <sheet state="visible" name="14" sheetId="15" r:id="rId19"/>
    <sheet state="visible" name="15" sheetId="16" r:id="rId20"/>
    <sheet state="visible" name="16" sheetId="17" r:id="rId21"/>
    <sheet state="visible" name="17" sheetId="18" r:id="rId22"/>
    <sheet state="visible" name="18" sheetId="19" r:id="rId23"/>
    <sheet state="visible" name="19" sheetId="20" r:id="rId24"/>
    <sheet state="visible" name="20" sheetId="21" r:id="rId25"/>
    <sheet state="visible" name="21" sheetId="22" r:id="rId26"/>
    <sheet state="visible" name="22" sheetId="23" r:id="rId27"/>
    <sheet state="visible" name="23" sheetId="24" r:id="rId28"/>
    <sheet state="visible" name="24" sheetId="25" r:id="rId29"/>
    <sheet state="visible" name="25" sheetId="26" r:id="rId30"/>
    <sheet state="visible" name="26" sheetId="27" r:id="rId31"/>
    <sheet state="visible" name="27" sheetId="28" r:id="rId32"/>
    <sheet state="visible" name="28" sheetId="29" r:id="rId33"/>
    <sheet state="visible" name="29" sheetId="30" r:id="rId34"/>
    <sheet state="visible" name="30" sheetId="31" r:id="rId35"/>
    <sheet state="visible" name="31" sheetId="32" r:id="rId36"/>
  </sheets>
  <definedNames>
    <definedName hidden="1" localSheetId="0" name="_xlnm._FilterDatabase">DB!$D$3:$F$800</definedName>
    <definedName hidden="1" localSheetId="1" name="_xlnm._FilterDatabase">'01'!$A$17:$O$167</definedName>
    <definedName hidden="1" localSheetId="2" name="_xlnm._FilterDatabase">'02'!$A$17:$O$167</definedName>
    <definedName hidden="1" localSheetId="3" name="_xlnm._FilterDatabase">'03'!$A$17:$O$167</definedName>
    <definedName hidden="1" localSheetId="4" name="_xlnm._FilterDatabase">'04'!$A$17:$O$167</definedName>
    <definedName hidden="1" localSheetId="5" name="_xlnm._FilterDatabase">'05'!$A$17:$O$167</definedName>
    <definedName hidden="1" localSheetId="6" name="_xlnm._FilterDatabase">'06'!$A$17:$O$167</definedName>
    <definedName hidden="1" localSheetId="7" name="_xlnm._FilterDatabase">'07'!$A$17:$O$167</definedName>
    <definedName hidden="1" localSheetId="8" name="_xlnm._FilterDatabase">'08'!$A$17:$O$167</definedName>
    <definedName hidden="1" localSheetId="9" name="_xlnm._FilterDatabase">'09'!$A$17:$O$168</definedName>
    <definedName hidden="1" localSheetId="10" name="_xlnm._FilterDatabase">'10'!$A$17:$O$167</definedName>
    <definedName hidden="1" localSheetId="11" name="_xlnm._FilterDatabase">'11'!$A$17:$O$167</definedName>
    <definedName hidden="1" localSheetId="12" name="_xlnm._FilterDatabase">'12'!$A$17:$O$167</definedName>
    <definedName hidden="1" localSheetId="13" name="_xlnm._FilterDatabase">'13'!$A$17:$O$167</definedName>
    <definedName hidden="1" localSheetId="14" name="_xlnm._FilterDatabase">'14'!$A$17:$O$167</definedName>
    <definedName hidden="1" localSheetId="15" name="_xlnm._FilterDatabase">'15'!$A$17:$O$167</definedName>
    <definedName hidden="1" localSheetId="16" name="_xlnm._FilterDatabase">'16'!$A$17:$O$167</definedName>
    <definedName hidden="1" localSheetId="17" name="_xlnm._FilterDatabase">'17'!$A$17:$O$167</definedName>
    <definedName hidden="1" localSheetId="18" name="_xlnm._FilterDatabase">'18'!$A$17:$O$167</definedName>
    <definedName hidden="1" localSheetId="19" name="_xlnm._FilterDatabase">'19'!$A$17:$O$167</definedName>
    <definedName hidden="1" localSheetId="20" name="_xlnm._FilterDatabase">'20'!$A$17:$O$167</definedName>
    <definedName hidden="1" localSheetId="21" name="_xlnm._FilterDatabase">'21'!$A$17:$O$167</definedName>
    <definedName hidden="1" localSheetId="22" name="_xlnm._FilterDatabase">'22'!$A$17:$O$166</definedName>
    <definedName hidden="1" localSheetId="23" name="_xlnm._FilterDatabase">'23'!$A$17:$O$167</definedName>
    <definedName hidden="1" localSheetId="24" name="_xlnm._FilterDatabase">'24'!$A$17:$O$167</definedName>
    <definedName hidden="1" localSheetId="25" name="_xlnm._FilterDatabase">'25'!$A$17:$O$167</definedName>
    <definedName hidden="1" localSheetId="26" name="_xlnm._FilterDatabase">'26'!$A$17:$O$167</definedName>
    <definedName hidden="1" localSheetId="27" name="_xlnm._FilterDatabase">'27'!$A$17:$O$167</definedName>
    <definedName hidden="1" localSheetId="28" name="_xlnm._FilterDatabase">'28'!$A$17:$O$167</definedName>
    <definedName hidden="1" localSheetId="29" name="_xlnm._FilterDatabase">'29'!$A$17:$O$167</definedName>
    <definedName hidden="1" localSheetId="30" name="_xlnm._FilterDatabase">'30'!$A$17:$O$167</definedName>
    <definedName hidden="1" localSheetId="31" name="_xlnm._FilterDatabase">'31'!$A$17:$O$167</definedName>
  </definedNames>
  <calcPr/>
</workbook>
</file>

<file path=xl/sharedStrings.xml><?xml version="1.0" encoding="utf-8"?>
<sst xmlns="http://schemas.openxmlformats.org/spreadsheetml/2006/main" count="19668" uniqueCount="1665">
  <si>
    <t>SCHEDULE AIRLINE</t>
  </si>
  <si>
    <t>PESAWAT</t>
  </si>
  <si>
    <t>FLIGHT NO</t>
  </si>
  <si>
    <t>ROUTE</t>
  </si>
  <si>
    <t>REGISTRASI</t>
  </si>
  <si>
    <t>TYPE</t>
  </si>
  <si>
    <t>MASKAPAI</t>
  </si>
  <si>
    <t>-</t>
  </si>
  <si>
    <t>EX RON</t>
  </si>
  <si>
    <t>PK-JTX</t>
  </si>
  <si>
    <t>BELL 407</t>
  </si>
  <si>
    <t>AIR PASIFIC</t>
  </si>
  <si>
    <t>0B 1001</t>
  </si>
  <si>
    <t>WIII</t>
  </si>
  <si>
    <t>PK-ODC</t>
  </si>
  <si>
    <t>AS350</t>
  </si>
  <si>
    <t>AIRFAST</t>
  </si>
  <si>
    <t>0B 1051</t>
  </si>
  <si>
    <t>WAJJ</t>
  </si>
  <si>
    <t>PK-OCF</t>
  </si>
  <si>
    <t>DHC 6</t>
  </si>
  <si>
    <t>0B 5021</t>
  </si>
  <si>
    <t>WAAA</t>
  </si>
  <si>
    <t>PK-OCH</t>
  </si>
  <si>
    <t>TWIN OTTER</t>
  </si>
  <si>
    <t>0B 5022</t>
  </si>
  <si>
    <t>WAMM</t>
  </si>
  <si>
    <t>PK-OCI</t>
  </si>
  <si>
    <t>0B 5024</t>
  </si>
  <si>
    <t>PK-NKV</t>
  </si>
  <si>
    <t>B 733</t>
  </si>
  <si>
    <t>AIRNESIA</t>
  </si>
  <si>
    <t>0B 5271</t>
  </si>
  <si>
    <t>WAOO</t>
  </si>
  <si>
    <t>PK-NMI</t>
  </si>
  <si>
    <t>0B 5272</t>
  </si>
  <si>
    <t>PK-BBN</t>
  </si>
  <si>
    <t>B 738</t>
  </si>
  <si>
    <t>B. B. N</t>
  </si>
  <si>
    <t>0B 5273</t>
  </si>
  <si>
    <t>PK-BBJ</t>
  </si>
  <si>
    <t>B 734</t>
  </si>
  <si>
    <t>B. B. N.</t>
  </si>
  <si>
    <t>0B 5274</t>
  </si>
  <si>
    <t>PK-BKA</t>
  </si>
  <si>
    <t>A 320</t>
  </si>
  <si>
    <t>BATIK AIR</t>
  </si>
  <si>
    <t>0B 5275</t>
  </si>
  <si>
    <t>PK-BKB</t>
  </si>
  <si>
    <t>0B 5276</t>
  </si>
  <si>
    <t>PK-BKC</t>
  </si>
  <si>
    <t>0B 5611</t>
  </si>
  <si>
    <t>WIOO</t>
  </si>
  <si>
    <t>PK-BKD</t>
  </si>
  <si>
    <t>0B 5612</t>
  </si>
  <si>
    <t>PK-BKE</t>
  </si>
  <si>
    <t>0B 5613</t>
  </si>
  <si>
    <t>PK-BKF</t>
  </si>
  <si>
    <t>0B 5614</t>
  </si>
  <si>
    <t>PK-BKG</t>
  </si>
  <si>
    <t>0B 5631</t>
  </si>
  <si>
    <t>WAGG</t>
  </si>
  <si>
    <t>PK-BKH</t>
  </si>
  <si>
    <t>0B 5632</t>
  </si>
  <si>
    <t>PK-BKI</t>
  </si>
  <si>
    <t>0B 5633</t>
  </si>
  <si>
    <t>PK-BKJ</t>
  </si>
  <si>
    <t>0B 5634</t>
  </si>
  <si>
    <t>PK-BKK</t>
  </si>
  <si>
    <t>GA 0121</t>
  </si>
  <si>
    <t>WIMM</t>
  </si>
  <si>
    <t>PK-BKL</t>
  </si>
  <si>
    <t>GA 0163</t>
  </si>
  <si>
    <t>WIEE</t>
  </si>
  <si>
    <t>PK-BKM</t>
  </si>
  <si>
    <t>GA 0166</t>
  </si>
  <si>
    <t>PK-BKN</t>
  </si>
  <si>
    <t>GA 0180</t>
  </si>
  <si>
    <t>PK-BKO</t>
  </si>
  <si>
    <t>GA 0181</t>
  </si>
  <si>
    <t>PK-BKP</t>
  </si>
  <si>
    <t>GA 0330</t>
  </si>
  <si>
    <t>WARR</t>
  </si>
  <si>
    <t>PK-BKQ</t>
  </si>
  <si>
    <t>GA 0331</t>
  </si>
  <si>
    <t>PK-BKR</t>
  </si>
  <si>
    <t>GA 1301</t>
  </si>
  <si>
    <t>PK-BKS</t>
  </si>
  <si>
    <t>GA 1631</t>
  </si>
  <si>
    <t>PK-BKT</t>
  </si>
  <si>
    <t>GA 4050</t>
  </si>
  <si>
    <t>WADD</t>
  </si>
  <si>
    <t>PK-BKU</t>
  </si>
  <si>
    <t>GA 6361</t>
  </si>
  <si>
    <t>PK-BKV</t>
  </si>
  <si>
    <t>GM 001</t>
  </si>
  <si>
    <t>PK-BKW</t>
  </si>
  <si>
    <t>GM 0019</t>
  </si>
  <si>
    <t>WMKK</t>
  </si>
  <si>
    <t>PK-BKX</t>
  </si>
  <si>
    <t>GM 002</t>
  </si>
  <si>
    <t>PK-BKY</t>
  </si>
  <si>
    <t>GM 0141</t>
  </si>
  <si>
    <t>PK-BKZ</t>
  </si>
  <si>
    <t>GM 019</t>
  </si>
  <si>
    <t>WSSS</t>
  </si>
  <si>
    <t>PK-BLA</t>
  </si>
  <si>
    <t>GM 030</t>
  </si>
  <si>
    <t>WALL</t>
  </si>
  <si>
    <t>PK-BLB</t>
  </si>
  <si>
    <t>GM 061</t>
  </si>
  <si>
    <t>PK-BLC</t>
  </si>
  <si>
    <t>GM 063</t>
  </si>
  <si>
    <t>PK-BLD</t>
  </si>
  <si>
    <t>GM 065</t>
  </si>
  <si>
    <t>PK-BLE</t>
  </si>
  <si>
    <t>GM 066</t>
  </si>
  <si>
    <t>PK-BLF</t>
  </si>
  <si>
    <t>GM 110</t>
  </si>
  <si>
    <t>PK-BLG</t>
  </si>
  <si>
    <t>GM 141</t>
  </si>
  <si>
    <t>PK-BLH</t>
  </si>
  <si>
    <t>GM 142</t>
  </si>
  <si>
    <t>PK-BLI</t>
  </si>
  <si>
    <t>GM 143</t>
  </si>
  <si>
    <t>PK-BLJ</t>
  </si>
  <si>
    <t>GM 144</t>
  </si>
  <si>
    <t>PK-BLK</t>
  </si>
  <si>
    <t>GM 145</t>
  </si>
  <si>
    <t>PK-BLL</t>
  </si>
  <si>
    <t>GM 150</t>
  </si>
  <si>
    <t>PK-BLM</t>
  </si>
  <si>
    <t>GM 151</t>
  </si>
  <si>
    <t>PK-BLN</t>
  </si>
  <si>
    <t>GM 171</t>
  </si>
  <si>
    <t>PK-BLO</t>
  </si>
  <si>
    <t>GM 172</t>
  </si>
  <si>
    <t>PK-BLP</t>
  </si>
  <si>
    <t>GM 174</t>
  </si>
  <si>
    <t>PK-BLQ</t>
  </si>
  <si>
    <t>GM 175</t>
  </si>
  <si>
    <t>PK-BLR</t>
  </si>
  <si>
    <t>GM 180</t>
  </si>
  <si>
    <t>PK-BLS</t>
  </si>
  <si>
    <t>GM 182</t>
  </si>
  <si>
    <t>PK-BLT</t>
  </si>
  <si>
    <t>GM 193</t>
  </si>
  <si>
    <t>PK-BLU</t>
  </si>
  <si>
    <t>GM 203D</t>
  </si>
  <si>
    <t>PK-BLV</t>
  </si>
  <si>
    <t>GM 302</t>
  </si>
  <si>
    <t>WBKL</t>
  </si>
  <si>
    <t>PK-BLW</t>
  </si>
  <si>
    <t>GM 306</t>
  </si>
  <si>
    <t>PK-BLX</t>
  </si>
  <si>
    <t>GM 362</t>
  </si>
  <si>
    <t>PK-BLY</t>
  </si>
  <si>
    <t>GM 449</t>
  </si>
  <si>
    <t>WIDD</t>
  </si>
  <si>
    <t>PK-BLZ</t>
  </si>
  <si>
    <t>GM 741</t>
  </si>
  <si>
    <t>WICC</t>
  </si>
  <si>
    <t>PK-LAA</t>
  </si>
  <si>
    <t>GM 861</t>
  </si>
  <si>
    <t>PK-LAB</t>
  </si>
  <si>
    <t>ID 5002</t>
  </si>
  <si>
    <t>WILL</t>
  </si>
  <si>
    <t>PK-LAC</t>
  </si>
  <si>
    <t>ID 6010</t>
  </si>
  <si>
    <t>PK-LAD</t>
  </si>
  <si>
    <t>ID 7010</t>
  </si>
  <si>
    <t>PK-LAE</t>
  </si>
  <si>
    <t>ID 7011</t>
  </si>
  <si>
    <t>PK-LAF</t>
  </si>
  <si>
    <t>ID 7014</t>
  </si>
  <si>
    <t>PK-LAG</t>
  </si>
  <si>
    <t>ID 7021</t>
  </si>
  <si>
    <t>PK-LAH</t>
  </si>
  <si>
    <t>ID 7040</t>
  </si>
  <si>
    <t>WAHQ</t>
  </si>
  <si>
    <t>PK-LAI</t>
  </si>
  <si>
    <t>ID 7041</t>
  </si>
  <si>
    <t>PK-LAJ</t>
  </si>
  <si>
    <t>ID 7051</t>
  </si>
  <si>
    <t>WIPP</t>
  </si>
  <si>
    <t>PK-LAK</t>
  </si>
  <si>
    <t>ID 7052</t>
  </si>
  <si>
    <t>PK-LAL</t>
  </si>
  <si>
    <t>ID 7053</t>
  </si>
  <si>
    <t>PK-LAM</t>
  </si>
  <si>
    <t>ID 7054</t>
  </si>
  <si>
    <t>PK-LAN</t>
  </si>
  <si>
    <t>ID 7055</t>
  </si>
  <si>
    <t>PK-LAO</t>
  </si>
  <si>
    <t>ID 7056</t>
  </si>
  <si>
    <t>PK-LAP</t>
  </si>
  <si>
    <t>ID 7058</t>
  </si>
  <si>
    <t>PK-LAQ</t>
  </si>
  <si>
    <t>ID 7059</t>
  </si>
  <si>
    <t>PK-LAR</t>
  </si>
  <si>
    <t>ID 7060</t>
  </si>
  <si>
    <t>WIBB</t>
  </si>
  <si>
    <t>PK-LAS</t>
  </si>
  <si>
    <t>ID 7061</t>
  </si>
  <si>
    <t>PK-LAT</t>
  </si>
  <si>
    <t>ID 7062</t>
  </si>
  <si>
    <t>PK-LAU</t>
  </si>
  <si>
    <t>ID 7063</t>
  </si>
  <si>
    <t>PK-LAV</t>
  </si>
  <si>
    <t>ID 7065</t>
  </si>
  <si>
    <t>PK-LAW</t>
  </si>
  <si>
    <t>ID 7066</t>
  </si>
  <si>
    <t>PK-LAX</t>
  </si>
  <si>
    <t>ID 7108</t>
  </si>
  <si>
    <t>PK-LAY</t>
  </si>
  <si>
    <t>ID 7109</t>
  </si>
  <si>
    <t>PK-LAZ</t>
  </si>
  <si>
    <t>ID 7270</t>
  </si>
  <si>
    <t>PK-LDA</t>
  </si>
  <si>
    <t>ID 7271</t>
  </si>
  <si>
    <t>PK-LDB</t>
  </si>
  <si>
    <t>ID 7308</t>
  </si>
  <si>
    <t>PK-LDC</t>
  </si>
  <si>
    <t>ID 7309</t>
  </si>
  <si>
    <t>PK-LDD</t>
  </si>
  <si>
    <t>ID 7310</t>
  </si>
  <si>
    <t>PK-LDE</t>
  </si>
  <si>
    <t>ID 7311</t>
  </si>
  <si>
    <t>PK-LDF</t>
  </si>
  <si>
    <t>ID 7501</t>
  </si>
  <si>
    <t>PK-LDG</t>
  </si>
  <si>
    <t>ID 7502</t>
  </si>
  <si>
    <t>PK-LDH</t>
  </si>
  <si>
    <t>ID 7503</t>
  </si>
  <si>
    <t>PK-LDI</t>
  </si>
  <si>
    <t>ID 7508</t>
  </si>
  <si>
    <t>PK-LDJ</t>
  </si>
  <si>
    <t>ID 7510</t>
  </si>
  <si>
    <t>PK-LDK</t>
  </si>
  <si>
    <t>ID 7511</t>
  </si>
  <si>
    <t>PK-LDL</t>
  </si>
  <si>
    <t>ID 7512</t>
  </si>
  <si>
    <t>PK-LDM</t>
  </si>
  <si>
    <t>ID 7513</t>
  </si>
  <si>
    <t>PK-LDN</t>
  </si>
  <si>
    <t>ID 7514</t>
  </si>
  <si>
    <t>PK-LDO</t>
  </si>
  <si>
    <t>ID 7515</t>
  </si>
  <si>
    <t>PK-LDP</t>
  </si>
  <si>
    <t>ID 7516</t>
  </si>
  <si>
    <t>PK-LDQ</t>
  </si>
  <si>
    <t>ID 7517</t>
  </si>
  <si>
    <t>PK-LDR</t>
  </si>
  <si>
    <t>ID 7518</t>
  </si>
  <si>
    <t>PK-LDS</t>
  </si>
  <si>
    <t>ID 7519</t>
  </si>
  <si>
    <t>PK-LDT</t>
  </si>
  <si>
    <t>ID 7520</t>
  </si>
  <si>
    <t>PK-LDU</t>
  </si>
  <si>
    <t>ID 7521</t>
  </si>
  <si>
    <t>PK-LDV</t>
  </si>
  <si>
    <t>ID 7530</t>
  </si>
  <si>
    <t>WAHI</t>
  </si>
  <si>
    <t>PK-LDW</t>
  </si>
  <si>
    <t>ID 7531</t>
  </si>
  <si>
    <t>PK-LDX</t>
  </si>
  <si>
    <t>ID 7532</t>
  </si>
  <si>
    <t>PK-LDY</t>
  </si>
  <si>
    <t>ID 7533</t>
  </si>
  <si>
    <t>PK-LDZ</t>
  </si>
  <si>
    <t>ID 7536</t>
  </si>
  <si>
    <t>PK-LUA</t>
  </si>
  <si>
    <t>ID 7537</t>
  </si>
  <si>
    <t>PK-LUB</t>
  </si>
  <si>
    <t>ID 7538</t>
  </si>
  <si>
    <t>PK-LUC</t>
  </si>
  <si>
    <t>ID 7539</t>
  </si>
  <si>
    <t>PK-LUD</t>
  </si>
  <si>
    <t>ID 7540</t>
  </si>
  <si>
    <t>PK-LUE</t>
  </si>
  <si>
    <t>ID 7541</t>
  </si>
  <si>
    <t>PK-LUF</t>
  </si>
  <si>
    <t>ID 7552</t>
  </si>
  <si>
    <t>WAHS</t>
  </si>
  <si>
    <t>PK-LUG</t>
  </si>
  <si>
    <t>ID 7553</t>
  </si>
  <si>
    <t>PK-LUH</t>
  </si>
  <si>
    <t>ID 7556</t>
  </si>
  <si>
    <t>PK-LUI</t>
  </si>
  <si>
    <t>ID 7557</t>
  </si>
  <si>
    <t>PK-LUJ</t>
  </si>
  <si>
    <t>ID 7558</t>
  </si>
  <si>
    <t>PK-LUK</t>
  </si>
  <si>
    <t>ID 7559</t>
  </si>
  <si>
    <t>PK-LUL</t>
  </si>
  <si>
    <t>ID 7580</t>
  </si>
  <si>
    <t>WARA</t>
  </si>
  <si>
    <t>PK-LUM</t>
  </si>
  <si>
    <t>ID 7581</t>
  </si>
  <si>
    <t>PK-LUN</t>
  </si>
  <si>
    <t>ID 7582</t>
  </si>
  <si>
    <t>PK-LUO</t>
  </si>
  <si>
    <t>ID 7583</t>
  </si>
  <si>
    <t>PK-LUP</t>
  </si>
  <si>
    <t>ID 8010</t>
  </si>
  <si>
    <t>PK-LUQ</t>
  </si>
  <si>
    <t>ID 8021</t>
  </si>
  <si>
    <t>PK-LUR</t>
  </si>
  <si>
    <t>ID 8065</t>
  </si>
  <si>
    <t>PK-LUS</t>
  </si>
  <si>
    <t>ID 8519</t>
  </si>
  <si>
    <t>PK-LUT</t>
  </si>
  <si>
    <t>ID 8580</t>
  </si>
  <si>
    <t>PK-LUU</t>
  </si>
  <si>
    <t>ID 8581</t>
  </si>
  <si>
    <t>PK-LUV</t>
  </si>
  <si>
    <t>IL 146</t>
  </si>
  <si>
    <t>PK-LUW</t>
  </si>
  <si>
    <t>IL 322</t>
  </si>
  <si>
    <t>WIRR</t>
  </si>
  <si>
    <t>PK-LUX</t>
  </si>
  <si>
    <t>IL 701</t>
  </si>
  <si>
    <t>PK-LUY</t>
  </si>
  <si>
    <t>IL 702</t>
  </si>
  <si>
    <t>PK-LUZ</t>
  </si>
  <si>
    <t>IL 702D</t>
  </si>
  <si>
    <t>PK-LZH</t>
  </si>
  <si>
    <t>IL 703</t>
  </si>
  <si>
    <t>PK-BGF</t>
  </si>
  <si>
    <t>IL 704</t>
  </si>
  <si>
    <t>PK-LBW</t>
  </si>
  <si>
    <t>IL 711</t>
  </si>
  <si>
    <t>N-939AP</t>
  </si>
  <si>
    <t>GLEX</t>
  </si>
  <si>
    <t>BIOMANTARA</t>
  </si>
  <si>
    <t>IL 712</t>
  </si>
  <si>
    <t>N-939GS</t>
  </si>
  <si>
    <t>IL 713</t>
  </si>
  <si>
    <t>N-939SG</t>
  </si>
  <si>
    <t>G VI</t>
  </si>
  <si>
    <t>IL 7131</t>
  </si>
  <si>
    <t>PK-GJQ</t>
  </si>
  <si>
    <t>ATR 72</t>
  </si>
  <si>
    <t>CITILINK</t>
  </si>
  <si>
    <t>IL 714</t>
  </si>
  <si>
    <t>PK-GJT</t>
  </si>
  <si>
    <t>IL 7141</t>
  </si>
  <si>
    <t>PK-GLA</t>
  </si>
  <si>
    <t>IL 715</t>
  </si>
  <si>
    <t>WIKK</t>
  </si>
  <si>
    <t>PK-GLC</t>
  </si>
  <si>
    <t>IL 7151</t>
  </si>
  <si>
    <t>PK-GLD</t>
  </si>
  <si>
    <t>IL 716</t>
  </si>
  <si>
    <t>PK-GLE</t>
  </si>
  <si>
    <t>IL 7161</t>
  </si>
  <si>
    <t>PK-GLF</t>
  </si>
  <si>
    <t>IL 717</t>
  </si>
  <si>
    <t>WIDN</t>
  </si>
  <si>
    <t>PK-GLG</t>
  </si>
  <si>
    <t>IL 718</t>
  </si>
  <si>
    <t>PK-GLH</t>
  </si>
  <si>
    <t>IL 7181</t>
  </si>
  <si>
    <t>PK-GLI</t>
  </si>
  <si>
    <t>IL 719</t>
  </si>
  <si>
    <t>PK-GLJ</t>
  </si>
  <si>
    <t>IL 720</t>
  </si>
  <si>
    <t>PK-GLK</t>
  </si>
  <si>
    <t>IL 721</t>
  </si>
  <si>
    <t>PK-GLL</t>
  </si>
  <si>
    <t>IL 722</t>
  </si>
  <si>
    <t>PK-GLM</t>
  </si>
  <si>
    <t>IL 7221</t>
  </si>
  <si>
    <t>PK-GLN</t>
  </si>
  <si>
    <t>IL 722D</t>
  </si>
  <si>
    <t>PK-GLO</t>
  </si>
  <si>
    <t>IL 723</t>
  </si>
  <si>
    <t>PK-GLP</t>
  </si>
  <si>
    <t>IL 7231</t>
  </si>
  <si>
    <t>PK-GLQ</t>
  </si>
  <si>
    <t>IL 724</t>
  </si>
  <si>
    <t>PK-GLR</t>
  </si>
  <si>
    <t>IL 725</t>
  </si>
  <si>
    <t>PK-GLS</t>
  </si>
  <si>
    <t>IL 7251</t>
  </si>
  <si>
    <t>PK-GLT</t>
  </si>
  <si>
    <t>IL 726</t>
  </si>
  <si>
    <t>PK-GLU</t>
  </si>
  <si>
    <t>IL 7261</t>
  </si>
  <si>
    <t>PK-GLV</t>
  </si>
  <si>
    <t>IL 726D</t>
  </si>
  <si>
    <t>PK-GLW</t>
  </si>
  <si>
    <t>IL 727</t>
  </si>
  <si>
    <t>PK-GLX</t>
  </si>
  <si>
    <t>IL 7271</t>
  </si>
  <si>
    <t>PK-GLY</t>
  </si>
  <si>
    <t>IL 727D</t>
  </si>
  <si>
    <t>PK-GLZ</t>
  </si>
  <si>
    <t>IL 728</t>
  </si>
  <si>
    <t>PK-GQA</t>
  </si>
  <si>
    <t>IL 7281</t>
  </si>
  <si>
    <t>PK-GQC</t>
  </si>
  <si>
    <t>IL 729</t>
  </si>
  <si>
    <t>PK-GQD</t>
  </si>
  <si>
    <t>IL 7291</t>
  </si>
  <si>
    <t>PK-GQE</t>
  </si>
  <si>
    <t>IL 730</t>
  </si>
  <si>
    <t>PK-GQF</t>
  </si>
  <si>
    <t>IL 7301</t>
  </si>
  <si>
    <t>PK-GQG</t>
  </si>
  <si>
    <t>IL 7301D</t>
  </si>
  <si>
    <t>PK-GQH</t>
  </si>
  <si>
    <t>IL 730D</t>
  </si>
  <si>
    <t>PK-GQI</t>
  </si>
  <si>
    <t>IL 731</t>
  </si>
  <si>
    <t>WITT</t>
  </si>
  <si>
    <t>PK-GQJ</t>
  </si>
  <si>
    <t>IL 732</t>
  </si>
  <si>
    <t>PK-GQK</t>
  </si>
  <si>
    <t>IL 733</t>
  </si>
  <si>
    <t>WAQQ</t>
  </si>
  <si>
    <t>PK-GQL</t>
  </si>
  <si>
    <t>IL 737</t>
  </si>
  <si>
    <t>WATT</t>
  </si>
  <si>
    <t>PK-GQM</t>
  </si>
  <si>
    <t>IL 738</t>
  </si>
  <si>
    <t>PK-GQN</t>
  </si>
  <si>
    <t>IL 741</t>
  </si>
  <si>
    <t>PK-GQO</t>
  </si>
  <si>
    <t>IL 741R</t>
  </si>
  <si>
    <t>RTB</t>
  </si>
  <si>
    <t>PK-GQP</t>
  </si>
  <si>
    <t>IL 742</t>
  </si>
  <si>
    <t>PK-GQQ</t>
  </si>
  <si>
    <t>IL 7421</t>
  </si>
  <si>
    <t>PK-GQR</t>
  </si>
  <si>
    <t>IL 743</t>
  </si>
  <si>
    <t>PK-GQS</t>
  </si>
  <si>
    <t>IL 744</t>
  </si>
  <si>
    <t>PK-GQT</t>
  </si>
  <si>
    <t>IL 745</t>
  </si>
  <si>
    <t>PK-GQU</t>
  </si>
  <si>
    <t>IL 746</t>
  </si>
  <si>
    <t>PK-GQV</t>
  </si>
  <si>
    <t>IL 751</t>
  </si>
  <si>
    <t>WAFF</t>
  </si>
  <si>
    <t>PK-GQW</t>
  </si>
  <si>
    <t>IL 752</t>
  </si>
  <si>
    <t>PK-GQX</t>
  </si>
  <si>
    <t>IL 754</t>
  </si>
  <si>
    <t>WAEE</t>
  </si>
  <si>
    <t>PK-GQY</t>
  </si>
  <si>
    <t>IL 755</t>
  </si>
  <si>
    <t>WAMG</t>
  </si>
  <si>
    <t>PK-GQZ</t>
  </si>
  <si>
    <t>IL 756</t>
  </si>
  <si>
    <t>PK-GTA</t>
  </si>
  <si>
    <t>IL 757</t>
  </si>
  <si>
    <t>WAWW</t>
  </si>
  <si>
    <t>PK-GTC</t>
  </si>
  <si>
    <t>IL 758</t>
  </si>
  <si>
    <t>PK-GTD</t>
  </si>
  <si>
    <t>IL 759</t>
  </si>
  <si>
    <t>PK-GTE</t>
  </si>
  <si>
    <t>IL 760</t>
  </si>
  <si>
    <t>PK-GTF</t>
  </si>
  <si>
    <t>IL 761</t>
  </si>
  <si>
    <t>PK-GTG</t>
  </si>
  <si>
    <t>IL 900</t>
  </si>
  <si>
    <t>PK-GTH</t>
  </si>
  <si>
    <t>IP 7300</t>
  </si>
  <si>
    <t>WIDM</t>
  </si>
  <si>
    <t>PK-GTI</t>
  </si>
  <si>
    <t>IP 7301</t>
  </si>
  <si>
    <t>PK-GTJ</t>
  </si>
  <si>
    <t>IP 7302</t>
  </si>
  <si>
    <t>PK-GTK</t>
  </si>
  <si>
    <t>IP 7303</t>
  </si>
  <si>
    <t>PK-GTL</t>
  </si>
  <si>
    <t>KS 101</t>
  </si>
  <si>
    <t>WAHH</t>
  </si>
  <si>
    <t>PK-GTM</t>
  </si>
  <si>
    <t>KS 102</t>
  </si>
  <si>
    <t>PK-GTN</t>
  </si>
  <si>
    <t>KS 105</t>
  </si>
  <si>
    <t>PK-GTO</t>
  </si>
  <si>
    <t>KS 106</t>
  </si>
  <si>
    <t>PK-GTP</t>
  </si>
  <si>
    <t>KS 200</t>
  </si>
  <si>
    <t>PK-GTQ</t>
  </si>
  <si>
    <t>QG 0010</t>
  </si>
  <si>
    <t>PK-GTR</t>
  </si>
  <si>
    <t>QG 0011</t>
  </si>
  <si>
    <t>PK-GTS</t>
  </si>
  <si>
    <t>QG 0020</t>
  </si>
  <si>
    <t>WIMN</t>
  </si>
  <si>
    <t>PK-GTT</t>
  </si>
  <si>
    <t>QG 0021</t>
  </si>
  <si>
    <t>PK-GTU</t>
  </si>
  <si>
    <t>QG 0022</t>
  </si>
  <si>
    <t>PK-GTV</t>
  </si>
  <si>
    <t>QG 0025</t>
  </si>
  <si>
    <t>PK-GTW</t>
  </si>
  <si>
    <t>QG 0030</t>
  </si>
  <si>
    <t>PK-GTX</t>
  </si>
  <si>
    <t>QG 0031</t>
  </si>
  <si>
    <t>PK-GTY</t>
  </si>
  <si>
    <t>QG 0032</t>
  </si>
  <si>
    <t>PK-GTZ</t>
  </si>
  <si>
    <t>QG 0033</t>
  </si>
  <si>
    <t>PK-GJV</t>
  </si>
  <si>
    <t>QG 0040</t>
  </si>
  <si>
    <t>PK-GGC</t>
  </si>
  <si>
    <t>B 735</t>
  </si>
  <si>
    <t>QG 0041</t>
  </si>
  <si>
    <t>PK-CAN</t>
  </si>
  <si>
    <t>KING AIR</t>
  </si>
  <si>
    <t>DEPHUB</t>
  </si>
  <si>
    <t>QG 0046</t>
  </si>
  <si>
    <t>PK-DGC</t>
  </si>
  <si>
    <t>BAE ATP</t>
  </si>
  <si>
    <t>DERAYA</t>
  </si>
  <si>
    <t>QG 0047</t>
  </si>
  <si>
    <t>PK-DAM</t>
  </si>
  <si>
    <t>AS 350</t>
  </si>
  <si>
    <t>DERAZONA</t>
  </si>
  <si>
    <t>QG 0084</t>
  </si>
  <si>
    <t>PK-DAP</t>
  </si>
  <si>
    <t>QG 0085</t>
  </si>
  <si>
    <t>PK-DAR</t>
  </si>
  <si>
    <t>BELL 412</t>
  </si>
  <si>
    <t>QG 0088</t>
  </si>
  <si>
    <t>PK-DAS</t>
  </si>
  <si>
    <t>QG 0089</t>
  </si>
  <si>
    <t>PK-DBM</t>
  </si>
  <si>
    <t>QG 0102</t>
  </si>
  <si>
    <t>PK-RSO</t>
  </si>
  <si>
    <t>CT 650</t>
  </si>
  <si>
    <t>ENGGANG</t>
  </si>
  <si>
    <t>QG 0103</t>
  </si>
  <si>
    <t>PK-FJA</t>
  </si>
  <si>
    <t>FLY JAYA</t>
  </si>
  <si>
    <t>QG 0126</t>
  </si>
  <si>
    <t>PK-GFA</t>
  </si>
  <si>
    <t>GARUDA</t>
  </si>
  <si>
    <t>QG 0127</t>
  </si>
  <si>
    <t>PK-GFC</t>
  </si>
  <si>
    <t>QG 0144</t>
  </si>
  <si>
    <t>PK-GFD</t>
  </si>
  <si>
    <t>QG 0145</t>
  </si>
  <si>
    <t>PK-GFE</t>
  </si>
  <si>
    <t>QG 0146</t>
  </si>
  <si>
    <t>PK-GFF</t>
  </si>
  <si>
    <t>QG 0147</t>
  </si>
  <si>
    <t>PK-GFG</t>
  </si>
  <si>
    <t>QG 0164</t>
  </si>
  <si>
    <t>PK-GFH</t>
  </si>
  <si>
    <t>QG 0165</t>
  </si>
  <si>
    <t>PK-GFI</t>
  </si>
  <si>
    <t>QG 0170</t>
  </si>
  <si>
    <t>PK-GFJ</t>
  </si>
  <si>
    <t>QG 0171</t>
  </si>
  <si>
    <t>PK-GFK</t>
  </si>
  <si>
    <t>QG 0172</t>
  </si>
  <si>
    <t>PK-GFL</t>
  </si>
  <si>
    <t>QG 0173</t>
  </si>
  <si>
    <t>PK-GFM</t>
  </si>
  <si>
    <t>QG 0174</t>
  </si>
  <si>
    <t>PK-GFN</t>
  </si>
  <si>
    <t>QG 0175</t>
  </si>
  <si>
    <t>PK-GFO</t>
  </si>
  <si>
    <t>QG 0176</t>
  </si>
  <si>
    <t>PK-GFP</t>
  </si>
  <si>
    <t>QG 0177</t>
  </si>
  <si>
    <t>PK-GFQ</t>
  </si>
  <si>
    <t>QG 0178</t>
  </si>
  <si>
    <t>PK-GFR</t>
  </si>
  <si>
    <t>QG 0179</t>
  </si>
  <si>
    <t>PK-GFS</t>
  </si>
  <si>
    <t>QG 0180</t>
  </si>
  <si>
    <t>PK-GFT</t>
  </si>
  <si>
    <t>QG 0181</t>
  </si>
  <si>
    <t>PK-GFU</t>
  </si>
  <si>
    <t>QG 0194</t>
  </si>
  <si>
    <t>PK-GFV</t>
  </si>
  <si>
    <t>QG 0195</t>
  </si>
  <si>
    <t>PK-GFW</t>
  </si>
  <si>
    <t>QG 0196</t>
  </si>
  <si>
    <t>PK-GFX</t>
  </si>
  <si>
    <t>QG 0197</t>
  </si>
  <si>
    <t>PK-GFY</t>
  </si>
  <si>
    <t>QG 1100</t>
  </si>
  <si>
    <t>PK-GMA</t>
  </si>
  <si>
    <t>QG 1101</t>
  </si>
  <si>
    <t>PK-GMC</t>
  </si>
  <si>
    <t>QG 1102</t>
  </si>
  <si>
    <t>PK-GMD</t>
  </si>
  <si>
    <t>QG 1103</t>
  </si>
  <si>
    <t>PK-GME</t>
  </si>
  <si>
    <t>QG 1104</t>
  </si>
  <si>
    <t>PK-GMF</t>
  </si>
  <si>
    <t>QG 1105</t>
  </si>
  <si>
    <t>PK-GMG</t>
  </si>
  <si>
    <t>QG 1106</t>
  </si>
  <si>
    <t>PK-GMH</t>
  </si>
  <si>
    <t>QG 1107</t>
  </si>
  <si>
    <t>PK-GMI</t>
  </si>
  <si>
    <t>QG 1122</t>
  </si>
  <si>
    <t>PK-GMJ</t>
  </si>
  <si>
    <t>QG 1234</t>
  </si>
  <si>
    <t>PK-GMK</t>
  </si>
  <si>
    <t>QG 1998</t>
  </si>
  <si>
    <t>WIPO</t>
  </si>
  <si>
    <t>PK-GML</t>
  </si>
  <si>
    <t>QG 1999</t>
  </si>
  <si>
    <t>PK-GMM</t>
  </si>
  <si>
    <t>QG 2023</t>
  </si>
  <si>
    <t>PK-GMN</t>
  </si>
  <si>
    <t>QG 2104</t>
  </si>
  <si>
    <t>PK-GMO</t>
  </si>
  <si>
    <t>QG 4141</t>
  </si>
  <si>
    <t>PK-GMP</t>
  </si>
  <si>
    <t>QG 8250</t>
  </si>
  <si>
    <t>WAYY</t>
  </si>
  <si>
    <t>PK-GMQ</t>
  </si>
  <si>
    <t>QG 8251</t>
  </si>
  <si>
    <t>PK-GMR</t>
  </si>
  <si>
    <t>QG 8252</t>
  </si>
  <si>
    <t>PK-GMS</t>
  </si>
  <si>
    <t>QG 8253</t>
  </si>
  <si>
    <t>PK-GMT</t>
  </si>
  <si>
    <t>QG 8266</t>
  </si>
  <si>
    <t>PK-GMU</t>
  </si>
  <si>
    <t>QG 8267</t>
  </si>
  <si>
    <t>PK-GMV</t>
  </si>
  <si>
    <t>QG 8269</t>
  </si>
  <si>
    <t>PK-GMW</t>
  </si>
  <si>
    <t>QG 9048</t>
  </si>
  <si>
    <t>PK-GMX</t>
  </si>
  <si>
    <t>QG 9049</t>
  </si>
  <si>
    <t>PK-GMY</t>
  </si>
  <si>
    <t>QG 9102</t>
  </si>
  <si>
    <t>PK-GMZ</t>
  </si>
  <si>
    <t>QG 9103</t>
  </si>
  <si>
    <t>PK-GNA</t>
  </si>
  <si>
    <t>QG 9107</t>
  </si>
  <si>
    <t>PK-GNC</t>
  </si>
  <si>
    <t>QG 9113</t>
  </si>
  <si>
    <t>PK-GND</t>
  </si>
  <si>
    <t>QG 9170</t>
  </si>
  <si>
    <t>PK-GNE</t>
  </si>
  <si>
    <t>QG 9176</t>
  </si>
  <si>
    <t>PK-GNF</t>
  </si>
  <si>
    <t>QG 9194</t>
  </si>
  <si>
    <t>PK-GNG</t>
  </si>
  <si>
    <t>QG 9195</t>
  </si>
  <si>
    <t>PK-GNH</t>
  </si>
  <si>
    <t>QG 9197</t>
  </si>
  <si>
    <t>PK-GNI</t>
  </si>
  <si>
    <t>RI 150</t>
  </si>
  <si>
    <t>PK-GNJ</t>
  </si>
  <si>
    <t>RI 151</t>
  </si>
  <si>
    <t>PK-GNK</t>
  </si>
  <si>
    <t>SI 204</t>
  </si>
  <si>
    <t>WICN</t>
  </si>
  <si>
    <t>PK-GNL</t>
  </si>
  <si>
    <t>SI 205</t>
  </si>
  <si>
    <t>PK-GNM</t>
  </si>
  <si>
    <t>SI 230</t>
  </si>
  <si>
    <t>PK-GNN</t>
  </si>
  <si>
    <t>SI 231</t>
  </si>
  <si>
    <t>PK-GNO</t>
  </si>
  <si>
    <t>SI 234</t>
  </si>
  <si>
    <t>PK-GNP</t>
  </si>
  <si>
    <t>SI 235</t>
  </si>
  <si>
    <t>PK-GNQ</t>
  </si>
  <si>
    <t>GA 3304</t>
  </si>
  <si>
    <t>PK-GNR</t>
  </si>
  <si>
    <t>GA 3354</t>
  </si>
  <si>
    <t>PK-GNS</t>
  </si>
  <si>
    <t>GA 3361</t>
  </si>
  <si>
    <t>PK-GNT</t>
  </si>
  <si>
    <t>0B 5023</t>
  </si>
  <si>
    <t>PK-GNU</t>
  </si>
  <si>
    <t>QG 7452</t>
  </si>
  <si>
    <t>PK-GNV</t>
  </si>
  <si>
    <t>QG 7450</t>
  </si>
  <si>
    <t>PK-GNW</t>
  </si>
  <si>
    <t>QG 7453</t>
  </si>
  <si>
    <t>PK-GNX</t>
  </si>
  <si>
    <t>KS 103</t>
  </si>
  <si>
    <t>PK-GNY</t>
  </si>
  <si>
    <t>QG 7411</t>
  </si>
  <si>
    <t>PK-GNZ</t>
  </si>
  <si>
    <t>KS 104</t>
  </si>
  <si>
    <t>PK-GUA</t>
  </si>
  <si>
    <t>QG 7451</t>
  </si>
  <si>
    <t>PK-GUC</t>
  </si>
  <si>
    <t>QG 9171</t>
  </si>
  <si>
    <t>PK-GUD</t>
  </si>
  <si>
    <t>ID 5001</t>
  </si>
  <si>
    <t>PK-GUE</t>
  </si>
  <si>
    <t>ID 5002D</t>
  </si>
  <si>
    <t>PK-GUF</t>
  </si>
  <si>
    <t>GA 0462</t>
  </si>
  <si>
    <t>PK-GUG</t>
  </si>
  <si>
    <t>GA 0463</t>
  </si>
  <si>
    <t>PK-GUH</t>
  </si>
  <si>
    <t>PK-GUI</t>
  </si>
  <si>
    <t>PK-GUJ</t>
  </si>
  <si>
    <t>PK-GUK</t>
  </si>
  <si>
    <t>PK-GUL</t>
  </si>
  <si>
    <t>PK-GUM</t>
  </si>
  <si>
    <t>PK-GUN</t>
  </si>
  <si>
    <t>PK-GUO</t>
  </si>
  <si>
    <t>PK-GUP</t>
  </si>
  <si>
    <t>PK-GUQ</t>
  </si>
  <si>
    <t>PK-GUR</t>
  </si>
  <si>
    <t>PK-GUS</t>
  </si>
  <si>
    <t>PK-GUT</t>
  </si>
  <si>
    <t>PK-GUU</t>
  </si>
  <si>
    <t>PK-GUV</t>
  </si>
  <si>
    <t>PK-GUW</t>
  </si>
  <si>
    <t>PK-GUX</t>
  </si>
  <si>
    <t>PK-GUY</t>
  </si>
  <si>
    <t>PK-GUZ</t>
  </si>
  <si>
    <t>PK-RTN</t>
  </si>
  <si>
    <t>PIPER PA 34</t>
  </si>
  <si>
    <t>GENESA</t>
  </si>
  <si>
    <t>PK-RTW</t>
  </si>
  <si>
    <t>C 172</t>
  </si>
  <si>
    <t>PK-RTX</t>
  </si>
  <si>
    <t>AS 365</t>
  </si>
  <si>
    <t>PK-RTF</t>
  </si>
  <si>
    <t>PK-RTK</t>
  </si>
  <si>
    <t>N-484BA</t>
  </si>
  <si>
    <t>LJ 31</t>
  </si>
  <si>
    <t>IAP</t>
  </si>
  <si>
    <t>PK-TFS</t>
  </si>
  <si>
    <t>EMB 135</t>
  </si>
  <si>
    <t>IAT</t>
  </si>
  <si>
    <t>PK-THT</t>
  </si>
  <si>
    <t>ATR 42</t>
  </si>
  <si>
    <t>PK-JRB</t>
  </si>
  <si>
    <t>JAYAWIJAYA</t>
  </si>
  <si>
    <t>PK-BON</t>
  </si>
  <si>
    <t>G IV</t>
  </si>
  <si>
    <t>JETSET</t>
  </si>
  <si>
    <t>PK-KAS</t>
  </si>
  <si>
    <t>CL 850</t>
  </si>
  <si>
    <t>PK-VCS</t>
  </si>
  <si>
    <t>PK-CEO</t>
  </si>
  <si>
    <t>HK 800</t>
  </si>
  <si>
    <t>N-977JH</t>
  </si>
  <si>
    <t>CT 680</t>
  </si>
  <si>
    <t>JIP</t>
  </si>
  <si>
    <t>T7-777</t>
  </si>
  <si>
    <t>BBJ</t>
  </si>
  <si>
    <t>T7-7HS</t>
  </si>
  <si>
    <t>G VII</t>
  </si>
  <si>
    <t>T7-S16</t>
  </si>
  <si>
    <t>G 500</t>
  </si>
  <si>
    <t>T7-977</t>
  </si>
  <si>
    <t>PK-PAH</t>
  </si>
  <si>
    <t>PELITA</t>
  </si>
  <si>
    <t>PK-PAW</t>
  </si>
  <si>
    <t>PK-PAX</t>
  </si>
  <si>
    <t>PK-PDC</t>
  </si>
  <si>
    <t>S 76</t>
  </si>
  <si>
    <t>PK-PUK</t>
  </si>
  <si>
    <t>PK-PUJ</t>
  </si>
  <si>
    <t>PK-VCD</t>
  </si>
  <si>
    <t>PA 34</t>
  </si>
  <si>
    <t>PENAS</t>
  </si>
  <si>
    <t>P-3102</t>
  </si>
  <si>
    <t>POLICE</t>
  </si>
  <si>
    <t>P-3309</t>
  </si>
  <si>
    <t>AW 169</t>
  </si>
  <si>
    <t>P-4501</t>
  </si>
  <si>
    <t>CN 295</t>
  </si>
  <si>
    <t>P-7301</t>
  </si>
  <si>
    <t>P-4301</t>
  </si>
  <si>
    <t>BE 1900</t>
  </si>
  <si>
    <t>P-8001</t>
  </si>
  <si>
    <t>HK 400</t>
  </si>
  <si>
    <t>N-227GV</t>
  </si>
  <si>
    <t>L 1000</t>
  </si>
  <si>
    <t>PREMI</t>
  </si>
  <si>
    <t>N-970NX</t>
  </si>
  <si>
    <t>PK-RJQ</t>
  </si>
  <si>
    <t>PK-RJT</t>
  </si>
  <si>
    <t>CT 560</t>
  </si>
  <si>
    <t>PK-RJV</t>
  </si>
  <si>
    <t>C 208</t>
  </si>
  <si>
    <t>PK-RJX</t>
  </si>
  <si>
    <t>T7-ARN</t>
  </si>
  <si>
    <t>T7-HKG</t>
  </si>
  <si>
    <t>PH 300</t>
  </si>
  <si>
    <t>T7-J3T</t>
  </si>
  <si>
    <t>G V</t>
  </si>
  <si>
    <t>T7-MEL</t>
  </si>
  <si>
    <t>VP-CTC</t>
  </si>
  <si>
    <t>G 7500</t>
  </si>
  <si>
    <t>PK-RJA</t>
  </si>
  <si>
    <t>PK-RJS</t>
  </si>
  <si>
    <t>AW 139</t>
  </si>
  <si>
    <t>PK-RJH</t>
  </si>
  <si>
    <t>EC 135</t>
  </si>
  <si>
    <t>PK-GRD</t>
  </si>
  <si>
    <t>BBJ 2</t>
  </si>
  <si>
    <t>PTN</t>
  </si>
  <si>
    <t>PK-JCO</t>
  </si>
  <si>
    <t>PURAWISATA</t>
  </si>
  <si>
    <t>PK-OTD</t>
  </si>
  <si>
    <t>RIMBUN AIR</t>
  </si>
  <si>
    <t>PK-PJJ</t>
  </si>
  <si>
    <t>RJ 85</t>
  </si>
  <si>
    <t>SETNEG</t>
  </si>
  <si>
    <t>PK-FGG</t>
  </si>
  <si>
    <t>EC 45</t>
  </si>
  <si>
    <t>SURYA AIR</t>
  </si>
  <si>
    <t>PK-BVB</t>
  </si>
  <si>
    <t>SUSI AIR</t>
  </si>
  <si>
    <t>PK-BVO</t>
  </si>
  <si>
    <t>AVANTI</t>
  </si>
  <si>
    <t>PK-BVV</t>
  </si>
  <si>
    <t>PK-BVX</t>
  </si>
  <si>
    <t>PK-VVF</t>
  </si>
  <si>
    <t>PK-VVH</t>
  </si>
  <si>
    <t>PK-VVO</t>
  </si>
  <si>
    <t>PK-BVN</t>
  </si>
  <si>
    <t>PK-VVM</t>
  </si>
  <si>
    <t>PK-OTR</t>
  </si>
  <si>
    <t>TAS</t>
  </si>
  <si>
    <t>A-001</t>
  </si>
  <si>
    <t>TNI AU</t>
  </si>
  <si>
    <t>A-7304</t>
  </si>
  <si>
    <t>A-7305</t>
  </si>
  <si>
    <t>A-7306</t>
  </si>
  <si>
    <t>A-7307</t>
  </si>
  <si>
    <t>A-7308</t>
  </si>
  <si>
    <t>A-7309</t>
  </si>
  <si>
    <t>A-2701</t>
  </si>
  <si>
    <t>FOKKER 27</t>
  </si>
  <si>
    <t>A-2706</t>
  </si>
  <si>
    <t>A-2801</t>
  </si>
  <si>
    <t>FOKKER 28</t>
  </si>
  <si>
    <t>A-2117</t>
  </si>
  <si>
    <t>C 212</t>
  </si>
  <si>
    <t>A-2104</t>
  </si>
  <si>
    <t>PK-TWC</t>
  </si>
  <si>
    <t>AGUSTA</t>
  </si>
  <si>
    <t>TRANSWISATA</t>
  </si>
  <si>
    <t>PK-TWV</t>
  </si>
  <si>
    <t>PK-TWW</t>
  </si>
  <si>
    <t>PK-TWX</t>
  </si>
  <si>
    <t>PK-TWY</t>
  </si>
  <si>
    <t>PK-TWZ</t>
  </si>
  <si>
    <t>AW 109</t>
  </si>
  <si>
    <t>PK-TWP</t>
  </si>
  <si>
    <t>N-198RL</t>
  </si>
  <si>
    <t>TRAVIRA</t>
  </si>
  <si>
    <t>PK-TMI</t>
  </si>
  <si>
    <t>PK-TUM</t>
  </si>
  <si>
    <t>PK-TVB</t>
  </si>
  <si>
    <t>PK-TVC</t>
  </si>
  <si>
    <t>PK-TVE</t>
  </si>
  <si>
    <t>PK-TVI</t>
  </si>
  <si>
    <t>PK-TVJ</t>
  </si>
  <si>
    <t>PK-TVM</t>
  </si>
  <si>
    <t>PK-TVX</t>
  </si>
  <si>
    <t>T7-MYR</t>
  </si>
  <si>
    <t>PK-RDA</t>
  </si>
  <si>
    <t>HK 900</t>
  </si>
  <si>
    <t>TRI MG</t>
  </si>
  <si>
    <t>PK-YGK</t>
  </si>
  <si>
    <t>PK-YGR</t>
  </si>
  <si>
    <t>PK-MBA</t>
  </si>
  <si>
    <t>PK-YGV</t>
  </si>
  <si>
    <t>B733</t>
  </si>
  <si>
    <t>PK-MGZ</t>
  </si>
  <si>
    <t xml:space="preserve">PK-MBM </t>
  </si>
  <si>
    <t>PK-YRD</t>
  </si>
  <si>
    <t>TRIGANA</t>
  </si>
  <si>
    <t>PK-YSC</t>
  </si>
  <si>
    <t>PK-YSG</t>
  </si>
  <si>
    <t>PK-YSH</t>
  </si>
  <si>
    <t>PK-YSN</t>
  </si>
  <si>
    <t>PK-YSV</t>
  </si>
  <si>
    <t>PK-YSZ</t>
  </si>
  <si>
    <t>PK-RAW</t>
  </si>
  <si>
    <t>DO 328</t>
  </si>
  <si>
    <t>PK-YST</t>
  </si>
  <si>
    <t>T7-X14</t>
  </si>
  <si>
    <t>XIAN Y20 B</t>
  </si>
  <si>
    <t>13-031</t>
  </si>
  <si>
    <t>13-075</t>
  </si>
  <si>
    <t>9H-VCB</t>
  </si>
  <si>
    <t>CL 350</t>
  </si>
  <si>
    <t>9H-VCR</t>
  </si>
  <si>
    <t>9H-VIE</t>
  </si>
  <si>
    <t>9H-VIT</t>
  </si>
  <si>
    <t>9M-VEV</t>
  </si>
  <si>
    <t>A56-003</t>
  </si>
  <si>
    <t>FAL 7X</t>
  </si>
  <si>
    <t>B-8160</t>
  </si>
  <si>
    <t>F-RAFP</t>
  </si>
  <si>
    <t>FAL 900</t>
  </si>
  <si>
    <t>FNY-5663D</t>
  </si>
  <si>
    <t>CARACAL</t>
  </si>
  <si>
    <t>HA-5180</t>
  </si>
  <si>
    <t>BELL 412EP</t>
  </si>
  <si>
    <t>M-JGVJ</t>
  </si>
  <si>
    <t>M-PTGG</t>
  </si>
  <si>
    <t>FAL 8X</t>
  </si>
  <si>
    <t>N-11UB</t>
  </si>
  <si>
    <t>N-2409K</t>
  </si>
  <si>
    <t>N-38SV</t>
  </si>
  <si>
    <t>LJ 60</t>
  </si>
  <si>
    <t>N-45AY</t>
  </si>
  <si>
    <t>N-61WC</t>
  </si>
  <si>
    <t>N-61WX</t>
  </si>
  <si>
    <t>N-61WZ</t>
  </si>
  <si>
    <t>N-69HY</t>
  </si>
  <si>
    <t>CT 525</t>
  </si>
  <si>
    <t>N-777ZH</t>
  </si>
  <si>
    <t>N-779LG</t>
  </si>
  <si>
    <t>CL 60</t>
  </si>
  <si>
    <t>N-889ST</t>
  </si>
  <si>
    <t>N-9688R</t>
  </si>
  <si>
    <t>N-977HS</t>
  </si>
  <si>
    <t>P-8304</t>
  </si>
  <si>
    <t>CN 235</t>
  </si>
  <si>
    <t>P4-AL9</t>
  </si>
  <si>
    <t>PK-BMB</t>
  </si>
  <si>
    <t>PK-CAA</t>
  </si>
  <si>
    <t>CT 700</t>
  </si>
  <si>
    <t>PK-CAQ</t>
  </si>
  <si>
    <t>PK-DJH</t>
  </si>
  <si>
    <t>PK-DJM</t>
  </si>
  <si>
    <t>PK-DJR</t>
  </si>
  <si>
    <t>PK-DJV</t>
  </si>
  <si>
    <t>PK-DPR</t>
  </si>
  <si>
    <t>EC 145</t>
  </si>
  <si>
    <t>PK-IDR</t>
  </si>
  <si>
    <t>PK-JBK</t>
  </si>
  <si>
    <t>PK-JBP</t>
  </si>
  <si>
    <t>PK-RSS</t>
  </si>
  <si>
    <t>PK-SNG</t>
  </si>
  <si>
    <t>PK-SNM</t>
  </si>
  <si>
    <t>PK-SNN</t>
  </si>
  <si>
    <t>PK-SNP</t>
  </si>
  <si>
    <t>PK-WMI</t>
  </si>
  <si>
    <t>PK-YRE</t>
  </si>
  <si>
    <t>RP-C7256</t>
  </si>
  <si>
    <t>T7-187</t>
  </si>
  <si>
    <t>T7-3338</t>
  </si>
  <si>
    <t>T7-727</t>
  </si>
  <si>
    <t>T7-808</t>
  </si>
  <si>
    <t>T7-889</t>
  </si>
  <si>
    <t>T7-BAT</t>
  </si>
  <si>
    <t>T7-BOSS</t>
  </si>
  <si>
    <t>A 319</t>
  </si>
  <si>
    <t>T7-FCN</t>
  </si>
  <si>
    <t>T7-HNA</t>
  </si>
  <si>
    <t>T7-JCI</t>
  </si>
  <si>
    <t>T7-MGM</t>
  </si>
  <si>
    <t>T7-MPI</t>
  </si>
  <si>
    <t>T7-TUN</t>
  </si>
  <si>
    <t>HK 850</t>
  </si>
  <si>
    <t>VH-CAD</t>
  </si>
  <si>
    <t>VH-PFS</t>
  </si>
  <si>
    <t>LJ 45</t>
  </si>
  <si>
    <t>VH-TCN</t>
  </si>
  <si>
    <t>VH-YYQ</t>
  </si>
  <si>
    <t>VP-CAK</t>
  </si>
  <si>
    <t>VP-CDZ</t>
  </si>
  <si>
    <t>VP-CGO</t>
  </si>
  <si>
    <t>VP-CLL</t>
  </si>
  <si>
    <t>VP-CTW</t>
  </si>
  <si>
    <t>VP-CWS</t>
  </si>
  <si>
    <t>VT-PRM</t>
  </si>
  <si>
    <t>LINAGE 1000</t>
  </si>
  <si>
    <t>ZS-ZBB</t>
  </si>
  <si>
    <t>FNY-5663A</t>
  </si>
  <si>
    <t>M-ARCO</t>
  </si>
  <si>
    <t>T7-RSG</t>
  </si>
  <si>
    <t>B-16888</t>
  </si>
  <si>
    <t>C-9BAX</t>
  </si>
  <si>
    <t>PK-PAM</t>
  </si>
  <si>
    <t>330-002</t>
  </si>
  <si>
    <t>A 330</t>
  </si>
  <si>
    <t>RP-C7257</t>
  </si>
  <si>
    <t>N-110H</t>
  </si>
  <si>
    <t>PK-OCJ</t>
  </si>
  <si>
    <t>C-FVDH</t>
  </si>
  <si>
    <t>9H-VIL</t>
  </si>
  <si>
    <t>G 7000</t>
  </si>
  <si>
    <t>9H-VCC</t>
  </si>
  <si>
    <t>N-954JJ</t>
  </si>
  <si>
    <t>F-XCUH</t>
  </si>
  <si>
    <t>ATLANTIQUE 2</t>
  </si>
  <si>
    <t>VP-CPT</t>
  </si>
  <si>
    <t>13031</t>
  </si>
  <si>
    <t>ZM-408</t>
  </si>
  <si>
    <t>A 400M</t>
  </si>
  <si>
    <t>A7-CHG</t>
  </si>
  <si>
    <t>N-902CL</t>
  </si>
  <si>
    <t>T7-AAA</t>
  </si>
  <si>
    <t>PK-OAM</t>
  </si>
  <si>
    <t>18-0093</t>
  </si>
  <si>
    <t>TC-TRK</t>
  </si>
  <si>
    <t>B 747-800</t>
  </si>
  <si>
    <t>TC-TUR</t>
  </si>
  <si>
    <t>A 330-200</t>
  </si>
  <si>
    <t>M-ARDI</t>
  </si>
  <si>
    <t>F-HGNU</t>
  </si>
  <si>
    <t>PK-MBM</t>
  </si>
  <si>
    <t>9H-NATHO</t>
  </si>
  <si>
    <t>166-375</t>
  </si>
  <si>
    <t>9H-VCE</t>
  </si>
  <si>
    <t>A7-CGG</t>
  </si>
  <si>
    <t>RP-C8575</t>
  </si>
  <si>
    <t>PK-FGT</t>
  </si>
  <si>
    <t>EC 155</t>
  </si>
  <si>
    <t>N-171GA</t>
  </si>
  <si>
    <t>G 700</t>
  </si>
  <si>
    <t>B-8255</t>
  </si>
  <si>
    <t>B-8125</t>
  </si>
  <si>
    <t>T7-A187</t>
  </si>
  <si>
    <t>N-440QS</t>
  </si>
  <si>
    <t>VH-RDI</t>
  </si>
  <si>
    <t>A6-RRJ</t>
  </si>
  <si>
    <t>9H-VJI</t>
  </si>
  <si>
    <t>PK-RTP</t>
  </si>
  <si>
    <t>R 22</t>
  </si>
  <si>
    <t>PK-FGS</t>
  </si>
  <si>
    <t>BK 117</t>
  </si>
  <si>
    <t>VN-A878</t>
  </si>
  <si>
    <t>B 787</t>
  </si>
  <si>
    <t>VH-BVS</t>
  </si>
  <si>
    <t>BARON 58</t>
  </si>
  <si>
    <t>N-118CY</t>
  </si>
  <si>
    <t>DA 62</t>
  </si>
  <si>
    <t>9H-VCZ</t>
  </si>
  <si>
    <t>F-HBQT</t>
  </si>
  <si>
    <t>2-TSPP</t>
  </si>
  <si>
    <t>PK-JTO</t>
  </si>
  <si>
    <t>EC 130</t>
  </si>
  <si>
    <t>VP-CWZ</t>
  </si>
  <si>
    <t>PK-SNU</t>
  </si>
  <si>
    <t>P-750</t>
  </si>
  <si>
    <t>A7-MHH</t>
  </si>
  <si>
    <t>B-8309</t>
  </si>
  <si>
    <t>N-810CK</t>
  </si>
  <si>
    <t>N-91GT</t>
  </si>
  <si>
    <t>PT-MBC</t>
  </si>
  <si>
    <t>EMB 550</t>
  </si>
  <si>
    <t>PK-CAR</t>
  </si>
  <si>
    <t>PK-DPI</t>
  </si>
  <si>
    <t>P-7001</t>
  </si>
  <si>
    <t>AW 189</t>
  </si>
  <si>
    <t>P-3306</t>
  </si>
  <si>
    <t>CS-GLC</t>
  </si>
  <si>
    <t>T7-GBS</t>
  </si>
  <si>
    <t>N-204DD</t>
  </si>
  <si>
    <t>G 200</t>
  </si>
  <si>
    <t>N-705HM</t>
  </si>
  <si>
    <t>ER-BYK</t>
  </si>
  <si>
    <t>B 744</t>
  </si>
  <si>
    <t>9H-VJG</t>
  </si>
  <si>
    <t>PK-WSJ</t>
  </si>
  <si>
    <t>BELL 429</t>
  </si>
  <si>
    <t>9H-VIH</t>
  </si>
  <si>
    <t>T7-EQR</t>
  </si>
  <si>
    <t>VH-OFJ</t>
  </si>
  <si>
    <t>HL-8299</t>
  </si>
  <si>
    <t>A2-MBA</t>
  </si>
  <si>
    <t>VP-CAH</t>
  </si>
  <si>
    <t>9H-NYC</t>
  </si>
  <si>
    <t>C-GSGP</t>
  </si>
  <si>
    <t>N-308KG</t>
  </si>
  <si>
    <t>PK-RTY</t>
  </si>
  <si>
    <t>HB-JKQ</t>
  </si>
  <si>
    <t>VN-A268</t>
  </si>
  <si>
    <t>N-308KB</t>
  </si>
  <si>
    <t>G 280</t>
  </si>
  <si>
    <t>PK-SNF</t>
  </si>
  <si>
    <t>B-6738</t>
  </si>
  <si>
    <t>N-887WM</t>
  </si>
  <si>
    <t>HS-KCS</t>
  </si>
  <si>
    <t>CT 750</t>
  </si>
  <si>
    <t>PK-OCK</t>
  </si>
  <si>
    <t>DHC-6</t>
  </si>
  <si>
    <t>F-RAFA</t>
  </si>
  <si>
    <t>PK-GSA</t>
  </si>
  <si>
    <t>VH-8PO</t>
  </si>
  <si>
    <t>EP-IGA</t>
  </si>
  <si>
    <t>A 340</t>
  </si>
  <si>
    <t>A39-007</t>
  </si>
  <si>
    <t>9H-VFF</t>
  </si>
  <si>
    <t>9H-VJC</t>
  </si>
  <si>
    <t>N-158QS</t>
  </si>
  <si>
    <t>T7-333</t>
  </si>
  <si>
    <t>N-577QT</t>
  </si>
  <si>
    <t>PK-SNK</t>
  </si>
  <si>
    <t>F-UJCO</t>
  </si>
  <si>
    <t>A  332</t>
  </si>
  <si>
    <t>T7-ARG</t>
  </si>
  <si>
    <t>N-156QS</t>
  </si>
  <si>
    <t>TF-FIC</t>
  </si>
  <si>
    <t>B 752</t>
  </si>
  <si>
    <t>B-2480</t>
  </si>
  <si>
    <t>B 748</t>
  </si>
  <si>
    <t>F-RARF</t>
  </si>
  <si>
    <t>N-17XF</t>
  </si>
  <si>
    <t>T7-ELLY</t>
  </si>
  <si>
    <t>C-FKBC</t>
  </si>
  <si>
    <t>RTN-2112</t>
  </si>
  <si>
    <t>N-29MT</t>
  </si>
  <si>
    <t>DA40</t>
  </si>
  <si>
    <t>PK-CAX</t>
  </si>
  <si>
    <t>H 135</t>
  </si>
  <si>
    <t>T7-HNC</t>
  </si>
  <si>
    <t>PK-OCD</t>
  </si>
  <si>
    <t>T7-NEX</t>
  </si>
  <si>
    <t>13-097</t>
  </si>
  <si>
    <t>PK-RTG</t>
  </si>
  <si>
    <t>83177</t>
  </si>
  <si>
    <t>C 130</t>
  </si>
  <si>
    <t>9M-NAB</t>
  </si>
  <si>
    <t>A 321</t>
  </si>
  <si>
    <t>B-8302</t>
  </si>
  <si>
    <t xml:space="preserve">G V </t>
  </si>
  <si>
    <t>N-117LR</t>
  </si>
  <si>
    <t>LJ 55</t>
  </si>
  <si>
    <t>A97-448</t>
  </si>
  <si>
    <t>C 130J</t>
  </si>
  <si>
    <t>Z-J121</t>
  </si>
  <si>
    <t>AW 101</t>
  </si>
  <si>
    <t>Z-J128</t>
  </si>
  <si>
    <t>B-7699</t>
  </si>
  <si>
    <t>T7-MRC</t>
  </si>
  <si>
    <t>PK-GHI</t>
  </si>
  <si>
    <t>N-712GX</t>
  </si>
  <si>
    <t>VP-BKM</t>
  </si>
  <si>
    <t>CL 605</t>
  </si>
  <si>
    <t>P-4401</t>
  </si>
  <si>
    <t>FOKKER 50</t>
  </si>
  <si>
    <t>PK-SNL</t>
  </si>
  <si>
    <t>N-80TE</t>
  </si>
  <si>
    <t>GLEX 650</t>
  </si>
  <si>
    <t>N-2FH</t>
  </si>
  <si>
    <t>S 70</t>
  </si>
  <si>
    <t>N-64RU</t>
  </si>
  <si>
    <t>CIRRUS 22</t>
  </si>
  <si>
    <t>B-8250</t>
  </si>
  <si>
    <t>HS-WEH</t>
  </si>
  <si>
    <t>9H-VFE</t>
  </si>
  <si>
    <t>VP-CMM</t>
  </si>
  <si>
    <t>PK-GPF</t>
  </si>
  <si>
    <t>PK-GPM</t>
  </si>
  <si>
    <t>T7-DGA</t>
  </si>
  <si>
    <t>T7-ISZ</t>
  </si>
  <si>
    <t>HK-5461</t>
  </si>
  <si>
    <t>PK-YNA</t>
  </si>
  <si>
    <t>N-721GA</t>
  </si>
  <si>
    <t>A39-003</t>
  </si>
  <si>
    <t>PK-DGA</t>
  </si>
  <si>
    <t>9M-TAN</t>
  </si>
  <si>
    <t>N-410F</t>
  </si>
  <si>
    <t>FAL8X</t>
  </si>
  <si>
    <t>9M-TSH</t>
  </si>
  <si>
    <t>APRON MOVEMENT SHEET HALIM PERDANAKUSUMA</t>
  </si>
  <si>
    <t>AERODROME             :</t>
  </si>
  <si>
    <t>WIHH</t>
  </si>
  <si>
    <t>TANGGAL                   :</t>
  </si>
  <si>
    <t>PETUGAS AMC</t>
  </si>
  <si>
    <t>PAGI SIANG ( 07:00 - 18:59)</t>
  </si>
  <si>
    <t>MALAM (19:00 - 06:59)</t>
  </si>
  <si>
    <t>MALDIKA HASIBUAN</t>
  </si>
  <si>
    <t>NIKON</t>
  </si>
  <si>
    <t>NUZAR AFRIAN</t>
  </si>
  <si>
    <t>RYAN KHALIQ</t>
  </si>
  <si>
    <t>PELTU SUCIADI</t>
  </si>
  <si>
    <t>SERDA JIM MIM</t>
  </si>
  <si>
    <t>AHCMAD FAUZI</t>
  </si>
  <si>
    <t>NO</t>
  </si>
  <si>
    <t>REGISTRATION</t>
  </si>
  <si>
    <t>TIME OF</t>
  </si>
  <si>
    <t>PARKING STAND</t>
  </si>
  <si>
    <t>FROM</t>
  </si>
  <si>
    <t>TO</t>
  </si>
  <si>
    <t>OPERATOR / AIRLINES</t>
  </si>
  <si>
    <t>REMARKS</t>
  </si>
  <si>
    <t>STATUS</t>
  </si>
  <si>
    <t>ON BLOCK</t>
  </si>
  <si>
    <t>OFF BLOCK</t>
  </si>
  <si>
    <t>ARR</t>
  </si>
  <si>
    <t>DEP</t>
  </si>
  <si>
    <t>NSA01</t>
  </si>
  <si>
    <t>UNSERVICEABLE</t>
  </si>
  <si>
    <t>NSA02</t>
  </si>
  <si>
    <t>NSA03</t>
  </si>
  <si>
    <t>NSA04</t>
  </si>
  <si>
    <t>NSA05</t>
  </si>
  <si>
    <t>NSA06</t>
  </si>
  <si>
    <t>NSA07</t>
  </si>
  <si>
    <t>NSA08</t>
  </si>
  <si>
    <t>NSA09</t>
  </si>
  <si>
    <t>NSA10</t>
  </si>
  <si>
    <t>AFM</t>
  </si>
  <si>
    <t>NSA11</t>
  </si>
  <si>
    <t>NSA12</t>
  </si>
  <si>
    <t>KARISMA</t>
  </si>
  <si>
    <t>NSA13</t>
  </si>
  <si>
    <t>B3</t>
  </si>
  <si>
    <t>SA01</t>
  </si>
  <si>
    <t>HGR</t>
  </si>
  <si>
    <t>SA02</t>
  </si>
  <si>
    <t>SA03</t>
  </si>
  <si>
    <t>YPDN</t>
  </si>
  <si>
    <t>GAPURA</t>
  </si>
  <si>
    <t>SA04</t>
  </si>
  <si>
    <t>SA05</t>
  </si>
  <si>
    <t>A3</t>
  </si>
  <si>
    <t>SA06</t>
  </si>
  <si>
    <t>B9</t>
  </si>
  <si>
    <t>SA07</t>
  </si>
  <si>
    <t>A1</t>
  </si>
  <si>
    <t>SA08</t>
  </si>
  <si>
    <t>SA09</t>
  </si>
  <si>
    <t>B5</t>
  </si>
  <si>
    <t>SA10</t>
  </si>
  <si>
    <t>SA11</t>
  </si>
  <si>
    <t>SA12</t>
  </si>
  <si>
    <t>B7</t>
  </si>
  <si>
    <t>SA13</t>
  </si>
  <si>
    <t>LOCAL</t>
  </si>
  <si>
    <t>SA14</t>
  </si>
  <si>
    <t>SA15</t>
  </si>
  <si>
    <t>RE01</t>
  </si>
  <si>
    <t>RE02</t>
  </si>
  <si>
    <t>RE03</t>
  </si>
  <si>
    <t>RE04</t>
  </si>
  <si>
    <t>RE05</t>
  </si>
  <si>
    <t>A2</t>
  </si>
  <si>
    <t>B1</t>
  </si>
  <si>
    <t>B2</t>
  </si>
  <si>
    <t>B4</t>
  </si>
  <si>
    <t>B6</t>
  </si>
  <si>
    <t>B12</t>
  </si>
  <si>
    <t>B11</t>
  </si>
  <si>
    <t>B10</t>
  </si>
  <si>
    <t>B13</t>
  </si>
  <si>
    <t>B8</t>
  </si>
  <si>
    <t>A0</t>
  </si>
  <si>
    <t>CEO 54</t>
  </si>
  <si>
    <t>WSSL</t>
  </si>
  <si>
    <t>BASEOPS</t>
  </si>
  <si>
    <t>WALES</t>
  </si>
  <si>
    <t>OEJN</t>
  </si>
  <si>
    <t>WAOC</t>
  </si>
  <si>
    <t>SA17</t>
  </si>
  <si>
    <t>SA16</t>
  </si>
  <si>
    <t>OEY 151</t>
  </si>
  <si>
    <t>WMSA</t>
  </si>
  <si>
    <t>RIZA IBNU FAJAR</t>
  </si>
  <si>
    <t>RIDWAN WINANTO</t>
  </si>
  <si>
    <t>PELTU UUM</t>
  </si>
  <si>
    <t>WAMP</t>
  </si>
  <si>
    <t>WADB</t>
  </si>
  <si>
    <t>WAQT</t>
  </si>
  <si>
    <t>WIGG</t>
  </si>
  <si>
    <t>KS 311</t>
  </si>
  <si>
    <t>SA18</t>
  </si>
  <si>
    <t>GENESHA</t>
  </si>
  <si>
    <t>KETUA DEN</t>
  </si>
  <si>
    <t>RTA</t>
  </si>
  <si>
    <t>DUE TO TECHNICAL PROBLEM</t>
  </si>
  <si>
    <t>VMMC</t>
  </si>
  <si>
    <t xml:space="preserve">DUBES INDIA </t>
  </si>
  <si>
    <t>0B 1002</t>
  </si>
  <si>
    <t>WAWP</t>
  </si>
  <si>
    <t>KABIN</t>
  </si>
  <si>
    <t>PANGLIMA TNI</t>
  </si>
  <si>
    <t>WR01</t>
  </si>
  <si>
    <t>TEGAL</t>
  </si>
  <si>
    <t>WILB</t>
  </si>
  <si>
    <t>:</t>
  </si>
  <si>
    <t>WARD</t>
  </si>
  <si>
    <t>KAPAL INDUK</t>
  </si>
  <si>
    <t>WR02</t>
  </si>
  <si>
    <t>RKSS</t>
  </si>
  <si>
    <t>ZSHC</t>
  </si>
  <si>
    <t>MENT ESDM</t>
  </si>
  <si>
    <t>WAMENDIKDASMEN</t>
  </si>
  <si>
    <t>VOMM</t>
  </si>
  <si>
    <t>CJS 54</t>
  </si>
  <si>
    <t>MENT INVESTASI &amp; HILIRISASI</t>
  </si>
  <si>
    <t>MENT KKP</t>
  </si>
  <si>
    <t>WAGB</t>
  </si>
  <si>
    <t>BASE OPS</t>
  </si>
  <si>
    <t>IDAF 02</t>
  </si>
  <si>
    <t>RI 2</t>
  </si>
  <si>
    <t>YMML</t>
  </si>
  <si>
    <t>WAAAA</t>
  </si>
  <si>
    <t>ZUUU</t>
  </si>
  <si>
    <t>WAKA DPR (A)</t>
  </si>
  <si>
    <t>TJ 21</t>
  </si>
  <si>
    <t>BGS</t>
  </si>
  <si>
    <t>0b 5021</t>
  </si>
  <si>
    <t>WAPRES RI KE 13 (A)</t>
  </si>
  <si>
    <t>DUBES INDIA</t>
  </si>
  <si>
    <t>B.G.S</t>
  </si>
  <si>
    <t>VHHH</t>
  </si>
  <si>
    <t>GA 7960</t>
  </si>
  <si>
    <t>GA 3341</t>
  </si>
  <si>
    <t>GA 7980</t>
  </si>
  <si>
    <t>NSA14</t>
  </si>
  <si>
    <t>DIVERT EX WAHI</t>
  </si>
  <si>
    <t>DIVERT EX WIII</t>
  </si>
  <si>
    <t>SERDA ALIF JIM MIM</t>
  </si>
  <si>
    <t>ID 7513R</t>
  </si>
  <si>
    <t>MR. SUSILO BAMBANG
YUDHONO</t>
  </si>
  <si>
    <t>WIHP</t>
  </si>
  <si>
    <t>VTSG</t>
  </si>
  <si>
    <t>CEO31</t>
  </si>
  <si>
    <t>03:25</t>
  </si>
  <si>
    <t>B. G. S.</t>
  </si>
  <si>
    <t>05:48</t>
  </si>
  <si>
    <t>05:22</t>
  </si>
  <si>
    <t>WITC</t>
  </si>
  <si>
    <t>00:05</t>
  </si>
  <si>
    <t>04:55</t>
  </si>
  <si>
    <t>00:12</t>
  </si>
  <si>
    <t>03:32</t>
  </si>
  <si>
    <t>05:46</t>
  </si>
  <si>
    <t>05:01</t>
  </si>
  <si>
    <t>05:23</t>
  </si>
  <si>
    <t>05:13</t>
  </si>
  <si>
    <t>MENTAN</t>
  </si>
  <si>
    <t>VVDN</t>
  </si>
  <si>
    <t>MEGAWATI</t>
  </si>
  <si>
    <t>09:32</t>
  </si>
  <si>
    <t>WAEH</t>
  </si>
  <si>
    <t>WAMENLU</t>
  </si>
  <si>
    <t>SA24</t>
  </si>
  <si>
    <t>AMM</t>
  </si>
  <si>
    <t>NSA15</t>
  </si>
  <si>
    <t>SA19</t>
  </si>
  <si>
    <t>SA20</t>
  </si>
  <si>
    <t>08:50</t>
  </si>
  <si>
    <t>RJBE</t>
  </si>
  <si>
    <t>07:19</t>
  </si>
  <si>
    <t>VEBS</t>
  </si>
  <si>
    <t>WBGG</t>
  </si>
  <si>
    <t>08:02</t>
  </si>
  <si>
    <t>MENT. K. K. P.</t>
  </si>
  <si>
    <t>08:37</t>
  </si>
  <si>
    <t>08:44</t>
  </si>
  <si>
    <t>08:00</t>
  </si>
  <si>
    <t>07:20</t>
  </si>
  <si>
    <t>07:51</t>
  </si>
  <si>
    <t>08:24</t>
  </si>
  <si>
    <t>07:41</t>
  </si>
  <si>
    <t>07:58</t>
  </si>
  <si>
    <t>09:07</t>
  </si>
  <si>
    <t>KAPOLRI</t>
  </si>
  <si>
    <t>WADY</t>
  </si>
  <si>
    <t>MENTERI BUMN</t>
  </si>
  <si>
    <t>RPLL</t>
  </si>
  <si>
    <t>YPPH</t>
  </si>
  <si>
    <t>ZSSS</t>
  </si>
  <si>
    <t>NSA16</t>
  </si>
  <si>
    <t>WAMT</t>
  </si>
  <si>
    <t>OMDW</t>
  </si>
  <si>
    <t>MENT. KKP</t>
  </si>
  <si>
    <t>07:08</t>
  </si>
  <si>
    <t>06:15</t>
  </si>
  <si>
    <t>WAMEN BKPM</t>
  </si>
  <si>
    <t>KABASARNAS (A)</t>
  </si>
  <si>
    <t>KALIAGE</t>
  </si>
  <si>
    <t>WAMEN TRANSMIGRASI</t>
  </si>
  <si>
    <t>VABB</t>
  </si>
  <si>
    <t>VIDP</t>
  </si>
  <si>
    <t>IL 723R</t>
  </si>
  <si>
    <t>06:05</t>
  </si>
  <si>
    <t>05:50</t>
  </si>
  <si>
    <t>04:00</t>
  </si>
  <si>
    <t>04:08</t>
  </si>
  <si>
    <t>05:03</t>
  </si>
  <si>
    <t>03:58</t>
  </si>
  <si>
    <t>RJAA</t>
  </si>
  <si>
    <t>04:02</t>
  </si>
  <si>
    <t>05:47</t>
  </si>
  <si>
    <t>04:10</t>
  </si>
  <si>
    <t>05:15</t>
  </si>
  <si>
    <t>05:20</t>
  </si>
  <si>
    <t>06:02</t>
  </si>
  <si>
    <t>05:30</t>
  </si>
  <si>
    <t>05:59</t>
  </si>
  <si>
    <t>06:08</t>
  </si>
  <si>
    <t xml:space="preserve">MENTAN </t>
  </si>
  <si>
    <t>HECA</t>
  </si>
  <si>
    <t>WATO</t>
  </si>
  <si>
    <t>WMKJ</t>
  </si>
  <si>
    <t>RJBB</t>
  </si>
  <si>
    <t>09:51</t>
  </si>
  <si>
    <t>07:57</t>
  </si>
  <si>
    <t>07:18</t>
  </si>
  <si>
    <t>07:22</t>
  </si>
  <si>
    <t>07:28</t>
  </si>
  <si>
    <t>KETUA DPR</t>
  </si>
  <si>
    <t>MR. SUSILO BAMBAYNG YUDHOYONO</t>
  </si>
  <si>
    <t>ZSQD</t>
  </si>
  <si>
    <t>WAWB</t>
  </si>
  <si>
    <t>MENT. P. U.</t>
  </si>
  <si>
    <t>MENT. BUMN</t>
  </si>
  <si>
    <t>WAMENKOP, WAMEN PKP</t>
  </si>
  <si>
    <t>KET. BPK</t>
  </si>
  <si>
    <t>WAMEN DIKDASMEN</t>
  </si>
  <si>
    <t>VTBD</t>
  </si>
  <si>
    <t>JM-403</t>
  </si>
  <si>
    <t>A400</t>
  </si>
  <si>
    <t>VNKT</t>
  </si>
  <si>
    <t>06:22</t>
  </si>
  <si>
    <t>06:23</t>
  </si>
  <si>
    <t>MENT. LHK (A)</t>
  </si>
  <si>
    <t>WAMENKOP, WAMEN PKP (A)</t>
  </si>
  <si>
    <t>WATK</t>
  </si>
  <si>
    <t>VTBS</t>
  </si>
  <si>
    <t>MJJ822</t>
  </si>
  <si>
    <t>WAKA MPR (A)</t>
  </si>
  <si>
    <t>WIKT</t>
  </si>
  <si>
    <t>KETUA DPR RI (A)</t>
  </si>
  <si>
    <t>MENKO ATR (A)</t>
  </si>
  <si>
    <t>WIKD</t>
  </si>
  <si>
    <t>VOML</t>
  </si>
  <si>
    <t>VJT255</t>
  </si>
  <si>
    <t>ZPPP</t>
  </si>
  <si>
    <t>05:00</t>
  </si>
  <si>
    <t>06:45</t>
  </si>
  <si>
    <t>c</t>
  </si>
  <si>
    <t>05:05</t>
  </si>
  <si>
    <t>05:08</t>
  </si>
  <si>
    <t>05:10</t>
  </si>
  <si>
    <t>06:20</t>
  </si>
  <si>
    <t>06:14</t>
  </si>
  <si>
    <t>VDPP</t>
  </si>
  <si>
    <t>WATIMPRES</t>
  </si>
  <si>
    <t>06:13</t>
  </si>
  <si>
    <t>06:27</t>
  </si>
  <si>
    <t>07:23</t>
  </si>
  <si>
    <t>07:10</t>
  </si>
  <si>
    <t>06:33</t>
  </si>
  <si>
    <t>WARC</t>
  </si>
  <si>
    <t>07:55</t>
  </si>
  <si>
    <t>MENT. P. M.</t>
  </si>
  <si>
    <t>WIPK</t>
  </si>
  <si>
    <t>RE07</t>
  </si>
  <si>
    <t>RE06</t>
  </si>
  <si>
    <t>WAMENAG</t>
  </si>
  <si>
    <t>SERTU YOGI ANGGIAN</t>
  </si>
  <si>
    <t>MENT. LINGKUNGAN HIDUP</t>
  </si>
  <si>
    <t>WAGI</t>
  </si>
  <si>
    <t>PK-GIG</t>
  </si>
  <si>
    <t>B777</t>
  </si>
  <si>
    <t>UMMS</t>
  </si>
  <si>
    <t>GA 1</t>
  </si>
  <si>
    <t>GA 3791</t>
  </si>
  <si>
    <t>RI 1 (A)</t>
  </si>
  <si>
    <t>RJTT</t>
  </si>
  <si>
    <t xml:space="preserve">PELTU UUM </t>
  </si>
  <si>
    <t>05:07</t>
  </si>
  <si>
    <t>06:40</t>
  </si>
  <si>
    <t>05:40</t>
  </si>
  <si>
    <t>05:45</t>
  </si>
  <si>
    <t>06:31</t>
  </si>
  <si>
    <t>06:12</t>
  </si>
  <si>
    <t>06:53</t>
  </si>
  <si>
    <t>04:17</t>
  </si>
  <si>
    <t>06:44</t>
  </si>
  <si>
    <t>05:44</t>
  </si>
  <si>
    <t>MENPORA</t>
  </si>
  <si>
    <t>OPRN</t>
  </si>
  <si>
    <t>05:06</t>
  </si>
  <si>
    <t>06:39</t>
  </si>
  <si>
    <t>08:27</t>
  </si>
  <si>
    <t>05:51</t>
  </si>
  <si>
    <t>06:56</t>
  </si>
  <si>
    <t>07:00</t>
  </si>
  <si>
    <t>MENHAN</t>
  </si>
  <si>
    <t>07:02</t>
  </si>
  <si>
    <t>06:55</t>
  </si>
  <si>
    <t>06:58</t>
  </si>
  <si>
    <t>07:09</t>
  </si>
  <si>
    <t>07:29</t>
  </si>
  <si>
    <t>07:12</t>
  </si>
  <si>
    <t>ZGSZ</t>
  </si>
  <si>
    <t>PENASEHAT PRESIDEN (A)</t>
  </si>
  <si>
    <t>MENT.  AGAMA</t>
  </si>
  <si>
    <t>RE08</t>
  </si>
  <si>
    <t/>
  </si>
  <si>
    <t>RON</t>
  </si>
  <si>
    <t>09:03</t>
  </si>
  <si>
    <t>GA 7970</t>
  </si>
  <si>
    <t>GA 3331</t>
  </si>
  <si>
    <t>GA 7990</t>
  </si>
  <si>
    <t>GA 3351</t>
  </si>
  <si>
    <t>08:42</t>
  </si>
  <si>
    <t>09:12</t>
  </si>
  <si>
    <t>09:08</t>
  </si>
  <si>
    <t>08:56</t>
  </si>
  <si>
    <t>B 737</t>
  </si>
  <si>
    <t>WAMEN UMKM</t>
  </si>
  <si>
    <t>WAKA DPD</t>
  </si>
  <si>
    <t>WAMENAKER (A)</t>
  </si>
  <si>
    <t>SA21</t>
  </si>
  <si>
    <t>WAFJ</t>
  </si>
  <si>
    <t>WALS</t>
  </si>
  <si>
    <t>VVNB</t>
  </si>
  <si>
    <t>WAHL</t>
  </si>
  <si>
    <t>CEO99</t>
  </si>
  <si>
    <t>WAPRES RI KE 13</t>
  </si>
  <si>
    <t>PK-</t>
  </si>
  <si>
    <t>MEN.ESDM</t>
  </si>
  <si>
    <t>WIAA</t>
  </si>
  <si>
    <t>05:28</t>
  </si>
  <si>
    <t>06:19</t>
  </si>
  <si>
    <t>07:27</t>
  </si>
  <si>
    <t>MENDAG  (D)</t>
  </si>
  <si>
    <t>WATU</t>
  </si>
  <si>
    <t>08:32</t>
  </si>
  <si>
    <t>MENKO PMK (D)</t>
  </si>
  <si>
    <t>MENTAN (A)</t>
  </si>
  <si>
    <t>TJ 03</t>
  </si>
  <si>
    <t>MENT ESDM (D)</t>
  </si>
  <si>
    <t>14:28</t>
  </si>
  <si>
    <t>RI 1</t>
  </si>
  <si>
    <t>WAMEN BUMN</t>
  </si>
  <si>
    <t>CJS 31</t>
  </si>
  <si>
    <t>09:53</t>
  </si>
  <si>
    <t>INA 01</t>
  </si>
  <si>
    <t>SA23</t>
  </si>
  <si>
    <t>MEN.KOP</t>
  </si>
  <si>
    <t>MENT. ESDM</t>
  </si>
  <si>
    <t>WAMEN PORA</t>
  </si>
  <si>
    <t>WAMEN KKP</t>
  </si>
  <si>
    <t>WADL</t>
  </si>
  <si>
    <t>SA22</t>
  </si>
  <si>
    <t>QG 3608</t>
  </si>
  <si>
    <t>EX DIVERT WAHS</t>
  </si>
  <si>
    <t>EX DIVERT WAHI</t>
  </si>
  <si>
    <t>ZJSY</t>
  </si>
  <si>
    <t>KS104</t>
  </si>
  <si>
    <t>WAMENTAN (A)</t>
  </si>
  <si>
    <t>QG 7410</t>
  </si>
  <si>
    <t>02:05</t>
  </si>
  <si>
    <t>02:20</t>
  </si>
  <si>
    <t>04:54</t>
  </si>
  <si>
    <t>07:03</t>
  </si>
  <si>
    <t>06:35</t>
  </si>
  <si>
    <t>00:08</t>
  </si>
  <si>
    <t>01:30</t>
  </si>
  <si>
    <t>06:26</t>
  </si>
  <si>
    <t>02:11</t>
  </si>
  <si>
    <t>04:16</t>
  </si>
  <si>
    <t>CEO 31</t>
  </si>
  <si>
    <t>02:26</t>
  </si>
  <si>
    <t>05:17</t>
  </si>
  <si>
    <t>06:18</t>
  </si>
  <si>
    <t>05:38</t>
  </si>
  <si>
    <t>06:49</t>
  </si>
  <si>
    <t>06:16</t>
  </si>
  <si>
    <t>07:06</t>
  </si>
  <si>
    <t>WICA</t>
  </si>
  <si>
    <t>DUBES JEPANG (D)</t>
  </si>
  <si>
    <t>MEN KKP (D)</t>
  </si>
  <si>
    <t>ZUCK</t>
  </si>
  <si>
    <t>WABB</t>
  </si>
  <si>
    <t>ACHMAD FAUZI</t>
  </si>
  <si>
    <t>00:52</t>
  </si>
  <si>
    <t>08:51</t>
  </si>
  <si>
    <t>WIDO</t>
  </si>
  <si>
    <t>08:19</t>
  </si>
  <si>
    <t>08:07</t>
  </si>
  <si>
    <t>08:52</t>
  </si>
  <si>
    <t>08:03</t>
  </si>
  <si>
    <t>08:55</t>
  </si>
  <si>
    <t>09:11</t>
  </si>
  <si>
    <t>ARKO</t>
  </si>
  <si>
    <t>08:58</t>
  </si>
  <si>
    <t>VCRI</t>
  </si>
  <si>
    <t>WIJI</t>
  </si>
  <si>
    <t>QG 9174</t>
  </si>
  <si>
    <t>YSRI</t>
  </si>
  <si>
    <t>MENT. TRANSMIGRASI</t>
  </si>
  <si>
    <t>MENKUM</t>
  </si>
  <si>
    <t>YSSY</t>
  </si>
  <si>
    <t>WALG</t>
  </si>
  <si>
    <t>WATE</t>
  </si>
  <si>
    <t>11.18</t>
  </si>
  <si>
    <t>05:35</t>
  </si>
  <si>
    <t>06:52</t>
  </si>
  <si>
    <t>05:12</t>
  </si>
  <si>
    <t>05:18</t>
  </si>
  <si>
    <t>06:00</t>
  </si>
  <si>
    <t>05:42</t>
  </si>
  <si>
    <t>06:57</t>
  </si>
  <si>
    <t>MENT. UMKM (A)</t>
  </si>
  <si>
    <t>WAMEN PKP (A)</t>
  </si>
  <si>
    <t>WATIMPRES (A)</t>
  </si>
  <si>
    <t>WICM</t>
  </si>
  <si>
    <t>WIBT</t>
  </si>
  <si>
    <t>07:40</t>
  </si>
  <si>
    <t>09:29</t>
  </si>
  <si>
    <t>09:17</t>
  </si>
  <si>
    <t>07:45</t>
  </si>
  <si>
    <t>07:44</t>
  </si>
  <si>
    <t>08:33</t>
  </si>
  <si>
    <t>MRS. MEGAWATI</t>
  </si>
  <si>
    <t>08:39</t>
  </si>
  <si>
    <t>WAKA. MPR</t>
  </si>
  <si>
    <t>09:48</t>
  </si>
  <si>
    <t>WAKA MPR</t>
  </si>
  <si>
    <t>15;15</t>
  </si>
  <si>
    <t>DWC 009</t>
  </si>
  <si>
    <t>MENDIKDASMEN</t>
  </si>
  <si>
    <t>WBKK</t>
  </si>
  <si>
    <t>MENPORA (D)</t>
  </si>
  <si>
    <t>RW01</t>
  </si>
  <si>
    <t>MENDAGRI MALAYSIA (A)</t>
  </si>
  <si>
    <t>KEPALA BNPB (D)</t>
  </si>
  <si>
    <t xml:space="preserve">AFM </t>
  </si>
  <si>
    <t>RW02</t>
  </si>
  <si>
    <t>P. M. MALAYSIA</t>
  </si>
  <si>
    <t>KARSIMA</t>
  </si>
  <si>
    <t>RE10</t>
  </si>
  <si>
    <t>RW04</t>
  </si>
  <si>
    <t>04:46</t>
  </si>
  <si>
    <t>05:26</t>
  </si>
  <si>
    <t>ID 5000</t>
  </si>
  <si>
    <t>05:16</t>
  </si>
  <si>
    <t>JETSET 54</t>
  </si>
  <si>
    <t>RWO3</t>
  </si>
  <si>
    <t>PM. MALAYSIA</t>
  </si>
  <si>
    <t>RW03</t>
  </si>
  <si>
    <t>RW05</t>
  </si>
  <si>
    <t>RW06</t>
  </si>
  <si>
    <t>RW07</t>
  </si>
  <si>
    <t>09:00</t>
  </si>
  <si>
    <t>WAFO</t>
  </si>
  <si>
    <t>VAPO</t>
  </si>
  <si>
    <t>MENT. DALAM NEGERI MALAYASIA</t>
  </si>
  <si>
    <t>MENT. KEHUTANAN</t>
  </si>
  <si>
    <t>TJ03</t>
  </si>
  <si>
    <t>KETUA BPK RI</t>
  </si>
  <si>
    <t>KALIJATI</t>
  </si>
  <si>
    <t>CJS 99</t>
  </si>
  <si>
    <t>SUKABUMI</t>
  </si>
  <si>
    <t>WMKP</t>
  </si>
  <si>
    <t>MENKO PANGAN</t>
  </si>
  <si>
    <t>RW09</t>
  </si>
  <si>
    <t>RW08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</si>
</sst>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\-yyyy"/>
    <numFmt numFmtId="165" formatCode="d&quot; &quot;mmmm&quot; &quot;yyyy"/>
    <numFmt numFmtId="166" formatCode="h&quot;:&quot;mm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b/>
      <sz val="10.0"/>
      <color theme="1"/>
      <name val="Arial"/>
    </font>
    <font>
      <b/>
      <sz val="23.0"/>
      <color theme="1"/>
      <name val="Arial"/>
    </font>
    <font/>
    <font>
      <sz val="10.0"/>
      <color rgb="FF0000FF"/>
      <name val="Arial"/>
    </font>
    <font>
      <b/>
      <sz val="10.0"/>
      <color rgb="FF1155CC"/>
      <name val="Arial"/>
    </font>
    <font>
      <b/>
      <sz val="10.0"/>
      <color rgb="FF0000FF"/>
      <name val="Arial"/>
    </font>
    <font>
      <b/>
      <i/>
      <sz val="10.0"/>
      <color theme="1"/>
      <name val="Arial"/>
    </font>
    <font>
      <b/>
      <i/>
      <sz val="10.0"/>
      <color rgb="FF0000FF"/>
      <name val="Arial"/>
    </font>
    <font>
      <b/>
      <i/>
      <sz val="10.0"/>
      <color rgb="FF1155CC"/>
      <name val="Arial"/>
    </font>
    <font>
      <i/>
      <sz val="10.0"/>
      <color theme="1"/>
      <name val="Arial"/>
    </font>
    <font>
      <sz val="10.0"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</fills>
  <borders count="7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Border="1" applyFont="1"/>
    <xf borderId="1" fillId="0" fontId="3" numFmtId="0" xfId="0" applyBorder="1" applyFont="1"/>
    <xf borderId="0" fillId="0" fontId="3" numFmtId="0" xfId="0" applyFont="1"/>
    <xf quotePrefix="1" borderId="1" fillId="0" fontId="1" numFmtId="0" xfId="0" applyBorder="1" applyFont="1"/>
    <xf borderId="1" fillId="0" fontId="1" numFmtId="0" xfId="0" applyAlignment="1" applyBorder="1" applyFont="1">
      <alignment horizontal="left"/>
    </xf>
    <xf borderId="2" fillId="0" fontId="1" numFmtId="0" xfId="0" applyBorder="1" applyFont="1"/>
    <xf borderId="3" fillId="0" fontId="1" numFmtId="0" xfId="0" applyAlignment="1" applyBorder="1" applyFont="1">
      <alignment horizontal="left"/>
    </xf>
    <xf borderId="3" fillId="0" fontId="1" numFmtId="0" xfId="0" applyBorder="1" applyFont="1"/>
    <xf quotePrefix="1" borderId="3" fillId="0" fontId="1" numFmtId="0" xfId="0" applyBorder="1" applyFont="1"/>
    <xf borderId="3" fillId="2" fontId="1" numFmtId="0" xfId="0" applyBorder="1" applyFill="1" applyFont="1"/>
    <xf borderId="1" fillId="2" fontId="1" numFmtId="0" xfId="0" applyBorder="1" applyFont="1"/>
    <xf borderId="1" fillId="2" fontId="1" numFmtId="164" xfId="0" applyAlignment="1" applyBorder="1" applyFont="1" applyNumberFormat="1">
      <alignment horizontal="left"/>
    </xf>
    <xf borderId="1" fillId="2" fontId="1" numFmtId="0" xfId="0" applyAlignment="1" applyBorder="1" applyFont="1">
      <alignment horizontal="left"/>
    </xf>
    <xf borderId="0" fillId="0" fontId="4" numFmtId="0" xfId="0" applyAlignment="1" applyFont="1">
      <alignment horizontal="center" vertical="center"/>
    </xf>
    <xf borderId="4" fillId="0" fontId="3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3" numFmtId="165" xfId="0" applyAlignment="1" applyBorder="1" applyFont="1" applyNumberFormat="1">
      <alignment horizontal="left"/>
    </xf>
    <xf borderId="8" fillId="0" fontId="5" numFmtId="0" xfId="0" applyBorder="1" applyFont="1"/>
    <xf borderId="9" fillId="0" fontId="3" numFmtId="0" xfId="0" applyAlignment="1" applyBorder="1" applyFont="1">
      <alignment vertical="center"/>
    </xf>
    <xf borderId="10" fillId="0" fontId="5" numFmtId="0" xfId="0" applyBorder="1" applyFont="1"/>
    <xf borderId="5" fillId="0" fontId="3" numFmtId="0" xfId="0" applyBorder="1" applyFont="1"/>
    <xf borderId="7" fillId="0" fontId="5" numFmtId="0" xfId="0" applyBorder="1" applyFont="1"/>
    <xf borderId="11" fillId="0" fontId="3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3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9" fillId="0" fontId="3" numFmtId="0" xfId="0" applyBorder="1" applyFont="1"/>
    <xf borderId="20" fillId="0" fontId="5" numFmtId="0" xfId="0" applyBorder="1" applyFont="1"/>
    <xf borderId="21" fillId="0" fontId="5" numFmtId="0" xfId="0" applyBorder="1" applyFont="1"/>
    <xf borderId="22" fillId="3" fontId="3" numFmtId="0" xfId="0" applyAlignment="1" applyBorder="1" applyFill="1" applyFont="1">
      <alignment horizontal="center" vertical="center"/>
    </xf>
    <xf borderId="23" fillId="4" fontId="3" numFmtId="0" xfId="0" applyAlignment="1" applyBorder="1" applyFill="1" applyFont="1">
      <alignment horizontal="center"/>
    </xf>
    <xf borderId="24" fillId="0" fontId="5" numFmtId="0" xfId="0" applyBorder="1" applyFont="1"/>
    <xf borderId="25" fillId="0" fontId="5" numFmtId="0" xfId="0" applyBorder="1" applyFont="1"/>
    <xf borderId="22" fillId="4" fontId="3" numFmtId="0" xfId="0" applyAlignment="1" applyBorder="1" applyFont="1">
      <alignment horizontal="center" shrinkToFit="0" vertical="center" wrapText="1"/>
    </xf>
    <xf borderId="26" fillId="4" fontId="3" numFmtId="0" xfId="0" applyAlignment="1" applyBorder="1" applyFont="1">
      <alignment horizontal="center" shrinkToFit="0" vertical="center" wrapText="1"/>
    </xf>
    <xf borderId="27" fillId="4" fontId="3" numFmtId="0" xfId="0" applyAlignment="1" applyBorder="1" applyFont="1">
      <alignment horizontal="center" shrinkToFit="0" vertical="center" wrapText="1"/>
    </xf>
    <xf borderId="23" fillId="4" fontId="3" numFmtId="0" xfId="0" applyAlignment="1" applyBorder="1" applyFont="1">
      <alignment horizontal="center" vertical="center"/>
    </xf>
    <xf borderId="28" fillId="3" fontId="3" numFmtId="0" xfId="0" applyAlignment="1" applyBorder="1" applyFont="1">
      <alignment horizontal="center" shrinkToFit="0" vertical="center" wrapText="1"/>
    </xf>
    <xf borderId="29" fillId="3" fontId="3" numFmtId="0" xfId="0" applyAlignment="1" applyBorder="1" applyFont="1">
      <alignment horizontal="center" vertical="center"/>
    </xf>
    <xf borderId="30" fillId="0" fontId="5" numFmtId="0" xfId="0" applyBorder="1" applyFont="1"/>
    <xf borderId="31" fillId="4" fontId="3" numFmtId="0" xfId="0" applyAlignment="1" applyBorder="1" applyFont="1">
      <alignment horizontal="center"/>
    </xf>
    <xf borderId="32" fillId="0" fontId="5" numFmtId="0" xfId="0" applyBorder="1" applyFont="1"/>
    <xf borderId="33" fillId="4" fontId="3" numFmtId="0" xfId="0" applyAlignment="1" applyBorder="1" applyFont="1">
      <alignment horizontal="center"/>
    </xf>
    <xf borderId="34" fillId="0" fontId="5" numFmtId="0" xfId="0" applyBorder="1" applyFont="1"/>
    <xf borderId="35" fillId="0" fontId="5" numFmtId="0" xfId="0" applyBorder="1" applyFont="1"/>
    <xf borderId="36" fillId="0" fontId="5" numFmtId="0" xfId="0" applyBorder="1" applyFont="1"/>
    <xf borderId="37" fillId="4" fontId="3" numFmtId="0" xfId="0" applyAlignment="1" applyBorder="1" applyFont="1">
      <alignment horizontal="center"/>
    </xf>
    <xf borderId="38" fillId="4" fontId="3" numFmtId="0" xfId="0" applyAlignment="1" applyBorder="1" applyFont="1">
      <alignment horizontal="center"/>
    </xf>
    <xf borderId="39" fillId="0" fontId="5" numFmtId="0" xfId="0" applyBorder="1" applyFont="1"/>
    <xf borderId="40" fillId="0" fontId="5" numFmtId="0" xfId="0" applyBorder="1" applyFont="1"/>
    <xf borderId="41" fillId="5" fontId="1" numFmtId="0" xfId="0" applyBorder="1" applyFill="1" applyFont="1"/>
    <xf borderId="41" fillId="6" fontId="1" numFmtId="0" xfId="0" applyBorder="1" applyFill="1" applyFont="1"/>
    <xf borderId="42" fillId="5" fontId="1" numFmtId="20" xfId="0" applyBorder="1" applyFont="1" applyNumberFormat="1"/>
    <xf borderId="43" fillId="5" fontId="1" numFmtId="20" xfId="0" applyBorder="1" applyFont="1" applyNumberFormat="1"/>
    <xf borderId="44" fillId="5" fontId="1" numFmtId="20" xfId="0" applyBorder="1" applyFont="1" applyNumberFormat="1"/>
    <xf borderId="45" fillId="5" fontId="1" numFmtId="0" xfId="0" applyBorder="1" applyFont="1"/>
    <xf borderId="42" fillId="6" fontId="1" numFmtId="0" xfId="0" applyBorder="1" applyFont="1"/>
    <xf borderId="46" fillId="6" fontId="1" numFmtId="0" xfId="0" applyBorder="1" applyFont="1"/>
    <xf borderId="42" fillId="5" fontId="1" numFmtId="0" xfId="0" applyBorder="1" applyFont="1"/>
    <xf borderId="46" fillId="5" fontId="1" numFmtId="0" xfId="0" applyBorder="1" applyFont="1"/>
    <xf borderId="47" fillId="6" fontId="1" numFmtId="0" xfId="0" applyBorder="1" applyFont="1"/>
    <xf borderId="48" fillId="5" fontId="1" numFmtId="0" xfId="0" applyAlignment="1" applyBorder="1" applyFont="1">
      <alignment horizontal="center"/>
    </xf>
    <xf borderId="49" fillId="6" fontId="1" numFmtId="0" xfId="0" applyBorder="1" applyFont="1"/>
    <xf borderId="3" fillId="2" fontId="1" numFmtId="0" xfId="0" applyAlignment="1" applyBorder="1" applyFont="1">
      <alignment horizontal="center"/>
    </xf>
    <xf borderId="2" fillId="2" fontId="6" numFmtId="20" xfId="0" applyAlignment="1" applyBorder="1" applyFont="1" applyNumberFormat="1">
      <alignment horizontal="center"/>
    </xf>
    <xf borderId="1" fillId="2" fontId="1" numFmtId="20" xfId="0" applyAlignment="1" applyBorder="1" applyFont="1" applyNumberFormat="1">
      <alignment horizontal="center"/>
    </xf>
    <xf borderId="50" fillId="2" fontId="1" numFmtId="0" xfId="0" applyAlignment="1" applyBorder="1" applyFont="1">
      <alignment horizontal="center"/>
    </xf>
    <xf borderId="3" fillId="2" fontId="7" numFmtId="0" xfId="0" applyAlignment="1" applyBorder="1" applyFont="1">
      <alignment horizontal="center"/>
    </xf>
    <xf borderId="2" fillId="2" fontId="1" numFmtId="166" xfId="0" applyAlignment="1" applyBorder="1" applyFont="1" applyNumberFormat="1">
      <alignment horizontal="center"/>
    </xf>
    <xf borderId="50" fillId="2" fontId="1" numFmtId="166" xfId="0" applyAlignment="1" applyBorder="1" applyFont="1" applyNumberFormat="1">
      <alignment horizontal="center"/>
    </xf>
    <xf borderId="2" fillId="2" fontId="6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51" fillId="5" fontId="1" numFmtId="0" xfId="0" applyAlignment="1" applyBorder="1" applyFont="1">
      <alignment horizontal="center"/>
    </xf>
    <xf borderId="3" fillId="5" fontId="1" numFmtId="0" xfId="0" applyAlignment="1" applyBorder="1" applyFont="1">
      <alignment horizontal="center"/>
    </xf>
    <xf borderId="2" fillId="5" fontId="6" numFmtId="20" xfId="0" applyAlignment="1" applyBorder="1" applyFont="1" applyNumberFormat="1">
      <alignment horizontal="center"/>
    </xf>
    <xf borderId="1" fillId="5" fontId="1" numFmtId="20" xfId="0" applyAlignment="1" applyBorder="1" applyFont="1" applyNumberFormat="1">
      <alignment horizontal="center"/>
    </xf>
    <xf borderId="50" fillId="5" fontId="1" numFmtId="0" xfId="0" applyAlignment="1" applyBorder="1" applyFont="1">
      <alignment horizontal="center"/>
    </xf>
    <xf borderId="3" fillId="5" fontId="7" numFmtId="0" xfId="0" applyAlignment="1" applyBorder="1" applyFont="1">
      <alignment horizontal="center"/>
    </xf>
    <xf borderId="2" fillId="5" fontId="1" numFmtId="166" xfId="0" applyAlignment="1" applyBorder="1" applyFont="1" applyNumberFormat="1">
      <alignment horizontal="center"/>
    </xf>
    <xf borderId="50" fillId="5" fontId="1" numFmtId="166" xfId="0" applyAlignment="1" applyBorder="1" applyFont="1" applyNumberFormat="1">
      <alignment horizontal="center"/>
    </xf>
    <xf borderId="2" fillId="5" fontId="6" numFmtId="0" xfId="0" applyAlignment="1" applyBorder="1" applyFont="1">
      <alignment horizontal="center"/>
    </xf>
    <xf borderId="1" fillId="5" fontId="1" numFmtId="0" xfId="0" applyAlignment="1" applyBorder="1" applyFont="1">
      <alignment horizontal="center"/>
    </xf>
    <xf borderId="52" fillId="2" fontId="1" numFmtId="0" xfId="0" applyAlignment="1" applyBorder="1" applyFont="1">
      <alignment horizontal="center"/>
    </xf>
    <xf borderId="53" fillId="5" fontId="1" numFmtId="20" xfId="0" applyAlignment="1" applyBorder="1" applyFont="1" applyNumberFormat="1">
      <alignment horizontal="center"/>
    </xf>
    <xf borderId="54" fillId="5" fontId="1" numFmtId="0" xfId="0" applyAlignment="1" applyBorder="1" applyFont="1">
      <alignment horizontal="center"/>
    </xf>
    <xf borderId="55" fillId="2" fontId="1" numFmtId="20" xfId="0" applyAlignment="1" applyBorder="1" applyFont="1" applyNumberFormat="1">
      <alignment horizontal="center"/>
    </xf>
    <xf borderId="54" fillId="2" fontId="1" numFmtId="0" xfId="0" applyAlignment="1" applyBorder="1" applyFont="1">
      <alignment horizontal="center"/>
    </xf>
    <xf borderId="55" fillId="5" fontId="1" numFmtId="20" xfId="0" applyAlignment="1" applyBorder="1" applyFont="1" applyNumberFormat="1">
      <alignment horizontal="center"/>
    </xf>
    <xf borderId="1" fillId="5" fontId="1" numFmtId="0" xfId="0" applyBorder="1" applyFont="1"/>
    <xf borderId="3" fillId="7" fontId="1" numFmtId="0" xfId="0" applyAlignment="1" applyBorder="1" applyFill="1" applyFont="1">
      <alignment horizontal="center"/>
    </xf>
    <xf borderId="53" fillId="2" fontId="1" numFmtId="20" xfId="0" applyAlignment="1" applyBorder="1" applyFont="1" applyNumberFormat="1">
      <alignment horizontal="center"/>
    </xf>
    <xf borderId="3" fillId="8" fontId="1" numFmtId="0" xfId="0" applyAlignment="1" applyBorder="1" applyFill="1" applyFont="1">
      <alignment horizontal="center"/>
    </xf>
    <xf borderId="56" fillId="2" fontId="1" numFmtId="20" xfId="0" applyAlignment="1" applyBorder="1" applyFont="1" applyNumberFormat="1">
      <alignment horizontal="center"/>
    </xf>
    <xf borderId="56" fillId="7" fontId="1" numFmtId="20" xfId="0" applyAlignment="1" applyBorder="1" applyFont="1" applyNumberFormat="1">
      <alignment horizontal="center"/>
    </xf>
    <xf borderId="50" fillId="7" fontId="1" numFmtId="0" xfId="0" applyAlignment="1" applyBorder="1" applyFont="1">
      <alignment horizontal="center"/>
    </xf>
    <xf borderId="2" fillId="5" fontId="1" numFmtId="0" xfId="0" applyAlignment="1" applyBorder="1" applyFont="1">
      <alignment horizontal="center"/>
    </xf>
    <xf borderId="57" fillId="2" fontId="1" numFmtId="20" xfId="0" applyAlignment="1" applyBorder="1" applyFont="1" applyNumberFormat="1">
      <alignment horizontal="center"/>
    </xf>
    <xf borderId="57" fillId="5" fontId="1" numFmtId="20" xfId="0" applyAlignment="1" applyBorder="1" applyFont="1" applyNumberFormat="1">
      <alignment horizontal="center"/>
    </xf>
    <xf borderId="2" fillId="7" fontId="6" numFmtId="20" xfId="0" applyAlignment="1" applyBorder="1" applyFont="1" applyNumberFormat="1">
      <alignment horizontal="center"/>
    </xf>
    <xf borderId="57" fillId="7" fontId="1" numFmtId="20" xfId="0" applyAlignment="1" applyBorder="1" applyFont="1" applyNumberFormat="1">
      <alignment horizontal="center"/>
    </xf>
    <xf borderId="1" fillId="7" fontId="1" numFmtId="20" xfId="0" applyAlignment="1" applyBorder="1" applyFont="1" applyNumberFormat="1">
      <alignment horizontal="center"/>
    </xf>
    <xf borderId="54" fillId="7" fontId="1" numFmtId="0" xfId="0" applyAlignment="1" applyBorder="1" applyFont="1">
      <alignment horizontal="center"/>
    </xf>
    <xf borderId="3" fillId="7" fontId="7" numFmtId="0" xfId="0" applyAlignment="1" applyBorder="1" applyFont="1">
      <alignment horizontal="center"/>
    </xf>
    <xf borderId="2" fillId="7" fontId="6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0" fillId="0" fontId="1" numFmtId="0" xfId="0" applyFont="1"/>
    <xf borderId="1" fillId="7" fontId="1" numFmtId="0" xfId="0" applyAlignment="1" applyBorder="1" applyFont="1">
      <alignment horizontal="center"/>
    </xf>
    <xf borderId="1" fillId="7" fontId="1" numFmtId="0" xfId="0" applyBorder="1" applyFont="1"/>
    <xf borderId="52" fillId="8" fontId="1" numFmtId="0" xfId="0" applyAlignment="1" applyBorder="1" applyFont="1">
      <alignment horizontal="center"/>
    </xf>
    <xf borderId="37" fillId="2" fontId="6" numFmtId="20" xfId="0" applyAlignment="1" applyBorder="1" applyFont="1" applyNumberFormat="1">
      <alignment horizontal="center"/>
    </xf>
    <xf borderId="58" fillId="2" fontId="1" numFmtId="20" xfId="0" applyAlignment="1" applyBorder="1" applyFont="1" applyNumberFormat="1">
      <alignment horizontal="center"/>
    </xf>
    <xf borderId="59" fillId="2" fontId="1" numFmtId="20" xfId="0" applyAlignment="1" applyBorder="1" applyFont="1" applyNumberFormat="1">
      <alignment horizontal="center"/>
    </xf>
    <xf borderId="60" fillId="2" fontId="1" numFmtId="0" xfId="0" applyAlignment="1" applyBorder="1" applyFont="1">
      <alignment horizontal="center"/>
    </xf>
    <xf borderId="52" fillId="2" fontId="7" numFmtId="0" xfId="0" applyAlignment="1" applyBorder="1" applyFont="1">
      <alignment horizontal="center"/>
    </xf>
    <xf borderId="37" fillId="2" fontId="6" numFmtId="0" xfId="0" applyAlignment="1" applyBorder="1" applyFont="1">
      <alignment horizontal="center"/>
    </xf>
    <xf borderId="38" fillId="2" fontId="1" numFmtId="0" xfId="0" applyAlignment="1" applyBorder="1" applyFont="1">
      <alignment horizontal="center"/>
    </xf>
    <xf borderId="59" fillId="2" fontId="1" numFmtId="0" xfId="0" applyBorder="1" applyFont="1"/>
    <xf borderId="61" fillId="5" fontId="1" numFmtId="0" xfId="0" applyAlignment="1" applyBorder="1" applyFont="1">
      <alignment horizontal="center"/>
    </xf>
    <xf borderId="62" fillId="5" fontId="6" numFmtId="20" xfId="0" applyAlignment="1" applyBorder="1" applyFont="1" applyNumberFormat="1">
      <alignment horizontal="center"/>
    </xf>
    <xf borderId="63" fillId="5" fontId="1" numFmtId="20" xfId="0" applyAlignment="1" applyBorder="1" applyFont="1" applyNumberFormat="1">
      <alignment horizontal="center"/>
    </xf>
    <xf borderId="64" fillId="5" fontId="1" numFmtId="20" xfId="0" applyAlignment="1" applyBorder="1" applyFont="1" applyNumberFormat="1">
      <alignment horizontal="center"/>
    </xf>
    <xf borderId="65" fillId="5" fontId="1" numFmtId="0" xfId="0" applyAlignment="1" applyBorder="1" applyFont="1">
      <alignment horizontal="center"/>
    </xf>
    <xf borderId="61" fillId="5" fontId="7" numFmtId="0" xfId="0" applyAlignment="1" applyBorder="1" applyFont="1">
      <alignment horizontal="center"/>
    </xf>
    <xf borderId="62" fillId="5" fontId="1" numFmtId="166" xfId="0" applyAlignment="1" applyBorder="1" applyFont="1" applyNumberFormat="1">
      <alignment horizontal="center"/>
    </xf>
    <xf borderId="66" fillId="5" fontId="1" numFmtId="166" xfId="0" applyAlignment="1" applyBorder="1" applyFont="1" applyNumberFormat="1">
      <alignment horizontal="center"/>
    </xf>
    <xf borderId="62" fillId="5" fontId="6" numFmtId="0" xfId="0" applyAlignment="1" applyBorder="1" applyFont="1">
      <alignment horizontal="center"/>
    </xf>
    <xf borderId="66" fillId="5" fontId="1" numFmtId="0" xfId="0" applyAlignment="1" applyBorder="1" applyFont="1">
      <alignment horizontal="center"/>
    </xf>
    <xf borderId="64" fillId="5" fontId="1" numFmtId="0" xfId="0" applyBorder="1" applyFont="1"/>
    <xf borderId="28" fillId="3" fontId="1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47" fillId="5" fontId="1" numFmtId="0" xfId="0" applyBorder="1" applyFont="1"/>
    <xf borderId="49" fillId="5" fontId="1" numFmtId="0" xfId="0" applyBorder="1" applyFont="1"/>
    <xf borderId="56" fillId="5" fontId="1" numFmtId="20" xfId="0" applyAlignment="1" applyBorder="1" applyFont="1" applyNumberFormat="1">
      <alignment horizontal="center"/>
    </xf>
    <xf borderId="52" fillId="5" fontId="1" numFmtId="0" xfId="0" applyAlignment="1" applyBorder="1" applyFont="1">
      <alignment horizontal="center"/>
    </xf>
    <xf borderId="37" fillId="5" fontId="6" numFmtId="20" xfId="0" applyAlignment="1" applyBorder="1" applyFont="1" applyNumberFormat="1">
      <alignment horizontal="center"/>
    </xf>
    <xf borderId="58" fillId="5" fontId="1" numFmtId="20" xfId="0" applyAlignment="1" applyBorder="1" applyFont="1" applyNumberFormat="1">
      <alignment horizontal="center"/>
    </xf>
    <xf borderId="59" fillId="5" fontId="1" numFmtId="20" xfId="0" applyAlignment="1" applyBorder="1" applyFont="1" applyNumberFormat="1">
      <alignment horizontal="center"/>
    </xf>
    <xf borderId="60" fillId="5" fontId="1" numFmtId="0" xfId="0" applyAlignment="1" applyBorder="1" applyFont="1">
      <alignment horizontal="center"/>
    </xf>
    <xf borderId="52" fillId="5" fontId="7" numFmtId="0" xfId="0" applyAlignment="1" applyBorder="1" applyFont="1">
      <alignment horizontal="center"/>
    </xf>
    <xf borderId="37" fillId="5" fontId="6" numFmtId="0" xfId="0" applyAlignment="1" applyBorder="1" applyFont="1">
      <alignment horizontal="center"/>
    </xf>
    <xf borderId="38" fillId="5" fontId="1" numFmtId="0" xfId="0" applyAlignment="1" applyBorder="1" applyFont="1">
      <alignment horizontal="center"/>
    </xf>
    <xf borderId="59" fillId="5" fontId="1" numFmtId="0" xfId="0" applyBorder="1" applyFont="1"/>
    <xf borderId="1" fillId="5" fontId="1" numFmtId="20" xfId="0" applyBorder="1" applyFont="1" applyNumberFormat="1"/>
    <xf borderId="50" fillId="5" fontId="1" numFmtId="166" xfId="0" applyBorder="1" applyFont="1" applyNumberFormat="1"/>
    <xf borderId="2" fillId="5" fontId="1" numFmtId="0" xfId="0" applyBorder="1" applyFont="1"/>
    <xf borderId="50" fillId="5" fontId="1" numFmtId="0" xfId="0" applyBorder="1" applyFont="1"/>
    <xf borderId="3" fillId="5" fontId="3" numFmtId="0" xfId="0" applyAlignment="1" applyBorder="1" applyFont="1">
      <alignment horizontal="center"/>
    </xf>
    <xf borderId="2" fillId="5" fontId="8" numFmtId="20" xfId="0" applyAlignment="1" applyBorder="1" applyFont="1" applyNumberFormat="1">
      <alignment horizontal="center"/>
    </xf>
    <xf borderId="2" fillId="5" fontId="3" numFmtId="166" xfId="0" applyAlignment="1" applyBorder="1" applyFont="1" applyNumberFormat="1">
      <alignment horizontal="center"/>
    </xf>
    <xf borderId="2" fillId="5" fontId="8" numFmtId="0" xfId="0" applyAlignment="1" applyBorder="1" applyFont="1">
      <alignment horizontal="center"/>
    </xf>
    <xf borderId="57" fillId="5" fontId="1" numFmtId="0" xfId="0" applyAlignment="1" applyBorder="1" applyFont="1">
      <alignment horizontal="center"/>
    </xf>
    <xf borderId="57" fillId="2" fontId="1" numFmtId="0" xfId="0" applyAlignment="1" applyBorder="1" applyFont="1">
      <alignment horizontal="center"/>
    </xf>
    <xf borderId="57" fillId="7" fontId="1" numFmtId="0" xfId="0" applyAlignment="1" applyBorder="1" applyFont="1">
      <alignment horizontal="center"/>
    </xf>
    <xf borderId="3" fillId="2" fontId="3" numFmtId="0" xfId="0" applyAlignment="1" applyBorder="1" applyFont="1">
      <alignment horizontal="center"/>
    </xf>
    <xf borderId="2" fillId="2" fontId="3" numFmtId="166" xfId="0" applyAlignment="1" applyBorder="1" applyFont="1" applyNumberFormat="1">
      <alignment horizontal="center"/>
    </xf>
    <xf borderId="2" fillId="2" fontId="8" numFmtId="0" xfId="0" applyAlignment="1" applyBorder="1" applyFont="1">
      <alignment horizontal="center"/>
    </xf>
    <xf borderId="55" fillId="5" fontId="1" numFmtId="0" xfId="0" applyAlignment="1" applyBorder="1" applyFont="1">
      <alignment horizontal="center"/>
    </xf>
    <xf borderId="53" fillId="2" fontId="1" numFmtId="0" xfId="0" applyAlignment="1" applyBorder="1" applyFont="1">
      <alignment horizontal="center"/>
    </xf>
    <xf borderId="56" fillId="2" fontId="1" numFmtId="0" xfId="0" applyAlignment="1" applyBorder="1" applyFont="1">
      <alignment horizontal="center"/>
    </xf>
    <xf borderId="56" fillId="7" fontId="1" numFmtId="0" xfId="0" applyAlignment="1" applyBorder="1" applyFont="1">
      <alignment horizontal="center"/>
    </xf>
    <xf borderId="2" fillId="2" fontId="8" numFmtId="20" xfId="0" applyAlignment="1" applyBorder="1" applyFont="1" applyNumberFormat="1">
      <alignment horizontal="center"/>
    </xf>
    <xf borderId="57" fillId="2" fontId="3" numFmtId="20" xfId="0" applyAlignment="1" applyBorder="1" applyFont="1" applyNumberFormat="1">
      <alignment horizontal="center"/>
    </xf>
    <xf borderId="1" fillId="2" fontId="3" numFmtId="20" xfId="0" applyAlignment="1" applyBorder="1" applyFont="1" applyNumberFormat="1">
      <alignment horizontal="center"/>
    </xf>
    <xf borderId="54" fillId="2" fontId="3" numFmtId="0" xfId="0" applyAlignment="1" applyBorder="1" applyFont="1">
      <alignment horizontal="center"/>
    </xf>
    <xf borderId="2" fillId="2" fontId="3" numFmtId="0" xfId="0" applyAlignment="1" applyBorder="1" applyFont="1">
      <alignment horizontal="center"/>
    </xf>
    <xf borderId="50" fillId="2" fontId="3" numFmtId="166" xfId="0" applyAlignment="1" applyBorder="1" applyFont="1" applyNumberFormat="1">
      <alignment horizontal="center"/>
    </xf>
    <xf borderId="50" fillId="2" fontId="3" numFmtId="0" xfId="0" applyAlignment="1" applyBorder="1" applyFont="1">
      <alignment horizontal="center"/>
    </xf>
    <xf borderId="3" fillId="5" fontId="1" numFmtId="0" xfId="0" applyAlignment="1" applyBorder="1" applyFont="1">
      <alignment horizontal="center" vertical="center"/>
    </xf>
    <xf borderId="2" fillId="5" fontId="6" numFmtId="20" xfId="0" applyAlignment="1" applyBorder="1" applyFont="1" applyNumberFormat="1">
      <alignment horizontal="center" vertical="center"/>
    </xf>
    <xf borderId="57" fillId="5" fontId="1" numFmtId="0" xfId="0" applyAlignment="1" applyBorder="1" applyFont="1">
      <alignment horizontal="center" vertical="center"/>
    </xf>
    <xf borderId="1" fillId="5" fontId="1" numFmtId="20" xfId="0" applyAlignment="1" applyBorder="1" applyFont="1" applyNumberFormat="1">
      <alignment horizontal="center" vertical="center"/>
    </xf>
    <xf borderId="54" fillId="5" fontId="1" numFmtId="0" xfId="0" applyAlignment="1" applyBorder="1" applyFont="1">
      <alignment horizontal="center" vertical="center"/>
    </xf>
    <xf borderId="3" fillId="5" fontId="7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center" vertical="center"/>
    </xf>
    <xf borderId="50" fillId="5" fontId="1" numFmtId="0" xfId="0" applyAlignment="1" applyBorder="1" applyFont="1">
      <alignment horizontal="center" vertical="center"/>
    </xf>
    <xf borderId="2" fillId="5" fontId="6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61" fillId="2" fontId="1" numFmtId="0" xfId="0" applyAlignment="1" applyBorder="1" applyFont="1">
      <alignment horizontal="center"/>
    </xf>
    <xf borderId="62" fillId="2" fontId="6" numFmtId="20" xfId="0" applyAlignment="1" applyBorder="1" applyFont="1" applyNumberFormat="1">
      <alignment horizontal="center"/>
    </xf>
    <xf borderId="63" fillId="2" fontId="1" numFmtId="0" xfId="0" applyAlignment="1" applyBorder="1" applyFont="1">
      <alignment horizontal="center"/>
    </xf>
    <xf borderId="64" fillId="2" fontId="1" numFmtId="20" xfId="0" applyAlignment="1" applyBorder="1" applyFont="1" applyNumberFormat="1">
      <alignment horizontal="center"/>
    </xf>
    <xf borderId="65" fillId="2" fontId="1" numFmtId="0" xfId="0" applyAlignment="1" applyBorder="1" applyFont="1">
      <alignment horizontal="center"/>
    </xf>
    <xf borderId="61" fillId="2" fontId="7" numFmtId="0" xfId="0" applyAlignment="1" applyBorder="1" applyFont="1">
      <alignment horizontal="center"/>
    </xf>
    <xf borderId="62" fillId="2" fontId="1" numFmtId="0" xfId="0" applyAlignment="1" applyBorder="1" applyFont="1">
      <alignment horizontal="center"/>
    </xf>
    <xf borderId="66" fillId="2" fontId="1" numFmtId="166" xfId="0" applyAlignment="1" applyBorder="1" applyFont="1" applyNumberFormat="1">
      <alignment horizontal="center"/>
    </xf>
    <xf borderId="62" fillId="2" fontId="6" numFmtId="0" xfId="0" applyAlignment="1" applyBorder="1" applyFont="1">
      <alignment horizontal="center"/>
    </xf>
    <xf borderId="66" fillId="2" fontId="1" numFmtId="0" xfId="0" applyAlignment="1" applyBorder="1" applyFont="1">
      <alignment horizontal="center"/>
    </xf>
    <xf borderId="64" fillId="2" fontId="1" numFmtId="0" xfId="0" applyBorder="1" applyFont="1"/>
    <xf borderId="67" fillId="7" fontId="1" numFmtId="0" xfId="0" applyAlignment="1" applyBorder="1" applyFont="1">
      <alignment horizontal="center"/>
    </xf>
    <xf borderId="67" fillId="7" fontId="6" numFmtId="20" xfId="0" applyAlignment="1" applyBorder="1" applyFont="1" applyNumberFormat="1">
      <alignment horizontal="center"/>
    </xf>
    <xf borderId="67" fillId="7" fontId="1" numFmtId="20" xfId="0" applyAlignment="1" applyBorder="1" applyFont="1" applyNumberFormat="1">
      <alignment horizontal="center"/>
    </xf>
    <xf borderId="67" fillId="7" fontId="7" numFmtId="0" xfId="0" applyAlignment="1" applyBorder="1" applyFont="1">
      <alignment horizontal="center"/>
    </xf>
    <xf borderId="67" fillId="7" fontId="1" numFmtId="166" xfId="0" applyAlignment="1" applyBorder="1" applyFont="1" applyNumberFormat="1">
      <alignment horizontal="center"/>
    </xf>
    <xf borderId="67" fillId="7" fontId="6" numFmtId="0" xfId="0" applyAlignment="1" applyBorder="1" applyFont="1">
      <alignment horizontal="center"/>
    </xf>
    <xf borderId="67" fillId="7" fontId="1" numFmtId="0" xfId="0" applyBorder="1" applyFont="1"/>
    <xf quotePrefix="1" borderId="1" fillId="5" fontId="1" numFmtId="0" xfId="0" applyAlignment="1" applyBorder="1" applyFont="1">
      <alignment horizontal="center"/>
    </xf>
    <xf quotePrefix="1" borderId="1" fillId="2" fontId="1" numFmtId="0" xfId="0" applyAlignment="1" applyBorder="1" applyFont="1">
      <alignment horizontal="center"/>
    </xf>
    <xf quotePrefix="1" borderId="2" fillId="2" fontId="6" numFmtId="0" xfId="0" applyAlignment="1" applyBorder="1" applyFont="1">
      <alignment horizontal="center"/>
    </xf>
    <xf quotePrefix="1" borderId="2" fillId="7" fontId="6" numFmtId="0" xfId="0" applyAlignment="1" applyBorder="1" applyFont="1">
      <alignment horizontal="center"/>
    </xf>
    <xf quotePrefix="1" borderId="1" fillId="7" fontId="1" numFmtId="0" xfId="0" applyAlignment="1" applyBorder="1" applyFont="1">
      <alignment horizontal="center"/>
    </xf>
    <xf quotePrefix="1" borderId="2" fillId="5" fontId="6" numFmtId="0" xfId="0" applyAlignment="1" applyBorder="1" applyFont="1">
      <alignment horizontal="center"/>
    </xf>
    <xf borderId="3" fillId="5" fontId="9" numFmtId="0" xfId="0" applyAlignment="1" applyBorder="1" applyFont="1">
      <alignment horizontal="center"/>
    </xf>
    <xf borderId="1" fillId="5" fontId="9" numFmtId="20" xfId="0" applyAlignment="1" applyBorder="1" applyFont="1" applyNumberFormat="1">
      <alignment horizontal="center"/>
    </xf>
    <xf borderId="50" fillId="5" fontId="9" numFmtId="0" xfId="0" applyAlignment="1" applyBorder="1" applyFont="1">
      <alignment horizontal="center"/>
    </xf>
    <xf borderId="1" fillId="5" fontId="9" numFmtId="0" xfId="0" applyAlignment="1" applyBorder="1" applyFont="1">
      <alignment horizontal="center"/>
    </xf>
    <xf borderId="1" fillId="7" fontId="3" numFmtId="0" xfId="0" applyAlignment="1" applyBorder="1" applyFont="1">
      <alignment horizontal="center"/>
    </xf>
    <xf borderId="58" fillId="2" fontId="1" numFmtId="0" xfId="0" applyAlignment="1" applyBorder="1" applyFont="1">
      <alignment horizontal="center"/>
    </xf>
    <xf borderId="59" fillId="2" fontId="3" numFmtId="0" xfId="0" applyAlignment="1" applyBorder="1" applyFont="1">
      <alignment horizontal="center"/>
    </xf>
    <xf borderId="64" fillId="5" fontId="3" numFmtId="0" xfId="0" applyAlignment="1" applyBorder="1" applyFont="1">
      <alignment horizontal="center"/>
    </xf>
    <xf quotePrefix="1" borderId="1" fillId="5" fontId="9" numFmtId="0" xfId="0" applyAlignment="1" applyBorder="1" applyFont="1">
      <alignment horizontal="center"/>
    </xf>
    <xf borderId="3" fillId="2" fontId="9" numFmtId="0" xfId="0" applyAlignment="1" applyBorder="1" applyFont="1">
      <alignment horizontal="center"/>
    </xf>
    <xf borderId="1" fillId="2" fontId="9" numFmtId="20" xfId="0" applyAlignment="1" applyBorder="1" applyFont="1" applyNumberFormat="1">
      <alignment horizontal="center"/>
    </xf>
    <xf borderId="50" fillId="2" fontId="9" numFmtId="0" xfId="0" applyAlignment="1" applyBorder="1" applyFont="1">
      <alignment horizontal="center"/>
    </xf>
    <xf borderId="1" fillId="2" fontId="9" numFmtId="0" xfId="0" applyAlignment="1" applyBorder="1" applyFont="1">
      <alignment horizontal="center"/>
    </xf>
    <xf borderId="2" fillId="2" fontId="10" numFmtId="20" xfId="0" applyAlignment="1" applyBorder="1" applyFont="1" applyNumberFormat="1">
      <alignment horizontal="center"/>
    </xf>
    <xf borderId="2" fillId="2" fontId="10" numFmtId="0" xfId="0" applyAlignment="1" applyBorder="1" applyFont="1">
      <alignment horizontal="center"/>
    </xf>
    <xf borderId="2" fillId="5" fontId="10" numFmtId="20" xfId="0" applyAlignment="1" applyBorder="1" applyFont="1" applyNumberFormat="1">
      <alignment horizontal="center"/>
    </xf>
    <xf borderId="2" fillId="5" fontId="9" numFmtId="0" xfId="0" applyAlignment="1" applyBorder="1" applyFont="1">
      <alignment horizontal="center"/>
    </xf>
    <xf borderId="59" fillId="2" fontId="1" numFmtId="0" xfId="0" applyAlignment="1" applyBorder="1" applyFont="1">
      <alignment horizontal="center"/>
    </xf>
    <xf borderId="58" fillId="5" fontId="1" numFmtId="0" xfId="0" applyAlignment="1" applyBorder="1" applyFont="1">
      <alignment horizontal="center"/>
    </xf>
    <xf borderId="37" fillId="5" fontId="1" numFmtId="0" xfId="0" applyAlignment="1" applyBorder="1" applyFont="1">
      <alignment horizontal="center"/>
    </xf>
    <xf borderId="38" fillId="5" fontId="1" numFmtId="166" xfId="0" applyAlignment="1" applyBorder="1" applyFont="1" applyNumberFormat="1">
      <alignment horizontal="center"/>
    </xf>
    <xf borderId="68" fillId="2" fontId="1" numFmtId="0" xfId="0" applyAlignment="1" applyBorder="1" applyFont="1">
      <alignment horizontal="center"/>
    </xf>
    <xf borderId="1" fillId="2" fontId="1" numFmtId="166" xfId="0" applyAlignment="1" applyBorder="1" applyFont="1" applyNumberFormat="1">
      <alignment horizontal="center"/>
    </xf>
    <xf borderId="57" fillId="5" fontId="3" numFmtId="0" xfId="0" applyAlignment="1" applyBorder="1" applyFont="1">
      <alignment horizontal="center"/>
    </xf>
    <xf borderId="1" fillId="5" fontId="3" numFmtId="20" xfId="0" applyAlignment="1" applyBorder="1" applyFont="1" applyNumberFormat="1">
      <alignment horizontal="center"/>
    </xf>
    <xf borderId="54" fillId="5" fontId="3" numFmtId="0" xfId="0" applyAlignment="1" applyBorder="1" applyFont="1">
      <alignment horizontal="center"/>
    </xf>
    <xf borderId="50" fillId="5" fontId="3" numFmtId="166" xfId="0" applyAlignment="1" applyBorder="1" applyFont="1" applyNumberFormat="1">
      <alignment horizontal="center"/>
    </xf>
    <xf borderId="50" fillId="5" fontId="3" numFmtId="0" xfId="0" applyAlignment="1" applyBorder="1" applyFont="1">
      <alignment horizontal="center"/>
    </xf>
    <xf borderId="52" fillId="2" fontId="9" numFmtId="0" xfId="0" applyAlignment="1" applyBorder="1" applyFont="1">
      <alignment horizontal="center"/>
    </xf>
    <xf borderId="37" fillId="2" fontId="10" numFmtId="20" xfId="0" applyAlignment="1" applyBorder="1" applyFont="1" applyNumberFormat="1">
      <alignment horizontal="center"/>
    </xf>
    <xf borderId="2" fillId="2" fontId="9" numFmtId="0" xfId="0" applyAlignment="1" applyBorder="1" applyFont="1">
      <alignment horizontal="center"/>
    </xf>
    <xf borderId="59" fillId="2" fontId="9" numFmtId="0" xfId="0" applyAlignment="1" applyBorder="1" applyFont="1">
      <alignment horizontal="center"/>
    </xf>
    <xf borderId="63" fillId="5" fontId="1" numFmtId="0" xfId="0" applyAlignment="1" applyBorder="1" applyFont="1">
      <alignment horizontal="center"/>
    </xf>
    <xf borderId="62" fillId="5" fontId="1" numFmtId="0" xfId="0" applyAlignment="1" applyBorder="1" applyFont="1">
      <alignment horizontal="center"/>
    </xf>
    <xf borderId="2" fillId="7" fontId="8" numFmtId="20" xfId="0" applyAlignment="1" applyBorder="1" applyFont="1" applyNumberFormat="1">
      <alignment horizontal="center"/>
    </xf>
    <xf borderId="2" fillId="7" fontId="8" numFmtId="0" xfId="0" applyAlignment="1" applyBorder="1" applyFont="1">
      <alignment horizontal="center"/>
    </xf>
    <xf borderId="2" fillId="5" fontId="3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 readingOrder="0"/>
    </xf>
    <xf borderId="50" fillId="5" fontId="9" numFmtId="166" xfId="0" applyAlignment="1" applyBorder="1" applyFont="1" applyNumberFormat="1">
      <alignment horizontal="center"/>
    </xf>
    <xf borderId="67" fillId="2" fontId="1" numFmtId="20" xfId="0" applyAlignment="1" applyBorder="1" applyFont="1" applyNumberFormat="1">
      <alignment horizontal="center"/>
    </xf>
    <xf borderId="57" fillId="5" fontId="9" numFmtId="0" xfId="0" applyAlignment="1" applyBorder="1" applyFont="1">
      <alignment horizontal="center"/>
    </xf>
    <xf borderId="54" fillId="5" fontId="9" numFmtId="0" xfId="0" applyAlignment="1" applyBorder="1" applyFont="1">
      <alignment horizontal="center"/>
    </xf>
    <xf borderId="3" fillId="5" fontId="11" numFmtId="0" xfId="0" applyAlignment="1" applyBorder="1" applyFont="1">
      <alignment horizontal="center"/>
    </xf>
    <xf borderId="2" fillId="5" fontId="9" numFmtId="166" xfId="0" applyAlignment="1" applyBorder="1" applyFont="1" applyNumberFormat="1">
      <alignment horizontal="center"/>
    </xf>
    <xf borderId="2" fillId="5" fontId="10" numFmtId="0" xfId="0" applyAlignment="1" applyBorder="1" applyFont="1">
      <alignment horizontal="center"/>
    </xf>
    <xf quotePrefix="1" borderId="2" fillId="7" fontId="10" numFmtId="0" xfId="0" applyAlignment="1" applyBorder="1" applyFont="1">
      <alignment horizontal="center"/>
    </xf>
    <xf quotePrefix="1" borderId="2" fillId="5" fontId="10" numFmtId="0" xfId="0" applyAlignment="1" applyBorder="1" applyFont="1">
      <alignment horizontal="center"/>
    </xf>
    <xf borderId="1" fillId="5" fontId="3" numFmtId="0" xfId="0" applyBorder="1" applyFont="1"/>
    <xf borderId="57" fillId="2" fontId="9" numFmtId="0" xfId="0" applyAlignment="1" applyBorder="1" applyFont="1">
      <alignment horizontal="center"/>
    </xf>
    <xf borderId="54" fillId="2" fontId="9" numFmtId="0" xfId="0" applyAlignment="1" applyBorder="1" applyFont="1">
      <alignment horizontal="center"/>
    </xf>
    <xf borderId="3" fillId="2" fontId="11" numFmtId="0" xfId="0" applyAlignment="1" applyBorder="1" applyFont="1">
      <alignment horizontal="center"/>
    </xf>
    <xf borderId="2" fillId="2" fontId="9" numFmtId="166" xfId="0" applyAlignment="1" applyBorder="1" applyFont="1" applyNumberFormat="1">
      <alignment horizontal="center"/>
    </xf>
    <xf borderId="50" fillId="2" fontId="9" numFmtId="166" xfId="0" applyAlignment="1" applyBorder="1" applyFont="1" applyNumberFormat="1">
      <alignment horizontal="center"/>
    </xf>
    <xf borderId="67" fillId="5" fontId="1" numFmtId="0" xfId="0" applyAlignment="1" applyBorder="1" applyFont="1">
      <alignment horizontal="center"/>
    </xf>
    <xf borderId="45" fillId="5" fontId="1" numFmtId="46" xfId="0" applyBorder="1" applyFont="1" applyNumberFormat="1"/>
    <xf borderId="56" fillId="2" fontId="9" numFmtId="0" xfId="0" applyAlignment="1" applyBorder="1" applyFont="1">
      <alignment horizontal="center"/>
    </xf>
    <xf borderId="69" fillId="5" fontId="7" numFmtId="0" xfId="0" applyAlignment="1" applyBorder="1" applyFont="1">
      <alignment horizontal="center"/>
    </xf>
    <xf borderId="50" fillId="5" fontId="7" numFmtId="0" xfId="0" applyAlignment="1" applyBorder="1" applyFont="1">
      <alignment horizontal="center"/>
    </xf>
    <xf borderId="3" fillId="7" fontId="9" numFmtId="0" xfId="0" applyAlignment="1" applyBorder="1" applyFont="1">
      <alignment horizontal="center"/>
    </xf>
    <xf borderId="3" fillId="5" fontId="12" numFmtId="0" xfId="0" applyAlignment="1" applyBorder="1" applyFont="1">
      <alignment horizontal="center"/>
    </xf>
    <xf borderId="3" fillId="5" fontId="13" numFmtId="0" xfId="0" applyAlignment="1" applyBorder="1" applyFont="1">
      <alignment horizontal="center"/>
    </xf>
    <xf borderId="1" fillId="7" fontId="9" numFmtId="20" xfId="0" applyAlignment="1" applyBorder="1" applyFont="1" applyNumberFormat="1">
      <alignment horizontal="center"/>
    </xf>
    <xf borderId="57" fillId="2" fontId="12" numFmtId="0" xfId="0" applyAlignment="1" applyBorder="1" applyFont="1">
      <alignment horizontal="center"/>
    </xf>
    <xf borderId="67" fillId="2" fontId="9" numFmtId="0" xfId="0" applyAlignment="1" applyBorder="1" applyFont="1">
      <alignment horizontal="center"/>
    </xf>
    <xf borderId="59" fillId="2" fontId="9" numFmtId="20" xfId="0" applyAlignment="1" applyBorder="1" applyFont="1" applyNumberFormat="1">
      <alignment horizontal="center"/>
    </xf>
    <xf borderId="57" fillId="2" fontId="9" numFmtId="20" xfId="0" applyAlignment="1" applyBorder="1" applyFont="1" applyNumberForma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'01'!$D$18:$D$167</c:f>
            </c:numRef>
          </c:xVal>
          <c:yVal>
            <c:numRef>
              <c:f>'01'!$F$18:$F$167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643774"/>
        <c:axId val="215158024"/>
      </c:scatterChart>
      <c:valAx>
        <c:axId val="1776437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5158024"/>
      </c:valAx>
      <c:valAx>
        <c:axId val="215158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43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1.jpg"/><Relationship Id="rId3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16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3" name="Shape 3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2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6" name="Shape 6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" name="Shape 7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8" name="Shape 8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9" name="Shape 9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381000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10" name="Shape 10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12" name="Shape 12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3" name="Shape 13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14" name="Shape 14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5" name="Shape 15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381000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16" name="Shape 16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18" name="Shape 18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9" name="Shape 19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20" name="Shape 20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1" name="Shape 21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381000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22" name="Shape 22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3" name="Shape 23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24" name="Shape 24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5" name="Shape 25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26" name="Shape 26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7" name="Shape 27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381000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28" name="Shape 28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9" name="Shape 29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30" name="Shape 30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1" name="Shape 31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32" name="Shape 32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3" name="Shape 33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381000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34" name="Shape 34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5" name="Shape 35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36" name="Shape 36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7" name="Shape 37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38" name="Shape 38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9" name="Shape 39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381000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40" name="Shape 40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1" name="Shape 41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42" name="Shape 42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3" name="Shape 43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44" name="Shape 44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5" name="Shape 45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381000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46" name="Shape 46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7" name="Shape 47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48" name="Shape 48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9" name="Shape 49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50" name="Shape 50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1" name="Shape 51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381000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52" name="Shape 52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3" name="Shape 53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54" name="Shape 54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5" name="Shape 55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56" name="Shape 56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7" name="Shape 57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381000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58" name="Shape 58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9" name="Shape 59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60" name="Shape 60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61" name="Shape 61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62" name="Shape 62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63" name="Shape 63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381000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/>
        <xdr:cNvGrpSpPr/>
      </xdr:nvGrpSpPr>
      <xdr:grpSpPr>
        <a:xfrm>
          <a:off x="4112513" y="3313275"/>
          <a:ext cx="2466975" cy="933450"/>
          <a:chOff x="4112513" y="3313275"/>
          <a:chExt cx="2466975" cy="933450"/>
        </a:xfrm>
      </xdr:grpSpPr>
      <xdr:grpSp>
        <xdr:nvGrpSpPr>
          <xdr:cNvPr id="64" name="Shape 64" title="Gambar"/>
          <xdr:cNvGrpSpPr/>
        </xdr:nvGrpSpPr>
        <xdr:grpSpPr>
          <a:xfrm>
            <a:off x="4112513" y="3313275"/>
            <a:ext cx="2466975" cy="933450"/>
            <a:chOff x="1226000" y="1607800"/>
            <a:chExt cx="9649251" cy="3447576"/>
          </a:xfrm>
        </xdr:grpSpPr>
        <xdr:sp>
          <xdr:nvSpPr>
            <xdr:cNvPr id="4" name="Shape 4"/>
            <xdr:cNvSpPr/>
          </xdr:nvSpPr>
          <xdr:spPr>
            <a:xfrm>
              <a:off x="1226000" y="1607800"/>
              <a:ext cx="9649250" cy="3447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65" name="Shape 65"/>
            <xdr:cNvPicPr preferRelativeResize="0"/>
          </xdr:nvPicPr>
          <xdr:blipFill rotWithShape="1">
            <a:blip r:embed="rId1">
              <a:alphaModFix/>
            </a:blip>
            <a:srcRect b="44533" l="9112" r="9014" t="16463"/>
            <a:stretch/>
          </xdr:blipFill>
          <xdr:spPr>
            <a:xfrm>
              <a:off x="1226000" y="1607800"/>
              <a:ext cx="9649251" cy="344757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D1" s="1" t="s">
        <v>1</v>
      </c>
      <c r="J1" s="2"/>
      <c r="M1" s="2"/>
      <c r="P1" s="2"/>
    </row>
    <row r="2" ht="15.75" customHeight="1"/>
    <row r="3" ht="15.75" customHeight="1">
      <c r="A3" s="3" t="s">
        <v>2</v>
      </c>
      <c r="B3" s="3" t="s">
        <v>3</v>
      </c>
      <c r="D3" s="4" t="s">
        <v>4</v>
      </c>
      <c r="E3" s="4" t="s">
        <v>5</v>
      </c>
      <c r="F3" s="4" t="s">
        <v>6</v>
      </c>
      <c r="H3" s="5"/>
      <c r="I3" s="5"/>
      <c r="J3" s="5"/>
      <c r="K3" s="5"/>
      <c r="M3" s="5"/>
      <c r="N3" s="5"/>
      <c r="P3" s="5"/>
      <c r="Q3" s="5"/>
    </row>
    <row r="4" ht="15.75" customHeight="1">
      <c r="A4" s="6" t="s">
        <v>7</v>
      </c>
      <c r="B4" s="3" t="s">
        <v>8</v>
      </c>
      <c r="D4" s="3" t="s">
        <v>9</v>
      </c>
      <c r="E4" s="3" t="s">
        <v>10</v>
      </c>
      <c r="F4" s="3" t="s">
        <v>11</v>
      </c>
    </row>
    <row r="5" ht="15.75" customHeight="1">
      <c r="A5" s="3" t="s">
        <v>12</v>
      </c>
      <c r="B5" s="3" t="s">
        <v>13</v>
      </c>
      <c r="D5" s="3" t="s">
        <v>14</v>
      </c>
      <c r="E5" s="3" t="s">
        <v>15</v>
      </c>
      <c r="F5" s="3" t="s">
        <v>16</v>
      </c>
    </row>
    <row r="6" ht="15.75" customHeight="1">
      <c r="A6" s="3" t="s">
        <v>17</v>
      </c>
      <c r="B6" s="3" t="s">
        <v>18</v>
      </c>
      <c r="D6" s="3" t="s">
        <v>19</v>
      </c>
      <c r="E6" s="3" t="s">
        <v>20</v>
      </c>
      <c r="F6" s="3" t="s">
        <v>16</v>
      </c>
    </row>
    <row r="7" ht="15.75" customHeight="1">
      <c r="A7" s="3" t="s">
        <v>21</v>
      </c>
      <c r="B7" s="3" t="s">
        <v>22</v>
      </c>
      <c r="D7" s="3" t="s">
        <v>23</v>
      </c>
      <c r="E7" s="3" t="s">
        <v>24</v>
      </c>
      <c r="F7" s="3" t="s">
        <v>16</v>
      </c>
    </row>
    <row r="8" ht="15.75" customHeight="1">
      <c r="A8" s="3" t="s">
        <v>25</v>
      </c>
      <c r="B8" s="3" t="s">
        <v>26</v>
      </c>
      <c r="D8" s="3" t="s">
        <v>27</v>
      </c>
      <c r="E8" s="3" t="s">
        <v>20</v>
      </c>
      <c r="F8" s="3" t="s">
        <v>16</v>
      </c>
    </row>
    <row r="9" ht="15.75" customHeight="1">
      <c r="A9" s="3" t="s">
        <v>28</v>
      </c>
      <c r="B9" s="3" t="s">
        <v>22</v>
      </c>
      <c r="D9" s="3" t="s">
        <v>29</v>
      </c>
      <c r="E9" s="3" t="s">
        <v>30</v>
      </c>
      <c r="F9" s="3" t="s">
        <v>31</v>
      </c>
      <c r="J9" s="2"/>
    </row>
    <row r="10" ht="15.75" customHeight="1">
      <c r="A10" s="3" t="s">
        <v>32</v>
      </c>
      <c r="B10" s="3" t="s">
        <v>33</v>
      </c>
      <c r="D10" s="3" t="s">
        <v>34</v>
      </c>
      <c r="E10" s="3" t="s">
        <v>30</v>
      </c>
      <c r="F10" s="3" t="s">
        <v>31</v>
      </c>
    </row>
    <row r="11" ht="15.75" customHeight="1">
      <c r="A11" s="3" t="s">
        <v>35</v>
      </c>
      <c r="B11" s="3" t="s">
        <v>33</v>
      </c>
      <c r="D11" s="3" t="s">
        <v>36</v>
      </c>
      <c r="E11" s="3" t="s">
        <v>37</v>
      </c>
      <c r="F11" s="3" t="s">
        <v>38</v>
      </c>
      <c r="J11" s="5"/>
      <c r="K11" s="5"/>
    </row>
    <row r="12" ht="15.75" customHeight="1">
      <c r="A12" s="3" t="s">
        <v>39</v>
      </c>
      <c r="B12" s="3" t="s">
        <v>33</v>
      </c>
      <c r="D12" s="3" t="s">
        <v>40</v>
      </c>
      <c r="E12" s="3" t="s">
        <v>41</v>
      </c>
      <c r="F12" s="3" t="s">
        <v>42</v>
      </c>
    </row>
    <row r="13" ht="15.75" customHeight="1">
      <c r="A13" s="3" t="s">
        <v>43</v>
      </c>
      <c r="B13" s="3" t="s">
        <v>33</v>
      </c>
      <c r="D13" s="3" t="s">
        <v>44</v>
      </c>
      <c r="E13" s="3" t="s">
        <v>45</v>
      </c>
      <c r="F13" s="3" t="s">
        <v>46</v>
      </c>
    </row>
    <row r="14" ht="15.75" customHeight="1">
      <c r="A14" s="3" t="s">
        <v>47</v>
      </c>
      <c r="B14" s="3" t="s">
        <v>33</v>
      </c>
      <c r="D14" s="3" t="s">
        <v>48</v>
      </c>
      <c r="E14" s="3" t="s">
        <v>45</v>
      </c>
      <c r="F14" s="3" t="s">
        <v>46</v>
      </c>
    </row>
    <row r="15" ht="15.75" customHeight="1">
      <c r="A15" s="3" t="s">
        <v>49</v>
      </c>
      <c r="B15" s="3" t="s">
        <v>33</v>
      </c>
      <c r="D15" s="3" t="s">
        <v>50</v>
      </c>
      <c r="E15" s="3" t="s">
        <v>45</v>
      </c>
      <c r="F15" s="3" t="s">
        <v>46</v>
      </c>
    </row>
    <row r="16" ht="15.75" customHeight="1">
      <c r="A16" s="3" t="s">
        <v>51</v>
      </c>
      <c r="B16" s="3" t="s">
        <v>52</v>
      </c>
      <c r="D16" s="3" t="s">
        <v>53</v>
      </c>
      <c r="E16" s="3" t="s">
        <v>45</v>
      </c>
      <c r="F16" s="3" t="s">
        <v>46</v>
      </c>
    </row>
    <row r="17" ht="15.75" customHeight="1">
      <c r="A17" s="3" t="s">
        <v>54</v>
      </c>
      <c r="B17" s="3" t="s">
        <v>52</v>
      </c>
      <c r="D17" s="3" t="s">
        <v>55</v>
      </c>
      <c r="E17" s="3" t="s">
        <v>45</v>
      </c>
      <c r="F17" s="3" t="s">
        <v>46</v>
      </c>
    </row>
    <row r="18" ht="15.75" customHeight="1">
      <c r="A18" s="3" t="s">
        <v>56</v>
      </c>
      <c r="B18" s="3" t="s">
        <v>52</v>
      </c>
      <c r="D18" s="3" t="s">
        <v>57</v>
      </c>
      <c r="E18" s="3" t="s">
        <v>45</v>
      </c>
      <c r="F18" s="3" t="s">
        <v>46</v>
      </c>
    </row>
    <row r="19" ht="15.75" customHeight="1">
      <c r="A19" s="3" t="s">
        <v>58</v>
      </c>
      <c r="B19" s="3" t="s">
        <v>52</v>
      </c>
      <c r="D19" s="3" t="s">
        <v>59</v>
      </c>
      <c r="E19" s="3" t="s">
        <v>45</v>
      </c>
      <c r="F19" s="3" t="s">
        <v>46</v>
      </c>
    </row>
    <row r="20" ht="15.75" customHeight="1">
      <c r="A20" s="3" t="s">
        <v>60</v>
      </c>
      <c r="B20" s="3" t="s">
        <v>61</v>
      </c>
      <c r="D20" s="3" t="s">
        <v>62</v>
      </c>
      <c r="E20" s="3" t="s">
        <v>45</v>
      </c>
      <c r="F20" s="3" t="s">
        <v>46</v>
      </c>
    </row>
    <row r="21" ht="15.75" customHeight="1">
      <c r="A21" s="3" t="s">
        <v>63</v>
      </c>
      <c r="B21" s="3" t="s">
        <v>61</v>
      </c>
      <c r="D21" s="3" t="s">
        <v>64</v>
      </c>
      <c r="E21" s="3" t="s">
        <v>45</v>
      </c>
      <c r="F21" s="3" t="s">
        <v>46</v>
      </c>
    </row>
    <row r="22" ht="15.75" customHeight="1">
      <c r="A22" s="3" t="s">
        <v>65</v>
      </c>
      <c r="B22" s="3" t="s">
        <v>61</v>
      </c>
      <c r="D22" s="3" t="s">
        <v>66</v>
      </c>
      <c r="E22" s="3" t="s">
        <v>45</v>
      </c>
      <c r="F22" s="3" t="s">
        <v>46</v>
      </c>
    </row>
    <row r="23" ht="15.75" customHeight="1">
      <c r="A23" s="3" t="s">
        <v>67</v>
      </c>
      <c r="B23" s="3" t="s">
        <v>61</v>
      </c>
      <c r="D23" s="3" t="s">
        <v>68</v>
      </c>
      <c r="E23" s="3" t="s">
        <v>45</v>
      </c>
      <c r="F23" s="3" t="s">
        <v>46</v>
      </c>
      <c r="J23" s="2"/>
    </row>
    <row r="24" ht="15.75" customHeight="1">
      <c r="A24" s="3" t="s">
        <v>69</v>
      </c>
      <c r="B24" s="3" t="s">
        <v>70</v>
      </c>
      <c r="D24" s="3" t="s">
        <v>71</v>
      </c>
      <c r="E24" s="3" t="s">
        <v>45</v>
      </c>
      <c r="F24" s="3" t="s">
        <v>46</v>
      </c>
    </row>
    <row r="25" ht="15.75" customHeight="1">
      <c r="A25" s="3" t="s">
        <v>72</v>
      </c>
      <c r="B25" s="3" t="s">
        <v>73</v>
      </c>
      <c r="D25" s="3" t="s">
        <v>74</v>
      </c>
      <c r="E25" s="3" t="s">
        <v>45</v>
      </c>
      <c r="F25" s="3" t="s">
        <v>46</v>
      </c>
      <c r="J25" s="5"/>
      <c r="K25" s="5"/>
    </row>
    <row r="26" ht="15.75" customHeight="1">
      <c r="A26" s="3" t="s">
        <v>75</v>
      </c>
      <c r="B26" s="3" t="s">
        <v>73</v>
      </c>
      <c r="D26" s="3" t="s">
        <v>76</v>
      </c>
      <c r="E26" s="3" t="s">
        <v>45</v>
      </c>
      <c r="F26" s="3" t="s">
        <v>46</v>
      </c>
    </row>
    <row r="27" ht="15.75" customHeight="1">
      <c r="A27" s="3" t="s">
        <v>77</v>
      </c>
      <c r="B27" s="3" t="s">
        <v>70</v>
      </c>
      <c r="D27" s="3" t="s">
        <v>78</v>
      </c>
      <c r="E27" s="3" t="s">
        <v>45</v>
      </c>
      <c r="F27" s="3" t="s">
        <v>46</v>
      </c>
    </row>
    <row r="28" ht="15.75" customHeight="1">
      <c r="A28" s="3" t="s">
        <v>79</v>
      </c>
      <c r="B28" s="3" t="s">
        <v>70</v>
      </c>
      <c r="D28" s="3" t="s">
        <v>80</v>
      </c>
      <c r="E28" s="3" t="s">
        <v>45</v>
      </c>
      <c r="F28" s="3" t="s">
        <v>46</v>
      </c>
    </row>
    <row r="29" ht="15.75" customHeight="1">
      <c r="A29" s="3" t="s">
        <v>81</v>
      </c>
      <c r="B29" s="3" t="s">
        <v>82</v>
      </c>
      <c r="D29" s="3" t="s">
        <v>83</v>
      </c>
      <c r="E29" s="3" t="s">
        <v>45</v>
      </c>
      <c r="F29" s="3" t="s">
        <v>46</v>
      </c>
    </row>
    <row r="30" ht="15.75" customHeight="1">
      <c r="A30" s="3" t="s">
        <v>84</v>
      </c>
      <c r="B30" s="3" t="s">
        <v>82</v>
      </c>
      <c r="D30" s="3" t="s">
        <v>85</v>
      </c>
      <c r="E30" s="3" t="s">
        <v>45</v>
      </c>
      <c r="F30" s="3" t="s">
        <v>46</v>
      </c>
    </row>
    <row r="31" ht="15.75" customHeight="1">
      <c r="A31" s="3" t="s">
        <v>86</v>
      </c>
      <c r="B31" s="3" t="s">
        <v>13</v>
      </c>
      <c r="D31" s="3" t="s">
        <v>87</v>
      </c>
      <c r="E31" s="3" t="s">
        <v>45</v>
      </c>
      <c r="F31" s="3" t="s">
        <v>46</v>
      </c>
    </row>
    <row r="32" ht="15.75" customHeight="1">
      <c r="A32" s="3" t="s">
        <v>88</v>
      </c>
      <c r="B32" s="3" t="s">
        <v>13</v>
      </c>
      <c r="D32" s="3" t="s">
        <v>89</v>
      </c>
      <c r="E32" s="3" t="s">
        <v>45</v>
      </c>
      <c r="F32" s="3" t="s">
        <v>46</v>
      </c>
    </row>
    <row r="33" ht="15.75" customHeight="1">
      <c r="A33" s="3" t="s">
        <v>90</v>
      </c>
      <c r="B33" s="3" t="s">
        <v>91</v>
      </c>
      <c r="D33" s="3" t="s">
        <v>92</v>
      </c>
      <c r="E33" s="3" t="s">
        <v>45</v>
      </c>
      <c r="F33" s="3" t="s">
        <v>46</v>
      </c>
    </row>
    <row r="34" ht="15.75" customHeight="1">
      <c r="A34" s="3" t="s">
        <v>93</v>
      </c>
      <c r="B34" s="3" t="s">
        <v>13</v>
      </c>
      <c r="D34" s="3" t="s">
        <v>94</v>
      </c>
      <c r="E34" s="3" t="s">
        <v>45</v>
      </c>
      <c r="F34" s="3" t="s">
        <v>46</v>
      </c>
    </row>
    <row r="35" ht="15.75" customHeight="1">
      <c r="A35" s="3" t="s">
        <v>95</v>
      </c>
      <c r="B35" s="3" t="s">
        <v>13</v>
      </c>
      <c r="D35" s="3" t="s">
        <v>96</v>
      </c>
      <c r="E35" s="3" t="s">
        <v>45</v>
      </c>
      <c r="F35" s="3" t="s">
        <v>46</v>
      </c>
      <c r="J35" s="2"/>
    </row>
    <row r="36" ht="15.75" customHeight="1">
      <c r="A36" s="3" t="s">
        <v>97</v>
      </c>
      <c r="B36" s="3" t="s">
        <v>98</v>
      </c>
      <c r="D36" s="3" t="s">
        <v>99</v>
      </c>
      <c r="E36" s="3" t="s">
        <v>45</v>
      </c>
      <c r="F36" s="3" t="s">
        <v>46</v>
      </c>
    </row>
    <row r="37" ht="15.75" customHeight="1">
      <c r="A37" s="3" t="s">
        <v>100</v>
      </c>
      <c r="B37" s="3" t="s">
        <v>13</v>
      </c>
      <c r="D37" s="3" t="s">
        <v>101</v>
      </c>
      <c r="E37" s="3" t="s">
        <v>45</v>
      </c>
      <c r="F37" s="3" t="s">
        <v>46</v>
      </c>
      <c r="J37" s="5"/>
      <c r="K37" s="5"/>
    </row>
    <row r="38" ht="15.75" customHeight="1">
      <c r="A38" s="3" t="s">
        <v>102</v>
      </c>
      <c r="B38" s="3" t="s">
        <v>52</v>
      </c>
      <c r="D38" s="3" t="s">
        <v>103</v>
      </c>
      <c r="E38" s="3" t="s">
        <v>45</v>
      </c>
      <c r="F38" s="3" t="s">
        <v>46</v>
      </c>
    </row>
    <row r="39" ht="15.75" customHeight="1">
      <c r="A39" s="3" t="s">
        <v>104</v>
      </c>
      <c r="B39" s="3" t="s">
        <v>105</v>
      </c>
      <c r="D39" s="3" t="s">
        <v>106</v>
      </c>
      <c r="E39" s="3" t="s">
        <v>45</v>
      </c>
      <c r="F39" s="3" t="s">
        <v>46</v>
      </c>
    </row>
    <row r="40" ht="15.75" customHeight="1">
      <c r="A40" s="3" t="s">
        <v>107</v>
      </c>
      <c r="B40" s="3" t="s">
        <v>108</v>
      </c>
      <c r="D40" s="3" t="s">
        <v>109</v>
      </c>
      <c r="E40" s="3" t="s">
        <v>45</v>
      </c>
      <c r="F40" s="3" t="s">
        <v>46</v>
      </c>
    </row>
    <row r="41" ht="15.75" customHeight="1">
      <c r="A41" s="3" t="s">
        <v>110</v>
      </c>
      <c r="B41" s="3" t="s">
        <v>108</v>
      </c>
      <c r="D41" s="3" t="s">
        <v>111</v>
      </c>
      <c r="E41" s="3" t="s">
        <v>45</v>
      </c>
      <c r="F41" s="3" t="s">
        <v>46</v>
      </c>
    </row>
    <row r="42" ht="15.75" customHeight="1">
      <c r="A42" s="3" t="s">
        <v>112</v>
      </c>
      <c r="B42" s="3" t="s">
        <v>108</v>
      </c>
      <c r="D42" s="3" t="s">
        <v>113</v>
      </c>
      <c r="E42" s="3" t="s">
        <v>45</v>
      </c>
      <c r="F42" s="3" t="s">
        <v>46</v>
      </c>
    </row>
    <row r="43" ht="15.75" customHeight="1">
      <c r="A43" s="3" t="s">
        <v>114</v>
      </c>
      <c r="B43" s="3" t="s">
        <v>108</v>
      </c>
      <c r="D43" s="3" t="s">
        <v>115</v>
      </c>
      <c r="E43" s="3" t="s">
        <v>45</v>
      </c>
      <c r="F43" s="3" t="s">
        <v>46</v>
      </c>
    </row>
    <row r="44" ht="15.75" customHeight="1">
      <c r="A44" s="3" t="s">
        <v>116</v>
      </c>
      <c r="B44" s="3" t="s">
        <v>108</v>
      </c>
      <c r="D44" s="3" t="s">
        <v>117</v>
      </c>
      <c r="E44" s="3" t="s">
        <v>45</v>
      </c>
      <c r="F44" s="3" t="s">
        <v>46</v>
      </c>
    </row>
    <row r="45" ht="15.75" customHeight="1">
      <c r="A45" s="3" t="s">
        <v>118</v>
      </c>
      <c r="B45" s="3" t="s">
        <v>18</v>
      </c>
      <c r="D45" s="3" t="s">
        <v>119</v>
      </c>
      <c r="E45" s="3" t="s">
        <v>45</v>
      </c>
      <c r="F45" s="3" t="s">
        <v>46</v>
      </c>
    </row>
    <row r="46" ht="15.75" customHeight="1">
      <c r="A46" s="3" t="s">
        <v>120</v>
      </c>
      <c r="B46" s="3" t="s">
        <v>52</v>
      </c>
      <c r="D46" s="3" t="s">
        <v>121</v>
      </c>
      <c r="E46" s="3" t="s">
        <v>45</v>
      </c>
      <c r="F46" s="3" t="s">
        <v>46</v>
      </c>
    </row>
    <row r="47" ht="15.75" customHeight="1">
      <c r="A47" s="3" t="s">
        <v>122</v>
      </c>
      <c r="B47" s="3" t="s">
        <v>33</v>
      </c>
      <c r="D47" s="3" t="s">
        <v>123</v>
      </c>
      <c r="E47" s="3" t="s">
        <v>45</v>
      </c>
      <c r="F47" s="3" t="s">
        <v>46</v>
      </c>
    </row>
    <row r="48" ht="15.75" customHeight="1">
      <c r="A48" s="3" t="s">
        <v>124</v>
      </c>
      <c r="B48" s="3" t="s">
        <v>33</v>
      </c>
      <c r="D48" s="3" t="s">
        <v>125</v>
      </c>
      <c r="E48" s="3" t="s">
        <v>45</v>
      </c>
      <c r="F48" s="3" t="s">
        <v>46</v>
      </c>
    </row>
    <row r="49" ht="15.75" customHeight="1">
      <c r="A49" s="3" t="s">
        <v>126</v>
      </c>
      <c r="B49" s="3" t="s">
        <v>52</v>
      </c>
      <c r="D49" s="3" t="s">
        <v>127</v>
      </c>
      <c r="E49" s="3" t="s">
        <v>45</v>
      </c>
      <c r="F49" s="3" t="s">
        <v>46</v>
      </c>
    </row>
    <row r="50" ht="15.75" customHeight="1">
      <c r="A50" s="3" t="s">
        <v>128</v>
      </c>
      <c r="B50" s="3" t="s">
        <v>33</v>
      </c>
      <c r="D50" s="3" t="s">
        <v>129</v>
      </c>
      <c r="E50" s="3" t="s">
        <v>45</v>
      </c>
      <c r="F50" s="3" t="s">
        <v>46</v>
      </c>
      <c r="J50" s="2"/>
    </row>
    <row r="51" ht="15.75" customHeight="1">
      <c r="A51" s="3" t="s">
        <v>130</v>
      </c>
      <c r="B51" s="3" t="s">
        <v>61</v>
      </c>
      <c r="D51" s="3" t="s">
        <v>131</v>
      </c>
      <c r="E51" s="3" t="s">
        <v>45</v>
      </c>
      <c r="F51" s="3" t="s">
        <v>46</v>
      </c>
    </row>
    <row r="52" ht="15.75" customHeight="1">
      <c r="A52" s="3" t="s">
        <v>132</v>
      </c>
      <c r="B52" s="3" t="s">
        <v>61</v>
      </c>
      <c r="D52" s="3" t="s">
        <v>133</v>
      </c>
      <c r="E52" s="3" t="s">
        <v>45</v>
      </c>
      <c r="F52" s="3" t="s">
        <v>46</v>
      </c>
      <c r="J52" s="5"/>
      <c r="K52" s="5"/>
    </row>
    <row r="53" ht="15.75" customHeight="1">
      <c r="A53" s="3" t="s">
        <v>134</v>
      </c>
      <c r="B53" s="3" t="s">
        <v>70</v>
      </c>
      <c r="D53" s="3" t="s">
        <v>135</v>
      </c>
      <c r="E53" s="3" t="s">
        <v>45</v>
      </c>
      <c r="F53" s="3" t="s">
        <v>46</v>
      </c>
    </row>
    <row r="54" ht="15.75" customHeight="1">
      <c r="A54" s="3" t="s">
        <v>136</v>
      </c>
      <c r="B54" s="3" t="s">
        <v>70</v>
      </c>
      <c r="D54" s="3" t="s">
        <v>137</v>
      </c>
      <c r="E54" s="3" t="s">
        <v>45</v>
      </c>
      <c r="F54" s="3" t="s">
        <v>46</v>
      </c>
    </row>
    <row r="55" ht="15.75" customHeight="1">
      <c r="A55" s="3" t="s">
        <v>138</v>
      </c>
      <c r="B55" s="3" t="s">
        <v>70</v>
      </c>
      <c r="D55" s="3" t="s">
        <v>139</v>
      </c>
      <c r="E55" s="3" t="s">
        <v>45</v>
      </c>
      <c r="F55" s="3" t="s">
        <v>46</v>
      </c>
    </row>
    <row r="56" ht="15.75" customHeight="1">
      <c r="A56" s="3" t="s">
        <v>140</v>
      </c>
      <c r="B56" s="3" t="s">
        <v>70</v>
      </c>
      <c r="D56" s="3" t="s">
        <v>141</v>
      </c>
      <c r="E56" s="3" t="s">
        <v>45</v>
      </c>
      <c r="F56" s="3" t="s">
        <v>46</v>
      </c>
    </row>
    <row r="57" ht="15.75" customHeight="1">
      <c r="A57" s="3" t="s">
        <v>142</v>
      </c>
      <c r="B57" s="3" t="s">
        <v>61</v>
      </c>
      <c r="D57" s="3" t="s">
        <v>143</v>
      </c>
      <c r="E57" s="3" t="s">
        <v>45</v>
      </c>
      <c r="F57" s="3" t="s">
        <v>46</v>
      </c>
    </row>
    <row r="58" ht="15.75" customHeight="1">
      <c r="A58" s="3" t="s">
        <v>144</v>
      </c>
      <c r="B58" s="3" t="s">
        <v>52</v>
      </c>
      <c r="D58" s="3" t="s">
        <v>145</v>
      </c>
      <c r="E58" s="3" t="s">
        <v>45</v>
      </c>
      <c r="F58" s="3" t="s">
        <v>46</v>
      </c>
    </row>
    <row r="59" ht="15.75" customHeight="1">
      <c r="A59" s="3" t="s">
        <v>146</v>
      </c>
      <c r="B59" s="3" t="s">
        <v>70</v>
      </c>
      <c r="D59" s="3" t="s">
        <v>147</v>
      </c>
      <c r="E59" s="3" t="s">
        <v>45</v>
      </c>
      <c r="F59" s="3" t="s">
        <v>46</v>
      </c>
    </row>
    <row r="60" ht="15.75" customHeight="1">
      <c r="A60" s="3" t="s">
        <v>148</v>
      </c>
      <c r="B60" s="3" t="s">
        <v>13</v>
      </c>
      <c r="D60" s="3" t="s">
        <v>149</v>
      </c>
      <c r="E60" s="3" t="s">
        <v>45</v>
      </c>
      <c r="F60" s="3" t="s">
        <v>46</v>
      </c>
    </row>
    <row r="61" ht="15.75" customHeight="1">
      <c r="A61" s="3" t="s">
        <v>150</v>
      </c>
      <c r="B61" s="3" t="s">
        <v>151</v>
      </c>
      <c r="D61" s="3" t="s">
        <v>152</v>
      </c>
      <c r="E61" s="3" t="s">
        <v>45</v>
      </c>
      <c r="F61" s="3" t="s">
        <v>46</v>
      </c>
    </row>
    <row r="62" ht="15.75" customHeight="1">
      <c r="A62" s="3" t="s">
        <v>153</v>
      </c>
      <c r="B62" s="3" t="s">
        <v>105</v>
      </c>
      <c r="D62" s="3" t="s">
        <v>154</v>
      </c>
      <c r="E62" s="3" t="s">
        <v>45</v>
      </c>
      <c r="F62" s="3" t="s">
        <v>46</v>
      </c>
    </row>
    <row r="63" ht="15.75" customHeight="1">
      <c r="A63" s="3" t="s">
        <v>155</v>
      </c>
      <c r="B63" s="3" t="s">
        <v>26</v>
      </c>
      <c r="D63" s="3" t="s">
        <v>156</v>
      </c>
      <c r="E63" s="3" t="s">
        <v>45</v>
      </c>
      <c r="F63" s="3" t="s">
        <v>46</v>
      </c>
    </row>
    <row r="64" ht="15.75" customHeight="1">
      <c r="A64" s="3" t="s">
        <v>157</v>
      </c>
      <c r="B64" s="3" t="s">
        <v>158</v>
      </c>
      <c r="D64" s="3" t="s">
        <v>159</v>
      </c>
      <c r="E64" s="3" t="s">
        <v>45</v>
      </c>
      <c r="F64" s="3" t="s">
        <v>46</v>
      </c>
    </row>
    <row r="65" ht="15.75" customHeight="1">
      <c r="A65" s="3" t="s">
        <v>160</v>
      </c>
      <c r="B65" s="3" t="s">
        <v>161</v>
      </c>
      <c r="D65" s="3" t="s">
        <v>162</v>
      </c>
      <c r="E65" s="3" t="s">
        <v>45</v>
      </c>
      <c r="F65" s="3" t="s">
        <v>46</v>
      </c>
    </row>
    <row r="66" ht="15.75" customHeight="1">
      <c r="A66" s="3" t="s">
        <v>163</v>
      </c>
      <c r="B66" s="3" t="s">
        <v>105</v>
      </c>
      <c r="D66" s="3" t="s">
        <v>164</v>
      </c>
      <c r="E66" s="3" t="s">
        <v>45</v>
      </c>
      <c r="F66" s="3" t="s">
        <v>46</v>
      </c>
    </row>
    <row r="67" ht="15.75" customHeight="1">
      <c r="A67" s="3" t="s">
        <v>165</v>
      </c>
      <c r="B67" s="3" t="s">
        <v>166</v>
      </c>
      <c r="D67" s="3" t="s">
        <v>167</v>
      </c>
      <c r="E67" s="3" t="s">
        <v>45</v>
      </c>
      <c r="F67" s="3" t="s">
        <v>46</v>
      </c>
    </row>
    <row r="68" ht="15.75" customHeight="1">
      <c r="A68" s="3" t="s">
        <v>168</v>
      </c>
      <c r="B68" s="3" t="s">
        <v>91</v>
      </c>
      <c r="D68" s="3" t="s">
        <v>169</v>
      </c>
      <c r="E68" s="3" t="s">
        <v>45</v>
      </c>
      <c r="F68" s="3" t="s">
        <v>46</v>
      </c>
    </row>
    <row r="69" ht="15.75" customHeight="1">
      <c r="A69" s="3" t="s">
        <v>170</v>
      </c>
      <c r="B69" s="3" t="s">
        <v>70</v>
      </c>
      <c r="D69" s="3" t="s">
        <v>171</v>
      </c>
      <c r="E69" s="3" t="s">
        <v>45</v>
      </c>
      <c r="F69" s="3" t="s">
        <v>46</v>
      </c>
    </row>
    <row r="70" ht="15.75" customHeight="1">
      <c r="A70" s="3" t="s">
        <v>172</v>
      </c>
      <c r="B70" s="3" t="s">
        <v>70</v>
      </c>
      <c r="D70" s="3" t="s">
        <v>173</v>
      </c>
      <c r="E70" s="3" t="s">
        <v>45</v>
      </c>
      <c r="F70" s="3" t="s">
        <v>46</v>
      </c>
    </row>
    <row r="71" ht="15.75" customHeight="1">
      <c r="A71" s="3" t="s">
        <v>174</v>
      </c>
      <c r="B71" s="3" t="s">
        <v>70</v>
      </c>
      <c r="D71" s="3" t="s">
        <v>175</v>
      </c>
      <c r="E71" s="3" t="s">
        <v>45</v>
      </c>
      <c r="F71" s="3" t="s">
        <v>46</v>
      </c>
    </row>
    <row r="72" ht="15.75" customHeight="1">
      <c r="A72" s="3" t="s">
        <v>176</v>
      </c>
      <c r="B72" s="3" t="s">
        <v>70</v>
      </c>
      <c r="D72" s="3" t="s">
        <v>177</v>
      </c>
      <c r="E72" s="3" t="s">
        <v>45</v>
      </c>
      <c r="F72" s="3" t="s">
        <v>46</v>
      </c>
    </row>
    <row r="73" ht="15.75" customHeight="1">
      <c r="A73" s="3" t="s">
        <v>178</v>
      </c>
      <c r="B73" s="3" t="s">
        <v>179</v>
      </c>
      <c r="D73" s="3" t="s">
        <v>180</v>
      </c>
      <c r="E73" s="3" t="s">
        <v>45</v>
      </c>
      <c r="F73" s="3" t="s">
        <v>46</v>
      </c>
    </row>
    <row r="74" ht="15.75" customHeight="1">
      <c r="A74" s="3" t="s">
        <v>181</v>
      </c>
      <c r="B74" s="3" t="s">
        <v>179</v>
      </c>
      <c r="D74" s="3" t="s">
        <v>182</v>
      </c>
      <c r="E74" s="3" t="s">
        <v>45</v>
      </c>
      <c r="F74" s="3" t="s">
        <v>46</v>
      </c>
    </row>
    <row r="75" ht="15.75" customHeight="1">
      <c r="A75" s="3" t="s">
        <v>183</v>
      </c>
      <c r="B75" s="3" t="s">
        <v>184</v>
      </c>
      <c r="D75" s="3" t="s">
        <v>185</v>
      </c>
      <c r="E75" s="3" t="s">
        <v>45</v>
      </c>
      <c r="F75" s="3" t="s">
        <v>46</v>
      </c>
    </row>
    <row r="76" ht="15.75" customHeight="1">
      <c r="A76" s="3" t="s">
        <v>186</v>
      </c>
      <c r="B76" s="3" t="s">
        <v>184</v>
      </c>
      <c r="D76" s="3" t="s">
        <v>187</v>
      </c>
      <c r="E76" s="3" t="s">
        <v>45</v>
      </c>
      <c r="F76" s="3" t="s">
        <v>46</v>
      </c>
    </row>
    <row r="77" ht="15.75" customHeight="1">
      <c r="A77" s="3" t="s">
        <v>188</v>
      </c>
      <c r="B77" s="3" t="s">
        <v>184</v>
      </c>
      <c r="D77" s="3" t="s">
        <v>189</v>
      </c>
      <c r="E77" s="3" t="s">
        <v>45</v>
      </c>
      <c r="F77" s="3" t="s">
        <v>46</v>
      </c>
    </row>
    <row r="78" ht="15.75" customHeight="1">
      <c r="A78" s="3" t="s">
        <v>190</v>
      </c>
      <c r="B78" s="3" t="s">
        <v>184</v>
      </c>
      <c r="D78" s="3" t="s">
        <v>191</v>
      </c>
      <c r="E78" s="3" t="s">
        <v>45</v>
      </c>
      <c r="F78" s="3" t="s">
        <v>46</v>
      </c>
    </row>
    <row r="79" ht="15.75" customHeight="1">
      <c r="A79" s="3" t="s">
        <v>192</v>
      </c>
      <c r="B79" s="3" t="s">
        <v>184</v>
      </c>
      <c r="D79" s="3" t="s">
        <v>193</v>
      </c>
      <c r="E79" s="3" t="s">
        <v>45</v>
      </c>
      <c r="F79" s="3" t="s">
        <v>46</v>
      </c>
    </row>
    <row r="80" ht="15.75" customHeight="1">
      <c r="A80" s="3" t="s">
        <v>194</v>
      </c>
      <c r="B80" s="3" t="s">
        <v>184</v>
      </c>
      <c r="D80" s="3" t="s">
        <v>195</v>
      </c>
      <c r="E80" s="3" t="s">
        <v>45</v>
      </c>
      <c r="F80" s="3" t="s">
        <v>46</v>
      </c>
    </row>
    <row r="81" ht="15.75" customHeight="1">
      <c r="A81" s="3" t="s">
        <v>196</v>
      </c>
      <c r="B81" s="3" t="s">
        <v>184</v>
      </c>
      <c r="D81" s="3" t="s">
        <v>197</v>
      </c>
      <c r="E81" s="3" t="s">
        <v>45</v>
      </c>
      <c r="F81" s="3" t="s">
        <v>46</v>
      </c>
    </row>
    <row r="82" ht="15.75" customHeight="1">
      <c r="A82" s="3" t="s">
        <v>198</v>
      </c>
      <c r="B82" s="3" t="s">
        <v>184</v>
      </c>
      <c r="D82" s="3" t="s">
        <v>199</v>
      </c>
      <c r="E82" s="3" t="s">
        <v>45</v>
      </c>
      <c r="F82" s="3" t="s">
        <v>46</v>
      </c>
    </row>
    <row r="83" ht="15.75" customHeight="1">
      <c r="A83" s="3" t="s">
        <v>200</v>
      </c>
      <c r="B83" s="3" t="s">
        <v>201</v>
      </c>
      <c r="D83" s="3" t="s">
        <v>202</v>
      </c>
      <c r="E83" s="3" t="s">
        <v>45</v>
      </c>
      <c r="F83" s="3" t="s">
        <v>46</v>
      </c>
    </row>
    <row r="84" ht="15.75" customHeight="1">
      <c r="A84" s="3" t="s">
        <v>203</v>
      </c>
      <c r="B84" s="3" t="s">
        <v>201</v>
      </c>
      <c r="D84" s="3" t="s">
        <v>204</v>
      </c>
      <c r="E84" s="3" t="s">
        <v>45</v>
      </c>
      <c r="F84" s="3" t="s">
        <v>46</v>
      </c>
    </row>
    <row r="85" ht="15.75" customHeight="1">
      <c r="A85" s="3" t="s">
        <v>205</v>
      </c>
      <c r="B85" s="3" t="s">
        <v>201</v>
      </c>
      <c r="D85" s="3" t="s">
        <v>206</v>
      </c>
      <c r="E85" s="3" t="s">
        <v>45</v>
      </c>
      <c r="F85" s="3" t="s">
        <v>46</v>
      </c>
    </row>
    <row r="86" ht="15.75" customHeight="1">
      <c r="A86" s="3" t="s">
        <v>207</v>
      </c>
      <c r="B86" s="3" t="s">
        <v>201</v>
      </c>
      <c r="D86" s="3" t="s">
        <v>208</v>
      </c>
      <c r="E86" s="3" t="s">
        <v>45</v>
      </c>
      <c r="F86" s="3" t="s">
        <v>46</v>
      </c>
    </row>
    <row r="87" ht="15.75" customHeight="1">
      <c r="A87" s="3" t="s">
        <v>209</v>
      </c>
      <c r="B87" s="3" t="s">
        <v>201</v>
      </c>
      <c r="D87" s="3" t="s">
        <v>210</v>
      </c>
      <c r="E87" s="3" t="s">
        <v>45</v>
      </c>
      <c r="F87" s="3" t="s">
        <v>46</v>
      </c>
    </row>
    <row r="88" ht="15.75" customHeight="1">
      <c r="A88" s="3" t="s">
        <v>211</v>
      </c>
      <c r="B88" s="3" t="s">
        <v>201</v>
      </c>
      <c r="D88" s="3" t="s">
        <v>212</v>
      </c>
      <c r="E88" s="3" t="s">
        <v>45</v>
      </c>
      <c r="F88" s="3" t="s">
        <v>46</v>
      </c>
    </row>
    <row r="89" ht="15.75" customHeight="1">
      <c r="A89" s="3" t="s">
        <v>213</v>
      </c>
      <c r="B89" s="3" t="s">
        <v>73</v>
      </c>
      <c r="D89" s="3" t="s">
        <v>214</v>
      </c>
      <c r="E89" s="3" t="s">
        <v>45</v>
      </c>
      <c r="F89" s="3" t="s">
        <v>46</v>
      </c>
    </row>
    <row r="90" ht="15.75" customHeight="1">
      <c r="A90" s="3" t="s">
        <v>215</v>
      </c>
      <c r="B90" s="3" t="s">
        <v>73</v>
      </c>
      <c r="D90" s="3" t="s">
        <v>216</v>
      </c>
      <c r="E90" s="3" t="s">
        <v>45</v>
      </c>
      <c r="F90" s="3" t="s">
        <v>46</v>
      </c>
    </row>
    <row r="91" ht="15.75" customHeight="1">
      <c r="A91" s="3" t="s">
        <v>217</v>
      </c>
      <c r="B91" s="3" t="s">
        <v>108</v>
      </c>
      <c r="D91" s="3" t="s">
        <v>218</v>
      </c>
      <c r="E91" s="3" t="s">
        <v>45</v>
      </c>
      <c r="F91" s="3" t="s">
        <v>46</v>
      </c>
    </row>
    <row r="92" ht="15.75" customHeight="1">
      <c r="A92" s="3" t="s">
        <v>219</v>
      </c>
      <c r="B92" s="3" t="s">
        <v>108</v>
      </c>
      <c r="D92" s="3" t="s">
        <v>220</v>
      </c>
      <c r="E92" s="3" t="s">
        <v>45</v>
      </c>
      <c r="F92" s="3" t="s">
        <v>46</v>
      </c>
    </row>
    <row r="93" ht="15.75" customHeight="1">
      <c r="A93" s="3" t="s">
        <v>221</v>
      </c>
      <c r="B93" s="3" t="s">
        <v>91</v>
      </c>
      <c r="D93" s="3" t="s">
        <v>222</v>
      </c>
      <c r="E93" s="3" t="s">
        <v>45</v>
      </c>
      <c r="F93" s="3" t="s">
        <v>46</v>
      </c>
    </row>
    <row r="94" ht="15.75" customHeight="1">
      <c r="A94" s="3" t="s">
        <v>223</v>
      </c>
      <c r="B94" s="3" t="s">
        <v>91</v>
      </c>
      <c r="D94" s="3" t="s">
        <v>224</v>
      </c>
      <c r="E94" s="3" t="s">
        <v>45</v>
      </c>
      <c r="F94" s="3" t="s">
        <v>46</v>
      </c>
    </row>
    <row r="95" ht="15.75" customHeight="1">
      <c r="A95" s="3" t="s">
        <v>225</v>
      </c>
      <c r="B95" s="3" t="s">
        <v>91</v>
      </c>
      <c r="D95" s="3" t="s">
        <v>226</v>
      </c>
      <c r="E95" s="3" t="s">
        <v>45</v>
      </c>
      <c r="F95" s="3" t="s">
        <v>46</v>
      </c>
    </row>
    <row r="96" ht="15.75" customHeight="1">
      <c r="A96" s="3" t="s">
        <v>227</v>
      </c>
      <c r="B96" s="3" t="s">
        <v>91</v>
      </c>
      <c r="D96" s="3" t="s">
        <v>228</v>
      </c>
      <c r="E96" s="3" t="s">
        <v>45</v>
      </c>
      <c r="F96" s="3" t="s">
        <v>46</v>
      </c>
    </row>
    <row r="97" ht="15.75" customHeight="1">
      <c r="A97" s="3" t="s">
        <v>229</v>
      </c>
      <c r="B97" s="3" t="s">
        <v>82</v>
      </c>
      <c r="D97" s="3" t="s">
        <v>230</v>
      </c>
      <c r="E97" s="3" t="s">
        <v>45</v>
      </c>
      <c r="F97" s="3" t="s">
        <v>46</v>
      </c>
    </row>
    <row r="98" ht="15.75" customHeight="1">
      <c r="A98" s="3" t="s">
        <v>231</v>
      </c>
      <c r="B98" s="3" t="s">
        <v>82</v>
      </c>
      <c r="D98" s="3" t="s">
        <v>232</v>
      </c>
      <c r="E98" s="3" t="s">
        <v>45</v>
      </c>
      <c r="F98" s="3" t="s">
        <v>46</v>
      </c>
    </row>
    <row r="99" ht="15.75" customHeight="1">
      <c r="A99" s="3" t="s">
        <v>233</v>
      </c>
      <c r="B99" s="3" t="s">
        <v>82</v>
      </c>
      <c r="D99" s="3" t="s">
        <v>234</v>
      </c>
      <c r="E99" s="3" t="s">
        <v>45</v>
      </c>
      <c r="F99" s="3" t="s">
        <v>46</v>
      </c>
    </row>
    <row r="100" ht="15.75" customHeight="1">
      <c r="A100" s="3" t="s">
        <v>235</v>
      </c>
      <c r="B100" s="3" t="s">
        <v>82</v>
      </c>
      <c r="D100" s="3" t="s">
        <v>236</v>
      </c>
      <c r="E100" s="3" t="s">
        <v>45</v>
      </c>
      <c r="F100" s="3" t="s">
        <v>46</v>
      </c>
    </row>
    <row r="101" ht="15.75" customHeight="1">
      <c r="A101" s="3" t="s">
        <v>237</v>
      </c>
      <c r="B101" s="3" t="s">
        <v>82</v>
      </c>
      <c r="D101" s="3" t="s">
        <v>238</v>
      </c>
      <c r="E101" s="3" t="s">
        <v>45</v>
      </c>
      <c r="F101" s="3" t="s">
        <v>46</v>
      </c>
    </row>
    <row r="102" ht="15.75" customHeight="1">
      <c r="A102" s="3" t="s">
        <v>239</v>
      </c>
      <c r="B102" s="3" t="s">
        <v>82</v>
      </c>
      <c r="D102" s="3" t="s">
        <v>240</v>
      </c>
      <c r="E102" s="3" t="s">
        <v>45</v>
      </c>
      <c r="F102" s="3" t="s">
        <v>46</v>
      </c>
    </row>
    <row r="103" ht="15.75" customHeight="1">
      <c r="A103" s="3" t="s">
        <v>241</v>
      </c>
      <c r="B103" s="3" t="s">
        <v>82</v>
      </c>
      <c r="D103" s="3" t="s">
        <v>242</v>
      </c>
      <c r="E103" s="3" t="s">
        <v>45</v>
      </c>
      <c r="F103" s="3" t="s">
        <v>46</v>
      </c>
    </row>
    <row r="104" ht="15.75" customHeight="1">
      <c r="A104" s="3" t="s">
        <v>243</v>
      </c>
      <c r="B104" s="3" t="s">
        <v>82</v>
      </c>
      <c r="D104" s="3" t="s">
        <v>244</v>
      </c>
      <c r="E104" s="3" t="s">
        <v>45</v>
      </c>
      <c r="F104" s="3" t="s">
        <v>46</v>
      </c>
    </row>
    <row r="105" ht="15.75" customHeight="1">
      <c r="A105" s="3" t="s">
        <v>245</v>
      </c>
      <c r="B105" s="3" t="s">
        <v>82</v>
      </c>
      <c r="D105" s="3" t="s">
        <v>246</v>
      </c>
      <c r="E105" s="3" t="s">
        <v>45</v>
      </c>
      <c r="F105" s="3" t="s">
        <v>46</v>
      </c>
    </row>
    <row r="106" ht="15.75" customHeight="1">
      <c r="A106" s="3" t="s">
        <v>247</v>
      </c>
      <c r="B106" s="3" t="s">
        <v>82</v>
      </c>
      <c r="D106" s="3" t="s">
        <v>248</v>
      </c>
      <c r="E106" s="3" t="s">
        <v>45</v>
      </c>
      <c r="F106" s="3" t="s">
        <v>46</v>
      </c>
    </row>
    <row r="107" ht="15.75" customHeight="1">
      <c r="A107" s="3" t="s">
        <v>249</v>
      </c>
      <c r="B107" s="3" t="s">
        <v>82</v>
      </c>
      <c r="D107" s="3" t="s">
        <v>250</v>
      </c>
      <c r="E107" s="3" t="s">
        <v>45</v>
      </c>
      <c r="F107" s="3" t="s">
        <v>46</v>
      </c>
    </row>
    <row r="108" ht="15.75" customHeight="1">
      <c r="A108" s="3" t="s">
        <v>251</v>
      </c>
      <c r="B108" s="3" t="s">
        <v>82</v>
      </c>
      <c r="D108" s="3" t="s">
        <v>252</v>
      </c>
      <c r="E108" s="3" t="s">
        <v>45</v>
      </c>
      <c r="F108" s="3" t="s">
        <v>46</v>
      </c>
    </row>
    <row r="109" ht="15.75" customHeight="1">
      <c r="A109" s="3" t="s">
        <v>253</v>
      </c>
      <c r="B109" s="3" t="s">
        <v>82</v>
      </c>
      <c r="D109" s="3" t="s">
        <v>254</v>
      </c>
      <c r="E109" s="3" t="s">
        <v>45</v>
      </c>
      <c r="F109" s="3" t="s">
        <v>46</v>
      </c>
    </row>
    <row r="110" ht="15.75" customHeight="1">
      <c r="A110" s="3" t="s">
        <v>255</v>
      </c>
      <c r="B110" s="3" t="s">
        <v>82</v>
      </c>
      <c r="D110" s="3" t="s">
        <v>256</v>
      </c>
      <c r="E110" s="3" t="s">
        <v>45</v>
      </c>
      <c r="F110" s="3" t="s">
        <v>46</v>
      </c>
    </row>
    <row r="111" ht="15.75" customHeight="1">
      <c r="A111" s="3" t="s">
        <v>257</v>
      </c>
      <c r="B111" s="3" t="s">
        <v>82</v>
      </c>
      <c r="D111" s="3" t="s">
        <v>258</v>
      </c>
      <c r="E111" s="3" t="s">
        <v>45</v>
      </c>
      <c r="F111" s="3" t="s">
        <v>46</v>
      </c>
    </row>
    <row r="112" ht="15.75" customHeight="1">
      <c r="A112" s="3" t="s">
        <v>259</v>
      </c>
      <c r="B112" s="3" t="s">
        <v>82</v>
      </c>
      <c r="D112" s="3" t="s">
        <v>260</v>
      </c>
      <c r="E112" s="3" t="s">
        <v>45</v>
      </c>
      <c r="F112" s="3" t="s">
        <v>46</v>
      </c>
    </row>
    <row r="113" ht="15.75" customHeight="1">
      <c r="A113" s="3" t="s">
        <v>261</v>
      </c>
      <c r="B113" s="3" t="s">
        <v>262</v>
      </c>
      <c r="D113" s="3" t="s">
        <v>263</v>
      </c>
      <c r="E113" s="3" t="s">
        <v>45</v>
      </c>
      <c r="F113" s="3" t="s">
        <v>46</v>
      </c>
    </row>
    <row r="114" ht="15.75" customHeight="1">
      <c r="A114" s="3" t="s">
        <v>264</v>
      </c>
      <c r="B114" s="3" t="s">
        <v>179</v>
      </c>
      <c r="D114" s="3" t="s">
        <v>265</v>
      </c>
      <c r="E114" s="3" t="s">
        <v>45</v>
      </c>
      <c r="F114" s="3" t="s">
        <v>46</v>
      </c>
    </row>
    <row r="115" ht="15.75" customHeight="1">
      <c r="A115" s="3" t="s">
        <v>266</v>
      </c>
      <c r="B115" s="3" t="s">
        <v>179</v>
      </c>
      <c r="D115" s="3" t="s">
        <v>267</v>
      </c>
      <c r="E115" s="3" t="s">
        <v>45</v>
      </c>
      <c r="F115" s="3" t="s">
        <v>46</v>
      </c>
    </row>
    <row r="116" ht="15.75" customHeight="1">
      <c r="A116" s="3" t="s">
        <v>268</v>
      </c>
      <c r="B116" s="3" t="s">
        <v>262</v>
      </c>
      <c r="D116" s="3" t="s">
        <v>269</v>
      </c>
      <c r="E116" s="3" t="s">
        <v>45</v>
      </c>
      <c r="F116" s="3" t="s">
        <v>46</v>
      </c>
    </row>
    <row r="117" ht="15.75" customHeight="1">
      <c r="A117" s="3" t="s">
        <v>270</v>
      </c>
      <c r="B117" s="3" t="s">
        <v>262</v>
      </c>
      <c r="D117" s="3" t="s">
        <v>271</v>
      </c>
      <c r="E117" s="3" t="s">
        <v>45</v>
      </c>
      <c r="F117" s="3" t="s">
        <v>46</v>
      </c>
    </row>
    <row r="118" ht="15.75" customHeight="1">
      <c r="A118" s="3" t="s">
        <v>272</v>
      </c>
      <c r="B118" s="3" t="s">
        <v>262</v>
      </c>
      <c r="D118" s="3" t="s">
        <v>273</v>
      </c>
      <c r="E118" s="3" t="s">
        <v>45</v>
      </c>
      <c r="F118" s="3" t="s">
        <v>46</v>
      </c>
    </row>
    <row r="119" ht="15.75" customHeight="1">
      <c r="A119" s="3" t="s">
        <v>274</v>
      </c>
      <c r="B119" s="3" t="s">
        <v>262</v>
      </c>
      <c r="D119" s="3" t="s">
        <v>275</v>
      </c>
      <c r="E119" s="3" t="s">
        <v>45</v>
      </c>
      <c r="F119" s="3" t="s">
        <v>46</v>
      </c>
    </row>
    <row r="120" ht="15.75" customHeight="1">
      <c r="A120" s="3" t="s">
        <v>276</v>
      </c>
      <c r="B120" s="3" t="s">
        <v>262</v>
      </c>
      <c r="D120" s="3" t="s">
        <v>277</v>
      </c>
      <c r="E120" s="3" t="s">
        <v>45</v>
      </c>
      <c r="F120" s="3" t="s">
        <v>46</v>
      </c>
    </row>
    <row r="121" ht="15.75" customHeight="1">
      <c r="A121" s="3" t="s">
        <v>278</v>
      </c>
      <c r="B121" s="3" t="s">
        <v>262</v>
      </c>
      <c r="D121" s="3" t="s">
        <v>279</v>
      </c>
      <c r="E121" s="3" t="s">
        <v>45</v>
      </c>
      <c r="F121" s="3" t="s">
        <v>46</v>
      </c>
    </row>
    <row r="122" ht="15.75" customHeight="1">
      <c r="A122" s="3" t="s">
        <v>280</v>
      </c>
      <c r="B122" s="3" t="s">
        <v>262</v>
      </c>
      <c r="D122" s="3" t="s">
        <v>281</v>
      </c>
      <c r="E122" s="3" t="s">
        <v>45</v>
      </c>
      <c r="F122" s="3" t="s">
        <v>46</v>
      </c>
    </row>
    <row r="123" ht="15.75" customHeight="1">
      <c r="A123" s="3" t="s">
        <v>282</v>
      </c>
      <c r="B123" s="3" t="s">
        <v>283</v>
      </c>
      <c r="D123" s="3" t="s">
        <v>284</v>
      </c>
      <c r="E123" s="3" t="s">
        <v>45</v>
      </c>
      <c r="F123" s="3" t="s">
        <v>46</v>
      </c>
    </row>
    <row r="124" ht="15.75" customHeight="1">
      <c r="A124" s="3" t="s">
        <v>285</v>
      </c>
      <c r="B124" s="3" t="s">
        <v>283</v>
      </c>
      <c r="D124" s="3" t="s">
        <v>286</v>
      </c>
      <c r="E124" s="3" t="s">
        <v>45</v>
      </c>
      <c r="F124" s="3" t="s">
        <v>46</v>
      </c>
    </row>
    <row r="125" ht="15.75" customHeight="1">
      <c r="A125" s="3" t="s">
        <v>287</v>
      </c>
      <c r="B125" s="3" t="s">
        <v>283</v>
      </c>
      <c r="D125" s="3" t="s">
        <v>288</v>
      </c>
      <c r="E125" s="3" t="s">
        <v>45</v>
      </c>
      <c r="F125" s="3" t="s">
        <v>46</v>
      </c>
    </row>
    <row r="126" ht="15.75" customHeight="1">
      <c r="A126" s="3" t="s">
        <v>289</v>
      </c>
      <c r="B126" s="3" t="s">
        <v>283</v>
      </c>
      <c r="D126" s="3" t="s">
        <v>290</v>
      </c>
      <c r="E126" s="3" t="s">
        <v>45</v>
      </c>
      <c r="F126" s="3" t="s">
        <v>46</v>
      </c>
    </row>
    <row r="127" ht="15.75" customHeight="1">
      <c r="A127" s="3" t="s">
        <v>291</v>
      </c>
      <c r="B127" s="3" t="s">
        <v>283</v>
      </c>
      <c r="D127" s="3" t="s">
        <v>292</v>
      </c>
      <c r="E127" s="3" t="s">
        <v>45</v>
      </c>
      <c r="F127" s="3" t="s">
        <v>46</v>
      </c>
    </row>
    <row r="128" ht="15.75" customHeight="1">
      <c r="A128" s="3" t="s">
        <v>293</v>
      </c>
      <c r="B128" s="3" t="s">
        <v>283</v>
      </c>
      <c r="D128" s="3" t="s">
        <v>294</v>
      </c>
      <c r="E128" s="3" t="s">
        <v>45</v>
      </c>
      <c r="F128" s="3" t="s">
        <v>46</v>
      </c>
    </row>
    <row r="129" ht="15.75" customHeight="1">
      <c r="A129" s="3" t="s">
        <v>295</v>
      </c>
      <c r="B129" s="3" t="s">
        <v>296</v>
      </c>
      <c r="D129" s="3" t="s">
        <v>297</v>
      </c>
      <c r="E129" s="3" t="s">
        <v>45</v>
      </c>
      <c r="F129" s="3" t="s">
        <v>46</v>
      </c>
    </row>
    <row r="130" ht="15.75" customHeight="1">
      <c r="A130" s="3" t="s">
        <v>298</v>
      </c>
      <c r="B130" s="3" t="s">
        <v>296</v>
      </c>
      <c r="D130" s="3" t="s">
        <v>299</v>
      </c>
      <c r="E130" s="3" t="s">
        <v>45</v>
      </c>
      <c r="F130" s="3" t="s">
        <v>46</v>
      </c>
    </row>
    <row r="131" ht="15.75" customHeight="1">
      <c r="A131" s="3" t="s">
        <v>300</v>
      </c>
      <c r="B131" s="3" t="s">
        <v>296</v>
      </c>
      <c r="D131" s="3" t="s">
        <v>301</v>
      </c>
      <c r="E131" s="3" t="s">
        <v>45</v>
      </c>
      <c r="F131" s="3" t="s">
        <v>46</v>
      </c>
    </row>
    <row r="132" ht="15.75" customHeight="1">
      <c r="A132" s="3" t="s">
        <v>302</v>
      </c>
      <c r="B132" s="3" t="s">
        <v>296</v>
      </c>
      <c r="D132" s="3" t="s">
        <v>303</v>
      </c>
      <c r="E132" s="3" t="s">
        <v>45</v>
      </c>
      <c r="F132" s="3" t="s">
        <v>46</v>
      </c>
    </row>
    <row r="133" ht="15.75" customHeight="1">
      <c r="A133" s="3" t="s">
        <v>304</v>
      </c>
      <c r="B133" s="3" t="s">
        <v>70</v>
      </c>
      <c r="D133" s="3" t="s">
        <v>305</v>
      </c>
      <c r="E133" s="3" t="s">
        <v>45</v>
      </c>
      <c r="F133" s="3" t="s">
        <v>46</v>
      </c>
    </row>
    <row r="134" ht="15.75" customHeight="1">
      <c r="A134" s="3" t="s">
        <v>306</v>
      </c>
      <c r="B134" s="3" t="s">
        <v>70</v>
      </c>
      <c r="D134" s="3" t="s">
        <v>307</v>
      </c>
      <c r="E134" s="3" t="s">
        <v>45</v>
      </c>
      <c r="F134" s="3" t="s">
        <v>46</v>
      </c>
    </row>
    <row r="135" ht="15.75" customHeight="1">
      <c r="A135" s="3" t="s">
        <v>308</v>
      </c>
      <c r="B135" s="3" t="s">
        <v>201</v>
      </c>
      <c r="D135" s="3" t="s">
        <v>309</v>
      </c>
      <c r="E135" s="3" t="s">
        <v>45</v>
      </c>
      <c r="F135" s="3" t="s">
        <v>46</v>
      </c>
    </row>
    <row r="136" ht="15.75" customHeight="1">
      <c r="A136" s="3" t="s">
        <v>310</v>
      </c>
      <c r="B136" s="3" t="s">
        <v>82</v>
      </c>
      <c r="D136" s="3" t="s">
        <v>311</v>
      </c>
      <c r="E136" s="3" t="s">
        <v>45</v>
      </c>
      <c r="F136" s="3" t="s">
        <v>46</v>
      </c>
    </row>
    <row r="137" ht="15.75" customHeight="1">
      <c r="A137" s="3" t="s">
        <v>312</v>
      </c>
      <c r="B137" s="3" t="s">
        <v>296</v>
      </c>
      <c r="D137" s="3" t="s">
        <v>313</v>
      </c>
      <c r="E137" s="3" t="s">
        <v>45</v>
      </c>
      <c r="F137" s="3" t="s">
        <v>46</v>
      </c>
    </row>
    <row r="138" ht="15.75" customHeight="1">
      <c r="A138" s="3" t="s">
        <v>314</v>
      </c>
      <c r="B138" s="3" t="s">
        <v>296</v>
      </c>
      <c r="D138" s="3" t="s">
        <v>315</v>
      </c>
      <c r="E138" s="3" t="s">
        <v>45</v>
      </c>
      <c r="F138" s="3" t="s">
        <v>46</v>
      </c>
    </row>
    <row r="139" ht="15.75" customHeight="1">
      <c r="A139" s="3" t="s">
        <v>316</v>
      </c>
      <c r="B139" s="3" t="s">
        <v>22</v>
      </c>
      <c r="D139" s="3" t="s">
        <v>317</v>
      </c>
      <c r="E139" s="3" t="s">
        <v>45</v>
      </c>
      <c r="F139" s="3" t="s">
        <v>46</v>
      </c>
    </row>
    <row r="140" ht="15.75" customHeight="1">
      <c r="A140" s="3" t="s">
        <v>318</v>
      </c>
      <c r="B140" s="3" t="s">
        <v>319</v>
      </c>
      <c r="D140" s="3" t="s">
        <v>320</v>
      </c>
      <c r="E140" s="3" t="s">
        <v>45</v>
      </c>
      <c r="F140" s="3" t="s">
        <v>46</v>
      </c>
    </row>
    <row r="141" ht="15.75" customHeight="1">
      <c r="A141" s="3" t="s">
        <v>321</v>
      </c>
      <c r="B141" s="3" t="s">
        <v>70</v>
      </c>
      <c r="D141" s="3" t="s">
        <v>322</v>
      </c>
      <c r="E141" s="3" t="s">
        <v>45</v>
      </c>
      <c r="F141" s="3" t="s">
        <v>46</v>
      </c>
    </row>
    <row r="142" ht="15.75" customHeight="1">
      <c r="A142" s="3" t="s">
        <v>323</v>
      </c>
      <c r="B142" s="3" t="s">
        <v>70</v>
      </c>
      <c r="D142" s="3" t="s">
        <v>324</v>
      </c>
      <c r="E142" s="3" t="s">
        <v>45</v>
      </c>
      <c r="F142" s="3" t="s">
        <v>46</v>
      </c>
    </row>
    <row r="143" ht="15.75" customHeight="1">
      <c r="A143" s="3" t="s">
        <v>325</v>
      </c>
      <c r="B143" s="3" t="s">
        <v>70</v>
      </c>
      <c r="D143" s="3" t="s">
        <v>326</v>
      </c>
      <c r="E143" s="3" t="s">
        <v>45</v>
      </c>
      <c r="F143" s="3" t="s">
        <v>46</v>
      </c>
    </row>
    <row r="144" ht="15.75" customHeight="1">
      <c r="A144" s="3" t="s">
        <v>327</v>
      </c>
      <c r="B144" s="3" t="s">
        <v>70</v>
      </c>
      <c r="D144" s="3" t="s">
        <v>328</v>
      </c>
      <c r="E144" s="3" t="s">
        <v>45</v>
      </c>
      <c r="F144" s="3" t="s">
        <v>46</v>
      </c>
    </row>
    <row r="145" ht="15.75" customHeight="1">
      <c r="A145" s="3" t="s">
        <v>329</v>
      </c>
      <c r="B145" s="3" t="s">
        <v>70</v>
      </c>
      <c r="D145" s="3" t="s">
        <v>330</v>
      </c>
      <c r="E145" s="3" t="s">
        <v>37</v>
      </c>
      <c r="F145" s="3" t="s">
        <v>46</v>
      </c>
    </row>
    <row r="146" ht="15.75" customHeight="1">
      <c r="A146" s="3" t="s">
        <v>331</v>
      </c>
      <c r="B146" s="3" t="s">
        <v>61</v>
      </c>
      <c r="D146" s="3" t="s">
        <v>332</v>
      </c>
      <c r="E146" s="3" t="s">
        <v>333</v>
      </c>
      <c r="F146" s="3" t="s">
        <v>334</v>
      </c>
    </row>
    <row r="147" ht="15.75" customHeight="1">
      <c r="A147" s="3" t="s">
        <v>335</v>
      </c>
      <c r="B147" s="3" t="s">
        <v>61</v>
      </c>
      <c r="D147" s="3" t="s">
        <v>336</v>
      </c>
      <c r="E147" s="3" t="s">
        <v>333</v>
      </c>
      <c r="F147" s="3" t="s">
        <v>334</v>
      </c>
    </row>
    <row r="148" ht="15.75" customHeight="1">
      <c r="A148" s="3" t="s">
        <v>337</v>
      </c>
      <c r="B148" s="3" t="s">
        <v>61</v>
      </c>
      <c r="D148" s="3" t="s">
        <v>338</v>
      </c>
      <c r="E148" s="3" t="s">
        <v>339</v>
      </c>
      <c r="F148" s="3" t="s">
        <v>334</v>
      </c>
    </row>
    <row r="149" ht="15.75" customHeight="1">
      <c r="A149" s="3" t="s">
        <v>340</v>
      </c>
      <c r="B149" s="3" t="s">
        <v>61</v>
      </c>
      <c r="D149" s="3" t="s">
        <v>341</v>
      </c>
      <c r="E149" s="3" t="s">
        <v>342</v>
      </c>
      <c r="F149" s="3" t="s">
        <v>343</v>
      </c>
    </row>
    <row r="150" ht="15.75" customHeight="1">
      <c r="A150" s="3" t="s">
        <v>344</v>
      </c>
      <c r="B150" s="3" t="s">
        <v>61</v>
      </c>
      <c r="D150" s="3" t="s">
        <v>345</v>
      </c>
      <c r="E150" s="3" t="s">
        <v>342</v>
      </c>
      <c r="F150" s="3" t="s">
        <v>343</v>
      </c>
    </row>
    <row r="151" ht="15.75" customHeight="1">
      <c r="A151" s="3" t="s">
        <v>346</v>
      </c>
      <c r="B151" s="3" t="s">
        <v>61</v>
      </c>
      <c r="D151" s="3" t="s">
        <v>347</v>
      </c>
      <c r="E151" s="3" t="s">
        <v>45</v>
      </c>
      <c r="F151" s="3" t="s">
        <v>343</v>
      </c>
    </row>
    <row r="152" ht="15.75" customHeight="1">
      <c r="A152" s="3" t="s">
        <v>348</v>
      </c>
      <c r="B152" s="3" t="s">
        <v>349</v>
      </c>
      <c r="D152" s="3" t="s">
        <v>350</v>
      </c>
      <c r="E152" s="3" t="s">
        <v>45</v>
      </c>
      <c r="F152" s="3" t="s">
        <v>343</v>
      </c>
    </row>
    <row r="153" ht="15.75" customHeight="1">
      <c r="A153" s="3" t="s">
        <v>351</v>
      </c>
      <c r="B153" s="3" t="s">
        <v>349</v>
      </c>
      <c r="D153" s="3" t="s">
        <v>352</v>
      </c>
      <c r="E153" s="3" t="s">
        <v>45</v>
      </c>
      <c r="F153" s="3" t="s">
        <v>343</v>
      </c>
    </row>
    <row r="154" ht="15.75" customHeight="1">
      <c r="A154" s="3" t="s">
        <v>353</v>
      </c>
      <c r="B154" s="3" t="s">
        <v>349</v>
      </c>
      <c r="D154" s="3" t="s">
        <v>354</v>
      </c>
      <c r="E154" s="3" t="s">
        <v>45</v>
      </c>
      <c r="F154" s="3" t="s">
        <v>343</v>
      </c>
    </row>
    <row r="155" ht="15.75" customHeight="1">
      <c r="A155" s="3" t="s">
        <v>355</v>
      </c>
      <c r="B155" s="3" t="s">
        <v>349</v>
      </c>
      <c r="D155" s="3" t="s">
        <v>356</v>
      </c>
      <c r="E155" s="3" t="s">
        <v>45</v>
      </c>
      <c r="F155" s="3" t="s">
        <v>343</v>
      </c>
    </row>
    <row r="156" ht="15.75" customHeight="1">
      <c r="A156" s="3" t="s">
        <v>357</v>
      </c>
      <c r="B156" s="3" t="s">
        <v>358</v>
      </c>
      <c r="D156" s="3" t="s">
        <v>359</v>
      </c>
      <c r="E156" s="3" t="s">
        <v>45</v>
      </c>
      <c r="F156" s="3" t="s">
        <v>343</v>
      </c>
    </row>
    <row r="157" ht="15.75" customHeight="1">
      <c r="A157" s="3" t="s">
        <v>360</v>
      </c>
      <c r="B157" s="3" t="s">
        <v>358</v>
      </c>
      <c r="D157" s="3" t="s">
        <v>361</v>
      </c>
      <c r="E157" s="3" t="s">
        <v>45</v>
      </c>
      <c r="F157" s="3" t="s">
        <v>343</v>
      </c>
    </row>
    <row r="158" ht="15.75" customHeight="1">
      <c r="A158" s="3" t="s">
        <v>362</v>
      </c>
      <c r="B158" s="3" t="s">
        <v>358</v>
      </c>
      <c r="D158" s="3" t="s">
        <v>363</v>
      </c>
      <c r="E158" s="3" t="s">
        <v>45</v>
      </c>
      <c r="F158" s="3" t="s">
        <v>343</v>
      </c>
    </row>
    <row r="159" ht="15.75" customHeight="1">
      <c r="A159" s="3" t="s">
        <v>364</v>
      </c>
      <c r="B159" s="3" t="s">
        <v>158</v>
      </c>
      <c r="D159" s="3" t="s">
        <v>365</v>
      </c>
      <c r="E159" s="3" t="s">
        <v>45</v>
      </c>
      <c r="F159" s="3" t="s">
        <v>343</v>
      </c>
    </row>
    <row r="160" ht="15.75" customHeight="1">
      <c r="A160" s="3" t="s">
        <v>366</v>
      </c>
      <c r="B160" s="3" t="s">
        <v>158</v>
      </c>
      <c r="D160" s="3" t="s">
        <v>367</v>
      </c>
      <c r="E160" s="3" t="s">
        <v>45</v>
      </c>
      <c r="F160" s="3" t="s">
        <v>343</v>
      </c>
    </row>
    <row r="161" ht="15.75" customHeight="1">
      <c r="A161" s="3" t="s">
        <v>368</v>
      </c>
      <c r="B161" s="3" t="s">
        <v>22</v>
      </c>
      <c r="D161" s="3" t="s">
        <v>369</v>
      </c>
      <c r="E161" s="3" t="s">
        <v>45</v>
      </c>
      <c r="F161" s="3" t="s">
        <v>343</v>
      </c>
    </row>
    <row r="162" ht="15.75" customHeight="1">
      <c r="A162" s="3" t="s">
        <v>370</v>
      </c>
      <c r="B162" s="3" t="s">
        <v>22</v>
      </c>
      <c r="D162" s="3" t="s">
        <v>371</v>
      </c>
      <c r="E162" s="3" t="s">
        <v>45</v>
      </c>
      <c r="F162" s="3" t="s">
        <v>343</v>
      </c>
    </row>
    <row r="163" ht="15.75" customHeight="1">
      <c r="A163" s="3" t="s">
        <v>372</v>
      </c>
      <c r="B163" s="3" t="s">
        <v>22</v>
      </c>
      <c r="D163" s="3" t="s">
        <v>373</v>
      </c>
      <c r="E163" s="3" t="s">
        <v>45</v>
      </c>
      <c r="F163" s="3" t="s">
        <v>343</v>
      </c>
    </row>
    <row r="164" ht="15.75" customHeight="1">
      <c r="A164" s="3" t="s">
        <v>374</v>
      </c>
      <c r="B164" s="3" t="s">
        <v>22</v>
      </c>
      <c r="D164" s="3" t="s">
        <v>375</v>
      </c>
      <c r="E164" s="3" t="s">
        <v>45</v>
      </c>
      <c r="F164" s="3" t="s">
        <v>343</v>
      </c>
    </row>
    <row r="165" ht="15.75" customHeight="1">
      <c r="A165" s="3" t="s">
        <v>376</v>
      </c>
      <c r="B165" s="3" t="s">
        <v>22</v>
      </c>
      <c r="D165" s="3" t="s">
        <v>377</v>
      </c>
      <c r="E165" s="3" t="s">
        <v>45</v>
      </c>
      <c r="F165" s="3" t="s">
        <v>343</v>
      </c>
    </row>
    <row r="166" ht="15.75" customHeight="1">
      <c r="A166" s="3" t="s">
        <v>378</v>
      </c>
      <c r="B166" s="3" t="s">
        <v>22</v>
      </c>
      <c r="D166" s="3" t="s">
        <v>379</v>
      </c>
      <c r="E166" s="3" t="s">
        <v>45</v>
      </c>
      <c r="F166" s="3" t="s">
        <v>343</v>
      </c>
    </row>
    <row r="167" ht="15.75" customHeight="1">
      <c r="A167" s="3" t="s">
        <v>380</v>
      </c>
      <c r="B167" s="3" t="s">
        <v>22</v>
      </c>
      <c r="D167" s="3" t="s">
        <v>381</v>
      </c>
      <c r="E167" s="3" t="s">
        <v>45</v>
      </c>
      <c r="F167" s="3" t="s">
        <v>343</v>
      </c>
    </row>
    <row r="168" ht="15.75" customHeight="1">
      <c r="A168" s="3" t="s">
        <v>382</v>
      </c>
      <c r="B168" s="3" t="s">
        <v>33</v>
      </c>
      <c r="D168" s="3" t="s">
        <v>383</v>
      </c>
      <c r="E168" s="3" t="s">
        <v>45</v>
      </c>
      <c r="F168" s="3" t="s">
        <v>343</v>
      </c>
    </row>
    <row r="169" ht="15.75" customHeight="1">
      <c r="A169" s="3" t="s">
        <v>384</v>
      </c>
      <c r="B169" s="3" t="s">
        <v>33</v>
      </c>
      <c r="D169" s="3" t="s">
        <v>385</v>
      </c>
      <c r="E169" s="3" t="s">
        <v>45</v>
      </c>
      <c r="F169" s="3" t="s">
        <v>343</v>
      </c>
    </row>
    <row r="170" ht="15.75" customHeight="1">
      <c r="A170" s="3" t="s">
        <v>386</v>
      </c>
      <c r="B170" s="3" t="s">
        <v>33</v>
      </c>
      <c r="D170" s="3" t="s">
        <v>387</v>
      </c>
      <c r="E170" s="3" t="s">
        <v>45</v>
      </c>
      <c r="F170" s="3" t="s">
        <v>343</v>
      </c>
    </row>
    <row r="171" ht="15.75" customHeight="1">
      <c r="A171" s="3" t="s">
        <v>388</v>
      </c>
      <c r="B171" s="3" t="s">
        <v>33</v>
      </c>
      <c r="D171" s="3" t="s">
        <v>389</v>
      </c>
      <c r="E171" s="3" t="s">
        <v>45</v>
      </c>
      <c r="F171" s="3" t="s">
        <v>343</v>
      </c>
    </row>
    <row r="172" ht="15.75" customHeight="1">
      <c r="A172" s="3" t="s">
        <v>390</v>
      </c>
      <c r="B172" s="3" t="s">
        <v>33</v>
      </c>
      <c r="D172" s="3" t="s">
        <v>391</v>
      </c>
      <c r="E172" s="3" t="s">
        <v>45</v>
      </c>
      <c r="F172" s="3" t="s">
        <v>343</v>
      </c>
    </row>
    <row r="173" ht="15.75" customHeight="1">
      <c r="A173" s="3" t="s">
        <v>392</v>
      </c>
      <c r="B173" s="3" t="s">
        <v>108</v>
      </c>
      <c r="D173" s="3" t="s">
        <v>393</v>
      </c>
      <c r="E173" s="3" t="s">
        <v>45</v>
      </c>
      <c r="F173" s="3" t="s">
        <v>343</v>
      </c>
    </row>
    <row r="174" ht="15.75" customHeight="1">
      <c r="A174" s="3" t="s">
        <v>394</v>
      </c>
      <c r="B174" s="3" t="s">
        <v>108</v>
      </c>
      <c r="D174" s="3" t="s">
        <v>395</v>
      </c>
      <c r="E174" s="3" t="s">
        <v>45</v>
      </c>
      <c r="F174" s="3" t="s">
        <v>343</v>
      </c>
    </row>
    <row r="175" ht="15.75" customHeight="1">
      <c r="A175" s="3" t="s">
        <v>396</v>
      </c>
      <c r="B175" s="3" t="s">
        <v>108</v>
      </c>
      <c r="D175" s="3" t="s">
        <v>397</v>
      </c>
      <c r="E175" s="3" t="s">
        <v>45</v>
      </c>
      <c r="F175" s="3" t="s">
        <v>343</v>
      </c>
    </row>
    <row r="176" ht="15.75" customHeight="1">
      <c r="A176" s="3" t="s">
        <v>398</v>
      </c>
      <c r="B176" s="3" t="s">
        <v>108</v>
      </c>
      <c r="D176" s="3" t="s">
        <v>399</v>
      </c>
      <c r="E176" s="3" t="s">
        <v>45</v>
      </c>
      <c r="F176" s="3" t="s">
        <v>343</v>
      </c>
    </row>
    <row r="177" ht="15.75" customHeight="1">
      <c r="A177" s="3" t="s">
        <v>400</v>
      </c>
      <c r="B177" s="3" t="s">
        <v>108</v>
      </c>
      <c r="D177" s="3" t="s">
        <v>401</v>
      </c>
      <c r="E177" s="3" t="s">
        <v>45</v>
      </c>
      <c r="F177" s="3" t="s">
        <v>343</v>
      </c>
    </row>
    <row r="178" ht="15.75" customHeight="1">
      <c r="A178" s="3" t="s">
        <v>402</v>
      </c>
      <c r="B178" s="3" t="s">
        <v>26</v>
      </c>
      <c r="D178" s="3" t="s">
        <v>403</v>
      </c>
      <c r="E178" s="3" t="s">
        <v>45</v>
      </c>
      <c r="F178" s="3" t="s">
        <v>343</v>
      </c>
    </row>
    <row r="179" ht="15.75" customHeight="1">
      <c r="A179" s="3" t="s">
        <v>404</v>
      </c>
      <c r="B179" s="3" t="s">
        <v>26</v>
      </c>
      <c r="D179" s="3" t="s">
        <v>405</v>
      </c>
      <c r="E179" s="3" t="s">
        <v>45</v>
      </c>
      <c r="F179" s="3" t="s">
        <v>343</v>
      </c>
    </row>
    <row r="180" ht="15.75" customHeight="1">
      <c r="A180" s="3" t="s">
        <v>406</v>
      </c>
      <c r="B180" s="3" t="s">
        <v>26</v>
      </c>
      <c r="D180" s="3" t="s">
        <v>407</v>
      </c>
      <c r="E180" s="3" t="s">
        <v>45</v>
      </c>
      <c r="F180" s="3" t="s">
        <v>343</v>
      </c>
    </row>
    <row r="181" ht="15.75" customHeight="1">
      <c r="A181" s="3" t="s">
        <v>408</v>
      </c>
      <c r="B181" s="3" t="s">
        <v>26</v>
      </c>
      <c r="D181" s="3" t="s">
        <v>409</v>
      </c>
      <c r="E181" s="3" t="s">
        <v>45</v>
      </c>
      <c r="F181" s="3" t="s">
        <v>343</v>
      </c>
    </row>
    <row r="182" ht="15.75" customHeight="1">
      <c r="A182" s="3" t="s">
        <v>410</v>
      </c>
      <c r="B182" s="3" t="s">
        <v>26</v>
      </c>
      <c r="D182" s="3" t="s">
        <v>411</v>
      </c>
      <c r="E182" s="3" t="s">
        <v>45</v>
      </c>
      <c r="F182" s="3" t="s">
        <v>343</v>
      </c>
    </row>
    <row r="183" ht="15.75" customHeight="1">
      <c r="A183" s="3" t="s">
        <v>412</v>
      </c>
      <c r="B183" s="3" t="s">
        <v>26</v>
      </c>
      <c r="D183" s="3" t="s">
        <v>413</v>
      </c>
      <c r="E183" s="3" t="s">
        <v>45</v>
      </c>
      <c r="F183" s="3" t="s">
        <v>343</v>
      </c>
    </row>
    <row r="184" ht="15.75" customHeight="1">
      <c r="A184" s="3" t="s">
        <v>414</v>
      </c>
      <c r="B184" s="3" t="s">
        <v>415</v>
      </c>
      <c r="D184" s="3" t="s">
        <v>416</v>
      </c>
      <c r="E184" s="3" t="s">
        <v>45</v>
      </c>
      <c r="F184" s="3" t="s">
        <v>343</v>
      </c>
    </row>
    <row r="185" ht="15.75" customHeight="1">
      <c r="A185" s="3" t="s">
        <v>417</v>
      </c>
      <c r="B185" s="3" t="s">
        <v>415</v>
      </c>
      <c r="D185" s="3" t="s">
        <v>418</v>
      </c>
      <c r="E185" s="3" t="s">
        <v>45</v>
      </c>
      <c r="F185" s="3" t="s">
        <v>343</v>
      </c>
    </row>
    <row r="186" ht="15.75" customHeight="1">
      <c r="A186" s="3" t="s">
        <v>419</v>
      </c>
      <c r="B186" s="3" t="s">
        <v>420</v>
      </c>
      <c r="D186" s="3" t="s">
        <v>421</v>
      </c>
      <c r="E186" s="3" t="s">
        <v>45</v>
      </c>
      <c r="F186" s="3" t="s">
        <v>343</v>
      </c>
    </row>
    <row r="187" ht="15.75" customHeight="1">
      <c r="A187" s="3" t="s">
        <v>422</v>
      </c>
      <c r="B187" s="3" t="s">
        <v>423</v>
      </c>
      <c r="D187" s="3" t="s">
        <v>424</v>
      </c>
      <c r="E187" s="3" t="s">
        <v>45</v>
      </c>
      <c r="F187" s="3" t="s">
        <v>343</v>
      </c>
    </row>
    <row r="188" ht="15.75" customHeight="1">
      <c r="A188" s="3" t="s">
        <v>425</v>
      </c>
      <c r="B188" s="3" t="s">
        <v>423</v>
      </c>
      <c r="D188" s="3" t="s">
        <v>426</v>
      </c>
      <c r="E188" s="3" t="s">
        <v>45</v>
      </c>
      <c r="F188" s="3" t="s">
        <v>343</v>
      </c>
    </row>
    <row r="189" ht="15.75" customHeight="1">
      <c r="A189" s="3" t="s">
        <v>427</v>
      </c>
      <c r="B189" s="3" t="s">
        <v>52</v>
      </c>
      <c r="D189" s="3" t="s">
        <v>428</v>
      </c>
      <c r="E189" s="3" t="s">
        <v>45</v>
      </c>
      <c r="F189" s="3" t="s">
        <v>343</v>
      </c>
    </row>
    <row r="190" ht="15.75" customHeight="1">
      <c r="A190" s="3" t="s">
        <v>429</v>
      </c>
      <c r="B190" s="3" t="s">
        <v>430</v>
      </c>
      <c r="D190" s="3" t="s">
        <v>431</v>
      </c>
      <c r="E190" s="3" t="s">
        <v>45</v>
      </c>
      <c r="F190" s="3" t="s">
        <v>343</v>
      </c>
    </row>
    <row r="191" ht="15.75" customHeight="1">
      <c r="A191" s="3" t="s">
        <v>432</v>
      </c>
      <c r="B191" s="3" t="s">
        <v>52</v>
      </c>
      <c r="D191" s="3" t="s">
        <v>433</v>
      </c>
      <c r="E191" s="3" t="s">
        <v>45</v>
      </c>
      <c r="F191" s="3" t="s">
        <v>343</v>
      </c>
    </row>
    <row r="192" ht="15.75" customHeight="1">
      <c r="A192" s="3" t="s">
        <v>434</v>
      </c>
      <c r="B192" s="3" t="s">
        <v>52</v>
      </c>
      <c r="D192" s="3" t="s">
        <v>435</v>
      </c>
      <c r="E192" s="3" t="s">
        <v>45</v>
      </c>
      <c r="F192" s="3" t="s">
        <v>343</v>
      </c>
    </row>
    <row r="193" ht="15.75" customHeight="1">
      <c r="A193" s="3" t="s">
        <v>436</v>
      </c>
      <c r="B193" s="3" t="s">
        <v>52</v>
      </c>
      <c r="D193" s="3" t="s">
        <v>437</v>
      </c>
      <c r="E193" s="3" t="s">
        <v>45</v>
      </c>
      <c r="F193" s="3" t="s">
        <v>343</v>
      </c>
    </row>
    <row r="194" ht="15.75" customHeight="1">
      <c r="A194" s="3" t="s">
        <v>438</v>
      </c>
      <c r="B194" s="3" t="s">
        <v>52</v>
      </c>
      <c r="D194" s="3" t="s">
        <v>439</v>
      </c>
      <c r="E194" s="3" t="s">
        <v>45</v>
      </c>
      <c r="F194" s="3" t="s">
        <v>343</v>
      </c>
    </row>
    <row r="195" ht="15.75" customHeight="1">
      <c r="A195" s="3" t="s">
        <v>440</v>
      </c>
      <c r="B195" s="3" t="s">
        <v>52</v>
      </c>
      <c r="D195" s="3" t="s">
        <v>441</v>
      </c>
      <c r="E195" s="3" t="s">
        <v>45</v>
      </c>
      <c r="F195" s="3" t="s">
        <v>343</v>
      </c>
    </row>
    <row r="196" ht="15.75" customHeight="1">
      <c r="A196" s="3" t="s">
        <v>442</v>
      </c>
      <c r="B196" s="3" t="s">
        <v>52</v>
      </c>
      <c r="D196" s="3" t="s">
        <v>443</v>
      </c>
      <c r="E196" s="3" t="s">
        <v>45</v>
      </c>
      <c r="F196" s="3" t="s">
        <v>343</v>
      </c>
    </row>
    <row r="197" ht="15.75" customHeight="1">
      <c r="A197" s="3" t="s">
        <v>444</v>
      </c>
      <c r="B197" s="3" t="s">
        <v>445</v>
      </c>
      <c r="D197" s="3" t="s">
        <v>446</v>
      </c>
      <c r="E197" s="3" t="s">
        <v>45</v>
      </c>
      <c r="F197" s="3" t="s">
        <v>343</v>
      </c>
    </row>
    <row r="198" ht="15.75" customHeight="1">
      <c r="A198" s="3" t="s">
        <v>447</v>
      </c>
      <c r="B198" s="3" t="s">
        <v>445</v>
      </c>
      <c r="D198" s="3" t="s">
        <v>448</v>
      </c>
      <c r="E198" s="3" t="s">
        <v>45</v>
      </c>
      <c r="F198" s="3" t="s">
        <v>343</v>
      </c>
    </row>
    <row r="199" ht="15.75" customHeight="1">
      <c r="A199" s="3" t="s">
        <v>449</v>
      </c>
      <c r="B199" s="3" t="s">
        <v>450</v>
      </c>
      <c r="D199" s="3" t="s">
        <v>451</v>
      </c>
      <c r="E199" s="3" t="s">
        <v>45</v>
      </c>
      <c r="F199" s="3" t="s">
        <v>343</v>
      </c>
    </row>
    <row r="200" ht="15.75" customHeight="1">
      <c r="A200" s="3" t="s">
        <v>452</v>
      </c>
      <c r="B200" s="3" t="s">
        <v>453</v>
      </c>
      <c r="D200" s="3" t="s">
        <v>454</v>
      </c>
      <c r="E200" s="3" t="s">
        <v>45</v>
      </c>
      <c r="F200" s="3" t="s">
        <v>343</v>
      </c>
    </row>
    <row r="201" ht="15.75" customHeight="1">
      <c r="A201" s="3" t="s">
        <v>455</v>
      </c>
      <c r="B201" s="3" t="s">
        <v>453</v>
      </c>
      <c r="D201" s="3" t="s">
        <v>456</v>
      </c>
      <c r="E201" s="3" t="s">
        <v>45</v>
      </c>
      <c r="F201" s="3" t="s">
        <v>343</v>
      </c>
    </row>
    <row r="202" ht="15.75" customHeight="1">
      <c r="A202" s="3" t="s">
        <v>457</v>
      </c>
      <c r="B202" s="3" t="s">
        <v>458</v>
      </c>
      <c r="D202" s="3" t="s">
        <v>459</v>
      </c>
      <c r="E202" s="3" t="s">
        <v>45</v>
      </c>
      <c r="F202" s="3" t="s">
        <v>343</v>
      </c>
    </row>
    <row r="203" ht="15.75" customHeight="1">
      <c r="A203" s="3" t="s">
        <v>460</v>
      </c>
      <c r="B203" s="3" t="s">
        <v>458</v>
      </c>
      <c r="D203" s="3" t="s">
        <v>461</v>
      </c>
      <c r="E203" s="3" t="s">
        <v>45</v>
      </c>
      <c r="F203" s="3" t="s">
        <v>343</v>
      </c>
    </row>
    <row r="204" ht="15.75" customHeight="1">
      <c r="A204" s="3" t="s">
        <v>462</v>
      </c>
      <c r="B204" s="3" t="s">
        <v>22</v>
      </c>
      <c r="D204" s="3" t="s">
        <v>463</v>
      </c>
      <c r="E204" s="3" t="s">
        <v>45</v>
      </c>
      <c r="F204" s="3" t="s">
        <v>343</v>
      </c>
    </row>
    <row r="205" ht="15.75" customHeight="1">
      <c r="A205" s="3" t="s">
        <v>464</v>
      </c>
      <c r="B205" s="3" t="s">
        <v>22</v>
      </c>
      <c r="D205" s="3" t="s">
        <v>465</v>
      </c>
      <c r="E205" s="3" t="s">
        <v>45</v>
      </c>
      <c r="F205" s="3" t="s">
        <v>343</v>
      </c>
    </row>
    <row r="206" ht="15.75" customHeight="1">
      <c r="A206" s="3" t="s">
        <v>466</v>
      </c>
      <c r="B206" s="3" t="s">
        <v>201</v>
      </c>
      <c r="D206" s="3" t="s">
        <v>467</v>
      </c>
      <c r="E206" s="3" t="s">
        <v>45</v>
      </c>
      <c r="F206" s="3" t="s">
        <v>343</v>
      </c>
    </row>
    <row r="207" ht="15.75" customHeight="1">
      <c r="A207" s="3" t="s">
        <v>468</v>
      </c>
      <c r="B207" s="3" t="s">
        <v>319</v>
      </c>
      <c r="D207" s="3" t="s">
        <v>469</v>
      </c>
      <c r="E207" s="3" t="s">
        <v>45</v>
      </c>
      <c r="F207" s="3" t="s">
        <v>343</v>
      </c>
    </row>
    <row r="208" ht="15.75" customHeight="1">
      <c r="A208" s="3" t="s">
        <v>470</v>
      </c>
      <c r="B208" s="3" t="s">
        <v>471</v>
      </c>
      <c r="D208" s="3" t="s">
        <v>472</v>
      </c>
      <c r="E208" s="3" t="s">
        <v>45</v>
      </c>
      <c r="F208" s="3" t="s">
        <v>343</v>
      </c>
    </row>
    <row r="209" ht="15.75" customHeight="1">
      <c r="A209" s="3" t="s">
        <v>473</v>
      </c>
      <c r="B209" s="3" t="s">
        <v>471</v>
      </c>
      <c r="D209" s="3" t="s">
        <v>474</v>
      </c>
      <c r="E209" s="3" t="s">
        <v>45</v>
      </c>
      <c r="F209" s="3" t="s">
        <v>343</v>
      </c>
    </row>
    <row r="210" ht="15.75" customHeight="1">
      <c r="A210" s="3" t="s">
        <v>475</v>
      </c>
      <c r="B210" s="3" t="s">
        <v>471</v>
      </c>
      <c r="D210" s="3" t="s">
        <v>476</v>
      </c>
      <c r="E210" s="3" t="s">
        <v>45</v>
      </c>
      <c r="F210" s="3" t="s">
        <v>343</v>
      </c>
    </row>
    <row r="211" ht="15.75" customHeight="1">
      <c r="A211" s="3" t="s">
        <v>477</v>
      </c>
      <c r="B211" s="3" t="s">
        <v>471</v>
      </c>
      <c r="D211" s="3" t="s">
        <v>478</v>
      </c>
      <c r="E211" s="3" t="s">
        <v>45</v>
      </c>
      <c r="F211" s="3" t="s">
        <v>343</v>
      </c>
    </row>
    <row r="212" ht="15.75" customHeight="1">
      <c r="A212" s="3" t="s">
        <v>479</v>
      </c>
      <c r="B212" s="3" t="s">
        <v>480</v>
      </c>
      <c r="D212" s="3" t="s">
        <v>481</v>
      </c>
      <c r="E212" s="3" t="s">
        <v>45</v>
      </c>
      <c r="F212" s="3" t="s">
        <v>343</v>
      </c>
    </row>
    <row r="213" ht="15.75" customHeight="1">
      <c r="A213" s="3" t="s">
        <v>482</v>
      </c>
      <c r="B213" s="3" t="s">
        <v>480</v>
      </c>
      <c r="D213" s="3" t="s">
        <v>483</v>
      </c>
      <c r="E213" s="3" t="s">
        <v>45</v>
      </c>
      <c r="F213" s="3" t="s">
        <v>343</v>
      </c>
    </row>
    <row r="214" ht="15.75" customHeight="1">
      <c r="A214" s="3" t="s">
        <v>484</v>
      </c>
      <c r="B214" s="3" t="s">
        <v>480</v>
      </c>
      <c r="D214" s="3" t="s">
        <v>485</v>
      </c>
      <c r="E214" s="3" t="s">
        <v>45</v>
      </c>
      <c r="F214" s="3" t="s">
        <v>343</v>
      </c>
    </row>
    <row r="215" ht="15.75" customHeight="1">
      <c r="A215" s="3" t="s">
        <v>486</v>
      </c>
      <c r="B215" s="3" t="s">
        <v>480</v>
      </c>
      <c r="D215" s="3" t="s">
        <v>487</v>
      </c>
      <c r="E215" s="3" t="s">
        <v>45</v>
      </c>
      <c r="F215" s="3" t="s">
        <v>343</v>
      </c>
    </row>
    <row r="216" ht="15.75" customHeight="1">
      <c r="A216" s="3" t="s">
        <v>488</v>
      </c>
      <c r="B216" s="3" t="s">
        <v>161</v>
      </c>
      <c r="D216" s="3" t="s">
        <v>489</v>
      </c>
      <c r="E216" s="3" t="s">
        <v>45</v>
      </c>
      <c r="F216" s="3" t="s">
        <v>343</v>
      </c>
    </row>
    <row r="217" ht="15.75" customHeight="1">
      <c r="A217" s="3" t="s">
        <v>490</v>
      </c>
      <c r="B217" s="3" t="s">
        <v>70</v>
      </c>
      <c r="D217" s="3" t="s">
        <v>491</v>
      </c>
      <c r="E217" s="3" t="s">
        <v>45</v>
      </c>
      <c r="F217" s="3" t="s">
        <v>343</v>
      </c>
    </row>
    <row r="218" ht="15.75" customHeight="1">
      <c r="A218" s="3" t="s">
        <v>492</v>
      </c>
      <c r="B218" s="3" t="s">
        <v>70</v>
      </c>
      <c r="D218" s="3" t="s">
        <v>493</v>
      </c>
      <c r="E218" s="3" t="s">
        <v>45</v>
      </c>
      <c r="F218" s="3" t="s">
        <v>343</v>
      </c>
    </row>
    <row r="219" ht="15.75" customHeight="1">
      <c r="A219" s="3" t="s">
        <v>494</v>
      </c>
      <c r="B219" s="3" t="s">
        <v>495</v>
      </c>
      <c r="D219" s="3" t="s">
        <v>496</v>
      </c>
      <c r="E219" s="3" t="s">
        <v>45</v>
      </c>
      <c r="F219" s="3" t="s">
        <v>343</v>
      </c>
    </row>
    <row r="220" ht="15.75" customHeight="1">
      <c r="A220" s="3" t="s">
        <v>497</v>
      </c>
      <c r="B220" s="3" t="s">
        <v>495</v>
      </c>
      <c r="D220" s="3" t="s">
        <v>498</v>
      </c>
      <c r="E220" s="3" t="s">
        <v>45</v>
      </c>
      <c r="F220" s="3" t="s">
        <v>343</v>
      </c>
    </row>
    <row r="221" ht="15.75" customHeight="1">
      <c r="A221" s="3" t="s">
        <v>499</v>
      </c>
      <c r="B221" s="3" t="s">
        <v>70</v>
      </c>
      <c r="D221" s="3" t="s">
        <v>500</v>
      </c>
      <c r="E221" s="3" t="s">
        <v>45</v>
      </c>
      <c r="F221" s="3" t="s">
        <v>343</v>
      </c>
    </row>
    <row r="222" ht="15.75" customHeight="1">
      <c r="A222" s="3" t="s">
        <v>501</v>
      </c>
      <c r="B222" s="3" t="s">
        <v>70</v>
      </c>
      <c r="D222" s="3" t="s">
        <v>502</v>
      </c>
      <c r="E222" s="3" t="s">
        <v>45</v>
      </c>
      <c r="F222" s="3" t="s">
        <v>343</v>
      </c>
    </row>
    <row r="223" ht="15.75" customHeight="1">
      <c r="A223" s="3" t="s">
        <v>503</v>
      </c>
      <c r="B223" s="3" t="s">
        <v>201</v>
      </c>
      <c r="D223" s="3" t="s">
        <v>504</v>
      </c>
      <c r="E223" s="3" t="s">
        <v>45</v>
      </c>
      <c r="F223" s="3" t="s">
        <v>343</v>
      </c>
    </row>
    <row r="224" ht="15.75" customHeight="1">
      <c r="A224" s="3" t="s">
        <v>505</v>
      </c>
      <c r="B224" s="3" t="s">
        <v>201</v>
      </c>
      <c r="D224" s="3" t="s">
        <v>506</v>
      </c>
      <c r="E224" s="3" t="s">
        <v>45</v>
      </c>
      <c r="F224" s="3" t="s">
        <v>343</v>
      </c>
    </row>
    <row r="225" ht="15.75" customHeight="1">
      <c r="A225" s="3" t="s">
        <v>507</v>
      </c>
      <c r="B225" s="3" t="s">
        <v>201</v>
      </c>
      <c r="D225" s="3" t="s">
        <v>508</v>
      </c>
      <c r="E225" s="3" t="s">
        <v>45</v>
      </c>
      <c r="F225" s="3" t="s">
        <v>343</v>
      </c>
    </row>
    <row r="226" ht="15.75" customHeight="1">
      <c r="A226" s="3" t="s">
        <v>509</v>
      </c>
      <c r="B226" s="3" t="s">
        <v>201</v>
      </c>
      <c r="D226" s="3" t="s">
        <v>510</v>
      </c>
      <c r="E226" s="3" t="s">
        <v>342</v>
      </c>
      <c r="F226" s="3" t="s">
        <v>343</v>
      </c>
    </row>
    <row r="227" ht="15.75" customHeight="1">
      <c r="A227" s="3" t="s">
        <v>511</v>
      </c>
      <c r="B227" s="3" t="s">
        <v>108</v>
      </c>
      <c r="D227" s="7" t="s">
        <v>512</v>
      </c>
      <c r="E227" s="7" t="s">
        <v>513</v>
      </c>
      <c r="F227" s="7" t="s">
        <v>343</v>
      </c>
    </row>
    <row r="228" ht="15.75" customHeight="1">
      <c r="A228" s="3" t="s">
        <v>514</v>
      </c>
      <c r="B228" s="3" t="s">
        <v>108</v>
      </c>
      <c r="D228" s="3" t="s">
        <v>515</v>
      </c>
      <c r="E228" s="3" t="s">
        <v>516</v>
      </c>
      <c r="F228" s="3" t="s">
        <v>517</v>
      </c>
    </row>
    <row r="229" ht="15.75" customHeight="1">
      <c r="A229" s="3" t="s">
        <v>518</v>
      </c>
      <c r="B229" s="3" t="s">
        <v>73</v>
      </c>
      <c r="D229" s="3" t="s">
        <v>519</v>
      </c>
      <c r="E229" s="3" t="s">
        <v>520</v>
      </c>
      <c r="F229" s="3" t="s">
        <v>521</v>
      </c>
    </row>
    <row r="230" ht="15.75" customHeight="1">
      <c r="A230" s="3" t="s">
        <v>522</v>
      </c>
      <c r="B230" s="3" t="s">
        <v>73</v>
      </c>
      <c r="D230" s="3" t="s">
        <v>523</v>
      </c>
      <c r="E230" s="3" t="s">
        <v>524</v>
      </c>
      <c r="F230" s="3" t="s">
        <v>525</v>
      </c>
    </row>
    <row r="231" ht="15.75" customHeight="1">
      <c r="A231" s="3" t="s">
        <v>526</v>
      </c>
      <c r="B231" s="3" t="s">
        <v>184</v>
      </c>
      <c r="D231" s="3" t="s">
        <v>527</v>
      </c>
      <c r="E231" s="3" t="s">
        <v>524</v>
      </c>
      <c r="F231" s="3" t="s">
        <v>525</v>
      </c>
    </row>
    <row r="232" ht="15.75" customHeight="1">
      <c r="A232" s="3" t="s">
        <v>528</v>
      </c>
      <c r="B232" s="3" t="s">
        <v>184</v>
      </c>
      <c r="D232" s="3" t="s">
        <v>529</v>
      </c>
      <c r="E232" s="3" t="s">
        <v>530</v>
      </c>
      <c r="F232" s="3" t="s">
        <v>525</v>
      </c>
    </row>
    <row r="233" ht="15.75" customHeight="1">
      <c r="A233" s="3" t="s">
        <v>531</v>
      </c>
      <c r="B233" s="3" t="s">
        <v>184</v>
      </c>
      <c r="D233" s="3" t="s">
        <v>532</v>
      </c>
      <c r="E233" s="3" t="s">
        <v>530</v>
      </c>
      <c r="F233" s="3" t="s">
        <v>525</v>
      </c>
    </row>
    <row r="234" ht="15.75" customHeight="1">
      <c r="A234" s="3" t="s">
        <v>533</v>
      </c>
      <c r="B234" s="3" t="s">
        <v>184</v>
      </c>
      <c r="D234" s="3" t="s">
        <v>534</v>
      </c>
      <c r="E234" s="3" t="s">
        <v>524</v>
      </c>
      <c r="F234" s="3" t="s">
        <v>525</v>
      </c>
    </row>
    <row r="235" ht="15.75" customHeight="1">
      <c r="A235" s="3" t="s">
        <v>535</v>
      </c>
      <c r="B235" s="3" t="s">
        <v>262</v>
      </c>
      <c r="D235" s="3" t="s">
        <v>536</v>
      </c>
      <c r="E235" s="3" t="s">
        <v>537</v>
      </c>
      <c r="F235" s="3" t="s">
        <v>538</v>
      </c>
    </row>
    <row r="236" ht="15.75" customHeight="1">
      <c r="A236" s="3" t="s">
        <v>539</v>
      </c>
      <c r="B236" s="3" t="s">
        <v>262</v>
      </c>
      <c r="D236" s="3" t="s">
        <v>540</v>
      </c>
      <c r="E236" s="3" t="s">
        <v>342</v>
      </c>
      <c r="F236" s="3" t="s">
        <v>541</v>
      </c>
    </row>
    <row r="237" ht="15.75" customHeight="1">
      <c r="A237" s="3" t="s">
        <v>542</v>
      </c>
      <c r="B237" s="3" t="s">
        <v>179</v>
      </c>
      <c r="D237" s="3" t="s">
        <v>543</v>
      </c>
      <c r="E237" s="3" t="s">
        <v>37</v>
      </c>
      <c r="F237" s="3" t="s">
        <v>544</v>
      </c>
    </row>
    <row r="238" ht="15.75" customHeight="1">
      <c r="A238" s="3" t="s">
        <v>545</v>
      </c>
      <c r="B238" s="3" t="s">
        <v>179</v>
      </c>
      <c r="D238" s="3" t="s">
        <v>546</v>
      </c>
      <c r="E238" s="3" t="s">
        <v>37</v>
      </c>
      <c r="F238" s="3" t="s">
        <v>544</v>
      </c>
    </row>
    <row r="239" ht="15.75" customHeight="1">
      <c r="A239" s="3" t="s">
        <v>547</v>
      </c>
      <c r="B239" s="3" t="s">
        <v>283</v>
      </c>
      <c r="D239" s="3" t="s">
        <v>548</v>
      </c>
      <c r="E239" s="3" t="s">
        <v>37</v>
      </c>
      <c r="F239" s="3" t="s">
        <v>544</v>
      </c>
    </row>
    <row r="240" ht="15.75" customHeight="1">
      <c r="A240" s="3" t="s">
        <v>549</v>
      </c>
      <c r="B240" s="3" t="s">
        <v>283</v>
      </c>
      <c r="D240" s="3" t="s">
        <v>550</v>
      </c>
      <c r="E240" s="3" t="s">
        <v>37</v>
      </c>
      <c r="F240" s="3" t="s">
        <v>544</v>
      </c>
    </row>
    <row r="241" ht="15.75" customHeight="1">
      <c r="A241" s="3" t="s">
        <v>551</v>
      </c>
      <c r="B241" s="3" t="s">
        <v>283</v>
      </c>
      <c r="D241" s="3" t="s">
        <v>552</v>
      </c>
      <c r="E241" s="3" t="s">
        <v>37</v>
      </c>
      <c r="F241" s="3" t="s">
        <v>544</v>
      </c>
    </row>
    <row r="242" ht="15.75" customHeight="1">
      <c r="A242" s="3" t="s">
        <v>553</v>
      </c>
      <c r="B242" s="3" t="s">
        <v>283</v>
      </c>
      <c r="D242" s="3" t="s">
        <v>554</v>
      </c>
      <c r="E242" s="3" t="s">
        <v>37</v>
      </c>
      <c r="F242" s="3" t="s">
        <v>544</v>
      </c>
    </row>
    <row r="243" ht="15.75" customHeight="1">
      <c r="A243" s="3" t="s">
        <v>555</v>
      </c>
      <c r="B243" s="3" t="s">
        <v>296</v>
      </c>
      <c r="D243" s="3" t="s">
        <v>556</v>
      </c>
      <c r="E243" s="3" t="s">
        <v>37</v>
      </c>
      <c r="F243" s="3" t="s">
        <v>544</v>
      </c>
    </row>
    <row r="244" ht="15.75" customHeight="1">
      <c r="A244" s="3" t="s">
        <v>557</v>
      </c>
      <c r="B244" s="3" t="s">
        <v>296</v>
      </c>
      <c r="D244" s="3" t="s">
        <v>558</v>
      </c>
      <c r="E244" s="3" t="s">
        <v>37</v>
      </c>
      <c r="F244" s="3" t="s">
        <v>544</v>
      </c>
    </row>
    <row r="245" ht="15.75" customHeight="1">
      <c r="A245" s="3" t="s">
        <v>559</v>
      </c>
      <c r="B245" s="3" t="s">
        <v>82</v>
      </c>
      <c r="D245" s="3" t="s">
        <v>560</v>
      </c>
      <c r="E245" s="3" t="s">
        <v>37</v>
      </c>
      <c r="F245" s="3" t="s">
        <v>544</v>
      </c>
    </row>
    <row r="246" ht="15.75" customHeight="1">
      <c r="A246" s="3" t="s">
        <v>561</v>
      </c>
      <c r="B246" s="3" t="s">
        <v>82</v>
      </c>
      <c r="D246" s="3" t="s">
        <v>562</v>
      </c>
      <c r="E246" s="3" t="s">
        <v>37</v>
      </c>
      <c r="F246" s="3" t="s">
        <v>544</v>
      </c>
    </row>
    <row r="247" ht="15.75" customHeight="1">
      <c r="A247" s="3" t="s">
        <v>563</v>
      </c>
      <c r="B247" s="3" t="s">
        <v>82</v>
      </c>
      <c r="D247" s="3" t="s">
        <v>564</v>
      </c>
      <c r="E247" s="3" t="s">
        <v>37</v>
      </c>
      <c r="F247" s="3" t="s">
        <v>544</v>
      </c>
    </row>
    <row r="248" ht="15.75" customHeight="1">
      <c r="A248" s="3" t="s">
        <v>565</v>
      </c>
      <c r="B248" s="3" t="s">
        <v>82</v>
      </c>
      <c r="D248" s="3" t="s">
        <v>566</v>
      </c>
      <c r="E248" s="3" t="s">
        <v>37</v>
      </c>
      <c r="F248" s="3" t="s">
        <v>544</v>
      </c>
    </row>
    <row r="249" ht="15.75" customHeight="1">
      <c r="A249" s="3" t="s">
        <v>567</v>
      </c>
      <c r="B249" s="3" t="s">
        <v>82</v>
      </c>
      <c r="D249" s="3" t="s">
        <v>568</v>
      </c>
      <c r="E249" s="3" t="s">
        <v>37</v>
      </c>
      <c r="F249" s="3" t="s">
        <v>544</v>
      </c>
    </row>
    <row r="250" ht="15.75" customHeight="1">
      <c r="A250" s="3" t="s">
        <v>569</v>
      </c>
      <c r="B250" s="3" t="s">
        <v>82</v>
      </c>
      <c r="D250" s="3" t="s">
        <v>570</v>
      </c>
      <c r="E250" s="3" t="s">
        <v>37</v>
      </c>
      <c r="F250" s="3" t="s">
        <v>544</v>
      </c>
    </row>
    <row r="251" ht="15.75" customHeight="1">
      <c r="A251" s="3" t="s">
        <v>571</v>
      </c>
      <c r="B251" s="3" t="s">
        <v>82</v>
      </c>
      <c r="D251" s="3" t="s">
        <v>572</v>
      </c>
      <c r="E251" s="3" t="s">
        <v>37</v>
      </c>
      <c r="F251" s="3" t="s">
        <v>544</v>
      </c>
    </row>
    <row r="252" ht="15.75" customHeight="1">
      <c r="A252" s="3" t="s">
        <v>573</v>
      </c>
      <c r="B252" s="3" t="s">
        <v>82</v>
      </c>
      <c r="D252" s="3" t="s">
        <v>574</v>
      </c>
      <c r="E252" s="3" t="s">
        <v>37</v>
      </c>
      <c r="F252" s="3" t="s">
        <v>544</v>
      </c>
    </row>
    <row r="253" ht="15.75" customHeight="1">
      <c r="A253" s="3" t="s">
        <v>575</v>
      </c>
      <c r="B253" s="3" t="s">
        <v>82</v>
      </c>
      <c r="D253" s="3" t="s">
        <v>576</v>
      </c>
      <c r="E253" s="3" t="s">
        <v>37</v>
      </c>
      <c r="F253" s="3" t="s">
        <v>544</v>
      </c>
    </row>
    <row r="254" ht="15.75" customHeight="1">
      <c r="A254" s="3" t="s">
        <v>577</v>
      </c>
      <c r="B254" s="3" t="s">
        <v>82</v>
      </c>
      <c r="D254" s="3" t="s">
        <v>578</v>
      </c>
      <c r="E254" s="3" t="s">
        <v>37</v>
      </c>
      <c r="F254" s="3" t="s">
        <v>544</v>
      </c>
    </row>
    <row r="255" ht="15.75" customHeight="1">
      <c r="A255" s="3" t="s">
        <v>579</v>
      </c>
      <c r="B255" s="3" t="s">
        <v>82</v>
      </c>
      <c r="D255" s="3" t="s">
        <v>580</v>
      </c>
      <c r="E255" s="3" t="s">
        <v>37</v>
      </c>
      <c r="F255" s="3" t="s">
        <v>544</v>
      </c>
    </row>
    <row r="256" ht="15.75" customHeight="1">
      <c r="A256" s="3" t="s">
        <v>581</v>
      </c>
      <c r="B256" s="3" t="s">
        <v>82</v>
      </c>
      <c r="D256" s="3" t="s">
        <v>582</v>
      </c>
      <c r="E256" s="3" t="s">
        <v>37</v>
      </c>
      <c r="F256" s="3" t="s">
        <v>544</v>
      </c>
    </row>
    <row r="257" ht="15.75" customHeight="1">
      <c r="A257" s="3" t="s">
        <v>583</v>
      </c>
      <c r="B257" s="3" t="s">
        <v>91</v>
      </c>
      <c r="D257" s="3" t="s">
        <v>584</v>
      </c>
      <c r="E257" s="3" t="s">
        <v>37</v>
      </c>
      <c r="F257" s="3" t="s">
        <v>544</v>
      </c>
    </row>
    <row r="258" ht="15.75" customHeight="1">
      <c r="A258" s="3" t="s">
        <v>585</v>
      </c>
      <c r="B258" s="3" t="s">
        <v>91</v>
      </c>
      <c r="D258" s="3" t="s">
        <v>586</v>
      </c>
      <c r="E258" s="3" t="s">
        <v>37</v>
      </c>
      <c r="F258" s="3" t="s">
        <v>544</v>
      </c>
    </row>
    <row r="259" ht="15.75" customHeight="1">
      <c r="A259" s="3" t="s">
        <v>587</v>
      </c>
      <c r="B259" s="3" t="s">
        <v>91</v>
      </c>
      <c r="D259" s="3" t="s">
        <v>588</v>
      </c>
      <c r="E259" s="3" t="s">
        <v>37</v>
      </c>
      <c r="F259" s="3" t="s">
        <v>544</v>
      </c>
    </row>
    <row r="260" ht="15.75" customHeight="1">
      <c r="A260" s="3" t="s">
        <v>589</v>
      </c>
      <c r="B260" s="3" t="s">
        <v>91</v>
      </c>
      <c r="D260" s="3" t="s">
        <v>590</v>
      </c>
      <c r="E260" s="3" t="s">
        <v>37</v>
      </c>
      <c r="F260" s="3" t="s">
        <v>544</v>
      </c>
    </row>
    <row r="261" ht="15.75" customHeight="1">
      <c r="A261" s="3" t="s">
        <v>591</v>
      </c>
      <c r="B261" s="3" t="s">
        <v>480</v>
      </c>
      <c r="D261" s="3" t="s">
        <v>592</v>
      </c>
      <c r="E261" s="3" t="s">
        <v>37</v>
      </c>
      <c r="F261" s="3" t="s">
        <v>544</v>
      </c>
    </row>
    <row r="262" ht="15.75" customHeight="1">
      <c r="A262" s="3" t="s">
        <v>593</v>
      </c>
      <c r="B262" s="3" t="s">
        <v>480</v>
      </c>
      <c r="D262" s="3" t="s">
        <v>594</v>
      </c>
      <c r="E262" s="3" t="s">
        <v>37</v>
      </c>
      <c r="F262" s="3" t="s">
        <v>544</v>
      </c>
    </row>
    <row r="263" ht="15.75" customHeight="1">
      <c r="A263" s="3" t="s">
        <v>595</v>
      </c>
      <c r="B263" s="3" t="s">
        <v>480</v>
      </c>
      <c r="D263" s="3" t="s">
        <v>596</v>
      </c>
      <c r="E263" s="3" t="s">
        <v>37</v>
      </c>
      <c r="F263" s="3" t="s">
        <v>544</v>
      </c>
    </row>
    <row r="264" ht="15.75" customHeight="1">
      <c r="A264" s="3" t="s">
        <v>597</v>
      </c>
      <c r="B264" s="3" t="s">
        <v>480</v>
      </c>
      <c r="D264" s="3" t="s">
        <v>598</v>
      </c>
      <c r="E264" s="3" t="s">
        <v>37</v>
      </c>
      <c r="F264" s="3" t="s">
        <v>544</v>
      </c>
    </row>
    <row r="265" ht="15.75" customHeight="1">
      <c r="A265" s="3" t="s">
        <v>599</v>
      </c>
      <c r="B265" s="3" t="s">
        <v>480</v>
      </c>
      <c r="D265" s="3" t="s">
        <v>600</v>
      </c>
      <c r="E265" s="3" t="s">
        <v>37</v>
      </c>
      <c r="F265" s="3" t="s">
        <v>544</v>
      </c>
    </row>
    <row r="266" ht="15.75" customHeight="1">
      <c r="A266" s="3" t="s">
        <v>601</v>
      </c>
      <c r="B266" s="3" t="s">
        <v>480</v>
      </c>
      <c r="D266" s="3" t="s">
        <v>602</v>
      </c>
      <c r="E266" s="3" t="s">
        <v>37</v>
      </c>
      <c r="F266" s="3" t="s">
        <v>544</v>
      </c>
    </row>
    <row r="267" ht="15.75" customHeight="1">
      <c r="A267" s="3" t="s">
        <v>603</v>
      </c>
      <c r="B267" s="3" t="s">
        <v>480</v>
      </c>
      <c r="D267" s="3" t="s">
        <v>604</v>
      </c>
      <c r="E267" s="3" t="s">
        <v>37</v>
      </c>
      <c r="F267" s="3" t="s">
        <v>544</v>
      </c>
    </row>
    <row r="268" ht="15.75" customHeight="1">
      <c r="A268" s="3" t="s">
        <v>605</v>
      </c>
      <c r="B268" s="3" t="s">
        <v>480</v>
      </c>
      <c r="D268" s="3" t="s">
        <v>606</v>
      </c>
      <c r="E268" s="3" t="s">
        <v>37</v>
      </c>
      <c r="F268" s="3" t="s">
        <v>544</v>
      </c>
    </row>
    <row r="269" ht="15.75" customHeight="1">
      <c r="A269" s="3" t="s">
        <v>607</v>
      </c>
      <c r="B269" s="3" t="s">
        <v>13</v>
      </c>
      <c r="D269" s="3" t="s">
        <v>608</v>
      </c>
      <c r="E269" s="3" t="s">
        <v>37</v>
      </c>
      <c r="F269" s="3" t="s">
        <v>544</v>
      </c>
    </row>
    <row r="270" ht="15.75" customHeight="1">
      <c r="A270" s="3" t="s">
        <v>609</v>
      </c>
      <c r="B270" s="3" t="s">
        <v>13</v>
      </c>
      <c r="D270" s="3" t="s">
        <v>610</v>
      </c>
      <c r="E270" s="3" t="s">
        <v>37</v>
      </c>
      <c r="F270" s="3" t="s">
        <v>544</v>
      </c>
    </row>
    <row r="271" ht="15.75" customHeight="1">
      <c r="A271" s="3" t="s">
        <v>611</v>
      </c>
      <c r="B271" s="3" t="s">
        <v>612</v>
      </c>
      <c r="D271" s="3" t="s">
        <v>613</v>
      </c>
      <c r="E271" s="3" t="s">
        <v>37</v>
      </c>
      <c r="F271" s="3" t="s">
        <v>544</v>
      </c>
    </row>
    <row r="272" ht="15.75" customHeight="1">
      <c r="A272" s="3" t="s">
        <v>614</v>
      </c>
      <c r="B272" s="3" t="s">
        <v>612</v>
      </c>
      <c r="D272" s="3" t="s">
        <v>615</v>
      </c>
      <c r="E272" s="3" t="s">
        <v>37</v>
      </c>
      <c r="F272" s="3" t="s">
        <v>544</v>
      </c>
    </row>
    <row r="273" ht="15.75" customHeight="1">
      <c r="A273" s="3" t="s">
        <v>616</v>
      </c>
      <c r="B273" s="3" t="s">
        <v>70</v>
      </c>
      <c r="D273" s="3" t="s">
        <v>617</v>
      </c>
      <c r="E273" s="3" t="s">
        <v>37</v>
      </c>
      <c r="F273" s="3" t="s">
        <v>544</v>
      </c>
    </row>
    <row r="274" ht="15.75" customHeight="1">
      <c r="A274" s="3" t="s">
        <v>618</v>
      </c>
      <c r="B274" s="3" t="s">
        <v>70</v>
      </c>
      <c r="D274" s="3" t="s">
        <v>619</v>
      </c>
      <c r="E274" s="3" t="s">
        <v>37</v>
      </c>
      <c r="F274" s="3" t="s">
        <v>544</v>
      </c>
    </row>
    <row r="275" ht="15.75" customHeight="1">
      <c r="A275" s="3" t="s">
        <v>620</v>
      </c>
      <c r="B275" s="3" t="s">
        <v>33</v>
      </c>
      <c r="D275" s="3" t="s">
        <v>621</v>
      </c>
      <c r="E275" s="3" t="s">
        <v>37</v>
      </c>
      <c r="F275" s="3" t="s">
        <v>544</v>
      </c>
    </row>
    <row r="276" ht="15.75" customHeight="1">
      <c r="A276" s="3" t="s">
        <v>622</v>
      </c>
      <c r="B276" s="3" t="s">
        <v>623</v>
      </c>
      <c r="D276" s="3" t="s">
        <v>624</v>
      </c>
      <c r="E276" s="3" t="s">
        <v>37</v>
      </c>
      <c r="F276" s="3" t="s">
        <v>544</v>
      </c>
    </row>
    <row r="277" ht="15.75" customHeight="1">
      <c r="A277" s="3" t="s">
        <v>625</v>
      </c>
      <c r="B277" s="3" t="s">
        <v>623</v>
      </c>
      <c r="D277" s="3" t="s">
        <v>626</v>
      </c>
      <c r="E277" s="3" t="s">
        <v>37</v>
      </c>
      <c r="F277" s="3" t="s">
        <v>544</v>
      </c>
    </row>
    <row r="278" ht="15.75" customHeight="1">
      <c r="A278" s="3" t="s">
        <v>627</v>
      </c>
      <c r="B278" s="3" t="s">
        <v>623</v>
      </c>
      <c r="D278" s="3" t="s">
        <v>628</v>
      </c>
      <c r="E278" s="3" t="s">
        <v>37</v>
      </c>
      <c r="F278" s="3" t="s">
        <v>544</v>
      </c>
    </row>
    <row r="279" ht="15.75" customHeight="1">
      <c r="A279" s="3" t="s">
        <v>629</v>
      </c>
      <c r="B279" s="3" t="s">
        <v>623</v>
      </c>
      <c r="D279" s="3" t="s">
        <v>630</v>
      </c>
      <c r="E279" s="3" t="s">
        <v>37</v>
      </c>
      <c r="F279" s="3" t="s">
        <v>544</v>
      </c>
    </row>
    <row r="280" ht="15.75" customHeight="1">
      <c r="A280" s="3" t="s">
        <v>631</v>
      </c>
      <c r="B280" s="3" t="s">
        <v>623</v>
      </c>
      <c r="D280" s="3" t="s">
        <v>632</v>
      </c>
      <c r="E280" s="3" t="s">
        <v>37</v>
      </c>
      <c r="F280" s="3" t="s">
        <v>544</v>
      </c>
    </row>
    <row r="281" ht="15.75" customHeight="1">
      <c r="A281" s="3" t="s">
        <v>633</v>
      </c>
      <c r="B281" s="3" t="s">
        <v>623</v>
      </c>
      <c r="D281" s="3" t="s">
        <v>634</v>
      </c>
      <c r="E281" s="3" t="s">
        <v>37</v>
      </c>
      <c r="F281" s="3" t="s">
        <v>544</v>
      </c>
    </row>
    <row r="282" ht="15.75" customHeight="1">
      <c r="A282" s="3" t="s">
        <v>635</v>
      </c>
      <c r="B282" s="3" t="s">
        <v>623</v>
      </c>
      <c r="D282" s="3" t="s">
        <v>636</v>
      </c>
      <c r="E282" s="3" t="s">
        <v>37</v>
      </c>
      <c r="F282" s="3" t="s">
        <v>544</v>
      </c>
    </row>
    <row r="283" ht="15.75" customHeight="1">
      <c r="A283" s="3" t="s">
        <v>637</v>
      </c>
      <c r="B283" s="3" t="s">
        <v>73</v>
      </c>
      <c r="D283" s="3" t="s">
        <v>638</v>
      </c>
      <c r="E283" s="3" t="s">
        <v>37</v>
      </c>
      <c r="F283" s="3" t="s">
        <v>544</v>
      </c>
    </row>
    <row r="284" ht="15.75" customHeight="1">
      <c r="A284" s="3" t="s">
        <v>639</v>
      </c>
      <c r="B284" s="3" t="s">
        <v>73</v>
      </c>
      <c r="D284" s="3" t="s">
        <v>640</v>
      </c>
      <c r="E284" s="3" t="s">
        <v>37</v>
      </c>
      <c r="F284" s="3" t="s">
        <v>544</v>
      </c>
    </row>
    <row r="285" ht="15.75" customHeight="1">
      <c r="A285" s="3" t="s">
        <v>641</v>
      </c>
      <c r="B285" s="3" t="s">
        <v>262</v>
      </c>
      <c r="D285" s="3" t="s">
        <v>642</v>
      </c>
      <c r="E285" s="3" t="s">
        <v>37</v>
      </c>
      <c r="F285" s="3" t="s">
        <v>544</v>
      </c>
    </row>
    <row r="286" ht="15.75" customHeight="1">
      <c r="A286" s="3" t="s">
        <v>643</v>
      </c>
      <c r="B286" s="3" t="s">
        <v>262</v>
      </c>
      <c r="D286" s="3" t="s">
        <v>644</v>
      </c>
      <c r="E286" s="3" t="s">
        <v>37</v>
      </c>
      <c r="F286" s="3" t="s">
        <v>544</v>
      </c>
    </row>
    <row r="287" ht="15.75" customHeight="1">
      <c r="A287" s="3" t="s">
        <v>645</v>
      </c>
      <c r="B287" s="3" t="s">
        <v>480</v>
      </c>
      <c r="D287" s="3" t="s">
        <v>646</v>
      </c>
      <c r="E287" s="3" t="s">
        <v>37</v>
      </c>
      <c r="F287" s="3" t="s">
        <v>544</v>
      </c>
    </row>
    <row r="288" ht="15.75" customHeight="1">
      <c r="A288" s="3" t="s">
        <v>647</v>
      </c>
      <c r="B288" s="3" t="s">
        <v>262</v>
      </c>
      <c r="D288" s="3" t="s">
        <v>648</v>
      </c>
      <c r="E288" s="3" t="s">
        <v>37</v>
      </c>
      <c r="F288" s="3" t="s">
        <v>544</v>
      </c>
    </row>
    <row r="289" ht="15.75" customHeight="1">
      <c r="A289" s="3" t="s">
        <v>649</v>
      </c>
      <c r="B289" s="3" t="s">
        <v>13</v>
      </c>
      <c r="D289" s="3" t="s">
        <v>650</v>
      </c>
      <c r="E289" s="3" t="s">
        <v>37</v>
      </c>
      <c r="F289" s="3" t="s">
        <v>544</v>
      </c>
    </row>
    <row r="290" ht="15.75" customHeight="1">
      <c r="A290" s="3" t="s">
        <v>651</v>
      </c>
      <c r="B290" s="3" t="s">
        <v>13</v>
      </c>
      <c r="D290" s="3" t="s">
        <v>652</v>
      </c>
      <c r="E290" s="3" t="s">
        <v>37</v>
      </c>
      <c r="F290" s="3" t="s">
        <v>544</v>
      </c>
    </row>
    <row r="291" ht="15.75" customHeight="1">
      <c r="A291" s="8" t="s">
        <v>653</v>
      </c>
      <c r="B291" s="3" t="s">
        <v>91</v>
      </c>
      <c r="D291" s="3" t="s">
        <v>654</v>
      </c>
      <c r="E291" s="3" t="s">
        <v>37</v>
      </c>
      <c r="F291" s="3" t="s">
        <v>544</v>
      </c>
    </row>
    <row r="292" ht="15.75" customHeight="1">
      <c r="A292" s="3" t="s">
        <v>655</v>
      </c>
      <c r="B292" s="3" t="s">
        <v>91</v>
      </c>
      <c r="D292" s="3" t="s">
        <v>656</v>
      </c>
      <c r="E292" s="3" t="s">
        <v>37</v>
      </c>
      <c r="F292" s="3" t="s">
        <v>544</v>
      </c>
    </row>
    <row r="293" ht="15.75" customHeight="1">
      <c r="A293" s="3" t="s">
        <v>657</v>
      </c>
      <c r="B293" s="3" t="s">
        <v>91</v>
      </c>
      <c r="D293" s="3" t="s">
        <v>658</v>
      </c>
      <c r="E293" s="3" t="s">
        <v>37</v>
      </c>
      <c r="F293" s="3" t="s">
        <v>544</v>
      </c>
    </row>
    <row r="294" ht="15.75" customHeight="1">
      <c r="A294" s="3" t="s">
        <v>659</v>
      </c>
      <c r="B294" s="3" t="s">
        <v>471</v>
      </c>
      <c r="D294" s="3" t="s">
        <v>660</v>
      </c>
      <c r="E294" s="3" t="s">
        <v>37</v>
      </c>
      <c r="F294" s="3" t="s">
        <v>544</v>
      </c>
    </row>
    <row r="295" ht="15.75" customHeight="1">
      <c r="A295" s="3" t="s">
        <v>661</v>
      </c>
      <c r="B295" s="3" t="s">
        <v>471</v>
      </c>
      <c r="D295" s="3" t="s">
        <v>662</v>
      </c>
      <c r="E295" s="3" t="s">
        <v>37</v>
      </c>
      <c r="F295" s="3" t="s">
        <v>544</v>
      </c>
    </row>
    <row r="296" ht="15.75" customHeight="1">
      <c r="A296" s="3" t="s">
        <v>663</v>
      </c>
      <c r="B296" s="3" t="s">
        <v>664</v>
      </c>
      <c r="D296" s="3" t="s">
        <v>665</v>
      </c>
      <c r="E296" s="3" t="s">
        <v>37</v>
      </c>
      <c r="F296" s="3" t="s">
        <v>544</v>
      </c>
    </row>
    <row r="297" ht="15.75" customHeight="1">
      <c r="A297" s="3" t="s">
        <v>666</v>
      </c>
      <c r="B297" s="3" t="s">
        <v>664</v>
      </c>
      <c r="D297" s="3" t="s">
        <v>667</v>
      </c>
      <c r="E297" s="3" t="s">
        <v>37</v>
      </c>
      <c r="F297" s="3" t="s">
        <v>544</v>
      </c>
    </row>
    <row r="298" ht="15.75" customHeight="1">
      <c r="A298" s="3" t="s">
        <v>668</v>
      </c>
      <c r="B298" s="3" t="s">
        <v>161</v>
      </c>
      <c r="D298" s="3" t="s">
        <v>669</v>
      </c>
      <c r="E298" s="3" t="s">
        <v>37</v>
      </c>
      <c r="F298" s="3" t="s">
        <v>544</v>
      </c>
    </row>
    <row r="299" ht="15.75" customHeight="1">
      <c r="A299" s="3" t="s">
        <v>670</v>
      </c>
      <c r="B299" s="3" t="s">
        <v>161</v>
      </c>
      <c r="D299" s="3" t="s">
        <v>671</v>
      </c>
      <c r="E299" s="3" t="s">
        <v>37</v>
      </c>
      <c r="F299" s="3" t="s">
        <v>544</v>
      </c>
    </row>
    <row r="300" ht="15.75" customHeight="1">
      <c r="A300" s="3" t="s">
        <v>672</v>
      </c>
      <c r="B300" s="3" t="s">
        <v>664</v>
      </c>
      <c r="D300" s="3" t="s">
        <v>673</v>
      </c>
      <c r="E300" s="3" t="s">
        <v>37</v>
      </c>
      <c r="F300" s="3" t="s">
        <v>544</v>
      </c>
    </row>
    <row r="301" ht="15.75" customHeight="1">
      <c r="A301" s="3" t="s">
        <v>674</v>
      </c>
      <c r="B301" s="3" t="s">
        <v>664</v>
      </c>
      <c r="D301" s="3" t="s">
        <v>675</v>
      </c>
      <c r="E301" s="3" t="s">
        <v>37</v>
      </c>
      <c r="F301" s="3" t="s">
        <v>544</v>
      </c>
    </row>
    <row r="302" ht="15.75" customHeight="1">
      <c r="A302" s="3" t="s">
        <v>676</v>
      </c>
      <c r="B302" s="3" t="s">
        <v>82</v>
      </c>
      <c r="D302" s="3" t="s">
        <v>677</v>
      </c>
      <c r="E302" s="3" t="s">
        <v>37</v>
      </c>
      <c r="F302" s="3" t="s">
        <v>544</v>
      </c>
    </row>
    <row r="303" ht="15.75" customHeight="1">
      <c r="A303" s="3" t="s">
        <v>678</v>
      </c>
      <c r="B303" s="3" t="s">
        <v>82</v>
      </c>
      <c r="D303" s="3" t="s">
        <v>679</v>
      </c>
      <c r="E303" s="3" t="s">
        <v>37</v>
      </c>
      <c r="F303" s="3" t="s">
        <v>544</v>
      </c>
    </row>
    <row r="304" ht="15.75" customHeight="1">
      <c r="A304" s="3" t="s">
        <v>680</v>
      </c>
      <c r="B304" s="3" t="s">
        <v>179</v>
      </c>
      <c r="D304" s="3" t="s">
        <v>681</v>
      </c>
      <c r="E304" s="3" t="s">
        <v>37</v>
      </c>
      <c r="F304" s="3" t="s">
        <v>544</v>
      </c>
    </row>
    <row r="305" ht="15.75" customHeight="1">
      <c r="A305" s="3" t="s">
        <v>682</v>
      </c>
      <c r="B305" s="3" t="s">
        <v>22</v>
      </c>
      <c r="D305" s="3" t="s">
        <v>683</v>
      </c>
      <c r="E305" s="3" t="s">
        <v>37</v>
      </c>
      <c r="F305" s="3" t="s">
        <v>544</v>
      </c>
    </row>
    <row r="306" ht="15.75" customHeight="1">
      <c r="A306" s="3" t="s">
        <v>684</v>
      </c>
      <c r="B306" s="3" t="s">
        <v>61</v>
      </c>
      <c r="D306" s="3" t="s">
        <v>685</v>
      </c>
      <c r="E306" s="3" t="s">
        <v>37</v>
      </c>
      <c r="F306" s="3" t="s">
        <v>544</v>
      </c>
    </row>
    <row r="307" ht="15.75" customHeight="1">
      <c r="A307" s="3" t="s">
        <v>686</v>
      </c>
      <c r="B307" s="3" t="s">
        <v>61</v>
      </c>
      <c r="D307" s="3" t="s">
        <v>687</v>
      </c>
      <c r="E307" s="3" t="s">
        <v>37</v>
      </c>
      <c r="F307" s="3" t="s">
        <v>544</v>
      </c>
    </row>
    <row r="308" ht="15.75" customHeight="1">
      <c r="A308" s="3" t="s">
        <v>688</v>
      </c>
      <c r="B308" s="3" t="s">
        <v>61</v>
      </c>
      <c r="D308" s="3" t="s">
        <v>689</v>
      </c>
      <c r="E308" s="3" t="s">
        <v>37</v>
      </c>
      <c r="F308" s="3" t="s">
        <v>544</v>
      </c>
    </row>
    <row r="309" ht="15.75" customHeight="1">
      <c r="A309" s="3" t="s">
        <v>690</v>
      </c>
      <c r="B309" s="3" t="s">
        <v>480</v>
      </c>
      <c r="D309" s="3" t="s">
        <v>691</v>
      </c>
      <c r="E309" s="3" t="s">
        <v>37</v>
      </c>
      <c r="F309" s="3" t="s">
        <v>544</v>
      </c>
    </row>
    <row r="310" ht="15.75" customHeight="1">
      <c r="A310" s="9" t="s">
        <v>692</v>
      </c>
      <c r="B310" s="3" t="s">
        <v>52</v>
      </c>
      <c r="D310" s="3" t="s">
        <v>693</v>
      </c>
      <c r="E310" s="3" t="s">
        <v>37</v>
      </c>
      <c r="F310" s="3" t="s">
        <v>544</v>
      </c>
    </row>
    <row r="311" ht="15.75" customHeight="1">
      <c r="A311" s="3" t="s">
        <v>694</v>
      </c>
      <c r="B311" s="3" t="s">
        <v>480</v>
      </c>
      <c r="D311" s="3" t="s">
        <v>695</v>
      </c>
      <c r="E311" s="3" t="s">
        <v>37</v>
      </c>
      <c r="F311" s="3" t="s">
        <v>544</v>
      </c>
    </row>
    <row r="312" ht="15.75" customHeight="1">
      <c r="A312" s="3" t="s">
        <v>696</v>
      </c>
      <c r="B312" s="3" t="s">
        <v>61</v>
      </c>
      <c r="D312" s="3" t="s">
        <v>697</v>
      </c>
      <c r="E312" s="3" t="s">
        <v>37</v>
      </c>
      <c r="F312" s="3" t="s">
        <v>544</v>
      </c>
    </row>
    <row r="313" ht="15.75" customHeight="1">
      <c r="A313" s="3" t="s">
        <v>698</v>
      </c>
      <c r="B313" s="3" t="s">
        <v>82</v>
      </c>
      <c r="D313" s="3" t="s">
        <v>699</v>
      </c>
      <c r="E313" s="3" t="s">
        <v>37</v>
      </c>
      <c r="F313" s="3" t="s">
        <v>544</v>
      </c>
    </row>
    <row r="314" ht="15.75" customHeight="1">
      <c r="A314" s="3" t="s">
        <v>700</v>
      </c>
      <c r="B314" s="3" t="s">
        <v>13</v>
      </c>
      <c r="D314" s="3" t="s">
        <v>701</v>
      </c>
      <c r="E314" s="3" t="s">
        <v>37</v>
      </c>
      <c r="F314" s="3" t="s">
        <v>544</v>
      </c>
    </row>
    <row r="315" ht="15.75" customHeight="1">
      <c r="A315" s="3" t="s">
        <v>702</v>
      </c>
      <c r="B315" s="3" t="s">
        <v>13</v>
      </c>
      <c r="D315" s="3" t="s">
        <v>703</v>
      </c>
      <c r="E315" s="3" t="s">
        <v>37</v>
      </c>
      <c r="F315" s="3" t="s">
        <v>544</v>
      </c>
    </row>
    <row r="316" ht="15.75" customHeight="1">
      <c r="A316" s="3" t="s">
        <v>704</v>
      </c>
      <c r="B316" s="3" t="s">
        <v>91</v>
      </c>
      <c r="D316" s="3" t="s">
        <v>705</v>
      </c>
      <c r="E316" s="3" t="s">
        <v>37</v>
      </c>
      <c r="F316" s="3" t="s">
        <v>544</v>
      </c>
    </row>
    <row r="317" ht="15.75" customHeight="1">
      <c r="A317" s="3" t="s">
        <v>706</v>
      </c>
      <c r="B317" s="3" t="s">
        <v>91</v>
      </c>
      <c r="D317" s="3" t="s">
        <v>707</v>
      </c>
      <c r="E317" s="3" t="s">
        <v>37</v>
      </c>
      <c r="F317" s="3" t="s">
        <v>544</v>
      </c>
    </row>
    <row r="318" ht="15.75" customHeight="1">
      <c r="A318" s="3"/>
      <c r="B318" s="3"/>
      <c r="D318" s="3" t="s">
        <v>708</v>
      </c>
      <c r="E318" s="3" t="s">
        <v>37</v>
      </c>
      <c r="F318" s="3" t="s">
        <v>544</v>
      </c>
    </row>
    <row r="319" ht="15.75" customHeight="1">
      <c r="A319" s="3"/>
      <c r="B319" s="3"/>
      <c r="D319" s="3" t="s">
        <v>709</v>
      </c>
      <c r="E319" s="3" t="s">
        <v>37</v>
      </c>
      <c r="F319" s="3" t="s">
        <v>544</v>
      </c>
    </row>
    <row r="320" ht="15.75" customHeight="1">
      <c r="A320" s="3"/>
      <c r="B320" s="3"/>
      <c r="D320" s="3" t="s">
        <v>710</v>
      </c>
      <c r="E320" s="3" t="s">
        <v>37</v>
      </c>
      <c r="F320" s="3" t="s">
        <v>544</v>
      </c>
    </row>
    <row r="321" ht="15.75" customHeight="1">
      <c r="A321" s="3"/>
      <c r="B321" s="3"/>
      <c r="D321" s="3" t="s">
        <v>711</v>
      </c>
      <c r="E321" s="3" t="s">
        <v>37</v>
      </c>
      <c r="F321" s="3" t="s">
        <v>544</v>
      </c>
    </row>
    <row r="322" ht="15.75" customHeight="1">
      <c r="A322" s="3"/>
      <c r="B322" s="3"/>
      <c r="D322" s="3" t="s">
        <v>712</v>
      </c>
      <c r="E322" s="3" t="s">
        <v>37</v>
      </c>
      <c r="F322" s="3" t="s">
        <v>544</v>
      </c>
    </row>
    <row r="323" ht="15.75" customHeight="1">
      <c r="A323" s="3"/>
      <c r="B323" s="3"/>
      <c r="D323" s="3" t="s">
        <v>713</v>
      </c>
      <c r="E323" s="3" t="s">
        <v>37</v>
      </c>
      <c r="F323" s="3" t="s">
        <v>544</v>
      </c>
    </row>
    <row r="324" ht="15.75" customHeight="1">
      <c r="A324" s="3"/>
      <c r="B324" s="3"/>
      <c r="D324" s="3" t="s">
        <v>714</v>
      </c>
      <c r="E324" s="3" t="s">
        <v>37</v>
      </c>
      <c r="F324" s="3" t="s">
        <v>544</v>
      </c>
    </row>
    <row r="325" ht="15.75" customHeight="1">
      <c r="A325" s="3"/>
      <c r="B325" s="3"/>
      <c r="D325" s="3" t="s">
        <v>715</v>
      </c>
      <c r="E325" s="3" t="s">
        <v>37</v>
      </c>
      <c r="F325" s="3" t="s">
        <v>544</v>
      </c>
    </row>
    <row r="326" ht="15.75" customHeight="1">
      <c r="A326" s="3"/>
      <c r="B326" s="3"/>
      <c r="D326" s="3" t="s">
        <v>716</v>
      </c>
      <c r="E326" s="3" t="s">
        <v>37</v>
      </c>
      <c r="F326" s="3" t="s">
        <v>544</v>
      </c>
    </row>
    <row r="327" ht="15.75" customHeight="1">
      <c r="A327" s="3"/>
      <c r="B327" s="3"/>
      <c r="D327" s="3" t="s">
        <v>717</v>
      </c>
      <c r="E327" s="3" t="s">
        <v>37</v>
      </c>
      <c r="F327" s="3" t="s">
        <v>544</v>
      </c>
    </row>
    <row r="328" ht="15.75" customHeight="1">
      <c r="A328" s="3"/>
      <c r="B328" s="3"/>
      <c r="D328" s="3" t="s">
        <v>718</v>
      </c>
      <c r="E328" s="3" t="s">
        <v>37</v>
      </c>
      <c r="F328" s="3" t="s">
        <v>544</v>
      </c>
    </row>
    <row r="329" ht="15.75" customHeight="1">
      <c r="A329" s="3"/>
      <c r="B329" s="3"/>
      <c r="D329" s="3" t="s">
        <v>719</v>
      </c>
      <c r="E329" s="3" t="s">
        <v>37</v>
      </c>
      <c r="F329" s="3" t="s">
        <v>544</v>
      </c>
    </row>
    <row r="330" ht="15.75" customHeight="1">
      <c r="A330" s="3"/>
      <c r="B330" s="3"/>
      <c r="D330" s="3" t="s">
        <v>720</v>
      </c>
      <c r="E330" s="3" t="s">
        <v>37</v>
      </c>
      <c r="F330" s="3" t="s">
        <v>544</v>
      </c>
    </row>
    <row r="331" ht="15.75" customHeight="1">
      <c r="A331" s="3"/>
      <c r="B331" s="3"/>
      <c r="D331" s="3" t="s">
        <v>721</v>
      </c>
      <c r="E331" s="3" t="s">
        <v>37</v>
      </c>
      <c r="F331" s="3" t="s">
        <v>544</v>
      </c>
    </row>
    <row r="332" ht="15.75" customHeight="1">
      <c r="A332" s="3"/>
      <c r="B332" s="3"/>
      <c r="D332" s="3" t="s">
        <v>722</v>
      </c>
      <c r="E332" s="3" t="s">
        <v>37</v>
      </c>
      <c r="F332" s="3" t="s">
        <v>544</v>
      </c>
    </row>
    <row r="333" ht="15.75" customHeight="1">
      <c r="A333" s="3"/>
      <c r="B333" s="3"/>
      <c r="D333" s="3" t="s">
        <v>723</v>
      </c>
      <c r="E333" s="3" t="s">
        <v>37</v>
      </c>
      <c r="F333" s="3" t="s">
        <v>544</v>
      </c>
    </row>
    <row r="334" ht="15.75" customHeight="1">
      <c r="A334" s="3"/>
      <c r="B334" s="3"/>
      <c r="D334" s="3" t="s">
        <v>724</v>
      </c>
      <c r="E334" s="3" t="s">
        <v>37</v>
      </c>
      <c r="F334" s="3" t="s">
        <v>544</v>
      </c>
    </row>
    <row r="335" ht="15.75" customHeight="1">
      <c r="A335" s="3"/>
      <c r="B335" s="3"/>
      <c r="D335" s="3" t="s">
        <v>725</v>
      </c>
      <c r="E335" s="3" t="s">
        <v>37</v>
      </c>
      <c r="F335" s="3" t="s">
        <v>544</v>
      </c>
    </row>
    <row r="336" ht="15.75" customHeight="1">
      <c r="A336" s="3"/>
      <c r="B336" s="3"/>
      <c r="D336" s="3" t="s">
        <v>726</v>
      </c>
      <c r="E336" s="3" t="s">
        <v>727</v>
      </c>
      <c r="F336" s="3" t="s">
        <v>728</v>
      </c>
    </row>
    <row r="337" ht="15.75" customHeight="1">
      <c r="A337" s="3"/>
      <c r="B337" s="3"/>
      <c r="D337" s="3" t="s">
        <v>729</v>
      </c>
      <c r="E337" s="3" t="s">
        <v>730</v>
      </c>
      <c r="F337" s="3" t="s">
        <v>728</v>
      </c>
    </row>
    <row r="338" ht="15.75" customHeight="1">
      <c r="A338" s="3"/>
      <c r="B338" s="3"/>
      <c r="D338" s="3" t="s">
        <v>731</v>
      </c>
      <c r="E338" s="3" t="s">
        <v>732</v>
      </c>
      <c r="F338" s="3" t="s">
        <v>728</v>
      </c>
    </row>
    <row r="339" ht="15.75" customHeight="1">
      <c r="A339" s="3"/>
      <c r="B339" s="3"/>
      <c r="D339" s="3" t="s">
        <v>733</v>
      </c>
      <c r="E339" s="3" t="s">
        <v>730</v>
      </c>
      <c r="F339" s="3" t="s">
        <v>728</v>
      </c>
    </row>
    <row r="340" ht="15.75" customHeight="1">
      <c r="A340" s="3"/>
      <c r="B340" s="3"/>
      <c r="D340" s="3" t="s">
        <v>734</v>
      </c>
      <c r="E340" s="3" t="s">
        <v>730</v>
      </c>
      <c r="F340" s="3" t="s">
        <v>728</v>
      </c>
    </row>
    <row r="341" ht="15.75" customHeight="1">
      <c r="A341" s="3"/>
      <c r="B341" s="3"/>
      <c r="D341" s="3" t="s">
        <v>735</v>
      </c>
      <c r="E341" s="3" t="s">
        <v>736</v>
      </c>
      <c r="F341" s="3" t="s">
        <v>737</v>
      </c>
    </row>
    <row r="342" ht="15.75" customHeight="1">
      <c r="A342" s="3"/>
      <c r="B342" s="3"/>
      <c r="D342" s="3" t="s">
        <v>738</v>
      </c>
      <c r="E342" s="3" t="s">
        <v>739</v>
      </c>
      <c r="F342" s="3" t="s">
        <v>740</v>
      </c>
    </row>
    <row r="343" ht="15.75" customHeight="1">
      <c r="A343" s="3"/>
      <c r="B343" s="3"/>
      <c r="D343" s="3" t="s">
        <v>741</v>
      </c>
      <c r="E343" s="3" t="s">
        <v>742</v>
      </c>
      <c r="F343" s="3" t="s">
        <v>740</v>
      </c>
    </row>
    <row r="344" ht="15.75" customHeight="1">
      <c r="A344" s="3"/>
      <c r="B344" s="3"/>
      <c r="D344" s="7" t="s">
        <v>743</v>
      </c>
      <c r="E344" s="7" t="s">
        <v>30</v>
      </c>
      <c r="F344" s="7" t="s">
        <v>744</v>
      </c>
    </row>
    <row r="345" ht="15.75" customHeight="1">
      <c r="A345" s="3"/>
      <c r="B345" s="3"/>
      <c r="D345" s="3" t="s">
        <v>745</v>
      </c>
      <c r="E345" s="3" t="s">
        <v>746</v>
      </c>
      <c r="F345" s="3" t="s">
        <v>747</v>
      </c>
    </row>
    <row r="346" ht="15.75" customHeight="1">
      <c r="A346" s="3"/>
      <c r="B346" s="3"/>
      <c r="D346" s="3" t="s">
        <v>748</v>
      </c>
      <c r="E346" s="3" t="s">
        <v>749</v>
      </c>
      <c r="F346" s="3" t="s">
        <v>747</v>
      </c>
    </row>
    <row r="347" ht="15.75" customHeight="1">
      <c r="A347" s="3"/>
      <c r="B347" s="3"/>
      <c r="D347" s="3" t="s">
        <v>750</v>
      </c>
      <c r="E347" s="3" t="s">
        <v>739</v>
      </c>
      <c r="F347" s="3" t="s">
        <v>747</v>
      </c>
    </row>
    <row r="348" ht="15.75" customHeight="1">
      <c r="A348" s="3"/>
      <c r="B348" s="3"/>
      <c r="D348" s="3" t="s">
        <v>751</v>
      </c>
      <c r="E348" s="3" t="s">
        <v>752</v>
      </c>
      <c r="F348" s="3" t="s">
        <v>747</v>
      </c>
    </row>
    <row r="349" ht="15.75" customHeight="1">
      <c r="A349" s="3"/>
      <c r="B349" s="3"/>
      <c r="D349" s="3" t="s">
        <v>753</v>
      </c>
      <c r="E349" s="3" t="s">
        <v>754</v>
      </c>
      <c r="F349" s="3" t="s">
        <v>755</v>
      </c>
    </row>
    <row r="350" ht="15.75" customHeight="1">
      <c r="A350" s="3"/>
      <c r="B350" s="3"/>
      <c r="D350" s="3" t="s">
        <v>756</v>
      </c>
      <c r="E350" s="3" t="s">
        <v>757</v>
      </c>
      <c r="F350" s="3" t="s">
        <v>755</v>
      </c>
    </row>
    <row r="351" ht="15.75" customHeight="1">
      <c r="A351" s="3"/>
      <c r="B351" s="3"/>
      <c r="D351" s="3" t="s">
        <v>758</v>
      </c>
      <c r="E351" s="3" t="s">
        <v>759</v>
      </c>
      <c r="F351" s="3" t="s">
        <v>755</v>
      </c>
    </row>
    <row r="352" ht="15.75" customHeight="1">
      <c r="A352" s="3"/>
      <c r="B352" s="3"/>
      <c r="D352" s="3" t="s">
        <v>760</v>
      </c>
      <c r="E352" s="3" t="s">
        <v>761</v>
      </c>
      <c r="F352" s="3" t="s">
        <v>755</v>
      </c>
    </row>
    <row r="353" ht="15.75" customHeight="1">
      <c r="A353" s="3"/>
      <c r="B353" s="3"/>
      <c r="D353" s="3" t="s">
        <v>762</v>
      </c>
      <c r="E353" s="3" t="s">
        <v>746</v>
      </c>
      <c r="F353" s="3" t="s">
        <v>755</v>
      </c>
    </row>
    <row r="354" ht="15.75" customHeight="1">
      <c r="A354" s="3"/>
      <c r="B354" s="3"/>
      <c r="D354" s="3" t="s">
        <v>763</v>
      </c>
      <c r="E354" s="3" t="s">
        <v>342</v>
      </c>
      <c r="F354" s="3" t="s">
        <v>764</v>
      </c>
    </row>
    <row r="355" ht="15.75" customHeight="1">
      <c r="A355" s="3"/>
      <c r="B355" s="3"/>
      <c r="D355" s="3" t="s">
        <v>765</v>
      </c>
      <c r="E355" s="3" t="s">
        <v>342</v>
      </c>
      <c r="F355" s="3" t="s">
        <v>764</v>
      </c>
    </row>
    <row r="356" ht="15.75" customHeight="1">
      <c r="A356" s="3"/>
      <c r="B356" s="3"/>
      <c r="D356" s="3" t="s">
        <v>766</v>
      </c>
      <c r="E356" s="3" t="s">
        <v>742</v>
      </c>
      <c r="F356" s="3" t="s">
        <v>764</v>
      </c>
    </row>
    <row r="357" ht="15.75" customHeight="1">
      <c r="A357" s="3"/>
      <c r="B357" s="3"/>
      <c r="D357" s="3" t="s">
        <v>767</v>
      </c>
      <c r="E357" s="3" t="s">
        <v>768</v>
      </c>
      <c r="F357" s="3" t="s">
        <v>764</v>
      </c>
    </row>
    <row r="358" ht="15.75" customHeight="1">
      <c r="A358" s="3"/>
      <c r="B358" s="3"/>
      <c r="D358" s="3" t="s">
        <v>769</v>
      </c>
      <c r="E358" s="3" t="s">
        <v>530</v>
      </c>
      <c r="F358" s="3" t="s">
        <v>764</v>
      </c>
    </row>
    <row r="359" ht="15.75" customHeight="1">
      <c r="A359" s="3"/>
      <c r="B359" s="3"/>
      <c r="D359" s="3" t="s">
        <v>770</v>
      </c>
      <c r="E359" s="3" t="s">
        <v>530</v>
      </c>
      <c r="F359" s="3" t="s">
        <v>764</v>
      </c>
    </row>
    <row r="360" ht="15.75" customHeight="1">
      <c r="A360" s="3"/>
      <c r="B360" s="3"/>
      <c r="D360" s="3" t="s">
        <v>771</v>
      </c>
      <c r="E360" s="3" t="s">
        <v>772</v>
      </c>
      <c r="F360" s="3" t="s">
        <v>773</v>
      </c>
    </row>
    <row r="361" ht="15.75" customHeight="1">
      <c r="A361" s="3"/>
      <c r="B361" s="3"/>
      <c r="D361" s="3" t="s">
        <v>774</v>
      </c>
      <c r="E361" s="3" t="s">
        <v>732</v>
      </c>
      <c r="F361" s="3" t="s">
        <v>775</v>
      </c>
    </row>
    <row r="362" ht="15.75" customHeight="1">
      <c r="A362" s="3"/>
      <c r="B362" s="3"/>
      <c r="D362" s="3" t="s">
        <v>776</v>
      </c>
      <c r="E362" s="3" t="s">
        <v>777</v>
      </c>
      <c r="F362" s="3" t="s">
        <v>775</v>
      </c>
    </row>
    <row r="363" ht="15.75" customHeight="1">
      <c r="A363" s="3"/>
      <c r="B363" s="3"/>
      <c r="D363" s="3" t="s">
        <v>778</v>
      </c>
      <c r="E363" s="3" t="s">
        <v>779</v>
      </c>
      <c r="F363" s="3" t="s">
        <v>775</v>
      </c>
    </row>
    <row r="364" ht="15.75" customHeight="1">
      <c r="A364" s="3"/>
      <c r="B364" s="3"/>
      <c r="D364" s="3" t="s">
        <v>780</v>
      </c>
      <c r="E364" s="3" t="s">
        <v>37</v>
      </c>
      <c r="F364" s="3" t="s">
        <v>775</v>
      </c>
    </row>
    <row r="365" ht="15.75" customHeight="1">
      <c r="A365" s="3"/>
      <c r="B365" s="3"/>
      <c r="D365" s="3" t="s">
        <v>781</v>
      </c>
      <c r="E365" s="3" t="s">
        <v>782</v>
      </c>
      <c r="F365" s="3" t="s">
        <v>775</v>
      </c>
    </row>
    <row r="366" ht="15.75" customHeight="1">
      <c r="A366" s="3"/>
      <c r="B366" s="3"/>
      <c r="D366" s="3" t="s">
        <v>783</v>
      </c>
      <c r="E366" s="3" t="s">
        <v>784</v>
      </c>
      <c r="F366" s="3" t="s">
        <v>775</v>
      </c>
    </row>
    <row r="367" ht="15.75" customHeight="1">
      <c r="A367" s="3"/>
      <c r="B367" s="3"/>
      <c r="D367" s="3" t="s">
        <v>785</v>
      </c>
      <c r="E367" s="3" t="s">
        <v>786</v>
      </c>
      <c r="F367" s="3" t="s">
        <v>787</v>
      </c>
    </row>
    <row r="368" ht="15.75" customHeight="1">
      <c r="A368" s="3"/>
      <c r="B368" s="3"/>
      <c r="D368" s="3" t="s">
        <v>788</v>
      </c>
      <c r="E368" s="3" t="s">
        <v>333</v>
      </c>
      <c r="F368" s="3" t="s">
        <v>787</v>
      </c>
    </row>
    <row r="369" ht="15.75" customHeight="1">
      <c r="A369" s="3"/>
      <c r="B369" s="3"/>
      <c r="D369" s="3" t="s">
        <v>789</v>
      </c>
      <c r="E369" s="3" t="s">
        <v>730</v>
      </c>
      <c r="F369" s="3" t="s">
        <v>787</v>
      </c>
    </row>
    <row r="370" ht="15.75" customHeight="1">
      <c r="A370" s="3"/>
      <c r="B370" s="3"/>
      <c r="D370" s="3" t="s">
        <v>790</v>
      </c>
      <c r="E370" s="3" t="s">
        <v>791</v>
      </c>
      <c r="F370" s="3" t="s">
        <v>787</v>
      </c>
    </row>
    <row r="371" ht="15.75" customHeight="1">
      <c r="A371" s="3"/>
      <c r="B371" s="3"/>
      <c r="D371" s="3" t="s">
        <v>792</v>
      </c>
      <c r="E371" s="3" t="s">
        <v>793</v>
      </c>
      <c r="F371" s="3" t="s">
        <v>787</v>
      </c>
    </row>
    <row r="372" ht="15.75" customHeight="1">
      <c r="A372" s="3"/>
      <c r="B372" s="3"/>
      <c r="D372" s="3" t="s">
        <v>794</v>
      </c>
      <c r="E372" s="3" t="s">
        <v>739</v>
      </c>
      <c r="F372" s="3" t="s">
        <v>787</v>
      </c>
    </row>
    <row r="373" ht="15.75" customHeight="1">
      <c r="A373" s="3"/>
      <c r="B373" s="3"/>
      <c r="D373" s="3" t="s">
        <v>795</v>
      </c>
      <c r="E373" s="3" t="s">
        <v>339</v>
      </c>
      <c r="F373" s="3" t="s">
        <v>787</v>
      </c>
    </row>
    <row r="374" ht="15.75" customHeight="1">
      <c r="A374" s="3"/>
      <c r="B374" s="3"/>
      <c r="D374" s="3" t="s">
        <v>796</v>
      </c>
      <c r="E374" s="3" t="s">
        <v>797</v>
      </c>
      <c r="F374" s="3" t="s">
        <v>787</v>
      </c>
    </row>
    <row r="375" ht="15.75" customHeight="1">
      <c r="A375" s="3"/>
      <c r="B375" s="3"/>
      <c r="D375" s="3" t="s">
        <v>798</v>
      </c>
      <c r="E375" s="3" t="s">
        <v>799</v>
      </c>
      <c r="F375" s="3" t="s">
        <v>787</v>
      </c>
    </row>
    <row r="376" ht="15.75" customHeight="1">
      <c r="A376" s="3"/>
      <c r="B376" s="3"/>
      <c r="D376" s="3" t="s">
        <v>800</v>
      </c>
      <c r="E376" s="3" t="s">
        <v>333</v>
      </c>
      <c r="F376" s="3" t="s">
        <v>787</v>
      </c>
    </row>
    <row r="377" ht="15.75" customHeight="1">
      <c r="A377" s="3"/>
      <c r="B377" s="3"/>
      <c r="D377" s="3" t="s">
        <v>801</v>
      </c>
      <c r="E377" s="3" t="s">
        <v>802</v>
      </c>
      <c r="F377" s="3" t="s">
        <v>787</v>
      </c>
    </row>
    <row r="378" ht="15.75" customHeight="1">
      <c r="A378" s="3"/>
      <c r="B378" s="3"/>
      <c r="D378" s="3" t="s">
        <v>803</v>
      </c>
      <c r="E378" s="3" t="s">
        <v>739</v>
      </c>
      <c r="F378" s="3" t="s">
        <v>787</v>
      </c>
    </row>
    <row r="379" ht="15.75" customHeight="1">
      <c r="A379" s="3"/>
      <c r="B379" s="3"/>
      <c r="D379" s="3" t="s">
        <v>804</v>
      </c>
      <c r="E379" s="3" t="s">
        <v>805</v>
      </c>
      <c r="F379" s="3" t="s">
        <v>787</v>
      </c>
    </row>
    <row r="380" ht="15.75" customHeight="1">
      <c r="A380" s="3"/>
      <c r="B380" s="3"/>
      <c r="D380" s="3" t="s">
        <v>806</v>
      </c>
      <c r="E380" s="3" t="s">
        <v>807</v>
      </c>
      <c r="F380" s="3" t="s">
        <v>787</v>
      </c>
    </row>
    <row r="381" ht="15.75" customHeight="1">
      <c r="A381" s="3"/>
      <c r="B381" s="3"/>
      <c r="D381" s="3" t="s">
        <v>808</v>
      </c>
      <c r="E381" s="3" t="s">
        <v>809</v>
      </c>
      <c r="F381" s="3" t="s">
        <v>810</v>
      </c>
    </row>
    <row r="382" ht="15.75" customHeight="1">
      <c r="A382" s="3"/>
      <c r="B382" s="3"/>
      <c r="D382" s="3" t="s">
        <v>811</v>
      </c>
      <c r="E382" s="3" t="s">
        <v>797</v>
      </c>
      <c r="F382" s="3" t="s">
        <v>812</v>
      </c>
    </row>
    <row r="383" ht="15.75" customHeight="1">
      <c r="A383" s="3"/>
      <c r="B383" s="3"/>
      <c r="D383" s="3" t="s">
        <v>813</v>
      </c>
      <c r="E383" s="3" t="s">
        <v>37</v>
      </c>
      <c r="F383" s="3" t="s">
        <v>814</v>
      </c>
    </row>
    <row r="384" ht="15.75" customHeight="1">
      <c r="A384" s="3"/>
      <c r="B384" s="3"/>
      <c r="D384" s="3" t="s">
        <v>815</v>
      </c>
      <c r="E384" s="3" t="s">
        <v>816</v>
      </c>
      <c r="F384" s="3" t="s">
        <v>817</v>
      </c>
    </row>
    <row r="385" ht="15.75" customHeight="1">
      <c r="A385" s="3"/>
      <c r="B385" s="3"/>
      <c r="D385" s="3" t="s">
        <v>818</v>
      </c>
      <c r="E385" s="3" t="s">
        <v>819</v>
      </c>
      <c r="F385" s="3" t="s">
        <v>820</v>
      </c>
    </row>
    <row r="386" ht="15.75" customHeight="1">
      <c r="A386" s="3"/>
      <c r="B386" s="3"/>
      <c r="D386" s="3" t="s">
        <v>821</v>
      </c>
      <c r="E386" s="3" t="s">
        <v>793</v>
      </c>
      <c r="F386" s="3" t="s">
        <v>822</v>
      </c>
    </row>
    <row r="387" ht="15.75" customHeight="1">
      <c r="A387" s="3"/>
      <c r="B387" s="3"/>
      <c r="D387" s="3" t="s">
        <v>823</v>
      </c>
      <c r="E387" s="3" t="s">
        <v>824</v>
      </c>
      <c r="F387" s="3" t="s">
        <v>822</v>
      </c>
    </row>
    <row r="388" ht="15.75" customHeight="1">
      <c r="A388" s="3"/>
      <c r="B388" s="3"/>
      <c r="D388" s="3" t="s">
        <v>825</v>
      </c>
      <c r="E388" s="3" t="s">
        <v>824</v>
      </c>
      <c r="F388" s="3" t="s">
        <v>822</v>
      </c>
    </row>
    <row r="389" ht="15.75" customHeight="1">
      <c r="A389" s="3"/>
      <c r="B389" s="3"/>
      <c r="D389" s="3" t="s">
        <v>826</v>
      </c>
      <c r="E389" s="3" t="s">
        <v>824</v>
      </c>
      <c r="F389" s="3" t="s">
        <v>822</v>
      </c>
    </row>
    <row r="390" ht="15.75" customHeight="1">
      <c r="A390" s="3"/>
      <c r="B390" s="3"/>
      <c r="D390" s="3" t="s">
        <v>827</v>
      </c>
      <c r="E390" s="3" t="s">
        <v>793</v>
      </c>
      <c r="F390" s="3" t="s">
        <v>822</v>
      </c>
    </row>
    <row r="391" ht="15.75" customHeight="1">
      <c r="A391" s="3"/>
      <c r="B391" s="3"/>
      <c r="D391" s="3" t="s">
        <v>828</v>
      </c>
      <c r="E391" s="3" t="s">
        <v>793</v>
      </c>
      <c r="F391" s="3" t="s">
        <v>822</v>
      </c>
    </row>
    <row r="392" ht="15.75" customHeight="1">
      <c r="A392" s="3"/>
      <c r="B392" s="3"/>
      <c r="D392" s="3" t="s">
        <v>829</v>
      </c>
      <c r="E392" s="3" t="s">
        <v>793</v>
      </c>
      <c r="F392" s="3" t="s">
        <v>822</v>
      </c>
    </row>
    <row r="393" ht="15.75" customHeight="1">
      <c r="A393" s="3"/>
      <c r="B393" s="3"/>
      <c r="D393" s="3" t="s">
        <v>830</v>
      </c>
      <c r="E393" s="3" t="s">
        <v>793</v>
      </c>
      <c r="F393" s="3" t="s">
        <v>822</v>
      </c>
    </row>
    <row r="394" ht="15.75" customHeight="1">
      <c r="A394" s="3"/>
      <c r="B394" s="3"/>
      <c r="D394" s="3" t="s">
        <v>831</v>
      </c>
      <c r="E394" s="3" t="s">
        <v>793</v>
      </c>
      <c r="F394" s="3" t="s">
        <v>822</v>
      </c>
    </row>
    <row r="395" ht="15.75" customHeight="1">
      <c r="A395" s="3"/>
      <c r="B395" s="3"/>
      <c r="D395" s="3" t="s">
        <v>832</v>
      </c>
      <c r="E395" s="3" t="s">
        <v>342</v>
      </c>
      <c r="F395" s="3" t="s">
        <v>833</v>
      </c>
    </row>
    <row r="396" ht="15.75" customHeight="1">
      <c r="A396" s="3"/>
      <c r="B396" s="3"/>
      <c r="D396" s="3" t="s">
        <v>834</v>
      </c>
      <c r="E396" s="3" t="s">
        <v>809</v>
      </c>
      <c r="F396" s="3" t="s">
        <v>835</v>
      </c>
    </row>
    <row r="397" ht="15.75" customHeight="1">
      <c r="A397" s="3"/>
      <c r="B397" s="3"/>
      <c r="D397" s="3" t="s">
        <v>836</v>
      </c>
      <c r="E397" s="3" t="s">
        <v>41</v>
      </c>
      <c r="F397" s="3" t="s">
        <v>835</v>
      </c>
    </row>
    <row r="398" ht="15.75" customHeight="1">
      <c r="A398" s="3"/>
      <c r="B398" s="3"/>
      <c r="D398" s="3" t="s">
        <v>837</v>
      </c>
      <c r="E398" s="3" t="s">
        <v>41</v>
      </c>
      <c r="F398" s="3" t="s">
        <v>835</v>
      </c>
    </row>
    <row r="399" ht="15.75" customHeight="1">
      <c r="A399" s="3"/>
      <c r="B399" s="3"/>
      <c r="D399" s="3" t="s">
        <v>838</v>
      </c>
      <c r="E399" s="3" t="s">
        <v>513</v>
      </c>
      <c r="F399" s="3" t="s">
        <v>835</v>
      </c>
    </row>
    <row r="400" ht="15.75" customHeight="1">
      <c r="A400" s="3"/>
      <c r="B400" s="3"/>
      <c r="D400" s="3" t="s">
        <v>839</v>
      </c>
      <c r="E400" s="3" t="s">
        <v>513</v>
      </c>
      <c r="F400" s="3" t="s">
        <v>835</v>
      </c>
    </row>
    <row r="401" ht="15.75" customHeight="1">
      <c r="A401" s="3"/>
      <c r="B401" s="3"/>
      <c r="D401" s="3" t="s">
        <v>840</v>
      </c>
      <c r="E401" s="3" t="s">
        <v>513</v>
      </c>
      <c r="F401" s="3" t="s">
        <v>835</v>
      </c>
    </row>
    <row r="402" ht="15.75" customHeight="1">
      <c r="A402" s="3"/>
      <c r="B402" s="3"/>
      <c r="D402" s="3" t="s">
        <v>841</v>
      </c>
      <c r="E402" s="3" t="s">
        <v>37</v>
      </c>
      <c r="F402" s="3" t="s">
        <v>835</v>
      </c>
    </row>
    <row r="403" ht="15.75" customHeight="1">
      <c r="A403" s="3"/>
      <c r="B403" s="3"/>
      <c r="D403" s="3" t="s">
        <v>842</v>
      </c>
      <c r="E403" s="3" t="s">
        <v>843</v>
      </c>
      <c r="F403" s="3" t="s">
        <v>835</v>
      </c>
    </row>
    <row r="404" ht="15.75" customHeight="1">
      <c r="A404" s="3"/>
      <c r="B404" s="3"/>
      <c r="D404" s="3" t="s">
        <v>844</v>
      </c>
      <c r="E404" s="3" t="s">
        <v>843</v>
      </c>
      <c r="F404" s="3" t="s">
        <v>835</v>
      </c>
    </row>
    <row r="405" ht="15.75" customHeight="1">
      <c r="A405" s="3"/>
      <c r="B405" s="3"/>
      <c r="D405" s="3" t="s">
        <v>845</v>
      </c>
      <c r="E405" s="3" t="s">
        <v>846</v>
      </c>
      <c r="F405" s="3" t="s">
        <v>835</v>
      </c>
    </row>
    <row r="406" ht="15.75" customHeight="1">
      <c r="A406" s="3"/>
      <c r="B406" s="3"/>
      <c r="D406" s="3" t="s">
        <v>847</v>
      </c>
      <c r="E406" s="3" t="s">
        <v>848</v>
      </c>
      <c r="F406" s="3" t="s">
        <v>835</v>
      </c>
    </row>
    <row r="407" ht="15.75" customHeight="1">
      <c r="A407" s="3"/>
      <c r="B407" s="3"/>
      <c r="D407" s="3" t="s">
        <v>849</v>
      </c>
      <c r="E407" s="3" t="s">
        <v>848</v>
      </c>
      <c r="F407" s="3" t="s">
        <v>835</v>
      </c>
    </row>
    <row r="408" ht="15.75" customHeight="1">
      <c r="A408" s="3"/>
      <c r="B408" s="3"/>
      <c r="D408" s="3" t="s">
        <v>850</v>
      </c>
      <c r="E408" s="3" t="s">
        <v>851</v>
      </c>
      <c r="F408" s="3" t="s">
        <v>852</v>
      </c>
    </row>
    <row r="409" ht="15.75" customHeight="1">
      <c r="A409" s="3"/>
      <c r="B409" s="3"/>
      <c r="D409" s="3" t="s">
        <v>853</v>
      </c>
      <c r="E409" s="3" t="s">
        <v>530</v>
      </c>
      <c r="F409" s="3" t="s">
        <v>852</v>
      </c>
    </row>
    <row r="410" ht="15.75" customHeight="1">
      <c r="A410" s="3"/>
      <c r="B410" s="3"/>
      <c r="D410" s="3" t="s">
        <v>854</v>
      </c>
      <c r="E410" s="3" t="s">
        <v>848</v>
      </c>
      <c r="F410" s="3" t="s">
        <v>852</v>
      </c>
    </row>
    <row r="411" ht="15.75" customHeight="1">
      <c r="A411" s="3"/>
      <c r="B411" s="3"/>
      <c r="D411" s="3" t="s">
        <v>855</v>
      </c>
      <c r="E411" s="3" t="s">
        <v>516</v>
      </c>
      <c r="F411" s="3" t="s">
        <v>852</v>
      </c>
    </row>
    <row r="412" ht="15.75" customHeight="1">
      <c r="A412" s="3"/>
      <c r="B412" s="3"/>
      <c r="D412" s="3" t="s">
        <v>856</v>
      </c>
      <c r="E412" s="3" t="s">
        <v>746</v>
      </c>
      <c r="F412" s="3" t="s">
        <v>852</v>
      </c>
    </row>
    <row r="413" ht="15.75" customHeight="1">
      <c r="A413" s="3"/>
      <c r="B413" s="3"/>
      <c r="D413" s="3" t="s">
        <v>857</v>
      </c>
      <c r="E413" s="3" t="s">
        <v>858</v>
      </c>
      <c r="F413" s="3" t="s">
        <v>852</v>
      </c>
    </row>
    <row r="414" ht="15.75" customHeight="1">
      <c r="A414" s="3"/>
      <c r="B414" s="3"/>
      <c r="D414" s="3" t="s">
        <v>859</v>
      </c>
      <c r="E414" s="3" t="s">
        <v>530</v>
      </c>
      <c r="F414" s="3" t="s">
        <v>852</v>
      </c>
    </row>
    <row r="415" ht="15.75" customHeight="1">
      <c r="A415" s="3"/>
      <c r="B415" s="3"/>
      <c r="D415" s="3" t="s">
        <v>860</v>
      </c>
      <c r="E415" s="3" t="s">
        <v>799</v>
      </c>
      <c r="F415" s="3" t="s">
        <v>861</v>
      </c>
    </row>
    <row r="416" ht="15.75" customHeight="1">
      <c r="A416" s="3"/>
      <c r="B416" s="3"/>
      <c r="D416" s="3" t="s">
        <v>862</v>
      </c>
      <c r="E416" s="3" t="s">
        <v>746</v>
      </c>
      <c r="F416" s="3" t="s">
        <v>861</v>
      </c>
    </row>
    <row r="417" ht="15.75" customHeight="1">
      <c r="A417" s="3"/>
      <c r="B417" s="3"/>
      <c r="D417" s="3" t="s">
        <v>863</v>
      </c>
      <c r="E417" s="3" t="s">
        <v>516</v>
      </c>
      <c r="F417" s="3" t="s">
        <v>861</v>
      </c>
    </row>
    <row r="418" ht="15.75" customHeight="1">
      <c r="A418" s="3"/>
      <c r="B418" s="3"/>
      <c r="D418" s="3" t="s">
        <v>864</v>
      </c>
      <c r="E418" s="3" t="s">
        <v>805</v>
      </c>
      <c r="F418" s="3" t="s">
        <v>861</v>
      </c>
    </row>
    <row r="419" ht="15.75" customHeight="1">
      <c r="A419" s="3"/>
      <c r="B419" s="3"/>
      <c r="D419" s="3" t="s">
        <v>865</v>
      </c>
      <c r="E419" s="3" t="s">
        <v>805</v>
      </c>
      <c r="F419" s="3" t="s">
        <v>861</v>
      </c>
    </row>
    <row r="420" ht="15.75" customHeight="1">
      <c r="A420" s="3"/>
      <c r="B420" s="3"/>
      <c r="D420" s="3" t="s">
        <v>866</v>
      </c>
      <c r="E420" s="3" t="s">
        <v>342</v>
      </c>
      <c r="F420" s="3" t="s">
        <v>861</v>
      </c>
    </row>
    <row r="421" ht="15.75" customHeight="1">
      <c r="A421" s="3"/>
      <c r="B421" s="3"/>
      <c r="D421" s="3" t="s">
        <v>867</v>
      </c>
      <c r="E421" s="3" t="s">
        <v>742</v>
      </c>
      <c r="F421" s="3" t="s">
        <v>861</v>
      </c>
    </row>
    <row r="422" ht="15.75" customHeight="1">
      <c r="A422" s="3"/>
      <c r="B422" s="3"/>
      <c r="D422" s="3" t="s">
        <v>868</v>
      </c>
      <c r="E422" s="3" t="s">
        <v>805</v>
      </c>
      <c r="F422" s="3" t="s">
        <v>861</v>
      </c>
    </row>
    <row r="423" ht="15.75" customHeight="1">
      <c r="A423" s="3"/>
      <c r="B423" s="3"/>
      <c r="D423" s="3" t="s">
        <v>869</v>
      </c>
      <c r="E423" s="3" t="s">
        <v>342</v>
      </c>
      <c r="F423" s="3" t="s">
        <v>861</v>
      </c>
    </row>
    <row r="424" ht="15.75" customHeight="1">
      <c r="A424" s="3"/>
      <c r="B424" s="3"/>
      <c r="D424" s="3" t="s">
        <v>870</v>
      </c>
      <c r="E424" s="3" t="s">
        <v>793</v>
      </c>
      <c r="F424" s="3" t="s">
        <v>861</v>
      </c>
    </row>
    <row r="425" ht="15.75" customHeight="1">
      <c r="A425" s="3"/>
      <c r="B425" s="3"/>
      <c r="D425" s="3" t="s">
        <v>871</v>
      </c>
      <c r="E425" s="3" t="s">
        <v>759</v>
      </c>
      <c r="F425" s="3" t="s">
        <v>861</v>
      </c>
    </row>
    <row r="426" ht="15.75" customHeight="1">
      <c r="A426" s="3"/>
      <c r="B426" s="3"/>
      <c r="D426" s="3" t="s">
        <v>872</v>
      </c>
      <c r="E426" s="3" t="s">
        <v>873</v>
      </c>
      <c r="F426" s="3" t="s">
        <v>874</v>
      </c>
    </row>
    <row r="427" ht="15.75" customHeight="1">
      <c r="A427" s="3"/>
      <c r="B427" s="3"/>
      <c r="D427" s="3" t="s">
        <v>875</v>
      </c>
      <c r="E427" s="3" t="s">
        <v>784</v>
      </c>
      <c r="F427" s="3" t="s">
        <v>874</v>
      </c>
    </row>
    <row r="428" ht="15.75" customHeight="1">
      <c r="A428" s="3"/>
      <c r="B428" s="3"/>
      <c r="D428" s="3" t="s">
        <v>876</v>
      </c>
      <c r="E428" s="3" t="s">
        <v>752</v>
      </c>
      <c r="F428" s="3" t="s">
        <v>874</v>
      </c>
    </row>
    <row r="429" ht="15.75" customHeight="1">
      <c r="A429" s="3"/>
      <c r="B429" s="3"/>
      <c r="D429" s="3" t="s">
        <v>877</v>
      </c>
      <c r="E429" s="3" t="s">
        <v>30</v>
      </c>
      <c r="F429" s="3" t="s">
        <v>874</v>
      </c>
    </row>
    <row r="430" ht="15.75" customHeight="1">
      <c r="A430" s="3"/>
      <c r="B430" s="3"/>
      <c r="D430" s="3" t="s">
        <v>878</v>
      </c>
      <c r="E430" s="3" t="s">
        <v>879</v>
      </c>
      <c r="F430" s="3" t="s">
        <v>874</v>
      </c>
    </row>
    <row r="431" ht="15.75" customHeight="1">
      <c r="A431" s="3"/>
      <c r="B431" s="3"/>
      <c r="D431" s="3" t="s">
        <v>880</v>
      </c>
      <c r="E431" s="3" t="s">
        <v>30</v>
      </c>
      <c r="F431" s="3" t="s">
        <v>874</v>
      </c>
    </row>
    <row r="432" ht="15.75" customHeight="1">
      <c r="A432" s="3"/>
      <c r="B432" s="3"/>
      <c r="D432" s="3" t="s">
        <v>881</v>
      </c>
      <c r="E432" s="3" t="s">
        <v>30</v>
      </c>
      <c r="F432" s="3" t="s">
        <v>874</v>
      </c>
    </row>
    <row r="433" ht="15.75" customHeight="1">
      <c r="A433" s="3"/>
      <c r="B433" s="3"/>
      <c r="D433" s="3" t="s">
        <v>882</v>
      </c>
      <c r="E433" s="3" t="s">
        <v>30</v>
      </c>
      <c r="F433" s="3" t="s">
        <v>883</v>
      </c>
    </row>
    <row r="434" ht="15.75" customHeight="1">
      <c r="A434" s="3"/>
      <c r="B434" s="3"/>
      <c r="D434" s="3" t="s">
        <v>884</v>
      </c>
      <c r="E434" s="3" t="s">
        <v>30</v>
      </c>
      <c r="F434" s="3" t="s">
        <v>883</v>
      </c>
    </row>
    <row r="435" ht="15.75" customHeight="1">
      <c r="A435" s="3"/>
      <c r="B435" s="3"/>
      <c r="D435" s="3" t="s">
        <v>885</v>
      </c>
      <c r="E435" s="3" t="s">
        <v>30</v>
      </c>
      <c r="F435" s="3" t="s">
        <v>883</v>
      </c>
    </row>
    <row r="436" ht="15.75" customHeight="1">
      <c r="A436" s="3"/>
      <c r="B436" s="3"/>
      <c r="D436" s="3" t="s">
        <v>886</v>
      </c>
      <c r="E436" s="3" t="s">
        <v>30</v>
      </c>
      <c r="F436" s="3" t="s">
        <v>883</v>
      </c>
    </row>
    <row r="437" ht="15.75" customHeight="1">
      <c r="A437" s="3"/>
      <c r="B437" s="3"/>
      <c r="D437" s="3" t="s">
        <v>887</v>
      </c>
      <c r="E437" s="3" t="s">
        <v>30</v>
      </c>
      <c r="F437" s="3" t="s">
        <v>883</v>
      </c>
    </row>
    <row r="438" ht="15.75" customHeight="1">
      <c r="A438" s="3"/>
      <c r="B438" s="3"/>
      <c r="D438" s="3" t="s">
        <v>888</v>
      </c>
      <c r="E438" s="3" t="s">
        <v>30</v>
      </c>
      <c r="F438" s="3" t="s">
        <v>883</v>
      </c>
    </row>
    <row r="439" ht="15.75" customHeight="1">
      <c r="A439" s="3"/>
      <c r="B439" s="3"/>
      <c r="D439" s="3" t="s">
        <v>889</v>
      </c>
      <c r="E439" s="3" t="s">
        <v>30</v>
      </c>
      <c r="F439" s="3" t="s">
        <v>883</v>
      </c>
    </row>
    <row r="440" ht="15.75" customHeight="1">
      <c r="A440" s="3"/>
      <c r="B440" s="3"/>
      <c r="D440" s="3" t="s">
        <v>890</v>
      </c>
      <c r="E440" s="3" t="s">
        <v>891</v>
      </c>
      <c r="F440" s="3" t="s">
        <v>883</v>
      </c>
    </row>
    <row r="441" ht="15.75" customHeight="1">
      <c r="A441" s="3"/>
      <c r="B441" s="3"/>
      <c r="D441" s="3" t="s">
        <v>892</v>
      </c>
      <c r="E441" s="3" t="s">
        <v>30</v>
      </c>
      <c r="F441" s="3" t="s">
        <v>883</v>
      </c>
    </row>
    <row r="442" ht="15.75" customHeight="1">
      <c r="A442" s="3"/>
      <c r="B442" s="3"/>
      <c r="D442" s="3" t="s">
        <v>893</v>
      </c>
      <c r="E442" s="3" t="s">
        <v>339</v>
      </c>
      <c r="F442" s="3"/>
    </row>
    <row r="443" ht="15.75" customHeight="1">
      <c r="A443" s="3"/>
      <c r="B443" s="3"/>
      <c r="D443" s="7">
        <v>20241.0</v>
      </c>
      <c r="E443" s="3" t="s">
        <v>894</v>
      </c>
      <c r="F443" s="3"/>
    </row>
    <row r="444" ht="15.75" customHeight="1">
      <c r="A444" s="3"/>
      <c r="B444" s="3"/>
      <c r="D444" s="7">
        <v>20248.0</v>
      </c>
      <c r="E444" s="3" t="s">
        <v>894</v>
      </c>
      <c r="F444" s="3"/>
    </row>
    <row r="445" ht="15.75" customHeight="1">
      <c r="A445" s="3"/>
      <c r="B445" s="3"/>
      <c r="D445" s="3" t="s">
        <v>895</v>
      </c>
      <c r="E445" s="3" t="s">
        <v>891</v>
      </c>
      <c r="F445" s="3"/>
    </row>
    <row r="446" ht="15.75" customHeight="1">
      <c r="A446" s="3"/>
      <c r="B446" s="3"/>
      <c r="D446" s="3" t="s">
        <v>896</v>
      </c>
      <c r="E446" s="3" t="s">
        <v>891</v>
      </c>
      <c r="F446" s="3"/>
    </row>
    <row r="447" ht="15.75" customHeight="1">
      <c r="A447" s="3"/>
      <c r="B447" s="3"/>
      <c r="D447" s="3" t="s">
        <v>897</v>
      </c>
      <c r="E447" s="3" t="s">
        <v>898</v>
      </c>
      <c r="F447" s="3"/>
    </row>
    <row r="448" ht="15.75" customHeight="1">
      <c r="A448" s="3"/>
      <c r="B448" s="3"/>
      <c r="D448" s="3" t="s">
        <v>899</v>
      </c>
      <c r="E448" s="3" t="s">
        <v>898</v>
      </c>
      <c r="F448" s="3"/>
    </row>
    <row r="449" ht="15.75" customHeight="1">
      <c r="A449" s="3"/>
      <c r="B449" s="3"/>
      <c r="D449" s="3" t="s">
        <v>900</v>
      </c>
      <c r="E449" s="3" t="s">
        <v>802</v>
      </c>
      <c r="F449" s="3"/>
    </row>
    <row r="450" ht="15.75" customHeight="1">
      <c r="A450" s="3"/>
      <c r="B450" s="3"/>
      <c r="D450" s="3" t="s">
        <v>901</v>
      </c>
      <c r="E450" s="3" t="s">
        <v>802</v>
      </c>
      <c r="F450" s="3"/>
    </row>
    <row r="451" ht="15.75" customHeight="1">
      <c r="A451" s="3"/>
      <c r="B451" s="3"/>
      <c r="D451" s="3" t="s">
        <v>902</v>
      </c>
      <c r="E451" s="3" t="s">
        <v>824</v>
      </c>
      <c r="F451" s="3"/>
    </row>
    <row r="452" ht="15.75" customHeight="1">
      <c r="A452" s="3"/>
      <c r="B452" s="3"/>
      <c r="D452" s="3" t="s">
        <v>903</v>
      </c>
      <c r="E452" s="3" t="s">
        <v>904</v>
      </c>
      <c r="F452" s="3"/>
    </row>
    <row r="453" ht="15.75" customHeight="1">
      <c r="A453" s="3"/>
      <c r="B453" s="3"/>
      <c r="D453" s="3" t="s">
        <v>905</v>
      </c>
      <c r="E453" s="3" t="s">
        <v>799</v>
      </c>
      <c r="F453" s="3"/>
    </row>
    <row r="454" ht="15.75" customHeight="1">
      <c r="A454" s="3"/>
      <c r="B454" s="3"/>
      <c r="D454" s="3" t="s">
        <v>906</v>
      </c>
      <c r="E454" s="3" t="s">
        <v>907</v>
      </c>
      <c r="F454" s="3"/>
    </row>
    <row r="455" ht="15.75" customHeight="1">
      <c r="A455" s="3"/>
      <c r="B455" s="3"/>
      <c r="D455" s="3" t="s">
        <v>908</v>
      </c>
      <c r="E455" s="3" t="s">
        <v>909</v>
      </c>
      <c r="F455" s="3"/>
    </row>
    <row r="456" ht="15.75" customHeight="1">
      <c r="A456" s="3"/>
      <c r="B456" s="3"/>
      <c r="D456" s="3" t="s">
        <v>910</v>
      </c>
      <c r="E456" s="3" t="s">
        <v>911</v>
      </c>
      <c r="F456" s="3"/>
    </row>
    <row r="457" ht="15.75" customHeight="1">
      <c r="A457" s="3"/>
      <c r="B457" s="3"/>
      <c r="D457" s="3" t="s">
        <v>912</v>
      </c>
      <c r="E457" s="3" t="s">
        <v>333</v>
      </c>
      <c r="F457" s="3"/>
    </row>
    <row r="458" ht="15.75" customHeight="1">
      <c r="A458" s="3"/>
      <c r="B458" s="3"/>
      <c r="D458" s="3" t="s">
        <v>913</v>
      </c>
      <c r="E458" s="3" t="s">
        <v>914</v>
      </c>
      <c r="F458" s="3"/>
    </row>
    <row r="459" ht="15.75" customHeight="1">
      <c r="A459" s="3"/>
      <c r="B459" s="3"/>
      <c r="D459" s="3" t="s">
        <v>915</v>
      </c>
      <c r="E459" s="3" t="s">
        <v>333</v>
      </c>
      <c r="F459" s="3"/>
    </row>
    <row r="460" ht="15.75" customHeight="1">
      <c r="A460" s="3"/>
      <c r="B460" s="3"/>
      <c r="D460" s="3" t="s">
        <v>916</v>
      </c>
      <c r="E460" s="3" t="s">
        <v>752</v>
      </c>
      <c r="F460" s="3"/>
    </row>
    <row r="461" ht="15.75" customHeight="1">
      <c r="A461" s="3"/>
      <c r="B461" s="3"/>
      <c r="D461" s="3" t="s">
        <v>917</v>
      </c>
      <c r="E461" s="3" t="s">
        <v>918</v>
      </c>
      <c r="F461" s="3"/>
    </row>
    <row r="462" ht="15.75" customHeight="1">
      <c r="A462" s="3"/>
      <c r="B462" s="3"/>
      <c r="D462" s="3" t="s">
        <v>919</v>
      </c>
      <c r="E462" s="3" t="s">
        <v>754</v>
      </c>
      <c r="F462" s="3"/>
    </row>
    <row r="463" ht="15.75" customHeight="1">
      <c r="A463" s="3"/>
      <c r="B463" s="3"/>
      <c r="D463" s="3" t="s">
        <v>920</v>
      </c>
      <c r="E463" s="3" t="s">
        <v>824</v>
      </c>
      <c r="F463" s="3"/>
    </row>
    <row r="464" ht="15.75" customHeight="1">
      <c r="A464" s="3"/>
      <c r="B464" s="3"/>
      <c r="D464" s="3" t="s">
        <v>921</v>
      </c>
      <c r="E464" s="3" t="s">
        <v>339</v>
      </c>
      <c r="F464" s="3"/>
    </row>
    <row r="465" ht="15.75" customHeight="1">
      <c r="A465" s="3"/>
      <c r="B465" s="3"/>
      <c r="D465" s="3" t="s">
        <v>922</v>
      </c>
      <c r="E465" s="3" t="s">
        <v>799</v>
      </c>
      <c r="F465" s="3"/>
    </row>
    <row r="466" ht="15.75" customHeight="1">
      <c r="A466" s="3"/>
      <c r="B466" s="3"/>
      <c r="D466" s="3" t="s">
        <v>923</v>
      </c>
      <c r="E466" s="3" t="s">
        <v>924</v>
      </c>
      <c r="F466" s="3"/>
    </row>
    <row r="467" ht="15.75" customHeight="1">
      <c r="A467" s="3"/>
      <c r="B467" s="3"/>
      <c r="D467" s="3" t="s">
        <v>925</v>
      </c>
      <c r="E467" s="3" t="s">
        <v>339</v>
      </c>
      <c r="F467" s="3"/>
    </row>
    <row r="468" ht="15.75" customHeight="1">
      <c r="A468" s="3"/>
      <c r="B468" s="3"/>
      <c r="D468" s="3" t="s">
        <v>926</v>
      </c>
      <c r="E468" s="3" t="s">
        <v>927</v>
      </c>
      <c r="F468" s="3"/>
    </row>
    <row r="469" ht="15.75" customHeight="1">
      <c r="A469" s="3"/>
      <c r="B469" s="3"/>
      <c r="D469" s="3" t="s">
        <v>928</v>
      </c>
      <c r="E469" s="3" t="s">
        <v>333</v>
      </c>
      <c r="F469" s="3"/>
    </row>
    <row r="470" ht="15.75" customHeight="1">
      <c r="A470" s="3"/>
      <c r="B470" s="3"/>
      <c r="D470" s="3" t="s">
        <v>929</v>
      </c>
      <c r="E470" s="3" t="s">
        <v>797</v>
      </c>
      <c r="F470" s="3"/>
    </row>
    <row r="471" ht="15.75" customHeight="1">
      <c r="A471" s="3"/>
      <c r="B471" s="3"/>
      <c r="D471" s="3" t="s">
        <v>930</v>
      </c>
      <c r="E471" s="3" t="s">
        <v>799</v>
      </c>
      <c r="F471" s="3"/>
    </row>
    <row r="472" ht="15.75" customHeight="1">
      <c r="A472" s="3"/>
      <c r="B472" s="3"/>
      <c r="D472" s="3" t="s">
        <v>931</v>
      </c>
      <c r="E472" s="3" t="s">
        <v>932</v>
      </c>
      <c r="F472" s="3"/>
    </row>
    <row r="473" ht="15.75" customHeight="1">
      <c r="A473" s="3"/>
      <c r="B473" s="3"/>
      <c r="D473" s="3" t="s">
        <v>933</v>
      </c>
      <c r="E473" s="3" t="s">
        <v>749</v>
      </c>
      <c r="F473" s="3"/>
    </row>
    <row r="474" ht="15.75" customHeight="1">
      <c r="A474" s="3"/>
      <c r="B474" s="3"/>
      <c r="D474" s="3" t="s">
        <v>934</v>
      </c>
      <c r="E474" s="3" t="s">
        <v>739</v>
      </c>
      <c r="F474" s="3"/>
    </row>
    <row r="475" ht="15.75" customHeight="1">
      <c r="A475" s="3"/>
      <c r="B475" s="3"/>
      <c r="D475" s="3" t="s">
        <v>935</v>
      </c>
      <c r="E475" s="3" t="s">
        <v>936</v>
      </c>
      <c r="F475" s="3"/>
    </row>
    <row r="476" ht="15.75" customHeight="1">
      <c r="A476" s="3"/>
      <c r="B476" s="3"/>
      <c r="D476" s="3" t="s">
        <v>937</v>
      </c>
      <c r="E476" s="3" t="s">
        <v>516</v>
      </c>
      <c r="F476" s="3"/>
    </row>
    <row r="477" ht="15.75" customHeight="1">
      <c r="A477" s="3"/>
      <c r="B477" s="3"/>
      <c r="D477" s="3" t="s">
        <v>938</v>
      </c>
      <c r="E477" s="3" t="s">
        <v>777</v>
      </c>
      <c r="F477" s="3"/>
    </row>
    <row r="478" ht="15.75" customHeight="1">
      <c r="A478" s="3"/>
      <c r="B478" s="3"/>
      <c r="D478" s="3" t="s">
        <v>939</v>
      </c>
      <c r="E478" s="3" t="s">
        <v>777</v>
      </c>
      <c r="F478" s="3"/>
    </row>
    <row r="479" ht="15.75" customHeight="1">
      <c r="A479" s="3"/>
      <c r="B479" s="3"/>
      <c r="D479" s="3" t="s">
        <v>940</v>
      </c>
      <c r="E479" s="3" t="s">
        <v>777</v>
      </c>
      <c r="F479" s="3"/>
    </row>
    <row r="480" ht="15.75" customHeight="1">
      <c r="A480" s="3"/>
      <c r="B480" s="3"/>
      <c r="D480" s="3" t="s">
        <v>941</v>
      </c>
      <c r="E480" s="3" t="s">
        <v>873</v>
      </c>
      <c r="F480" s="3"/>
    </row>
    <row r="481" ht="15.75" customHeight="1">
      <c r="A481" s="3"/>
      <c r="B481" s="3"/>
      <c r="D481" s="3" t="s">
        <v>942</v>
      </c>
      <c r="E481" s="3" t="s">
        <v>943</v>
      </c>
      <c r="F481" s="3"/>
    </row>
    <row r="482" ht="15.75" customHeight="1">
      <c r="A482" s="3"/>
      <c r="B482" s="3"/>
      <c r="D482" s="3" t="s">
        <v>944</v>
      </c>
      <c r="E482" s="3" t="s">
        <v>749</v>
      </c>
      <c r="F482" s="3"/>
    </row>
    <row r="483" ht="15.75" customHeight="1">
      <c r="A483" s="3"/>
      <c r="B483" s="3"/>
      <c r="D483" s="3" t="s">
        <v>945</v>
      </c>
      <c r="E483" s="3" t="s">
        <v>516</v>
      </c>
      <c r="F483" s="3"/>
    </row>
    <row r="484" ht="15.75" customHeight="1">
      <c r="A484" s="3"/>
      <c r="B484" s="3"/>
      <c r="D484" s="3" t="s">
        <v>946</v>
      </c>
      <c r="E484" s="3" t="s">
        <v>516</v>
      </c>
      <c r="F484" s="3"/>
    </row>
    <row r="485" ht="15.75" customHeight="1">
      <c r="A485" s="3"/>
      <c r="B485" s="3"/>
      <c r="D485" s="3" t="s">
        <v>947</v>
      </c>
      <c r="E485" s="3" t="s">
        <v>739</v>
      </c>
      <c r="F485" s="3"/>
    </row>
    <row r="486" ht="15.75" customHeight="1">
      <c r="A486" s="3"/>
      <c r="B486" s="3"/>
      <c r="D486" s="3" t="s">
        <v>948</v>
      </c>
      <c r="E486" s="3" t="s">
        <v>793</v>
      </c>
      <c r="F486" s="3"/>
    </row>
    <row r="487" ht="15.75" customHeight="1">
      <c r="A487" s="3"/>
      <c r="B487" s="3"/>
      <c r="D487" s="3" t="s">
        <v>949</v>
      </c>
      <c r="E487" s="3" t="s">
        <v>793</v>
      </c>
      <c r="F487" s="3"/>
    </row>
    <row r="488" ht="15.75" customHeight="1">
      <c r="A488" s="3"/>
      <c r="B488" s="3"/>
      <c r="D488" s="3" t="s">
        <v>950</v>
      </c>
      <c r="E488" s="3" t="s">
        <v>793</v>
      </c>
      <c r="F488" s="3"/>
    </row>
    <row r="489" ht="15.75" customHeight="1">
      <c r="A489" s="3"/>
      <c r="B489" s="3"/>
      <c r="D489" s="3" t="s">
        <v>951</v>
      </c>
      <c r="E489" s="3" t="s">
        <v>793</v>
      </c>
      <c r="F489" s="3"/>
    </row>
    <row r="490" ht="15.75" customHeight="1">
      <c r="A490" s="3"/>
      <c r="B490" s="3"/>
      <c r="D490" s="3" t="s">
        <v>952</v>
      </c>
      <c r="E490" s="3" t="s">
        <v>793</v>
      </c>
      <c r="F490" s="3"/>
    </row>
    <row r="491" ht="15.75" customHeight="1">
      <c r="A491" s="3"/>
      <c r="B491" s="3"/>
      <c r="D491" s="3" t="s">
        <v>953</v>
      </c>
      <c r="E491" s="3" t="s">
        <v>742</v>
      </c>
      <c r="F491" s="3"/>
    </row>
    <row r="492" ht="15.75" customHeight="1">
      <c r="A492" s="3"/>
      <c r="B492" s="3"/>
      <c r="D492" s="3" t="s">
        <v>954</v>
      </c>
      <c r="E492" s="3" t="s">
        <v>342</v>
      </c>
      <c r="F492" s="3"/>
    </row>
    <row r="493" ht="15.75" customHeight="1">
      <c r="A493" s="3"/>
      <c r="B493" s="3"/>
      <c r="D493" s="3" t="s">
        <v>955</v>
      </c>
      <c r="E493" s="3" t="s">
        <v>739</v>
      </c>
      <c r="F493" s="3"/>
    </row>
    <row r="494" ht="15.75" customHeight="1">
      <c r="A494" s="3"/>
      <c r="B494" s="3"/>
      <c r="D494" s="3" t="s">
        <v>956</v>
      </c>
      <c r="E494" s="3" t="s">
        <v>333</v>
      </c>
      <c r="F494" s="3"/>
    </row>
    <row r="495" ht="15.75" customHeight="1">
      <c r="A495" s="3"/>
      <c r="B495" s="3"/>
      <c r="D495" s="3" t="s">
        <v>957</v>
      </c>
      <c r="E495" s="3" t="s">
        <v>752</v>
      </c>
      <c r="F495" s="3"/>
    </row>
    <row r="496" ht="15.75" customHeight="1">
      <c r="A496" s="3"/>
      <c r="B496" s="3"/>
      <c r="D496" s="3" t="s">
        <v>958</v>
      </c>
      <c r="E496" s="3" t="s">
        <v>339</v>
      </c>
      <c r="F496" s="3"/>
    </row>
    <row r="497" ht="15.75" customHeight="1">
      <c r="A497" s="3"/>
      <c r="B497" s="3"/>
      <c r="D497" s="3" t="s">
        <v>959</v>
      </c>
      <c r="E497" s="3" t="s">
        <v>739</v>
      </c>
      <c r="F497" s="3"/>
    </row>
    <row r="498" ht="15.75" customHeight="1">
      <c r="A498" s="3"/>
      <c r="B498" s="3"/>
      <c r="D498" s="3" t="s">
        <v>960</v>
      </c>
      <c r="E498" s="3" t="s">
        <v>739</v>
      </c>
      <c r="F498" s="3"/>
    </row>
    <row r="499" ht="15.75" customHeight="1">
      <c r="A499" s="3"/>
      <c r="B499" s="3"/>
      <c r="D499" s="3" t="s">
        <v>961</v>
      </c>
      <c r="E499" s="3" t="s">
        <v>962</v>
      </c>
      <c r="F499" s="3"/>
    </row>
    <row r="500" ht="15.75" customHeight="1">
      <c r="A500" s="3"/>
      <c r="B500" s="3"/>
      <c r="D500" s="3" t="s">
        <v>963</v>
      </c>
      <c r="E500" s="3" t="s">
        <v>752</v>
      </c>
      <c r="F500" s="3"/>
    </row>
    <row r="501" ht="15.75" customHeight="1">
      <c r="D501" s="3" t="s">
        <v>964</v>
      </c>
      <c r="E501" s="3" t="s">
        <v>746</v>
      </c>
      <c r="F501" s="3"/>
    </row>
    <row r="502" ht="15.75" customHeight="1">
      <c r="D502" s="3" t="s">
        <v>965</v>
      </c>
      <c r="E502" s="3" t="s">
        <v>739</v>
      </c>
      <c r="F502" s="3"/>
    </row>
    <row r="503" ht="15.75" customHeight="1">
      <c r="D503" s="3" t="s">
        <v>966</v>
      </c>
      <c r="E503" s="3" t="s">
        <v>746</v>
      </c>
      <c r="F503" s="3"/>
    </row>
    <row r="504" ht="15.75" customHeight="1">
      <c r="D504" s="3" t="s">
        <v>967</v>
      </c>
      <c r="E504" s="3" t="s">
        <v>739</v>
      </c>
      <c r="F504" s="3"/>
    </row>
    <row r="505" ht="15.75" customHeight="1">
      <c r="D505" s="3" t="s">
        <v>968</v>
      </c>
      <c r="E505" s="3" t="s">
        <v>969</v>
      </c>
      <c r="F505" s="3"/>
    </row>
    <row r="506" ht="15.75" customHeight="1">
      <c r="D506" s="3" t="s">
        <v>970</v>
      </c>
      <c r="E506" s="3" t="s">
        <v>907</v>
      </c>
      <c r="F506" s="3"/>
    </row>
    <row r="507" ht="15.75" customHeight="1">
      <c r="D507" s="3" t="s">
        <v>971</v>
      </c>
      <c r="E507" s="3" t="s">
        <v>972</v>
      </c>
      <c r="F507" s="3"/>
    </row>
    <row r="508" ht="15.75" customHeight="1">
      <c r="D508" s="3" t="s">
        <v>973</v>
      </c>
      <c r="E508" s="3" t="s">
        <v>524</v>
      </c>
      <c r="F508" s="3"/>
    </row>
    <row r="509" ht="15.75" customHeight="1">
      <c r="D509" s="3" t="s">
        <v>974</v>
      </c>
      <c r="E509" s="3" t="s">
        <v>524</v>
      </c>
      <c r="F509" s="3"/>
    </row>
    <row r="510" ht="15.75" customHeight="1">
      <c r="D510" s="3" t="s">
        <v>975</v>
      </c>
      <c r="E510" s="3" t="s">
        <v>799</v>
      </c>
      <c r="F510" s="3"/>
    </row>
    <row r="511" ht="15.75" customHeight="1">
      <c r="D511" s="3" t="s">
        <v>976</v>
      </c>
      <c r="E511" s="3" t="s">
        <v>333</v>
      </c>
      <c r="F511" s="3"/>
    </row>
    <row r="512" ht="15.75" customHeight="1">
      <c r="D512" s="3" t="s">
        <v>977</v>
      </c>
      <c r="E512" s="3" t="s">
        <v>333</v>
      </c>
      <c r="F512" s="3"/>
    </row>
    <row r="513" ht="15.75" customHeight="1">
      <c r="D513" s="3" t="s">
        <v>978</v>
      </c>
      <c r="E513" s="3" t="s">
        <v>739</v>
      </c>
      <c r="F513" s="3"/>
    </row>
    <row r="514" ht="15.75" customHeight="1">
      <c r="D514" s="3" t="s">
        <v>979</v>
      </c>
      <c r="E514" s="3" t="s">
        <v>339</v>
      </c>
      <c r="F514" s="3"/>
    </row>
    <row r="515" ht="15.75" customHeight="1">
      <c r="D515" s="3" t="s">
        <v>980</v>
      </c>
      <c r="E515" s="3" t="s">
        <v>746</v>
      </c>
      <c r="F515" s="3"/>
    </row>
    <row r="516" ht="15.75" customHeight="1">
      <c r="D516" s="3" t="s">
        <v>981</v>
      </c>
      <c r="E516" s="3" t="s">
        <v>982</v>
      </c>
      <c r="F516" s="3"/>
    </row>
    <row r="517" ht="15.75" customHeight="1">
      <c r="D517" s="3" t="s">
        <v>983</v>
      </c>
      <c r="E517" s="3" t="s">
        <v>739</v>
      </c>
      <c r="F517" s="3"/>
    </row>
    <row r="518" ht="15.75" customHeight="1">
      <c r="D518" s="3" t="s">
        <v>984</v>
      </c>
      <c r="E518" s="3" t="s">
        <v>909</v>
      </c>
      <c r="F518" s="3"/>
    </row>
    <row r="519" ht="15.75" customHeight="1">
      <c r="D519" s="3" t="s">
        <v>985</v>
      </c>
      <c r="E519" s="3" t="s">
        <v>799</v>
      </c>
      <c r="F519" s="3"/>
    </row>
    <row r="520" ht="15.75" customHeight="1">
      <c r="D520" s="3" t="s">
        <v>986</v>
      </c>
      <c r="E520" s="3" t="s">
        <v>799</v>
      </c>
      <c r="F520" s="3"/>
    </row>
    <row r="521" ht="15.75" customHeight="1">
      <c r="D521" s="3" t="s">
        <v>987</v>
      </c>
      <c r="E521" s="3" t="s">
        <v>927</v>
      </c>
      <c r="F521" s="3"/>
    </row>
    <row r="522" ht="15.75" customHeight="1">
      <c r="D522" s="3" t="s">
        <v>988</v>
      </c>
      <c r="E522" s="3" t="s">
        <v>30</v>
      </c>
      <c r="F522" s="3"/>
    </row>
    <row r="523" ht="15.75" customHeight="1">
      <c r="D523" s="3" t="s">
        <v>989</v>
      </c>
      <c r="E523" s="3" t="s">
        <v>342</v>
      </c>
      <c r="F523" s="3"/>
    </row>
    <row r="524" ht="15.75" customHeight="1">
      <c r="D524" s="3" t="s">
        <v>990</v>
      </c>
      <c r="E524" s="3" t="s">
        <v>991</v>
      </c>
      <c r="F524" s="3"/>
    </row>
    <row r="525" ht="15.75" customHeight="1">
      <c r="D525" s="3" t="s">
        <v>992</v>
      </c>
      <c r="E525" s="3" t="s">
        <v>342</v>
      </c>
      <c r="F525" s="3"/>
    </row>
    <row r="526" ht="15.75" customHeight="1">
      <c r="D526" s="3" t="s">
        <v>993</v>
      </c>
      <c r="E526" s="3" t="s">
        <v>793</v>
      </c>
      <c r="F526" s="3"/>
    </row>
    <row r="527" ht="15.75" customHeight="1">
      <c r="D527" s="3" t="s">
        <v>994</v>
      </c>
      <c r="E527" s="3" t="s">
        <v>20</v>
      </c>
      <c r="F527" s="3"/>
    </row>
    <row r="528" ht="15.75" customHeight="1">
      <c r="D528" s="3" t="s">
        <v>995</v>
      </c>
      <c r="E528" s="3" t="s">
        <v>24</v>
      </c>
      <c r="F528" s="3"/>
    </row>
    <row r="529" ht="15.75" customHeight="1">
      <c r="D529" s="3" t="s">
        <v>996</v>
      </c>
      <c r="E529" s="3" t="s">
        <v>997</v>
      </c>
      <c r="F529" s="3"/>
    </row>
    <row r="530" ht="15.75" customHeight="1">
      <c r="D530" s="3" t="s">
        <v>998</v>
      </c>
      <c r="E530" s="3" t="s">
        <v>898</v>
      </c>
      <c r="F530" s="3"/>
    </row>
    <row r="531" ht="15.75" customHeight="1">
      <c r="D531" s="3" t="s">
        <v>999</v>
      </c>
      <c r="E531" s="3" t="s">
        <v>333</v>
      </c>
      <c r="F531" s="3"/>
    </row>
    <row r="532" ht="15.75" customHeight="1">
      <c r="D532" s="3" t="s">
        <v>1000</v>
      </c>
      <c r="E532" s="3" t="s">
        <v>1001</v>
      </c>
      <c r="F532" s="3"/>
    </row>
    <row r="533" ht="15.75" customHeight="1">
      <c r="D533" s="3" t="s">
        <v>1002</v>
      </c>
      <c r="E533" s="3" t="s">
        <v>333</v>
      </c>
      <c r="F533" s="3"/>
    </row>
    <row r="534" ht="15.75" customHeight="1">
      <c r="D534" s="6" t="s">
        <v>1003</v>
      </c>
      <c r="E534" s="3" t="s">
        <v>891</v>
      </c>
      <c r="F534" s="3"/>
    </row>
    <row r="535" ht="15.75" customHeight="1">
      <c r="D535" s="3" t="s">
        <v>1004</v>
      </c>
      <c r="E535" s="3" t="s">
        <v>1005</v>
      </c>
      <c r="F535" s="3"/>
    </row>
    <row r="536" ht="15.75" customHeight="1">
      <c r="D536" s="3" t="s">
        <v>1006</v>
      </c>
      <c r="E536" s="3" t="s">
        <v>759</v>
      </c>
      <c r="F536" s="3"/>
    </row>
    <row r="537" ht="15.75" customHeight="1">
      <c r="D537" s="3" t="s">
        <v>1007</v>
      </c>
      <c r="E537" s="3" t="s">
        <v>936</v>
      </c>
      <c r="F537" s="3"/>
    </row>
    <row r="538" ht="15.75" customHeight="1">
      <c r="D538" s="3" t="s">
        <v>1008</v>
      </c>
      <c r="E538" s="3" t="s">
        <v>333</v>
      </c>
      <c r="F538" s="3"/>
    </row>
    <row r="539" ht="15.75" customHeight="1">
      <c r="D539" s="3" t="s">
        <v>1009</v>
      </c>
      <c r="E539" s="3" t="s">
        <v>20</v>
      </c>
      <c r="F539" s="3"/>
    </row>
    <row r="540" ht="15.75" customHeight="1">
      <c r="D540" s="3" t="s">
        <v>1010</v>
      </c>
      <c r="E540" s="3" t="s">
        <v>1005</v>
      </c>
      <c r="F540" s="3"/>
    </row>
    <row r="541" ht="15.75" customHeight="1">
      <c r="D541" s="3" t="s">
        <v>1011</v>
      </c>
      <c r="E541" s="3" t="s">
        <v>1012</v>
      </c>
      <c r="F541" s="3"/>
    </row>
    <row r="542" ht="15.75" customHeight="1">
      <c r="D542" s="3" t="s">
        <v>1013</v>
      </c>
      <c r="E542" s="3" t="s">
        <v>1014</v>
      </c>
      <c r="F542" s="3"/>
    </row>
    <row r="543" ht="15.75" customHeight="1">
      <c r="D543" s="3" t="s">
        <v>1015</v>
      </c>
      <c r="E543" s="3" t="s">
        <v>339</v>
      </c>
      <c r="F543" s="3"/>
    </row>
    <row r="544" ht="15.75" customHeight="1">
      <c r="D544" s="3" t="s">
        <v>1016</v>
      </c>
      <c r="E544" s="3" t="s">
        <v>342</v>
      </c>
      <c r="F544" s="3"/>
    </row>
    <row r="545" ht="15.75" customHeight="1">
      <c r="D545" s="3" t="s">
        <v>1017</v>
      </c>
      <c r="E545" s="3" t="s">
        <v>30</v>
      </c>
      <c r="F545" s="3"/>
    </row>
    <row r="546" ht="15.75" customHeight="1">
      <c r="D546" s="3" t="s">
        <v>1018</v>
      </c>
      <c r="E546" s="3" t="s">
        <v>339</v>
      </c>
      <c r="F546" s="3"/>
    </row>
    <row r="547" ht="15.75" customHeight="1">
      <c r="D547" s="3" t="s">
        <v>1019</v>
      </c>
      <c r="E547" s="3" t="s">
        <v>799</v>
      </c>
      <c r="F547" s="3"/>
    </row>
    <row r="548" ht="15.75" customHeight="1">
      <c r="D548" s="3" t="s">
        <v>1020</v>
      </c>
      <c r="E548" s="3" t="s">
        <v>898</v>
      </c>
      <c r="F548" s="3"/>
    </row>
    <row r="549" ht="15.75" customHeight="1">
      <c r="D549" s="3" t="s">
        <v>1021</v>
      </c>
      <c r="E549" s="3" t="s">
        <v>339</v>
      </c>
      <c r="F549" s="3"/>
    </row>
    <row r="550" ht="15.75" customHeight="1">
      <c r="D550" s="3" t="s">
        <v>1022</v>
      </c>
      <c r="E550" s="3" t="s">
        <v>746</v>
      </c>
      <c r="F550" s="3"/>
    </row>
    <row r="551" ht="15.75" customHeight="1">
      <c r="D551" s="3" t="s">
        <v>1023</v>
      </c>
      <c r="E551" s="3" t="s">
        <v>1024</v>
      </c>
      <c r="F551" s="3"/>
    </row>
    <row r="552" ht="15.75" customHeight="1">
      <c r="D552" s="3" t="s">
        <v>1025</v>
      </c>
      <c r="E552" s="3" t="s">
        <v>1026</v>
      </c>
      <c r="F552" s="3"/>
    </row>
    <row r="553" ht="15.75" customHeight="1">
      <c r="D553" s="3" t="s">
        <v>1027</v>
      </c>
      <c r="E553" s="3" t="s">
        <v>799</v>
      </c>
      <c r="F553" s="3"/>
    </row>
    <row r="554" ht="15.75" customHeight="1">
      <c r="D554" s="3" t="s">
        <v>1028</v>
      </c>
      <c r="E554" s="3" t="s">
        <v>799</v>
      </c>
      <c r="F554" s="3"/>
    </row>
    <row r="555" ht="15.75" customHeight="1">
      <c r="D555" s="3" t="s">
        <v>1029</v>
      </c>
      <c r="E555" s="3" t="s">
        <v>333</v>
      </c>
      <c r="F555" s="3"/>
    </row>
    <row r="556" ht="15.75" customHeight="1">
      <c r="D556" s="3" t="s">
        <v>1030</v>
      </c>
      <c r="E556" s="3" t="s">
        <v>746</v>
      </c>
      <c r="F556" s="3"/>
    </row>
    <row r="557" ht="15.75" customHeight="1">
      <c r="D557" s="3" t="s">
        <v>1031</v>
      </c>
      <c r="E557" s="3" t="s">
        <v>918</v>
      </c>
      <c r="F557" s="3"/>
    </row>
    <row r="558" ht="15.75" customHeight="1">
      <c r="D558" s="3" t="s">
        <v>1032</v>
      </c>
      <c r="E558" s="3" t="s">
        <v>962</v>
      </c>
      <c r="F558" s="3"/>
    </row>
    <row r="559" ht="15.75" customHeight="1">
      <c r="D559" s="3" t="s">
        <v>1033</v>
      </c>
      <c r="E559" s="3" t="s">
        <v>333</v>
      </c>
      <c r="F559" s="3"/>
    </row>
    <row r="560" ht="15.75" customHeight="1">
      <c r="D560" s="3" t="s">
        <v>1034</v>
      </c>
      <c r="E560" s="3" t="s">
        <v>1035</v>
      </c>
      <c r="F560" s="3"/>
    </row>
    <row r="561" ht="15.75" customHeight="1">
      <c r="D561" s="3" t="s">
        <v>1036</v>
      </c>
      <c r="E561" s="3" t="s">
        <v>1037</v>
      </c>
      <c r="F561" s="3"/>
    </row>
    <row r="562" ht="15.75" customHeight="1">
      <c r="D562" s="3" t="s">
        <v>1038</v>
      </c>
      <c r="E562" s="3" t="s">
        <v>1039</v>
      </c>
      <c r="F562" s="3"/>
    </row>
    <row r="563" ht="15.75" customHeight="1">
      <c r="D563" s="3" t="s">
        <v>1040</v>
      </c>
      <c r="E563" s="3" t="s">
        <v>1041</v>
      </c>
      <c r="F563" s="3"/>
    </row>
    <row r="564" ht="15.75" customHeight="1">
      <c r="D564" s="3" t="s">
        <v>1042</v>
      </c>
      <c r="E564" s="3" t="s">
        <v>1043</v>
      </c>
      <c r="F564" s="3"/>
    </row>
    <row r="565" ht="15.75" customHeight="1">
      <c r="D565" s="3" t="s">
        <v>1044</v>
      </c>
      <c r="E565" s="3" t="s">
        <v>898</v>
      </c>
      <c r="F565" s="3"/>
    </row>
    <row r="566" ht="15.75" customHeight="1">
      <c r="D566" s="3" t="s">
        <v>1045</v>
      </c>
      <c r="E566" s="3" t="s">
        <v>914</v>
      </c>
      <c r="F566" s="3"/>
    </row>
    <row r="567" ht="15.75" customHeight="1">
      <c r="D567" s="3" t="s">
        <v>1046</v>
      </c>
      <c r="E567" s="3" t="s">
        <v>37</v>
      </c>
      <c r="F567" s="3"/>
    </row>
    <row r="568" ht="15.75" customHeight="1">
      <c r="D568" s="3" t="s">
        <v>1047</v>
      </c>
      <c r="E568" s="3" t="s">
        <v>1048</v>
      </c>
      <c r="F568" s="3"/>
    </row>
    <row r="569" ht="15.75" customHeight="1">
      <c r="D569" s="3" t="s">
        <v>1049</v>
      </c>
      <c r="E569" s="3" t="s">
        <v>799</v>
      </c>
      <c r="F569" s="3"/>
    </row>
    <row r="570" ht="15.75" customHeight="1">
      <c r="D570" s="3" t="s">
        <v>1050</v>
      </c>
      <c r="E570" s="3" t="s">
        <v>1051</v>
      </c>
      <c r="F570" s="3"/>
    </row>
    <row r="571" ht="15.75" customHeight="1">
      <c r="D571" s="3" t="s">
        <v>1052</v>
      </c>
      <c r="E571" s="3" t="s">
        <v>962</v>
      </c>
      <c r="F571" s="3"/>
    </row>
    <row r="572" ht="15.75" customHeight="1">
      <c r="D572" s="3" t="s">
        <v>1053</v>
      </c>
      <c r="E572" s="3" t="s">
        <v>799</v>
      </c>
      <c r="F572" s="3"/>
    </row>
    <row r="573" ht="15.75" customHeight="1">
      <c r="D573" s="3" t="s">
        <v>1054</v>
      </c>
      <c r="E573" s="3" t="s">
        <v>333</v>
      </c>
      <c r="F573" s="3"/>
    </row>
    <row r="574" ht="15.75" customHeight="1">
      <c r="D574" s="3" t="s">
        <v>1055</v>
      </c>
      <c r="E574" s="3" t="s">
        <v>924</v>
      </c>
      <c r="F574" s="3"/>
    </row>
    <row r="575" ht="15.75" customHeight="1">
      <c r="D575" s="3" t="s">
        <v>1056</v>
      </c>
      <c r="E575" s="3" t="s">
        <v>1057</v>
      </c>
      <c r="F575" s="3"/>
    </row>
    <row r="576" ht="15.75" customHeight="1">
      <c r="D576" s="3" t="s">
        <v>1058</v>
      </c>
      <c r="E576" s="3" t="s">
        <v>873</v>
      </c>
      <c r="F576" s="3"/>
    </row>
    <row r="577" ht="15.75" customHeight="1">
      <c r="D577" s="3" t="s">
        <v>1059</v>
      </c>
      <c r="E577" s="3" t="s">
        <v>793</v>
      </c>
      <c r="F577" s="3"/>
    </row>
    <row r="578" ht="15.75" customHeight="1">
      <c r="D578" s="3" t="s">
        <v>1060</v>
      </c>
      <c r="E578" s="3" t="s">
        <v>1061</v>
      </c>
      <c r="F578" s="3"/>
    </row>
    <row r="579" ht="15.75" customHeight="1">
      <c r="D579" s="3" t="s">
        <v>1062</v>
      </c>
      <c r="E579" s="3" t="s">
        <v>777</v>
      </c>
      <c r="F579" s="3"/>
    </row>
    <row r="580" ht="15.75" customHeight="1">
      <c r="D580" s="3" t="s">
        <v>1063</v>
      </c>
      <c r="E580" s="3" t="s">
        <v>333</v>
      </c>
      <c r="F580" s="3"/>
    </row>
    <row r="581" ht="15.75" customHeight="1">
      <c r="D581" s="3" t="s">
        <v>1064</v>
      </c>
      <c r="E581" s="3" t="s">
        <v>739</v>
      </c>
      <c r="F581" s="3"/>
    </row>
    <row r="582" ht="15.75" customHeight="1">
      <c r="D582" s="3" t="s">
        <v>1065</v>
      </c>
      <c r="E582" s="3" t="s">
        <v>1066</v>
      </c>
      <c r="F582" s="3"/>
    </row>
    <row r="583" ht="15.75" customHeight="1">
      <c r="D583" s="3" t="s">
        <v>1067</v>
      </c>
      <c r="E583" s="3" t="s">
        <v>761</v>
      </c>
      <c r="F583" s="3"/>
    </row>
    <row r="584" ht="15.75" customHeight="1">
      <c r="D584" s="3" t="s">
        <v>1068</v>
      </c>
      <c r="E584" s="3" t="s">
        <v>1069</v>
      </c>
      <c r="F584" s="3"/>
    </row>
    <row r="585" ht="15.75" customHeight="1">
      <c r="D585" s="10" t="s">
        <v>1070</v>
      </c>
      <c r="E585" s="3" t="s">
        <v>333</v>
      </c>
      <c r="F585" s="3"/>
    </row>
    <row r="586" ht="15.75" customHeight="1">
      <c r="D586" s="3" t="s">
        <v>1071</v>
      </c>
      <c r="E586" s="3" t="s">
        <v>1072</v>
      </c>
      <c r="F586" s="3"/>
    </row>
    <row r="587" ht="15.75" customHeight="1">
      <c r="D587" s="3" t="s">
        <v>1073</v>
      </c>
      <c r="E587" s="3" t="s">
        <v>802</v>
      </c>
      <c r="F587" s="3"/>
    </row>
    <row r="588" ht="15.75" customHeight="1">
      <c r="D588" s="3" t="s">
        <v>1074</v>
      </c>
      <c r="E588" s="3" t="s">
        <v>746</v>
      </c>
      <c r="F588" s="3"/>
    </row>
    <row r="589" ht="15.75" customHeight="1">
      <c r="D589" s="3" t="s">
        <v>1075</v>
      </c>
      <c r="E589" s="3" t="s">
        <v>752</v>
      </c>
      <c r="F589" s="3"/>
    </row>
    <row r="590" ht="15.75" customHeight="1">
      <c r="D590" s="3" t="s">
        <v>1076</v>
      </c>
      <c r="E590" s="3" t="s">
        <v>339</v>
      </c>
      <c r="F590" s="3"/>
    </row>
    <row r="591" ht="15.75" customHeight="1">
      <c r="D591" s="3" t="s">
        <v>1077</v>
      </c>
      <c r="E591" s="3" t="s">
        <v>793</v>
      </c>
      <c r="F591" s="3"/>
    </row>
    <row r="592" ht="15.75" customHeight="1">
      <c r="D592" s="3" t="s">
        <v>1078</v>
      </c>
      <c r="E592" s="3" t="s">
        <v>802</v>
      </c>
      <c r="F592" s="3"/>
    </row>
    <row r="593" ht="15.75" customHeight="1">
      <c r="D593" s="3" t="s">
        <v>1079</v>
      </c>
      <c r="E593" s="3" t="s">
        <v>786</v>
      </c>
      <c r="F593" s="3"/>
    </row>
    <row r="594" ht="15.75" customHeight="1">
      <c r="D594" s="3" t="s">
        <v>1080</v>
      </c>
      <c r="E594" s="3" t="s">
        <v>24</v>
      </c>
      <c r="F594" s="3"/>
    </row>
    <row r="595" ht="15.75" customHeight="1">
      <c r="D595" s="3" t="s">
        <v>1081</v>
      </c>
      <c r="E595" s="3" t="s">
        <v>799</v>
      </c>
      <c r="F595" s="3"/>
    </row>
    <row r="596" ht="15.75" customHeight="1">
      <c r="D596" s="3" t="s">
        <v>1082</v>
      </c>
      <c r="E596" s="3" t="s">
        <v>732</v>
      </c>
      <c r="F596" s="3"/>
    </row>
    <row r="597" ht="15.75" customHeight="1">
      <c r="D597" s="3" t="s">
        <v>1083</v>
      </c>
      <c r="E597" s="3" t="s">
        <v>339</v>
      </c>
      <c r="F597" s="3"/>
    </row>
    <row r="598" ht="15.75" customHeight="1">
      <c r="D598" s="3" t="s">
        <v>1084</v>
      </c>
      <c r="E598" s="3" t="s">
        <v>739</v>
      </c>
      <c r="F598" s="3"/>
    </row>
    <row r="599" ht="15.75" customHeight="1">
      <c r="D599" s="3" t="s">
        <v>1085</v>
      </c>
      <c r="E599" s="3" t="s">
        <v>1086</v>
      </c>
      <c r="F599" s="3"/>
    </row>
    <row r="600" ht="15.75" customHeight="1">
      <c r="D600" s="3" t="s">
        <v>1087</v>
      </c>
      <c r="E600" s="3" t="s">
        <v>793</v>
      </c>
      <c r="F600" s="3"/>
    </row>
    <row r="601" ht="15.75" customHeight="1">
      <c r="D601" s="3" t="s">
        <v>1088</v>
      </c>
      <c r="E601" s="3" t="s">
        <v>45</v>
      </c>
      <c r="F601" s="3"/>
    </row>
    <row r="602" ht="15.75" customHeight="1">
      <c r="D602" s="3" t="s">
        <v>1089</v>
      </c>
      <c r="E602" s="3" t="s">
        <v>339</v>
      </c>
      <c r="F602" s="3"/>
    </row>
    <row r="603" ht="15.75" customHeight="1">
      <c r="D603" s="3" t="s">
        <v>1090</v>
      </c>
      <c r="E603" s="3" t="s">
        <v>1091</v>
      </c>
      <c r="F603" s="3"/>
    </row>
    <row r="604" ht="15.75" customHeight="1">
      <c r="D604" s="3" t="s">
        <v>1092</v>
      </c>
      <c r="E604" s="3" t="s">
        <v>1093</v>
      </c>
      <c r="F604" s="3"/>
    </row>
    <row r="605" ht="15.75" customHeight="1">
      <c r="D605" s="3" t="s">
        <v>1094</v>
      </c>
      <c r="E605" s="3" t="s">
        <v>904</v>
      </c>
      <c r="F605" s="3"/>
    </row>
    <row r="606" ht="15.75" customHeight="1">
      <c r="D606" s="3" t="s">
        <v>1095</v>
      </c>
      <c r="E606" s="3" t="s">
        <v>793</v>
      </c>
      <c r="F606" s="3"/>
    </row>
    <row r="607" ht="15.75" customHeight="1">
      <c r="D607" s="3" t="s">
        <v>1096</v>
      </c>
      <c r="E607" s="3" t="s">
        <v>516</v>
      </c>
      <c r="F607" s="3"/>
    </row>
    <row r="608" ht="15.75" customHeight="1">
      <c r="D608" s="3" t="s">
        <v>1097</v>
      </c>
      <c r="E608" s="3" t="s">
        <v>1098</v>
      </c>
      <c r="F608" s="3"/>
    </row>
    <row r="609" ht="15.75" customHeight="1">
      <c r="D609" s="3" t="s">
        <v>1099</v>
      </c>
      <c r="E609" s="3" t="s">
        <v>991</v>
      </c>
      <c r="F609" s="3"/>
    </row>
    <row r="610" ht="15.75" customHeight="1">
      <c r="D610" s="3" t="s">
        <v>1100</v>
      </c>
      <c r="E610" s="3" t="s">
        <v>927</v>
      </c>
      <c r="F610" s="3"/>
    </row>
    <row r="611" ht="15.75" customHeight="1">
      <c r="D611" s="3" t="s">
        <v>1101</v>
      </c>
      <c r="E611" s="3" t="s">
        <v>333</v>
      </c>
      <c r="F611" s="3"/>
    </row>
    <row r="612" ht="15.75" customHeight="1">
      <c r="D612" s="10" t="s">
        <v>1102</v>
      </c>
      <c r="E612" s="10" t="s">
        <v>333</v>
      </c>
      <c r="F612" s="3"/>
    </row>
    <row r="613" ht="15.75" customHeight="1">
      <c r="D613" s="3" t="s">
        <v>1103</v>
      </c>
      <c r="E613" s="3" t="s">
        <v>339</v>
      </c>
      <c r="F613" s="3"/>
    </row>
    <row r="614" ht="15.75" customHeight="1">
      <c r="D614" s="3" t="s">
        <v>1104</v>
      </c>
      <c r="E614" s="3" t="s">
        <v>907</v>
      </c>
      <c r="F614" s="3"/>
    </row>
    <row r="615" ht="15.75" customHeight="1">
      <c r="D615" s="3" t="s">
        <v>1105</v>
      </c>
      <c r="E615" s="3" t="s">
        <v>793</v>
      </c>
      <c r="F615" s="3"/>
    </row>
    <row r="616" ht="15.75" customHeight="1">
      <c r="D616" s="3" t="s">
        <v>1106</v>
      </c>
      <c r="E616" s="3" t="s">
        <v>1107</v>
      </c>
      <c r="F616" s="3"/>
    </row>
    <row r="617" ht="15.75" customHeight="1">
      <c r="D617" s="3" t="s">
        <v>1108</v>
      </c>
      <c r="E617" s="3" t="s">
        <v>799</v>
      </c>
      <c r="F617" s="3"/>
    </row>
    <row r="618" ht="15.75" customHeight="1">
      <c r="D618" s="3" t="s">
        <v>1109</v>
      </c>
      <c r="E618" s="3" t="s">
        <v>333</v>
      </c>
      <c r="F618" s="3"/>
    </row>
    <row r="619" ht="15.75" customHeight="1">
      <c r="D619" s="3" t="s">
        <v>1110</v>
      </c>
      <c r="E619" s="3" t="s">
        <v>1111</v>
      </c>
      <c r="F619" s="3"/>
    </row>
    <row r="620" ht="15.75" customHeight="1">
      <c r="D620" s="3" t="s">
        <v>1112</v>
      </c>
      <c r="E620" s="3" t="s">
        <v>1113</v>
      </c>
      <c r="F620" s="3"/>
    </row>
    <row r="621" ht="15.75" customHeight="1">
      <c r="D621" s="3" t="s">
        <v>1114</v>
      </c>
      <c r="E621" s="3" t="s">
        <v>991</v>
      </c>
      <c r="F621" s="3"/>
    </row>
    <row r="622" ht="15.75" customHeight="1">
      <c r="D622" s="3" t="s">
        <v>1115</v>
      </c>
      <c r="E622" s="3" t="s">
        <v>904</v>
      </c>
      <c r="F622" s="3"/>
    </row>
    <row r="623" ht="15.75" customHeight="1">
      <c r="D623" s="3" t="s">
        <v>1116</v>
      </c>
      <c r="E623" s="3" t="s">
        <v>799</v>
      </c>
      <c r="F623" s="3"/>
    </row>
    <row r="624" ht="15.75" customHeight="1">
      <c r="D624" s="3" t="s">
        <v>1117</v>
      </c>
      <c r="E624" s="3" t="s">
        <v>791</v>
      </c>
      <c r="F624" s="3"/>
    </row>
    <row r="625" ht="15.75" customHeight="1">
      <c r="D625" s="3" t="s">
        <v>1118</v>
      </c>
      <c r="E625" s="3" t="s">
        <v>739</v>
      </c>
      <c r="F625" s="3"/>
    </row>
    <row r="626" ht="15.75" customHeight="1">
      <c r="D626" s="3" t="s">
        <v>1119</v>
      </c>
      <c r="E626" s="3" t="s">
        <v>1120</v>
      </c>
      <c r="F626" s="3"/>
    </row>
    <row r="627" ht="15.75" customHeight="1">
      <c r="D627" s="3" t="s">
        <v>1121</v>
      </c>
      <c r="E627" s="3" t="s">
        <v>1122</v>
      </c>
      <c r="F627" s="3"/>
    </row>
    <row r="628" ht="15.75" customHeight="1">
      <c r="D628" s="3" t="s">
        <v>1123</v>
      </c>
      <c r="E628" s="3" t="s">
        <v>516</v>
      </c>
      <c r="F628" s="3"/>
    </row>
    <row r="629" ht="15.75" customHeight="1">
      <c r="D629" s="3" t="s">
        <v>1124</v>
      </c>
      <c r="E629" s="3" t="s">
        <v>911</v>
      </c>
      <c r="F629" s="3"/>
    </row>
    <row r="630" ht="15.75" customHeight="1">
      <c r="D630" s="3" t="s">
        <v>1125</v>
      </c>
      <c r="E630" s="3" t="s">
        <v>333</v>
      </c>
      <c r="F630" s="3"/>
    </row>
    <row r="631" ht="15.75" customHeight="1">
      <c r="D631" s="10" t="s">
        <v>1126</v>
      </c>
      <c r="E631" s="3" t="s">
        <v>891</v>
      </c>
      <c r="F631" s="3"/>
    </row>
    <row r="632" ht="15.75" customHeight="1">
      <c r="D632" s="10" t="s">
        <v>1127</v>
      </c>
      <c r="E632" s="3" t="s">
        <v>524</v>
      </c>
      <c r="F632" s="3"/>
    </row>
    <row r="633" ht="15.75" customHeight="1">
      <c r="D633" s="11" t="s">
        <v>1128</v>
      </c>
      <c r="E633" s="3" t="s">
        <v>1129</v>
      </c>
      <c r="F633" s="3"/>
    </row>
    <row r="634" ht="15.75" customHeight="1">
      <c r="D634" s="3" t="s">
        <v>1130</v>
      </c>
      <c r="E634" s="3" t="s">
        <v>1131</v>
      </c>
      <c r="F634" s="3"/>
    </row>
    <row r="635" ht="15.75" customHeight="1">
      <c r="D635" s="3" t="s">
        <v>1132</v>
      </c>
      <c r="E635" s="3" t="s">
        <v>1133</v>
      </c>
      <c r="F635" s="3"/>
    </row>
    <row r="636" ht="15.75" customHeight="1">
      <c r="D636" s="12" t="s">
        <v>1134</v>
      </c>
      <c r="E636" s="13" t="s">
        <v>1135</v>
      </c>
      <c r="F636" s="13"/>
    </row>
    <row r="637" ht="15.75" customHeight="1">
      <c r="D637" s="12" t="s">
        <v>1136</v>
      </c>
      <c r="E637" s="13" t="s">
        <v>1137</v>
      </c>
      <c r="F637" s="13"/>
    </row>
    <row r="638" ht="15.75" customHeight="1">
      <c r="D638" s="12" t="s">
        <v>1138</v>
      </c>
      <c r="E638" s="13" t="s">
        <v>1139</v>
      </c>
      <c r="F638" s="13"/>
    </row>
    <row r="639" ht="15.75" customHeight="1">
      <c r="D639" s="12" t="s">
        <v>1140</v>
      </c>
      <c r="E639" s="13" t="s">
        <v>1139</v>
      </c>
      <c r="F639" s="13"/>
    </row>
    <row r="640" ht="15.75" customHeight="1">
      <c r="D640" s="12" t="s">
        <v>1141</v>
      </c>
      <c r="E640" s="13" t="s">
        <v>333</v>
      </c>
      <c r="F640" s="13"/>
    </row>
    <row r="641" ht="15.75" customHeight="1">
      <c r="D641" s="12" t="s">
        <v>1142</v>
      </c>
      <c r="E641" s="13" t="s">
        <v>739</v>
      </c>
      <c r="F641" s="13"/>
    </row>
    <row r="642" ht="15.75" customHeight="1">
      <c r="D642" s="12" t="s">
        <v>1143</v>
      </c>
      <c r="E642" s="13" t="s">
        <v>991</v>
      </c>
      <c r="F642" s="13"/>
    </row>
    <row r="643" ht="15.75" customHeight="1">
      <c r="D643" s="12" t="s">
        <v>1144</v>
      </c>
      <c r="E643" s="13" t="s">
        <v>802</v>
      </c>
      <c r="F643" s="13"/>
    </row>
    <row r="644" ht="15.75" customHeight="1">
      <c r="D644" s="12" t="s">
        <v>1145</v>
      </c>
      <c r="E644" s="13" t="s">
        <v>1146</v>
      </c>
      <c r="F644" s="13"/>
    </row>
    <row r="645" ht="15.75" customHeight="1">
      <c r="D645" s="12" t="s">
        <v>1147</v>
      </c>
      <c r="E645" s="13" t="s">
        <v>1148</v>
      </c>
      <c r="F645" s="13"/>
    </row>
    <row r="646" ht="15.75" customHeight="1">
      <c r="D646" s="12" t="s">
        <v>1149</v>
      </c>
      <c r="E646" s="13" t="s">
        <v>793</v>
      </c>
      <c r="F646" s="13"/>
    </row>
    <row r="647" ht="15.75" customHeight="1">
      <c r="D647" s="12" t="s">
        <v>1150</v>
      </c>
      <c r="E647" s="13" t="s">
        <v>1151</v>
      </c>
      <c r="F647" s="13"/>
    </row>
    <row r="648" ht="15.75" customHeight="1">
      <c r="D648" s="12" t="s">
        <v>1152</v>
      </c>
      <c r="E648" s="13" t="s">
        <v>1153</v>
      </c>
      <c r="F648" s="13"/>
    </row>
    <row r="649" ht="15.75" customHeight="1">
      <c r="D649" s="12" t="s">
        <v>1154</v>
      </c>
      <c r="E649" s="13" t="s">
        <v>1155</v>
      </c>
      <c r="F649" s="13"/>
    </row>
    <row r="650" ht="15.75" customHeight="1">
      <c r="D650" s="12" t="s">
        <v>1156</v>
      </c>
      <c r="E650" s="13" t="s">
        <v>746</v>
      </c>
      <c r="F650" s="13"/>
    </row>
    <row r="651" ht="15.75" customHeight="1">
      <c r="D651" s="12" t="s">
        <v>1157</v>
      </c>
      <c r="E651" s="13" t="s">
        <v>799</v>
      </c>
      <c r="F651" s="13"/>
    </row>
    <row r="652" ht="15.75" customHeight="1">
      <c r="D652" s="12" t="s">
        <v>1158</v>
      </c>
      <c r="E652" s="13" t="s">
        <v>1146</v>
      </c>
      <c r="F652" s="13"/>
    </row>
    <row r="653" ht="15.75" customHeight="1">
      <c r="D653" s="12" t="s">
        <v>1159</v>
      </c>
      <c r="E653" s="13" t="s">
        <v>333</v>
      </c>
      <c r="F653" s="13"/>
    </row>
    <row r="654" ht="15.75" customHeight="1">
      <c r="D654" s="12" t="s">
        <v>1160</v>
      </c>
      <c r="E654" s="13" t="s">
        <v>991</v>
      </c>
      <c r="F654" s="13"/>
    </row>
    <row r="655" ht="15.75" customHeight="1">
      <c r="D655" s="12" t="s">
        <v>1161</v>
      </c>
      <c r="E655" s="13" t="s">
        <v>991</v>
      </c>
      <c r="F655" s="13"/>
    </row>
    <row r="656" ht="15.75" customHeight="1">
      <c r="D656" s="12" t="s">
        <v>1162</v>
      </c>
      <c r="E656" s="13" t="s">
        <v>757</v>
      </c>
      <c r="F656" s="13"/>
    </row>
    <row r="657" ht="15.75" customHeight="1">
      <c r="D657" s="12" t="s">
        <v>1163</v>
      </c>
      <c r="E657" s="13" t="s">
        <v>746</v>
      </c>
      <c r="F657" s="13"/>
    </row>
    <row r="658" ht="15.75" customHeight="1">
      <c r="D658" s="12" t="s">
        <v>1164</v>
      </c>
      <c r="E658" s="13" t="s">
        <v>342</v>
      </c>
      <c r="F658" s="13"/>
    </row>
    <row r="659" ht="15.75" customHeight="1">
      <c r="D659" s="12" t="s">
        <v>1165</v>
      </c>
      <c r="E659" s="13" t="s">
        <v>793</v>
      </c>
      <c r="F659" s="13"/>
    </row>
    <row r="660" ht="15.75" customHeight="1">
      <c r="D660" s="12" t="s">
        <v>1166</v>
      </c>
      <c r="E660" s="13" t="s">
        <v>759</v>
      </c>
      <c r="F660" s="13"/>
    </row>
    <row r="661" ht="15.75" customHeight="1">
      <c r="D661" s="12" t="s">
        <v>1167</v>
      </c>
      <c r="E661" s="13" t="s">
        <v>991</v>
      </c>
      <c r="F661" s="13"/>
    </row>
    <row r="662" ht="15.75" customHeight="1">
      <c r="D662" s="12" t="s">
        <v>1168</v>
      </c>
      <c r="E662" s="13" t="s">
        <v>757</v>
      </c>
      <c r="F662" s="13"/>
    </row>
    <row r="663" ht="15.75" customHeight="1">
      <c r="D663" s="13" t="s">
        <v>1169</v>
      </c>
      <c r="E663" s="13" t="s">
        <v>333</v>
      </c>
      <c r="F663" s="13"/>
    </row>
    <row r="664" ht="15.75" customHeight="1">
      <c r="D664" s="13" t="s">
        <v>1170</v>
      </c>
      <c r="E664" s="13" t="s">
        <v>1171</v>
      </c>
      <c r="F664" s="13"/>
    </row>
    <row r="665" ht="15.75" customHeight="1">
      <c r="D665" s="13" t="s">
        <v>1172</v>
      </c>
      <c r="E665" s="13" t="s">
        <v>824</v>
      </c>
      <c r="F665" s="13"/>
    </row>
    <row r="666" ht="15.75" customHeight="1">
      <c r="D666" s="14">
        <v>1385215.0</v>
      </c>
      <c r="E666" s="15" t="s">
        <v>1129</v>
      </c>
      <c r="F666" s="13"/>
    </row>
    <row r="667" ht="15.75" customHeight="1">
      <c r="D667" s="3"/>
      <c r="E667" s="3"/>
      <c r="F667" s="3"/>
    </row>
    <row r="668" ht="15.75" customHeight="1">
      <c r="D668" s="3"/>
      <c r="E668" s="3"/>
      <c r="F668" s="3"/>
    </row>
    <row r="669" ht="15.75" customHeight="1">
      <c r="D669" s="3"/>
      <c r="E669" s="3"/>
      <c r="F669" s="3"/>
    </row>
    <row r="670" ht="15.75" customHeight="1">
      <c r="D670" s="3"/>
      <c r="E670" s="3"/>
      <c r="F670" s="3"/>
    </row>
    <row r="671" ht="15.75" customHeight="1">
      <c r="D671" s="3"/>
      <c r="E671" s="3"/>
      <c r="F671" s="3"/>
    </row>
    <row r="672" ht="15.75" customHeight="1">
      <c r="D672" s="3"/>
      <c r="E672" s="3"/>
      <c r="F672" s="3"/>
    </row>
    <row r="673" ht="15.75" customHeight="1">
      <c r="D673" s="3"/>
      <c r="E673" s="3"/>
      <c r="F673" s="3"/>
    </row>
    <row r="674" ht="15.75" customHeight="1">
      <c r="D674" s="3"/>
      <c r="E674" s="3"/>
      <c r="F674" s="3"/>
    </row>
    <row r="675" ht="15.75" customHeight="1">
      <c r="D675" s="3"/>
      <c r="E675" s="3"/>
      <c r="F675" s="3"/>
    </row>
    <row r="676" ht="15.75" customHeight="1">
      <c r="D676" s="3"/>
      <c r="E676" s="3"/>
      <c r="F676" s="3"/>
    </row>
    <row r="677" ht="15.75" customHeight="1">
      <c r="D677" s="3"/>
      <c r="E677" s="3"/>
      <c r="F677" s="3"/>
    </row>
    <row r="678" ht="15.75" customHeight="1">
      <c r="D678" s="3"/>
      <c r="E678" s="3"/>
      <c r="F678" s="3"/>
    </row>
    <row r="679" ht="15.75" customHeight="1">
      <c r="D679" s="3"/>
      <c r="E679" s="3"/>
      <c r="F679" s="3"/>
    </row>
    <row r="680" ht="15.75" customHeight="1">
      <c r="D680" s="3"/>
      <c r="E680" s="3"/>
      <c r="F680" s="3"/>
    </row>
    <row r="681" ht="15.75" customHeight="1">
      <c r="D681" s="3"/>
      <c r="E681" s="3"/>
      <c r="F681" s="3"/>
    </row>
    <row r="682" ht="15.75" customHeight="1">
      <c r="D682" s="3"/>
      <c r="E682" s="3"/>
      <c r="F682" s="3"/>
    </row>
    <row r="683" ht="15.75" customHeight="1">
      <c r="D683" s="3"/>
      <c r="E683" s="3"/>
      <c r="F683" s="3"/>
    </row>
    <row r="684" ht="15.75" customHeight="1">
      <c r="D684" s="3"/>
      <c r="E684" s="3"/>
      <c r="F684" s="3"/>
    </row>
    <row r="685" ht="15.75" customHeight="1">
      <c r="D685" s="3"/>
      <c r="E685" s="3"/>
      <c r="F685" s="3"/>
    </row>
    <row r="686" ht="15.75" customHeight="1">
      <c r="D686" s="3"/>
      <c r="E686" s="3"/>
      <c r="F686" s="3"/>
    </row>
    <row r="687" ht="15.75" customHeight="1">
      <c r="D687" s="3"/>
      <c r="E687" s="3"/>
      <c r="F687" s="3"/>
    </row>
    <row r="688" ht="15.75" customHeight="1">
      <c r="D688" s="3"/>
      <c r="E688" s="3"/>
      <c r="F688" s="3"/>
    </row>
    <row r="689" ht="15.75" customHeight="1">
      <c r="D689" s="3"/>
      <c r="E689" s="3"/>
      <c r="F689" s="3"/>
    </row>
    <row r="690" ht="15.75" customHeight="1">
      <c r="D690" s="3"/>
      <c r="E690" s="3"/>
      <c r="F690" s="3"/>
    </row>
    <row r="691" ht="15.75" customHeight="1">
      <c r="D691" s="3"/>
      <c r="E691" s="3"/>
      <c r="F691" s="3"/>
    </row>
    <row r="692" ht="15.75" customHeight="1">
      <c r="D692" s="3"/>
      <c r="E692" s="3"/>
      <c r="F692" s="3"/>
    </row>
    <row r="693" ht="15.75" customHeight="1">
      <c r="D693" s="3"/>
      <c r="E693" s="3"/>
      <c r="F693" s="3"/>
    </row>
    <row r="694" ht="15.75" customHeight="1">
      <c r="D694" s="3"/>
      <c r="E694" s="3"/>
      <c r="F694" s="3"/>
    </row>
    <row r="695" ht="15.75" customHeight="1">
      <c r="D695" s="3"/>
      <c r="E695" s="3"/>
      <c r="F695" s="3"/>
    </row>
    <row r="696" ht="15.75" customHeight="1">
      <c r="D696" s="3"/>
      <c r="E696" s="3"/>
      <c r="F696" s="3"/>
    </row>
    <row r="697" ht="15.75" customHeight="1">
      <c r="D697" s="3"/>
      <c r="E697" s="3"/>
      <c r="F697" s="3"/>
    </row>
    <row r="698" ht="15.75" customHeight="1">
      <c r="D698" s="3"/>
      <c r="E698" s="3"/>
      <c r="F698" s="3"/>
    </row>
    <row r="699" ht="15.75" customHeight="1">
      <c r="D699" s="3"/>
      <c r="E699" s="3"/>
      <c r="F699" s="3"/>
    </row>
    <row r="700" ht="15.75" customHeight="1">
      <c r="D700" s="3"/>
      <c r="E700" s="3"/>
      <c r="F700" s="3"/>
    </row>
    <row r="701" ht="15.75" customHeight="1">
      <c r="D701" s="3"/>
      <c r="E701" s="3"/>
      <c r="F701" s="3"/>
    </row>
    <row r="702" ht="15.75" customHeight="1">
      <c r="D702" s="3"/>
      <c r="E702" s="3"/>
      <c r="F702" s="3"/>
    </row>
    <row r="703" ht="15.75" customHeight="1">
      <c r="D703" s="3"/>
      <c r="E703" s="3"/>
      <c r="F703" s="3"/>
    </row>
    <row r="704" ht="15.75" customHeight="1">
      <c r="D704" s="3"/>
      <c r="E704" s="3"/>
      <c r="F704" s="3"/>
    </row>
    <row r="705" ht="15.75" customHeight="1">
      <c r="D705" s="3"/>
      <c r="E705" s="3"/>
      <c r="F705" s="3"/>
    </row>
    <row r="706" ht="15.75" customHeight="1">
      <c r="D706" s="3"/>
      <c r="E706" s="3"/>
      <c r="F706" s="3"/>
    </row>
    <row r="707" ht="15.75" customHeight="1">
      <c r="D707" s="3"/>
      <c r="E707" s="3"/>
      <c r="F707" s="3"/>
    </row>
    <row r="708" ht="15.75" customHeight="1">
      <c r="D708" s="3"/>
      <c r="E708" s="3"/>
      <c r="F708" s="3"/>
    </row>
    <row r="709" ht="15.75" customHeight="1">
      <c r="D709" s="3"/>
      <c r="E709" s="3"/>
      <c r="F709" s="3"/>
    </row>
    <row r="710" ht="15.75" customHeight="1">
      <c r="D710" s="3"/>
      <c r="E710" s="3"/>
      <c r="F710" s="3"/>
    </row>
    <row r="711" ht="15.75" customHeight="1">
      <c r="D711" s="3"/>
      <c r="E711" s="3"/>
      <c r="F711" s="3"/>
    </row>
    <row r="712" ht="15.75" customHeight="1">
      <c r="D712" s="3"/>
      <c r="E712" s="3"/>
      <c r="F712" s="3"/>
    </row>
    <row r="713" ht="15.75" customHeight="1">
      <c r="D713" s="3"/>
      <c r="E713" s="3"/>
      <c r="F713" s="3"/>
    </row>
    <row r="714" ht="15.75" customHeight="1">
      <c r="D714" s="3"/>
      <c r="E714" s="3"/>
      <c r="F714" s="3"/>
    </row>
    <row r="715" ht="15.75" customHeight="1">
      <c r="D715" s="3"/>
      <c r="E715" s="3"/>
      <c r="F715" s="3"/>
    </row>
    <row r="716" ht="15.75" customHeight="1">
      <c r="D716" s="3"/>
      <c r="E716" s="3"/>
      <c r="F716" s="3"/>
    </row>
    <row r="717" ht="15.75" customHeight="1">
      <c r="D717" s="3"/>
      <c r="E717" s="3"/>
      <c r="F717" s="3"/>
    </row>
    <row r="718" ht="15.75" customHeight="1">
      <c r="D718" s="3"/>
      <c r="E718" s="3"/>
      <c r="F718" s="3"/>
    </row>
    <row r="719" ht="15.75" customHeight="1">
      <c r="D719" s="3"/>
      <c r="E719" s="3"/>
      <c r="F719" s="3"/>
    </row>
    <row r="720" ht="15.75" customHeight="1">
      <c r="D720" s="3"/>
      <c r="E720" s="3"/>
      <c r="F720" s="3"/>
    </row>
    <row r="721" ht="15.75" customHeight="1">
      <c r="D721" s="3"/>
      <c r="E721" s="3"/>
      <c r="F721" s="3"/>
    </row>
    <row r="722" ht="15.75" customHeight="1">
      <c r="D722" s="3"/>
      <c r="E722" s="3"/>
      <c r="F722" s="3"/>
    </row>
    <row r="723" ht="15.75" customHeight="1">
      <c r="D723" s="3"/>
      <c r="E723" s="3"/>
      <c r="F723" s="3"/>
    </row>
    <row r="724" ht="15.75" customHeight="1">
      <c r="D724" s="3"/>
      <c r="E724" s="3"/>
      <c r="F724" s="3"/>
    </row>
    <row r="725" ht="15.75" customHeight="1">
      <c r="D725" s="3"/>
      <c r="E725" s="3"/>
      <c r="F725" s="3"/>
    </row>
    <row r="726" ht="15.75" customHeight="1">
      <c r="D726" s="3"/>
      <c r="E726" s="3"/>
      <c r="F726" s="3"/>
    </row>
    <row r="727" ht="15.75" customHeight="1">
      <c r="D727" s="3"/>
      <c r="E727" s="3"/>
      <c r="F727" s="3"/>
    </row>
    <row r="728" ht="15.75" customHeight="1">
      <c r="D728" s="3"/>
      <c r="E728" s="3"/>
      <c r="F728" s="3"/>
    </row>
    <row r="729" ht="15.75" customHeight="1">
      <c r="D729" s="3"/>
      <c r="E729" s="3"/>
      <c r="F729" s="3"/>
    </row>
    <row r="730" ht="15.75" customHeight="1">
      <c r="D730" s="3"/>
      <c r="E730" s="3"/>
      <c r="F730" s="3"/>
    </row>
    <row r="731" ht="15.75" customHeight="1">
      <c r="D731" s="3"/>
      <c r="E731" s="3"/>
      <c r="F731" s="3"/>
    </row>
    <row r="732" ht="15.75" customHeight="1">
      <c r="D732" s="3"/>
      <c r="E732" s="3"/>
      <c r="F732" s="3"/>
    </row>
    <row r="733" ht="15.75" customHeight="1">
      <c r="D733" s="3"/>
      <c r="E733" s="3"/>
      <c r="F733" s="3"/>
    </row>
    <row r="734" ht="15.75" customHeight="1">
      <c r="D734" s="3"/>
      <c r="E734" s="3"/>
      <c r="F734" s="3"/>
    </row>
    <row r="735" ht="15.75" customHeight="1">
      <c r="D735" s="3"/>
      <c r="E735" s="3"/>
      <c r="F735" s="3"/>
    </row>
    <row r="736" ht="15.75" customHeight="1">
      <c r="D736" s="3"/>
      <c r="E736" s="3"/>
      <c r="F736" s="3"/>
    </row>
    <row r="737" ht="15.75" customHeight="1">
      <c r="D737" s="3"/>
      <c r="E737" s="3"/>
      <c r="F737" s="3"/>
    </row>
    <row r="738" ht="15.75" customHeight="1">
      <c r="D738" s="3"/>
      <c r="E738" s="3"/>
      <c r="F738" s="3"/>
    </row>
    <row r="739" ht="15.75" customHeight="1">
      <c r="D739" s="3"/>
      <c r="E739" s="3"/>
      <c r="F739" s="3"/>
    </row>
    <row r="740" ht="15.75" customHeight="1">
      <c r="D740" s="3"/>
      <c r="E740" s="3"/>
      <c r="F740" s="3"/>
    </row>
    <row r="741" ht="15.75" customHeight="1">
      <c r="D741" s="3"/>
      <c r="E741" s="3"/>
      <c r="F741" s="3"/>
    </row>
    <row r="742" ht="15.75" customHeight="1">
      <c r="D742" s="3"/>
      <c r="E742" s="3"/>
      <c r="F742" s="3"/>
    </row>
    <row r="743" ht="15.75" customHeight="1">
      <c r="D743" s="3"/>
      <c r="E743" s="3"/>
      <c r="F743" s="3"/>
    </row>
    <row r="744" ht="15.75" customHeight="1">
      <c r="D744" s="3"/>
      <c r="E744" s="3"/>
      <c r="F744" s="3"/>
    </row>
    <row r="745" ht="15.75" customHeight="1">
      <c r="D745" s="3"/>
      <c r="E745" s="3"/>
      <c r="F745" s="3"/>
    </row>
    <row r="746" ht="15.75" customHeight="1">
      <c r="D746" s="3"/>
      <c r="E746" s="3"/>
      <c r="F746" s="3"/>
    </row>
    <row r="747" ht="15.75" customHeight="1">
      <c r="D747" s="3"/>
      <c r="E747" s="3"/>
      <c r="F747" s="3"/>
    </row>
    <row r="748" ht="15.75" customHeight="1">
      <c r="D748" s="3"/>
      <c r="E748" s="3"/>
      <c r="F748" s="3"/>
    </row>
    <row r="749" ht="15.75" customHeight="1">
      <c r="D749" s="3"/>
      <c r="E749" s="3"/>
      <c r="F749" s="3"/>
    </row>
    <row r="750" ht="15.75" customHeight="1">
      <c r="D750" s="3"/>
      <c r="E750" s="3"/>
      <c r="F750" s="3"/>
    </row>
    <row r="751" ht="15.75" customHeight="1">
      <c r="D751" s="3"/>
      <c r="E751" s="3"/>
      <c r="F751" s="3"/>
    </row>
    <row r="752" ht="15.75" customHeight="1">
      <c r="D752" s="3"/>
      <c r="E752" s="3"/>
      <c r="F752" s="3"/>
    </row>
    <row r="753" ht="15.75" customHeight="1">
      <c r="D753" s="3"/>
      <c r="E753" s="3"/>
      <c r="F753" s="3"/>
    </row>
    <row r="754" ht="15.75" customHeight="1">
      <c r="D754" s="3"/>
      <c r="E754" s="3"/>
      <c r="F754" s="3"/>
    </row>
    <row r="755" ht="15.75" customHeight="1">
      <c r="D755" s="3"/>
      <c r="E755" s="3"/>
      <c r="F755" s="3"/>
    </row>
    <row r="756" ht="15.75" customHeight="1">
      <c r="D756" s="3"/>
      <c r="E756" s="3"/>
      <c r="F756" s="3"/>
    </row>
    <row r="757" ht="15.75" customHeight="1">
      <c r="D757" s="3"/>
      <c r="E757" s="3"/>
      <c r="F757" s="3"/>
    </row>
    <row r="758" ht="15.75" customHeight="1">
      <c r="D758" s="3"/>
      <c r="E758" s="3"/>
      <c r="F758" s="3"/>
    </row>
    <row r="759" ht="15.75" customHeight="1">
      <c r="D759" s="3"/>
      <c r="E759" s="3"/>
      <c r="F759" s="3"/>
    </row>
    <row r="760" ht="15.75" customHeight="1">
      <c r="D760" s="3"/>
      <c r="E760" s="3"/>
      <c r="F760" s="3"/>
    </row>
    <row r="761" ht="15.75" customHeight="1">
      <c r="D761" s="3"/>
      <c r="E761" s="3"/>
      <c r="F761" s="3"/>
    </row>
    <row r="762" ht="15.75" customHeight="1">
      <c r="D762" s="3"/>
      <c r="E762" s="3"/>
      <c r="F762" s="3"/>
    </row>
    <row r="763" ht="15.75" customHeight="1">
      <c r="D763" s="3"/>
      <c r="E763" s="3"/>
      <c r="F763" s="3"/>
    </row>
    <row r="764" ht="15.75" customHeight="1">
      <c r="D764" s="3"/>
      <c r="E764" s="3"/>
      <c r="F764" s="3"/>
    </row>
    <row r="765" ht="15.75" customHeight="1">
      <c r="D765" s="3"/>
      <c r="E765" s="3"/>
      <c r="F765" s="3"/>
    </row>
    <row r="766" ht="15.75" customHeight="1">
      <c r="D766" s="3"/>
      <c r="E766" s="3"/>
      <c r="F766" s="3"/>
    </row>
    <row r="767" ht="15.75" customHeight="1">
      <c r="D767" s="3"/>
      <c r="E767" s="3"/>
      <c r="F767" s="3"/>
    </row>
    <row r="768" ht="15.75" customHeight="1">
      <c r="D768" s="3"/>
      <c r="E768" s="3"/>
      <c r="F768" s="3"/>
    </row>
    <row r="769" ht="15.75" customHeight="1">
      <c r="D769" s="3"/>
      <c r="E769" s="3"/>
      <c r="F769" s="3"/>
    </row>
    <row r="770" ht="15.75" customHeight="1">
      <c r="D770" s="3"/>
      <c r="E770" s="3"/>
      <c r="F770" s="3"/>
    </row>
    <row r="771" ht="15.75" customHeight="1">
      <c r="D771" s="3"/>
      <c r="E771" s="3"/>
      <c r="F771" s="3"/>
    </row>
    <row r="772" ht="15.75" customHeight="1">
      <c r="D772" s="3"/>
      <c r="E772" s="3"/>
      <c r="F772" s="3"/>
    </row>
    <row r="773" ht="15.75" customHeight="1">
      <c r="D773" s="3"/>
      <c r="E773" s="3"/>
      <c r="F773" s="3"/>
    </row>
    <row r="774" ht="15.75" customHeight="1">
      <c r="D774" s="3"/>
      <c r="E774" s="3"/>
      <c r="F774" s="3"/>
    </row>
    <row r="775" ht="15.75" customHeight="1">
      <c r="D775" s="3"/>
      <c r="E775" s="3"/>
      <c r="F775" s="3"/>
    </row>
    <row r="776" ht="15.75" customHeight="1">
      <c r="D776" s="3"/>
      <c r="E776" s="3"/>
      <c r="F776" s="3"/>
    </row>
    <row r="777" ht="15.75" customHeight="1">
      <c r="D777" s="3"/>
      <c r="E777" s="3"/>
      <c r="F777" s="3"/>
    </row>
    <row r="778" ht="15.75" customHeight="1">
      <c r="D778" s="3"/>
      <c r="E778" s="3"/>
      <c r="F778" s="3"/>
    </row>
    <row r="779" ht="15.75" customHeight="1">
      <c r="D779" s="3"/>
      <c r="E779" s="3"/>
      <c r="F779" s="3"/>
    </row>
    <row r="780" ht="15.75" customHeight="1">
      <c r="D780" s="3"/>
      <c r="E780" s="3"/>
      <c r="F780" s="3"/>
    </row>
    <row r="781" ht="15.75" customHeight="1">
      <c r="D781" s="3"/>
      <c r="E781" s="3"/>
      <c r="F781" s="3"/>
    </row>
    <row r="782" ht="15.75" customHeight="1">
      <c r="D782" s="3"/>
      <c r="E782" s="3"/>
      <c r="F782" s="3"/>
    </row>
    <row r="783" ht="15.75" customHeight="1">
      <c r="D783" s="3"/>
      <c r="E783" s="3"/>
      <c r="F783" s="3"/>
    </row>
    <row r="784" ht="15.75" customHeight="1">
      <c r="D784" s="3"/>
      <c r="E784" s="3"/>
      <c r="F784" s="3"/>
    </row>
    <row r="785" ht="15.75" customHeight="1">
      <c r="D785" s="3"/>
      <c r="E785" s="3"/>
      <c r="F785" s="3"/>
    </row>
    <row r="786" ht="15.75" customHeight="1">
      <c r="D786" s="3"/>
      <c r="E786" s="3"/>
      <c r="F786" s="3"/>
    </row>
    <row r="787" ht="15.75" customHeight="1">
      <c r="D787" s="3"/>
      <c r="E787" s="3"/>
      <c r="F787" s="3"/>
    </row>
    <row r="788" ht="15.75" customHeight="1">
      <c r="D788" s="3"/>
      <c r="E788" s="3"/>
      <c r="F788" s="3"/>
    </row>
    <row r="789" ht="15.75" customHeight="1">
      <c r="D789" s="3"/>
      <c r="E789" s="3"/>
      <c r="F789" s="3"/>
    </row>
    <row r="790" ht="15.75" customHeight="1">
      <c r="D790" s="3"/>
      <c r="E790" s="3"/>
      <c r="F790" s="3"/>
    </row>
    <row r="791" ht="15.75" customHeight="1">
      <c r="D791" s="3"/>
      <c r="E791" s="3"/>
      <c r="F791" s="3"/>
    </row>
    <row r="792" ht="15.75" customHeight="1">
      <c r="D792" s="3"/>
      <c r="E792" s="3"/>
      <c r="F792" s="3"/>
    </row>
    <row r="793" ht="15.75" customHeight="1">
      <c r="D793" s="3"/>
      <c r="E793" s="3"/>
      <c r="F793" s="3"/>
    </row>
    <row r="794" ht="15.75" customHeight="1">
      <c r="D794" s="3"/>
      <c r="E794" s="3"/>
      <c r="F794" s="3"/>
    </row>
    <row r="795" ht="15.75" customHeight="1">
      <c r="D795" s="3"/>
      <c r="E795" s="3"/>
      <c r="F795" s="3"/>
    </row>
    <row r="796" ht="15.75" customHeight="1">
      <c r="D796" s="3"/>
      <c r="E796" s="3"/>
      <c r="F796" s="3"/>
    </row>
    <row r="797" ht="15.75" customHeight="1">
      <c r="D797" s="3"/>
      <c r="E797" s="3"/>
      <c r="F797" s="3"/>
    </row>
    <row r="798" ht="15.75" customHeight="1">
      <c r="D798" s="3"/>
      <c r="E798" s="3"/>
      <c r="F798" s="3"/>
    </row>
    <row r="799" ht="15.75" customHeight="1">
      <c r="D799" s="3"/>
      <c r="E799" s="3"/>
      <c r="F799" s="3"/>
    </row>
    <row r="800" ht="15.75" customHeight="1">
      <c r="D800" s="3"/>
      <c r="E800" s="3"/>
      <c r="F800" s="3"/>
    </row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D$3:$F$800">
    <sortState ref="D3:F800">
      <sortCondition ref="F3:F800"/>
    </sortState>
  </autoFilter>
  <mergeCells count="9">
    <mergeCell ref="J35:K35"/>
    <mergeCell ref="J50:K50"/>
    <mergeCell ref="A1:B1"/>
    <mergeCell ref="D1:F1"/>
    <mergeCell ref="J1:K1"/>
    <mergeCell ref="M1:N1"/>
    <mergeCell ref="P1:Q1"/>
    <mergeCell ref="J9:K9"/>
    <mergeCell ref="J23:K23"/>
  </mergeCells>
  <conditionalFormatting sqref="A5:A309 A311:A500">
    <cfRule type="expression" dxfId="0" priority="1">
      <formula>COUNTIF($A:$A,A5)&gt;1</formula>
    </cfRule>
  </conditionalFormatting>
  <conditionalFormatting sqref="A173:A179">
    <cfRule type="expression" dxfId="0" priority="2">
      <formula>COUNTIF(A158:A324,A173)&gt;1</formula>
    </cfRule>
  </conditionalFormatting>
  <conditionalFormatting sqref="A180:A194">
    <cfRule type="expression" dxfId="0" priority="3">
      <formula>COUNTIF(A156:A322,A180)&gt;1</formula>
    </cfRule>
  </conditionalFormatting>
  <conditionalFormatting sqref="D4:D800">
    <cfRule type="expression" dxfId="0" priority="4">
      <formula>COUNTIF($D:$D,D4)&gt;1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45839.0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1180</v>
      </c>
      <c r="D10" s="27"/>
      <c r="E10" s="26" t="s">
        <v>1181</v>
      </c>
      <c r="F10" s="28"/>
      <c r="G10" s="28"/>
      <c r="H10" s="27"/>
    </row>
    <row r="11" ht="15.75" customHeight="1">
      <c r="A11" s="25"/>
      <c r="B11" s="21"/>
      <c r="C11" s="29" t="s">
        <v>1182</v>
      </c>
      <c r="D11" s="30"/>
      <c r="E11" s="26" t="s">
        <v>1183</v>
      </c>
      <c r="F11" s="28"/>
      <c r="G11" s="28"/>
      <c r="H11" s="27"/>
    </row>
    <row r="12" ht="15.75" customHeight="1">
      <c r="A12" s="25"/>
      <c r="B12" s="21"/>
      <c r="C12" s="29" t="s">
        <v>1184</v>
      </c>
      <c r="D12" s="30"/>
      <c r="E12" s="29" t="s">
        <v>1185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6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735</v>
      </c>
      <c r="C22" s="71" t="str">
        <f>IF(B22&gt;1,VLOOKUP(B22,DB!$D$4:$E$800,2,0),"")</f>
        <v>LJ 31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IAP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LJ 31</v>
      </c>
      <c r="T22" s="1" t="str">
        <f t="shared" si="5"/>
        <v>N-484BA</v>
      </c>
      <c r="U22" s="1" t="str">
        <f t="shared" si="6"/>
        <v>IAP</v>
      </c>
    </row>
    <row r="23" ht="15.75" customHeight="1">
      <c r="A23" s="81">
        <v>6.0</v>
      </c>
      <c r="B23" s="81" t="s">
        <v>842</v>
      </c>
      <c r="C23" s="81" t="str">
        <f>IF(B23&gt;1,VLOOKUP(B23,DB!$D$4:$E$800,2,0),"")</f>
        <v>FOKKER 27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TNI AU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FOKKER 27</v>
      </c>
      <c r="T23" s="1" t="str">
        <f t="shared" si="5"/>
        <v>A-2701</v>
      </c>
      <c r="U23" s="1" t="str">
        <f t="shared" si="6"/>
        <v>TNI AU</v>
      </c>
    </row>
    <row r="24" ht="15.75" customHeight="1">
      <c r="A24" s="71">
        <v>7.0</v>
      </c>
      <c r="B24" s="71" t="s">
        <v>844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A-2706</v>
      </c>
      <c r="U24" s="1" t="str">
        <f t="shared" si="6"/>
        <v>TNI AU</v>
      </c>
    </row>
    <row r="25" ht="15.75" customHeight="1">
      <c r="A25" s="81">
        <v>8.0</v>
      </c>
      <c r="B25" s="81" t="s">
        <v>845</v>
      </c>
      <c r="C25" s="81" t="str">
        <f>IF(B25&gt;1,VLOOKUP(B25,DB!$D$4:$E$800,2,0),"")</f>
        <v>FOKKER 28</v>
      </c>
      <c r="D25" s="82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28</v>
      </c>
      <c r="T25" s="1" t="str">
        <f t="shared" si="5"/>
        <v>A-2801</v>
      </c>
      <c r="U25" s="1" t="str">
        <f t="shared" si="6"/>
        <v>TNI AU</v>
      </c>
    </row>
    <row r="26" ht="15.75" customHeight="1">
      <c r="A26" s="71">
        <v>9.0</v>
      </c>
      <c r="B26" s="71" t="s">
        <v>876</v>
      </c>
      <c r="C26" s="71" t="str">
        <f>IF(B26&gt;1,VLOOKUP(B26,DB!$D$4:$E$800,2,0),"")</f>
        <v>HK 800</v>
      </c>
      <c r="D26" s="72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TRI MG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HK 800</v>
      </c>
      <c r="T26" s="1" t="str">
        <f t="shared" si="5"/>
        <v>PK-YGR</v>
      </c>
      <c r="U26" s="1" t="str">
        <f t="shared" si="6"/>
        <v>TRI MG</v>
      </c>
    </row>
    <row r="27" ht="15.75" customHeight="1">
      <c r="A27" s="81">
        <v>10.0</v>
      </c>
      <c r="B27" s="81" t="s">
        <v>916</v>
      </c>
      <c r="C27" s="81" t="str">
        <f>IF(B27&gt;1,VLOOKUP(B27,DB!$D$4:$E$800,2,0),"")</f>
        <v>HK 800</v>
      </c>
      <c r="D27" s="82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1211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N-2409K</v>
      </c>
      <c r="U27" s="1" t="str">
        <f t="shared" si="6"/>
        <v>AFM</v>
      </c>
    </row>
    <row r="28" ht="15.75" customHeight="1">
      <c r="A28" s="71">
        <v>11.0</v>
      </c>
      <c r="B28" s="90" t="s">
        <v>1123</v>
      </c>
      <c r="C28" s="71" t="str">
        <f>IF(B28&gt;1,VLOOKUP(B28,DB!$D$4:$E$800,2,0),"")</f>
        <v>KING AIR</v>
      </c>
      <c r="D28" s="72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">
        <v>1211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KING AIR</v>
      </c>
      <c r="T28" s="1" t="str">
        <f t="shared" si="5"/>
        <v>T7-HNC</v>
      </c>
      <c r="U28" s="1" t="str">
        <f t="shared" si="6"/>
        <v>AFM</v>
      </c>
    </row>
    <row r="29" ht="15.75" customHeight="1">
      <c r="A29" s="81">
        <v>12.0</v>
      </c>
      <c r="B29" s="81" t="s">
        <v>963</v>
      </c>
      <c r="C29" s="81" t="str">
        <f>IF(B29&gt;1,VLOOKUP(B29,DB!$D$4:$E$800,2,0),"")</f>
        <v>HK 800</v>
      </c>
      <c r="D29" s="82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">
        <v>1214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HK 800</v>
      </c>
      <c r="T29" s="1" t="str">
        <f t="shared" si="5"/>
        <v>T7-FCN</v>
      </c>
      <c r="U29" s="1" t="str">
        <f t="shared" si="6"/>
        <v>KARISMA</v>
      </c>
    </row>
    <row r="30" ht="15.75" customHeight="1">
      <c r="A30" s="71">
        <v>13.0</v>
      </c>
      <c r="B30" s="71" t="s">
        <v>751</v>
      </c>
      <c r="C30" s="71" t="str">
        <f>IF(B30&gt;1,VLOOKUP(B30,DB!$D$4:$E$800,2,0),"")</f>
        <v>HK 800</v>
      </c>
      <c r="D30" s="72" t="s">
        <v>7</v>
      </c>
      <c r="E30" s="73" t="b">
        <v>0</v>
      </c>
      <c r="F30" s="73">
        <v>0.74375</v>
      </c>
      <c r="G30" s="74" t="b">
        <v>1</v>
      </c>
      <c r="H30" s="75" t="s">
        <v>1215</v>
      </c>
      <c r="I30" s="76" t="str">
        <f>IF(K30&gt;1,VLOOKUP(K30,DB!$A$4:$B$500,2,0),"")</f>
        <v>EX RON</v>
      </c>
      <c r="J30" s="74" t="s">
        <v>1216</v>
      </c>
      <c r="K30" s="78" t="s">
        <v>7</v>
      </c>
      <c r="L30" s="74"/>
      <c r="M30" s="71" t="str">
        <f>IF(B30&gt;1,VLOOKUP(B30,DB!$D$4:$F$800,3,0),"")</f>
        <v>JETSET</v>
      </c>
      <c r="N30" s="79"/>
      <c r="O30" s="74" t="str">
        <f t="shared" si="1"/>
        <v/>
      </c>
      <c r="Q30" s="1" t="str">
        <f t="shared" si="2"/>
        <v/>
      </c>
      <c r="R30" s="1" t="str">
        <f t="shared" si="3"/>
        <v/>
      </c>
      <c r="S30" s="1" t="str">
        <f t="shared" si="4"/>
        <v/>
      </c>
      <c r="T30" s="1" t="str">
        <f t="shared" si="5"/>
        <v/>
      </c>
      <c r="U30" s="1" t="str">
        <f t="shared" si="6"/>
        <v/>
      </c>
    </row>
    <row r="31" ht="15.75" customHeight="1">
      <c r="A31" s="81">
        <v>14.0</v>
      </c>
      <c r="B31" s="81" t="s">
        <v>795</v>
      </c>
      <c r="C31" s="81" t="str">
        <f>IF(B31&gt;1,VLOOKUP(B31,DB!$D$4:$E$800,2,0),"")</f>
        <v>G VI</v>
      </c>
      <c r="D31" s="82" t="s">
        <v>7</v>
      </c>
      <c r="E31" s="83" t="b">
        <v>0</v>
      </c>
      <c r="F31" s="83">
        <v>0.625</v>
      </c>
      <c r="G31" s="84" t="b">
        <v>1</v>
      </c>
      <c r="H31" s="85" t="s">
        <v>1217</v>
      </c>
      <c r="I31" s="86" t="str">
        <f>IF(K31&gt;1,VLOOKUP(K31,DB!$A$4:$B$500,2,0),"")</f>
        <v>EX RON</v>
      </c>
      <c r="J31" s="84" t="s">
        <v>1218</v>
      </c>
      <c r="K31" s="88" t="s">
        <v>7</v>
      </c>
      <c r="L31" s="84"/>
      <c r="M31" s="81" t="str">
        <f>IF(B31&gt;1,VLOOKUP(B31,DB!$D$4:$F$800,3,0),"")</f>
        <v>PREMI</v>
      </c>
      <c r="N31" s="89"/>
      <c r="O31" s="84" t="str">
        <f t="shared" si="1"/>
        <v/>
      </c>
      <c r="Q31" s="1" t="str">
        <f t="shared" si="2"/>
        <v/>
      </c>
      <c r="R31" s="1" t="str">
        <f t="shared" si="3"/>
        <v/>
      </c>
      <c r="S31" s="1" t="str">
        <f t="shared" si="4"/>
        <v/>
      </c>
      <c r="T31" s="1" t="str">
        <f t="shared" si="5"/>
        <v/>
      </c>
      <c r="U31" s="1" t="str">
        <f t="shared" si="6"/>
        <v/>
      </c>
    </row>
    <row r="32" ht="15.75" customHeight="1">
      <c r="A32" s="71">
        <v>15.0</v>
      </c>
      <c r="B32" s="71" t="s">
        <v>806</v>
      </c>
      <c r="C32" s="71" t="str">
        <f>IF(B32&gt;1,VLOOKUP(B32,DB!$D$4:$E$800,2,0),"")</f>
        <v>EC 135</v>
      </c>
      <c r="D32" s="72" t="s">
        <v>7</v>
      </c>
      <c r="E32" s="73" t="b">
        <v>0</v>
      </c>
      <c r="F32" s="73"/>
      <c r="G32" s="74" t="b">
        <v>0</v>
      </c>
      <c r="H32" s="75" t="s">
        <v>1219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tr">
        <f>IF(B32&gt;1,VLOOKUP(B32,DB!$D$4:$F$800,3,0),"")</f>
        <v>PREMI</v>
      </c>
      <c r="N32" s="79"/>
      <c r="O32" s="74" t="str">
        <f t="shared" si="1"/>
        <v>RON</v>
      </c>
      <c r="Q32" s="1" t="str">
        <f t="shared" si="2"/>
        <v>SA02</v>
      </c>
      <c r="R32" s="1" t="str">
        <f t="shared" si="3"/>
        <v>RON</v>
      </c>
      <c r="S32" s="1" t="str">
        <f t="shared" si="4"/>
        <v>EC 135</v>
      </c>
      <c r="T32" s="1" t="str">
        <f t="shared" si="5"/>
        <v>PK-RJH</v>
      </c>
      <c r="U32" s="1" t="str">
        <f t="shared" si="6"/>
        <v>PREMI</v>
      </c>
    </row>
    <row r="33" ht="15.75" customHeight="1">
      <c r="A33" s="81">
        <v>16.0</v>
      </c>
      <c r="B33" s="81" t="s">
        <v>1136</v>
      </c>
      <c r="C33" s="81" t="str">
        <f>IF(B33&gt;1,VLOOKUP(B33,DB!$D$4:$E$800,2,0),"")</f>
        <v>C 130J</v>
      </c>
      <c r="D33" s="82" t="s">
        <v>7</v>
      </c>
      <c r="E33" s="83" t="b">
        <v>0</v>
      </c>
      <c r="F33" s="83">
        <v>0.42777777777777776</v>
      </c>
      <c r="G33" s="84" t="b">
        <v>1</v>
      </c>
      <c r="H33" s="85" t="s">
        <v>1220</v>
      </c>
      <c r="I33" s="86" t="str">
        <f>IF(K33&gt;1,VLOOKUP(K33,DB!$A$4:$B$500,2,0),"")</f>
        <v>EX RON</v>
      </c>
      <c r="J33" s="84" t="s">
        <v>1221</v>
      </c>
      <c r="K33" s="88" t="s">
        <v>7</v>
      </c>
      <c r="L33" s="84"/>
      <c r="M33" s="81" t="s">
        <v>1222</v>
      </c>
      <c r="N33" s="89"/>
      <c r="O33" s="84" t="str">
        <f t="shared" si="1"/>
        <v/>
      </c>
      <c r="Q33" s="1" t="str">
        <f t="shared" si="2"/>
        <v/>
      </c>
      <c r="R33" s="1" t="str">
        <f t="shared" si="3"/>
        <v/>
      </c>
      <c r="S33" s="1" t="str">
        <f t="shared" si="4"/>
        <v/>
      </c>
      <c r="T33" s="1" t="str">
        <f t="shared" si="5"/>
        <v/>
      </c>
      <c r="U33" s="1" t="str">
        <f t="shared" si="6"/>
        <v/>
      </c>
    </row>
    <row r="34" ht="15.75" customHeight="1">
      <c r="A34" s="71">
        <v>17.0</v>
      </c>
      <c r="B34" s="71" t="s">
        <v>785</v>
      </c>
      <c r="C34" s="71" t="str">
        <f>IF(B34&gt;1,VLOOKUP(B34,DB!$D$4:$E$800,2,0),"")</f>
        <v>L 1000</v>
      </c>
      <c r="D34" s="72" t="s">
        <v>7</v>
      </c>
      <c r="E34" s="73" t="b">
        <v>0</v>
      </c>
      <c r="F34" s="73"/>
      <c r="G34" s="74" t="b">
        <v>0</v>
      </c>
      <c r="H34" s="75" t="s">
        <v>1223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tr">
        <f>IF(B34&gt;1,VLOOKUP(B34,DB!$D$4:$F$800,3,0),"")</f>
        <v>PREMI</v>
      </c>
      <c r="N34" s="79"/>
      <c r="O34" s="74" t="str">
        <f t="shared" si="1"/>
        <v>RON</v>
      </c>
      <c r="Q34" s="1" t="str">
        <f t="shared" si="2"/>
        <v>SA04</v>
      </c>
      <c r="R34" s="1" t="str">
        <f t="shared" si="3"/>
        <v>RON</v>
      </c>
      <c r="S34" s="1" t="str">
        <f t="shared" si="4"/>
        <v>L 1000</v>
      </c>
      <c r="T34" s="1" t="str">
        <f t="shared" si="5"/>
        <v>N-227GV</v>
      </c>
      <c r="U34" s="1" t="str">
        <f t="shared" si="6"/>
        <v>PREMI</v>
      </c>
    </row>
    <row r="35" ht="15.75" customHeight="1">
      <c r="A35" s="81">
        <v>18.0</v>
      </c>
      <c r="B35" s="81" t="s">
        <v>187</v>
      </c>
      <c r="C35" s="81" t="str">
        <f>IF(B35&gt;1,VLOOKUP(B35,DB!$D$4:$E$800,2,0),"")</f>
        <v>A 320</v>
      </c>
      <c r="D35" s="82" t="s">
        <v>7</v>
      </c>
      <c r="E35" s="83" t="b">
        <v>0</v>
      </c>
      <c r="F35" s="83">
        <v>0.37222222222222223</v>
      </c>
      <c r="G35" s="84" t="b">
        <v>1</v>
      </c>
      <c r="H35" s="85" t="s">
        <v>1224</v>
      </c>
      <c r="I35" s="86" t="str">
        <f>IF(K35&gt;1,VLOOKUP(K35,DB!$A$4:$B$500,2,0),"")</f>
        <v>EX RON</v>
      </c>
      <c r="J35" s="84" t="s">
        <v>1225</v>
      </c>
      <c r="K35" s="88" t="s">
        <v>7</v>
      </c>
      <c r="L35" s="84"/>
      <c r="M35" s="81" t="str">
        <f>IF(B35&gt;1,VLOOKUP(B35,DB!$D$4:$F$800,3,0),"")</f>
        <v>BATIK AIR</v>
      </c>
      <c r="N35" s="89"/>
      <c r="O35" s="84" t="str">
        <f t="shared" si="1"/>
        <v/>
      </c>
      <c r="Q35" s="1" t="str">
        <f t="shared" si="2"/>
        <v/>
      </c>
      <c r="R35" s="1" t="str">
        <f t="shared" si="3"/>
        <v/>
      </c>
      <c r="S35" s="1" t="str">
        <f t="shared" si="4"/>
        <v/>
      </c>
      <c r="T35" s="1" t="str">
        <f t="shared" si="5"/>
        <v/>
      </c>
      <c r="U35" s="1" t="str">
        <f t="shared" si="6"/>
        <v/>
      </c>
    </row>
    <row r="36" ht="15.75" customHeight="1">
      <c r="A36" s="71">
        <v>19.0</v>
      </c>
      <c r="B36" s="71" t="s">
        <v>912</v>
      </c>
      <c r="C36" s="71" t="str">
        <f>IF(B36&gt;1,VLOOKUP(B36,DB!$D$4:$E$800,2,0),"")</f>
        <v>GLEX</v>
      </c>
      <c r="D36" s="72" t="s">
        <v>7</v>
      </c>
      <c r="E36" s="73" t="b">
        <v>0</v>
      </c>
      <c r="F36" s="73">
        <v>0.4756944444444444</v>
      </c>
      <c r="G36" s="74" t="b">
        <v>1</v>
      </c>
      <c r="H36" s="75" t="s">
        <v>1226</v>
      </c>
      <c r="I36" s="76" t="str">
        <f>IF(K36&gt;1,VLOOKUP(K36,DB!$A$4:$B$500,2,0),"")</f>
        <v>EX RON</v>
      </c>
      <c r="J36" s="74" t="s">
        <v>1227</v>
      </c>
      <c r="K36" s="78" t="s">
        <v>7</v>
      </c>
      <c r="L36" s="74"/>
      <c r="M36" s="71" t="s">
        <v>1214</v>
      </c>
      <c r="N36" s="79"/>
      <c r="O36" s="74" t="str">
        <f t="shared" si="1"/>
        <v/>
      </c>
      <c r="Q36" s="1" t="str">
        <f t="shared" si="2"/>
        <v/>
      </c>
      <c r="R36" s="1" t="str">
        <f t="shared" si="3"/>
        <v/>
      </c>
      <c r="S36" s="1" t="str">
        <f t="shared" si="4"/>
        <v/>
      </c>
      <c r="T36" s="1" t="str">
        <f t="shared" si="5"/>
        <v/>
      </c>
      <c r="U36" s="1" t="str">
        <f t="shared" si="6"/>
        <v/>
      </c>
    </row>
    <row r="37" ht="15.75" customHeight="1">
      <c r="A37" s="81">
        <v>20.0</v>
      </c>
      <c r="B37" s="81" t="s">
        <v>189</v>
      </c>
      <c r="C37" s="81" t="str">
        <f>IF(B37&gt;1,VLOOKUP(B37,DB!$D$4:$E$800,2,0),"")</f>
        <v>A 320</v>
      </c>
      <c r="D37" s="82" t="s">
        <v>7</v>
      </c>
      <c r="E37" s="83" t="b">
        <v>0</v>
      </c>
      <c r="F37" s="83">
        <v>0.4125</v>
      </c>
      <c r="G37" s="84" t="b">
        <v>1</v>
      </c>
      <c r="H37" s="85" t="s">
        <v>1228</v>
      </c>
      <c r="I37" s="86" t="str">
        <f>IF(K37&gt;1,VLOOKUP(K37,DB!$A$4:$B$500,2,0),"")</f>
        <v>EX RON</v>
      </c>
      <c r="J37" s="84" t="s">
        <v>1229</v>
      </c>
      <c r="K37" s="88" t="s">
        <v>7</v>
      </c>
      <c r="L37" s="84"/>
      <c r="M37" s="81" t="str">
        <f>IF(B37&gt;1,VLOOKUP(B37,DB!$D$4:$F$800,3,0),"")</f>
        <v>BATIK AIR</v>
      </c>
      <c r="N37" s="89"/>
      <c r="O37" s="84" t="str">
        <f t="shared" si="1"/>
        <v/>
      </c>
      <c r="Q37" s="1" t="str">
        <f t="shared" si="2"/>
        <v/>
      </c>
      <c r="R37" s="1" t="str">
        <f t="shared" si="3"/>
        <v/>
      </c>
      <c r="S37" s="1" t="str">
        <f t="shared" si="4"/>
        <v/>
      </c>
      <c r="T37" s="1" t="str">
        <f t="shared" si="5"/>
        <v/>
      </c>
      <c r="U37" s="1" t="str">
        <f t="shared" si="6"/>
        <v/>
      </c>
    </row>
    <row r="38" ht="15.75" customHeight="1">
      <c r="A38" s="71">
        <v>21.0</v>
      </c>
      <c r="B38" s="71" t="s">
        <v>345</v>
      </c>
      <c r="C38" s="71" t="str">
        <f>IF(B38&gt;1,VLOOKUP(B38,DB!$D$4:$E$800,2,0),"")</f>
        <v>ATR 72</v>
      </c>
      <c r="D38" s="72" t="s">
        <v>7</v>
      </c>
      <c r="E38" s="73" t="b">
        <v>0</v>
      </c>
      <c r="F38" s="73"/>
      <c r="G38" s="74" t="b">
        <v>0</v>
      </c>
      <c r="H38" s="75" t="s">
        <v>1230</v>
      </c>
      <c r="I38" s="76" t="str">
        <f>IF(K38&gt;1,VLOOKUP(K38,DB!$A$4:$B$500,2,0),"")</f>
        <v/>
      </c>
      <c r="J38" s="77" t="str">
        <f>IF(L38&gt;1,VLOOKUP(L38,DB!$A$4:$B$500,2,0),"")</f>
        <v/>
      </c>
      <c r="K38" s="78"/>
      <c r="L38" s="74"/>
      <c r="M38" s="71" t="str">
        <f>IF(B38&gt;1,VLOOKUP(B38,DB!$D$4:$F$800,3,0),"")</f>
        <v>CITILINK</v>
      </c>
      <c r="N38" s="79"/>
      <c r="O38" s="74" t="str">
        <f t="shared" si="1"/>
        <v>RON</v>
      </c>
      <c r="Q38" s="1" t="str">
        <f t="shared" si="2"/>
        <v>SA08</v>
      </c>
      <c r="R38" s="1" t="str">
        <f t="shared" si="3"/>
        <v>RON</v>
      </c>
      <c r="S38" s="1" t="str">
        <f t="shared" si="4"/>
        <v>ATR 72</v>
      </c>
      <c r="T38" s="1" t="str">
        <f t="shared" si="5"/>
        <v>PK-GJT</v>
      </c>
      <c r="U38" s="1" t="str">
        <f t="shared" si="6"/>
        <v>CITILINK</v>
      </c>
    </row>
    <row r="39" ht="15.75" customHeight="1">
      <c r="A39" s="81">
        <v>22.0</v>
      </c>
      <c r="B39" s="81" t="s">
        <v>745</v>
      </c>
      <c r="C39" s="81" t="str">
        <f>IF(B39&gt;1,VLOOKUP(B39,DB!$D$4:$E$800,2,0),"")</f>
        <v>G IV</v>
      </c>
      <c r="D39" s="82" t="s">
        <v>7</v>
      </c>
      <c r="E39" s="91" t="b">
        <v>0</v>
      </c>
      <c r="F39" s="83">
        <v>0.29583333333333334</v>
      </c>
      <c r="G39" s="92" t="b">
        <v>1</v>
      </c>
      <c r="H39" s="85" t="s">
        <v>1231</v>
      </c>
      <c r="I39" s="86" t="str">
        <f>IF(K39&gt;1,VLOOKUP(K39,DB!$A$4:$B$500,2,0),"")</f>
        <v>EX RON</v>
      </c>
      <c r="J39" s="84" t="s">
        <v>1232</v>
      </c>
      <c r="K39" s="88" t="s">
        <v>7</v>
      </c>
      <c r="L39" s="84"/>
      <c r="M39" s="81" t="str">
        <f>IF(B39&gt;1,VLOOKUP(B39,DB!$D$4:$F$800,3,0),"")</f>
        <v>JETSET</v>
      </c>
      <c r="N39" s="89"/>
      <c r="O39" s="84" t="str">
        <f t="shared" si="1"/>
        <v/>
      </c>
      <c r="Q39" s="1" t="str">
        <f t="shared" si="2"/>
        <v/>
      </c>
      <c r="R39" s="1" t="str">
        <f t="shared" si="3"/>
        <v/>
      </c>
      <c r="S39" s="1" t="str">
        <f t="shared" si="4"/>
        <v/>
      </c>
      <c r="T39" s="1" t="str">
        <f t="shared" si="5"/>
        <v/>
      </c>
      <c r="U39" s="1" t="str">
        <f t="shared" si="6"/>
        <v/>
      </c>
    </row>
    <row r="40" ht="15.75" customHeight="1">
      <c r="A40" s="71">
        <v>23.0</v>
      </c>
      <c r="B40" s="71" t="s">
        <v>977</v>
      </c>
      <c r="C40" s="71" t="str">
        <f>IF(B40&gt;1,VLOOKUP(B40,DB!$D$4:$E$800,2,0),"")</f>
        <v>GLEX</v>
      </c>
      <c r="D40" s="72" t="s">
        <v>7</v>
      </c>
      <c r="E40" s="93" t="b">
        <v>0</v>
      </c>
      <c r="F40" s="73"/>
      <c r="G40" s="94" t="b">
        <v>0</v>
      </c>
      <c r="H40" s="75" t="s">
        <v>1233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">
        <v>1211</v>
      </c>
      <c r="N40" s="13"/>
      <c r="O40" s="74" t="str">
        <f t="shared" si="1"/>
        <v>RON</v>
      </c>
      <c r="Q40" s="1" t="str">
        <f t="shared" si="2"/>
        <v>SA10</v>
      </c>
      <c r="R40" s="1" t="str">
        <f t="shared" si="3"/>
        <v>RON</v>
      </c>
      <c r="S40" s="1" t="str">
        <f t="shared" si="4"/>
        <v>GLEX</v>
      </c>
      <c r="T40" s="1" t="str">
        <f t="shared" si="5"/>
        <v>VP-CGO</v>
      </c>
      <c r="U40" s="1" t="str">
        <f t="shared" si="6"/>
        <v>AFM</v>
      </c>
    </row>
    <row r="41" ht="15.75" customHeight="1">
      <c r="A41" s="81">
        <v>24.0</v>
      </c>
      <c r="B41" s="81" t="s">
        <v>1064</v>
      </c>
      <c r="C41" s="81" t="str">
        <f>IF(B41&gt;1,VLOOKUP(B41,DB!$D$4:$E$800,2,0),"")</f>
        <v>EMB 135</v>
      </c>
      <c r="D41" s="82" t="s">
        <v>7</v>
      </c>
      <c r="E41" s="95" t="b">
        <v>0</v>
      </c>
      <c r="F41" s="83"/>
      <c r="G41" s="92" t="b">
        <v>0</v>
      </c>
      <c r="H41" s="85" t="s">
        <v>1234</v>
      </c>
      <c r="I41" s="86" t="str">
        <f>IF(K41&gt;1,VLOOKUP(K41,DB!$A$4:$B$500,2,0),"")</f>
        <v/>
      </c>
      <c r="J41" s="87" t="str">
        <f>IF(L41&gt;1,VLOOKUP(L41,DB!$A$4:$B$500,2,0),"")</f>
        <v/>
      </c>
      <c r="K41" s="88"/>
      <c r="L41" s="84"/>
      <c r="M41" s="81" t="s">
        <v>1214</v>
      </c>
      <c r="N41" s="96"/>
      <c r="O41" s="84" t="str">
        <f t="shared" si="1"/>
        <v>RON</v>
      </c>
      <c r="Q41" s="1" t="str">
        <f t="shared" si="2"/>
        <v>SA11</v>
      </c>
      <c r="R41" s="1" t="str">
        <f t="shared" si="3"/>
        <v>RON</v>
      </c>
      <c r="S41" s="1" t="str">
        <f t="shared" si="4"/>
        <v>EMB 135</v>
      </c>
      <c r="T41" s="1" t="str">
        <f t="shared" si="5"/>
        <v>T7-GBS</v>
      </c>
      <c r="U41" s="1" t="str">
        <f t="shared" si="6"/>
        <v>KARISMA</v>
      </c>
    </row>
    <row r="42" ht="15.75" customHeight="1">
      <c r="A42" s="97">
        <v>25.0</v>
      </c>
      <c r="B42" s="71" t="s">
        <v>808</v>
      </c>
      <c r="C42" s="71" t="str">
        <f>IF(B42&gt;1,VLOOKUP(B42,DB!$D$4:$E$800,2,0),"")</f>
        <v>BBJ 2</v>
      </c>
      <c r="D42" s="72" t="s">
        <v>7</v>
      </c>
      <c r="E42" s="98" t="b">
        <v>0</v>
      </c>
      <c r="F42" s="73">
        <v>0.4861111111111111</v>
      </c>
      <c r="G42" s="94" t="b">
        <v>1</v>
      </c>
      <c r="H42" s="75" t="s">
        <v>1235</v>
      </c>
      <c r="I42" s="76" t="str">
        <f>IF(K42&gt;1,VLOOKUP(K42,DB!$A$4:$B$500,2,0),"")</f>
        <v>EX RON</v>
      </c>
      <c r="J42" s="74" t="s">
        <v>1236</v>
      </c>
      <c r="K42" s="78" t="s">
        <v>7</v>
      </c>
      <c r="L42" s="74"/>
      <c r="M42" s="71" t="str">
        <f>IF(B42&gt;1,VLOOKUP(B42,DB!$D$4:$F$800,3,0),"")</f>
        <v>PTN</v>
      </c>
      <c r="N42" s="13"/>
      <c r="O42" s="74" t="str">
        <f t="shared" si="1"/>
        <v/>
      </c>
      <c r="Q42" s="1" t="str">
        <f t="shared" si="2"/>
        <v/>
      </c>
      <c r="R42" s="1" t="str">
        <f t="shared" si="3"/>
        <v/>
      </c>
      <c r="S42" s="1" t="str">
        <f t="shared" si="4"/>
        <v/>
      </c>
      <c r="T42" s="1" t="str">
        <f t="shared" si="5"/>
        <v/>
      </c>
      <c r="U42" s="1" t="str">
        <f t="shared" si="6"/>
        <v/>
      </c>
    </row>
    <row r="43" ht="15.75" customHeight="1">
      <c r="A43" s="81">
        <v>26.0</v>
      </c>
      <c r="B43" s="99" t="s">
        <v>847</v>
      </c>
      <c r="C43" s="81" t="str">
        <f>IF(B43&gt;1,VLOOKUP(B43,DB!$D$4:$E$800,2,0),"")</f>
        <v>C 212</v>
      </c>
      <c r="D43" s="82" t="s">
        <v>7</v>
      </c>
      <c r="E43" s="95" t="b">
        <v>0</v>
      </c>
      <c r="F43" s="83">
        <v>0.2361111111111111</v>
      </c>
      <c r="G43" s="92" t="b">
        <v>0</v>
      </c>
      <c r="H43" s="85" t="s">
        <v>1237</v>
      </c>
      <c r="I43" s="86" t="str">
        <f>IF(K43&gt;1,VLOOKUP(K43,DB!$A$4:$B$500,2,0),"")</f>
        <v>EX RON</v>
      </c>
      <c r="J43" s="84" t="s">
        <v>1238</v>
      </c>
      <c r="K43" s="88" t="s">
        <v>7</v>
      </c>
      <c r="L43" s="84"/>
      <c r="M43" s="81" t="str">
        <f>IF(B43&gt;1,VLOOKUP(B43,DB!$D$4:$F$800,3,0),"")</f>
        <v>TNI AU</v>
      </c>
      <c r="N43" s="89"/>
      <c r="O43" s="84" t="str">
        <f t="shared" si="1"/>
        <v/>
      </c>
      <c r="Q43" s="1" t="str">
        <f t="shared" si="2"/>
        <v/>
      </c>
      <c r="R43" s="1" t="str">
        <f t="shared" si="3"/>
        <v/>
      </c>
      <c r="S43" s="1" t="str">
        <f t="shared" si="4"/>
        <v/>
      </c>
      <c r="T43" s="1" t="str">
        <f t="shared" si="5"/>
        <v/>
      </c>
      <c r="U43" s="1" t="str">
        <f t="shared" si="6"/>
        <v/>
      </c>
    </row>
    <row r="44" ht="15.75" customHeight="1">
      <c r="A44" s="71">
        <v>27.0</v>
      </c>
      <c r="B44" s="99" t="s">
        <v>849</v>
      </c>
      <c r="C44" s="71" t="str">
        <f>IF(B44&gt;1,VLOOKUP(B44,DB!$D$4:$E$800,2,0),"")</f>
        <v>C 212</v>
      </c>
      <c r="D44" s="72" t="s">
        <v>7</v>
      </c>
      <c r="E44" s="98" t="b">
        <v>0</v>
      </c>
      <c r="F44" s="73">
        <v>0.3020833333333333</v>
      </c>
      <c r="G44" s="94" t="b">
        <v>0</v>
      </c>
      <c r="H44" s="75" t="s">
        <v>1239</v>
      </c>
      <c r="I44" s="76" t="str">
        <f>IF(K44&gt;1,VLOOKUP(K44,DB!$A$4:$B$500,2,0),"")</f>
        <v>EX RON</v>
      </c>
      <c r="J44" s="74" t="s">
        <v>1238</v>
      </c>
      <c r="K44" s="78" t="s">
        <v>7</v>
      </c>
      <c r="L44" s="74"/>
      <c r="M44" s="71" t="str">
        <f>IF(B44&gt;1,VLOOKUP(B44,DB!$D$4:$F$800,3,0),"")</f>
        <v>TNI AU</v>
      </c>
      <c r="N44" s="13"/>
      <c r="O44" s="74" t="str">
        <f t="shared" si="1"/>
        <v/>
      </c>
      <c r="Q44" s="1" t="str">
        <f t="shared" si="2"/>
        <v/>
      </c>
      <c r="R44" s="1" t="str">
        <f t="shared" si="3"/>
        <v/>
      </c>
      <c r="S44" s="1" t="str">
        <f t="shared" si="4"/>
        <v/>
      </c>
      <c r="T44" s="1" t="str">
        <f t="shared" si="5"/>
        <v/>
      </c>
      <c r="U44" s="1" t="str">
        <f t="shared" si="6"/>
        <v/>
      </c>
    </row>
    <row r="45" ht="15.75" customHeight="1">
      <c r="A45" s="81">
        <v>28.0</v>
      </c>
      <c r="B45" s="81" t="s">
        <v>947</v>
      </c>
      <c r="C45" s="81" t="str">
        <f>IF(B45&gt;1,VLOOKUP(B45,DB!$D$4:$E$800,2,0),"")</f>
        <v>EMB 135</v>
      </c>
      <c r="D45" s="82" t="s">
        <v>7</v>
      </c>
      <c r="E45" s="91" t="b">
        <v>0</v>
      </c>
      <c r="F45" s="83"/>
      <c r="G45" s="92" t="b">
        <v>0</v>
      </c>
      <c r="H45" s="85" t="s">
        <v>1240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">
        <v>810</v>
      </c>
      <c r="N45" s="89"/>
      <c r="O45" s="84" t="str">
        <f t="shared" si="1"/>
        <v>RON</v>
      </c>
      <c r="Q45" s="1" t="str">
        <f t="shared" si="2"/>
        <v>SA15</v>
      </c>
      <c r="R45" s="1" t="str">
        <f t="shared" si="3"/>
        <v>RON</v>
      </c>
      <c r="S45" s="1" t="str">
        <f t="shared" si="4"/>
        <v>EMB 135</v>
      </c>
      <c r="T45" s="1" t="str">
        <f t="shared" si="5"/>
        <v>PK-RSS</v>
      </c>
      <c r="U45" s="1" t="str">
        <f t="shared" si="6"/>
        <v>PTN</v>
      </c>
    </row>
    <row r="46" ht="15.75" customHeight="1">
      <c r="A46" s="71">
        <v>29.0</v>
      </c>
      <c r="B46" s="71" t="s">
        <v>332</v>
      </c>
      <c r="C46" s="71" t="str">
        <f>IF(B46&gt;1,VLOOKUP(B46,DB!$D$4:$E$800,2,0),"")</f>
        <v>GLEX</v>
      </c>
      <c r="D46" s="72" t="s">
        <v>7</v>
      </c>
      <c r="E46" s="93" t="b">
        <v>0</v>
      </c>
      <c r="F46" s="73"/>
      <c r="G46" s="94" t="b">
        <v>0</v>
      </c>
      <c r="H46" s="75" t="s">
        <v>1241</v>
      </c>
      <c r="I46" s="76" t="str">
        <f>IF(K46&gt;1,VLOOKUP(K46,DB!$A$4:$B$500,2,0),"")</f>
        <v/>
      </c>
      <c r="J46" s="77" t="str">
        <f>IF(L46&gt;1,VLOOKUP(L46,DB!$A$4:$B$500,2,0),"")</f>
        <v/>
      </c>
      <c r="K46" s="78"/>
      <c r="L46" s="74"/>
      <c r="M46" s="71" t="str">
        <f>IF(B46&gt;1,VLOOKUP(B46,DB!$D$4:$F$800,3,0),"")</f>
        <v>BIOMANTARA</v>
      </c>
      <c r="N46" s="13"/>
      <c r="O46" s="74" t="str">
        <f t="shared" si="1"/>
        <v>RON</v>
      </c>
      <c r="Q46" s="1" t="str">
        <f t="shared" si="2"/>
        <v>RE01</v>
      </c>
      <c r="R46" s="1" t="str">
        <f t="shared" si="3"/>
        <v>RON</v>
      </c>
      <c r="S46" s="1" t="str">
        <f t="shared" si="4"/>
        <v>GLEX</v>
      </c>
      <c r="T46" s="1" t="str">
        <f t="shared" si="5"/>
        <v>N-939AP</v>
      </c>
      <c r="U46" s="1" t="str">
        <f t="shared" si="6"/>
        <v>BIOMANTARA</v>
      </c>
    </row>
    <row r="47" ht="15.75" customHeight="1">
      <c r="A47" s="81">
        <v>30.0</v>
      </c>
      <c r="B47" s="81" t="s">
        <v>893</v>
      </c>
      <c r="C47" s="81" t="str">
        <f>IF(B47&gt;1,VLOOKUP(B47,DB!$D$4:$E$800,2,0),"")</f>
        <v>G VI</v>
      </c>
      <c r="D47" s="82" t="s">
        <v>7</v>
      </c>
      <c r="E47" s="95" t="b">
        <v>0</v>
      </c>
      <c r="F47" s="83">
        <v>0.36180555555555555</v>
      </c>
      <c r="G47" s="92" t="b">
        <v>1</v>
      </c>
      <c r="H47" s="85" t="s">
        <v>1242</v>
      </c>
      <c r="I47" s="86" t="str">
        <f>IF(K47&gt;1,VLOOKUP(K47,DB!$A$4:$B$500,2,0),"")</f>
        <v>EX RON</v>
      </c>
      <c r="J47" s="84" t="s">
        <v>1227</v>
      </c>
      <c r="K47" s="88" t="s">
        <v>7</v>
      </c>
      <c r="L47" s="84"/>
      <c r="M47" s="81" t="s">
        <v>1211</v>
      </c>
      <c r="N47" s="96"/>
      <c r="O47" s="84" t="str">
        <f t="shared" si="1"/>
        <v/>
      </c>
      <c r="Q47" s="1" t="str">
        <f t="shared" si="2"/>
        <v/>
      </c>
      <c r="R47" s="1" t="str">
        <f t="shared" si="3"/>
        <v/>
      </c>
      <c r="S47" s="1" t="str">
        <f t="shared" si="4"/>
        <v/>
      </c>
      <c r="T47" s="1" t="str">
        <f t="shared" si="5"/>
        <v/>
      </c>
      <c r="U47" s="1" t="str">
        <f t="shared" si="6"/>
        <v/>
      </c>
    </row>
    <row r="48" ht="15.75" customHeight="1">
      <c r="A48" s="71">
        <v>31.0</v>
      </c>
      <c r="B48" s="71" t="s">
        <v>762</v>
      </c>
      <c r="C48" s="71" t="str">
        <f>IF(B48&gt;1,VLOOKUP(B48,DB!$D$4:$E$800,2,0),"")</f>
        <v>G IV</v>
      </c>
      <c r="D48" s="72" t="s">
        <v>7</v>
      </c>
      <c r="E48" s="98" t="b">
        <v>0</v>
      </c>
      <c r="F48" s="73"/>
      <c r="G48" s="94" t="b">
        <v>0</v>
      </c>
      <c r="H48" s="75" t="s">
        <v>1243</v>
      </c>
      <c r="I48" s="76" t="str">
        <f>IF(K48&gt;1,VLOOKUP(K48,DB!$A$4:$B$500,2,0),"")</f>
        <v/>
      </c>
      <c r="J48" s="77" t="str">
        <f>IF(L48&gt;1,VLOOKUP(L48,DB!$A$4:$B$500,2,0),"")</f>
        <v/>
      </c>
      <c r="K48" s="78"/>
      <c r="L48" s="74"/>
      <c r="M48" s="71" t="str">
        <f>IF(B48&gt;1,VLOOKUP(B48,DB!$D$4:$F$800,3,0),"")</f>
        <v>JIP</v>
      </c>
      <c r="N48" s="79"/>
      <c r="O48" s="74" t="str">
        <f t="shared" si="1"/>
        <v>RON</v>
      </c>
      <c r="Q48" s="1" t="str">
        <f t="shared" si="2"/>
        <v>RE03</v>
      </c>
      <c r="R48" s="1" t="str">
        <f t="shared" si="3"/>
        <v>RON</v>
      </c>
      <c r="S48" s="1" t="str">
        <f t="shared" si="4"/>
        <v>G IV</v>
      </c>
      <c r="T48" s="1" t="str">
        <f t="shared" si="5"/>
        <v>T7-977</v>
      </c>
      <c r="U48" s="1" t="str">
        <f t="shared" si="6"/>
        <v>JIP</v>
      </c>
    </row>
    <row r="49" ht="15.75" customHeight="1">
      <c r="A49" s="81">
        <v>32.0</v>
      </c>
      <c r="B49" s="81" t="s">
        <v>964</v>
      </c>
      <c r="C49" s="81" t="str">
        <f>IF(B49&gt;1,VLOOKUP(B49,DB!$D$4:$E$800,2,0),"")</f>
        <v>G IV</v>
      </c>
      <c r="D49" s="82" t="s">
        <v>7</v>
      </c>
      <c r="E49" s="95" t="b">
        <v>0</v>
      </c>
      <c r="F49" s="83"/>
      <c r="G49" s="92" t="b">
        <v>0</v>
      </c>
      <c r="H49" s="85" t="s">
        <v>1244</v>
      </c>
      <c r="I49" s="86" t="str">
        <f>IF(K49&gt;1,VLOOKUP(K49,DB!$A$4:$B$500,2,0),"")</f>
        <v/>
      </c>
      <c r="J49" s="87" t="str">
        <f>IF(L49&gt;1,VLOOKUP(L49,DB!$A$4:$B$500,2,0),"")</f>
        <v/>
      </c>
      <c r="K49" s="88"/>
      <c r="L49" s="84"/>
      <c r="M49" s="81" t="s">
        <v>1211</v>
      </c>
      <c r="N49" s="89"/>
      <c r="O49" s="84" t="str">
        <f t="shared" si="1"/>
        <v>RON</v>
      </c>
      <c r="Q49" s="1" t="str">
        <f t="shared" si="2"/>
        <v>RE04</v>
      </c>
      <c r="R49" s="1" t="str">
        <f t="shared" si="3"/>
        <v>RON</v>
      </c>
      <c r="S49" s="1" t="str">
        <f t="shared" si="4"/>
        <v>G IV</v>
      </c>
      <c r="T49" s="1" t="str">
        <f t="shared" si="5"/>
        <v>T7-HNA</v>
      </c>
      <c r="U49" s="1" t="str">
        <f t="shared" si="6"/>
        <v>AFM</v>
      </c>
    </row>
    <row r="50" ht="15.75" customHeight="1">
      <c r="A50" s="71">
        <v>33.0</v>
      </c>
      <c r="B50" s="71" t="s">
        <v>748</v>
      </c>
      <c r="C50" s="71" t="str">
        <f>IF(B50&gt;1,VLOOKUP(B50,DB!$D$4:$E$800,2,0),"")</f>
        <v>CL 850</v>
      </c>
      <c r="D50" s="72" t="s">
        <v>7</v>
      </c>
      <c r="E50" s="98" t="b">
        <v>0</v>
      </c>
      <c r="F50" s="73">
        <v>0.5</v>
      </c>
      <c r="G50" s="94" t="b">
        <v>1</v>
      </c>
      <c r="H50" s="75" t="s">
        <v>1245</v>
      </c>
      <c r="I50" s="76" t="str">
        <f>IF(K50&gt;1,VLOOKUP(K50,DB!$A$4:$B$500,2,0),"")</f>
        <v>EX RON</v>
      </c>
      <c r="J50" s="74" t="s">
        <v>1220</v>
      </c>
      <c r="K50" s="78" t="s">
        <v>7</v>
      </c>
      <c r="L50" s="74"/>
      <c r="M50" s="71" t="str">
        <f>IF(B50&gt;1,VLOOKUP(B50,DB!$D$4:$F$800,3,0),"")</f>
        <v>JETSET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763</v>
      </c>
      <c r="C51" s="81" t="str">
        <f>IF(B51&gt;1,VLOOKUP(B51,DB!$D$4:$E$800,2,0),"")</f>
        <v>ATR 72</v>
      </c>
      <c r="D51" s="82" t="s">
        <v>7</v>
      </c>
      <c r="E51" s="95" t="b">
        <v>0</v>
      </c>
      <c r="F51" s="83">
        <v>0.24722222222222223</v>
      </c>
      <c r="G51" s="92" t="b">
        <v>1</v>
      </c>
      <c r="H51" s="85" t="s">
        <v>1229</v>
      </c>
      <c r="I51" s="86" t="str">
        <f>IF(K51&gt;1,VLOOKUP(K51,DB!$A$4:$B$500,2,0),"")</f>
        <v>EX RON</v>
      </c>
      <c r="J51" s="87" t="str">
        <f>IF(L51&gt;1,VLOOKUP(L51,DB!$A$4:$B$500,2,0),"")</f>
        <v>WIDM</v>
      </c>
      <c r="K51" s="88" t="s">
        <v>7</v>
      </c>
      <c r="L51" s="84" t="s">
        <v>470</v>
      </c>
      <c r="M51" s="81" t="str">
        <f>IF(B51&gt;1,VLOOKUP(B51,DB!$D$4:$F$800,3,0),"")</f>
        <v>PELITA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510</v>
      </c>
      <c r="C52" s="71" t="str">
        <f>IF(B52&gt;1,VLOOKUP(B52,DB!$D$4:$E$800,2,0),"")</f>
        <v>ATR 72</v>
      </c>
      <c r="D52" s="72" t="s">
        <v>7</v>
      </c>
      <c r="E52" s="98" t="b">
        <v>0</v>
      </c>
      <c r="F52" s="73">
        <v>0.2375</v>
      </c>
      <c r="G52" s="94" t="b">
        <v>1</v>
      </c>
      <c r="H52" s="75" t="s">
        <v>1246</v>
      </c>
      <c r="I52" s="76" t="str">
        <f>IF(K52&gt;1,VLOOKUP(K52,DB!$A$4:$B$500,2,0),"")</f>
        <v>EX RON</v>
      </c>
      <c r="J52" s="77" t="str">
        <f>IF(L52&gt;1,VLOOKUP(L52,DB!$A$4:$B$500,2,0),"")</f>
        <v>WAHH</v>
      </c>
      <c r="K52" s="78" t="s">
        <v>7</v>
      </c>
      <c r="L52" s="74" t="s">
        <v>591</v>
      </c>
      <c r="M52" s="71" t="str">
        <f>IF(B52&gt;1,VLOOKUP(B52,DB!$D$4:$F$800,3,0),"")</f>
        <v>CITILINK</v>
      </c>
      <c r="N52" s="79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431</v>
      </c>
      <c r="C53" s="81" t="str">
        <f>IF(B53&gt;1,VLOOKUP(B53,DB!$D$4:$E$800,2,0),"")</f>
        <v>A 320</v>
      </c>
      <c r="D53" s="82" t="s">
        <v>7</v>
      </c>
      <c r="E53" s="95" t="b">
        <v>0</v>
      </c>
      <c r="F53" s="83">
        <v>0.27847222222222223</v>
      </c>
      <c r="G53" s="92" t="b">
        <v>1</v>
      </c>
      <c r="H53" s="85" t="s">
        <v>1225</v>
      </c>
      <c r="I53" s="86" t="str">
        <f>IF(K53&gt;1,VLOOKUP(K53,DB!$A$4:$B$500,2,0),"")</f>
        <v>EX RON</v>
      </c>
      <c r="J53" s="87" t="str">
        <f>IF(L53&gt;1,VLOOKUP(L53,DB!$A$4:$B$500,2,0),"")</f>
        <v>WIMN</v>
      </c>
      <c r="K53" s="88" t="s">
        <v>7</v>
      </c>
      <c r="L53" s="84" t="s">
        <v>494</v>
      </c>
      <c r="M53" s="81" t="str">
        <f>IF(B53&gt;1,VLOOKUP(B53,DB!$D$4:$F$800,3,0),"")</f>
        <v>CITILINK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832</v>
      </c>
      <c r="C54" s="71" t="str">
        <f>IF(B54&gt;1,VLOOKUP(B54,DB!$D$4:$E$800,2,0),"")</f>
        <v>ATR 72</v>
      </c>
      <c r="D54" s="72" t="s">
        <v>7</v>
      </c>
      <c r="E54" s="98" t="b">
        <v>0</v>
      </c>
      <c r="F54" s="73">
        <v>0.20304221064725425</v>
      </c>
      <c r="G54" s="94" t="b">
        <v>1</v>
      </c>
      <c r="H54" s="75" t="s">
        <v>1247</v>
      </c>
      <c r="I54" s="76" t="str">
        <f>IF(K54&gt;1,VLOOKUP(K54,DB!$A$4:$B$500,2,0),"")</f>
        <v>EX RON</v>
      </c>
      <c r="J54" s="77" t="str">
        <f>IF(L54&gt;1,VLOOKUP(L54,DB!$A$4:$B$500,2,0),"")</f>
        <v>WIDM</v>
      </c>
      <c r="K54" s="78" t="s">
        <v>7</v>
      </c>
      <c r="L54" s="74" t="s">
        <v>659</v>
      </c>
      <c r="M54" s="71" t="str">
        <f>IF(B54&gt;1,VLOOKUP(B54,DB!$D$4:$F$800,3,0),"")</f>
        <v>TAS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552</v>
      </c>
      <c r="C55" s="81" t="str">
        <f>IF(B55&gt;1,VLOOKUP(B55,DB!$D$4:$E$800,2,0),"")</f>
        <v>B 738</v>
      </c>
      <c r="D55" s="82" t="s">
        <v>7</v>
      </c>
      <c r="E55" s="95" t="b">
        <v>0</v>
      </c>
      <c r="F55" s="83">
        <v>0.25833333333333336</v>
      </c>
      <c r="G55" s="92" t="b">
        <v>1</v>
      </c>
      <c r="H55" s="85" t="s">
        <v>1248</v>
      </c>
      <c r="I55" s="86" t="str">
        <f>IF(K55&gt;1,VLOOKUP(K55,DB!$A$4:$B$500,2,0),"")</f>
        <v>EX RON</v>
      </c>
      <c r="J55" s="87" t="str">
        <f>IF(L55&gt;1,VLOOKUP(L55,DB!$A$4:$B$500,2,0),"")</f>
        <v>WIMM</v>
      </c>
      <c r="K55" s="88" t="s">
        <v>7</v>
      </c>
      <c r="L55" s="84" t="s">
        <v>77</v>
      </c>
      <c r="M55" s="81" t="str">
        <f>IF(B55&gt;1,VLOOKUP(B55,DB!$D$4:$F$800,3,0),"")</f>
        <v>GARUDA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106</v>
      </c>
      <c r="C56" s="71" t="str">
        <f>IF(B56&gt;1,VLOOKUP(B56,DB!$D$4:$E$800,2,0),"")</f>
        <v>A 320</v>
      </c>
      <c r="D56" s="72" t="s">
        <v>7</v>
      </c>
      <c r="E56" s="98" t="b">
        <v>0</v>
      </c>
      <c r="F56" s="73">
        <v>0.2263888888888889</v>
      </c>
      <c r="G56" s="94" t="b">
        <v>1</v>
      </c>
      <c r="H56" s="75" t="s">
        <v>1249</v>
      </c>
      <c r="I56" s="76" t="str">
        <f>IF(K56&gt;1,VLOOKUP(K56,DB!$A$4:$B$500,2,0),"")</f>
        <v>EX RON</v>
      </c>
      <c r="J56" s="77" t="str">
        <f>IF(L56&gt;1,VLOOKUP(L56,DB!$A$4:$B$500,2,0),"")</f>
        <v>WARR</v>
      </c>
      <c r="K56" s="78" t="s">
        <v>7</v>
      </c>
      <c r="L56" s="74" t="s">
        <v>239</v>
      </c>
      <c r="M56" s="71" t="str">
        <f>IF(B56&gt;1,VLOOKUP(B56,DB!$D$4:$F$800,3,0),"")</f>
        <v>BATIK AIR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307</v>
      </c>
      <c r="C57" s="81" t="str">
        <f>IF(B57&gt;1,VLOOKUP(B57,DB!$D$4:$E$800,2,0),"")</f>
        <v>A 320</v>
      </c>
      <c r="D57" s="82" t="s">
        <v>7</v>
      </c>
      <c r="E57" s="95" t="b">
        <v>0</v>
      </c>
      <c r="F57" s="83">
        <v>0.3194444444444444</v>
      </c>
      <c r="G57" s="92" t="b">
        <v>1</v>
      </c>
      <c r="H57" s="85" t="s">
        <v>1250</v>
      </c>
      <c r="I57" s="86" t="str">
        <f>IF(K57&gt;1,VLOOKUP(K57,DB!$A$4:$B$500,2,0),"")</f>
        <v>EX RON</v>
      </c>
      <c r="J57" s="84" t="s">
        <v>1229</v>
      </c>
      <c r="K57" s="88" t="s">
        <v>7</v>
      </c>
      <c r="L57" s="84"/>
      <c r="M57" s="81" t="str">
        <f>IF(B57&gt;1,VLOOKUP(B57,DB!$D$4:$F$800,3,0),"")</f>
        <v>BATIK AIR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173</v>
      </c>
      <c r="C58" s="71" t="str">
        <f>IF(B58&gt;1,VLOOKUP(B58,DB!$D$4:$E$800,2,0),"")</f>
        <v>A 320</v>
      </c>
      <c r="D58" s="72" t="s">
        <v>7</v>
      </c>
      <c r="E58" s="100" t="b">
        <v>0</v>
      </c>
      <c r="F58" s="73">
        <v>0.47430555555555554</v>
      </c>
      <c r="G58" s="74" t="b">
        <v>1</v>
      </c>
      <c r="H58" s="75" t="s">
        <v>1236</v>
      </c>
      <c r="I58" s="76" t="str">
        <f>IF(K58&gt;1,VLOOKUP(K58,DB!$A$4:$B$500,2,0),"")</f>
        <v>EX RON</v>
      </c>
      <c r="J58" s="77" t="str">
        <f>IF(L58&gt;1,VLOOKUP(L58,DB!$A$4:$B$500,2,0),"")</f>
        <v>WARA</v>
      </c>
      <c r="K58" s="78" t="s">
        <v>7</v>
      </c>
      <c r="L58" s="74" t="s">
        <v>302</v>
      </c>
      <c r="M58" s="71" t="str">
        <f>IF(B58&gt;1,VLOOKUP(B58,DB!$D$4:$F$800,3,0),"")</f>
        <v>BATIK AIR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34</v>
      </c>
      <c r="C59" s="81" t="str">
        <f>IF(B59&gt;1,VLOOKUP(B59,DB!$D$4:$E$800,2,0),"")</f>
        <v>B 733</v>
      </c>
      <c r="D59" s="82">
        <v>0.19583333333333333</v>
      </c>
      <c r="E59" s="101" t="b">
        <v>1</v>
      </c>
      <c r="F59" s="83">
        <v>0.38125</v>
      </c>
      <c r="G59" s="102" t="b">
        <v>1</v>
      </c>
      <c r="H59" s="85" t="s">
        <v>1251</v>
      </c>
      <c r="I59" s="103" t="s">
        <v>22</v>
      </c>
      <c r="J59" s="84" t="s">
        <v>52</v>
      </c>
      <c r="K59" s="88"/>
      <c r="L59" s="84"/>
      <c r="M59" s="81" t="str">
        <f>IF(B59&gt;1,VLOOKUP(B59,DB!$D$4:$F$800,3,0),"")</f>
        <v>AIRNESIA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886</v>
      </c>
      <c r="C60" s="71" t="str">
        <f>IF(B60&gt;1,VLOOKUP(B60,DB!$D$4:$E$800,2,0),"")</f>
        <v>B 733</v>
      </c>
      <c r="D60" s="72">
        <v>0.19930555555555557</v>
      </c>
      <c r="E60" s="104" t="b">
        <v>1</v>
      </c>
      <c r="F60" s="73">
        <v>0.275</v>
      </c>
      <c r="G60" s="94" t="b">
        <v>1</v>
      </c>
      <c r="H60" s="75" t="s">
        <v>1252</v>
      </c>
      <c r="I60" s="76" t="str">
        <f>IF(K60&gt;1,VLOOKUP(K60,DB!$A$4:$B$500,2,0),"")</f>
        <v>WIMM</v>
      </c>
      <c r="J60" s="77" t="str">
        <f>IF(L60&gt;1,VLOOKUP(L60,DB!$A$4:$B$500,2,0),"")</f>
        <v>WAGG</v>
      </c>
      <c r="K60" s="78" t="s">
        <v>323</v>
      </c>
      <c r="L60" s="74" t="s">
        <v>337</v>
      </c>
      <c r="M60" s="71" t="str">
        <f>IF(B60&gt;1,VLOOKUP(B60,DB!$D$4:$F$800,3,0),"")</f>
        <v>TRIGANA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880</v>
      </c>
      <c r="C61" s="81" t="str">
        <f>IF(B61&gt;1,VLOOKUP(B61,DB!$D$4:$E$800,2,0),"")</f>
        <v>B 733</v>
      </c>
      <c r="D61" s="82">
        <v>0.20269967592321336</v>
      </c>
      <c r="E61" s="105" t="b">
        <v>1</v>
      </c>
      <c r="F61" s="83">
        <v>0.2513888888888889</v>
      </c>
      <c r="G61" s="92" t="b">
        <v>1</v>
      </c>
      <c r="H61" s="85" t="s">
        <v>1253</v>
      </c>
      <c r="I61" s="86" t="str">
        <f>IF(K61&gt;1,VLOOKUP(K61,DB!$A$4:$B$500,2,0),"")</f>
        <v>WSSS</v>
      </c>
      <c r="J61" s="87" t="str">
        <f>IF(L61&gt;1,VLOOKUP(L61,DB!$A$4:$B$500,2,0),"")</f>
        <v>WALL</v>
      </c>
      <c r="K61" s="88" t="s">
        <v>104</v>
      </c>
      <c r="L61" s="84" t="s">
        <v>110</v>
      </c>
      <c r="M61" s="81" t="str">
        <f>IF(B61&gt;1,VLOOKUP(B61,DB!$D$4:$F$800,3,0),"")</f>
        <v>TRI MG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40</v>
      </c>
      <c r="C62" s="71" t="str">
        <f>IF(B62&gt;1,VLOOKUP(B62,DB!$D$4:$E$800,2,0),"")</f>
        <v>B 734</v>
      </c>
      <c r="D62" s="106">
        <v>0.22708333333333333</v>
      </c>
      <c r="E62" s="107" t="b">
        <v>1</v>
      </c>
      <c r="F62" s="108">
        <v>0.33194444444444443</v>
      </c>
      <c r="G62" s="109" t="b">
        <v>1</v>
      </c>
      <c r="H62" s="110" t="s">
        <v>1254</v>
      </c>
      <c r="I62" s="76" t="str">
        <f>IF(K62&gt;1,VLOOKUP(K62,DB!$A$4:$B$500,2,0),"")</f>
        <v>WAMM</v>
      </c>
      <c r="J62" s="77" t="str">
        <f>IF(L62&gt;1,VLOOKUP(L62,DB!$A$4:$B$500,2,0),"")</f>
        <v>WIII</v>
      </c>
      <c r="K62" s="111" t="s">
        <v>25</v>
      </c>
      <c r="L62" s="102" t="s">
        <v>12</v>
      </c>
      <c r="M62" s="71" t="str">
        <f>IF(B62&gt;1,VLOOKUP(B62,DB!$D$4:$F$800,3,0),"")</f>
        <v>B. B. N.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871</v>
      </c>
      <c r="C63" s="81" t="str">
        <f>IF(B63&gt;1,VLOOKUP(B63,DB!$D$4:$E$800,2,0),"")</f>
        <v>G VII</v>
      </c>
      <c r="D63" s="82">
        <v>0.23472222222222222</v>
      </c>
      <c r="E63" s="105" t="b">
        <v>1</v>
      </c>
      <c r="F63" s="83">
        <v>0.29583333333333334</v>
      </c>
      <c r="G63" s="92" t="b">
        <v>1</v>
      </c>
      <c r="H63" s="85" t="s">
        <v>1255</v>
      </c>
      <c r="I63" s="103" t="s">
        <v>1218</v>
      </c>
      <c r="J63" s="84" t="s">
        <v>158</v>
      </c>
      <c r="K63" s="88"/>
      <c r="L63" s="84"/>
      <c r="M63" s="81" t="str">
        <f>IF(B63&gt;1,VLOOKUP(B63,DB!$D$4:$F$800,3,0),"")</f>
        <v>TRAVIRA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322</v>
      </c>
      <c r="C64" s="71" t="str">
        <f>IF(B64&gt;1,VLOOKUP(B64,DB!$D$4:$E$800,2,0),"")</f>
        <v>A 320</v>
      </c>
      <c r="D64" s="72">
        <v>0.25625</v>
      </c>
      <c r="E64" s="104" t="b">
        <v>1</v>
      </c>
      <c r="F64" s="73">
        <v>0.2917678009252995</v>
      </c>
      <c r="G64" s="94" t="b">
        <v>1</v>
      </c>
      <c r="H64" s="75" t="s">
        <v>1247</v>
      </c>
      <c r="I64" s="76" t="str">
        <f>IF(K64&gt;1,VLOOKUP(K64,DB!$A$4:$B$500,2,0),"")</f>
        <v>WARR</v>
      </c>
      <c r="J64" s="77" t="str">
        <f>IF(L64&gt;1,VLOOKUP(L64,DB!$A$4:$B$500,2,0),"")</f>
        <v>WIPP</v>
      </c>
      <c r="K64" s="78" t="s">
        <v>235</v>
      </c>
      <c r="L64" s="74" t="s">
        <v>188</v>
      </c>
      <c r="M64" s="71" t="str">
        <f>IF(B64&gt;1,VLOOKUP(B64,DB!$D$4:$F$800,3,0),"")</f>
        <v>BATIK AIR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99" t="s">
        <v>847</v>
      </c>
      <c r="C65" s="81" t="str">
        <f>IF(B65&gt;1,VLOOKUP(B65,DB!$D$4:$E$800,2,0),"")</f>
        <v>C 212</v>
      </c>
      <c r="D65" s="82">
        <v>0.2951388888888889</v>
      </c>
      <c r="E65" s="105" t="b">
        <v>0</v>
      </c>
      <c r="F65" s="83">
        <v>0.3416666666666667</v>
      </c>
      <c r="G65" s="92" t="b">
        <v>0</v>
      </c>
      <c r="H65" s="85" t="s">
        <v>1237</v>
      </c>
      <c r="I65" s="103" t="s">
        <v>1238</v>
      </c>
      <c r="J65" s="84" t="s">
        <v>1238</v>
      </c>
      <c r="K65" s="88"/>
      <c r="L65" s="84"/>
      <c r="M65" s="81" t="str">
        <f>IF(B65&gt;1,VLOOKUP(B65,DB!$D$4:$F$800,3,0),"")</f>
        <v>TNI AU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831</v>
      </c>
      <c r="C66" s="71" t="str">
        <f>IF(B66&gt;1,VLOOKUP(B66,DB!$D$4:$E$800,2,0),"")</f>
        <v>C 208</v>
      </c>
      <c r="D66" s="72">
        <v>0.3055555555555556</v>
      </c>
      <c r="E66" s="104" t="b">
        <v>1</v>
      </c>
      <c r="F66" s="73">
        <v>0.37083333333333335</v>
      </c>
      <c r="G66" s="94" t="b">
        <v>1</v>
      </c>
      <c r="H66" s="75" t="s">
        <v>1256</v>
      </c>
      <c r="I66" s="76" t="str">
        <f>IF(K66&gt;1,VLOOKUP(K66,DB!$A$4:$B$500,2,0),"")</f>
        <v>WICN</v>
      </c>
      <c r="J66" s="77" t="str">
        <f>IF(L66&gt;1,VLOOKUP(L66,DB!$A$4:$B$500,2,0),"")</f>
        <v>WICN</v>
      </c>
      <c r="K66" s="78" t="s">
        <v>674</v>
      </c>
      <c r="L66" s="74" t="s">
        <v>672</v>
      </c>
      <c r="M66" s="71" t="str">
        <f>IF(B66&gt;1,VLOOKUP(B66,DB!$D$4:$F$800,3,0),"")</f>
        <v>SUSI AIR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745</v>
      </c>
      <c r="C67" s="81" t="str">
        <f>IF(B67&gt;1,VLOOKUP(B67,DB!$D$4:$E$800,2,0),"")</f>
        <v>G IV</v>
      </c>
      <c r="D67" s="82">
        <v>0.30277777777777776</v>
      </c>
      <c r="E67" s="105" t="b">
        <v>1</v>
      </c>
      <c r="F67" s="83">
        <v>0.42083333333333334</v>
      </c>
      <c r="G67" s="92" t="b">
        <v>1</v>
      </c>
      <c r="H67" s="85" t="s">
        <v>1232</v>
      </c>
      <c r="I67" s="103" t="s">
        <v>1231</v>
      </c>
      <c r="J67" s="84" t="s">
        <v>70</v>
      </c>
      <c r="K67" s="88"/>
      <c r="L67" s="84" t="s">
        <v>1257</v>
      </c>
      <c r="M67" s="81" t="str">
        <f>IF(B67&gt;1,VLOOKUP(B67,DB!$D$4:$F$800,3,0),"")</f>
        <v>JETSET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307</v>
      </c>
      <c r="C68" s="71" t="str">
        <f>IF(B68&gt;1,VLOOKUP(B68,DB!$D$4:$E$800,2,0),"")</f>
        <v>A 320</v>
      </c>
      <c r="D68" s="106">
        <v>0.3229166666666667</v>
      </c>
      <c r="E68" s="107" t="b">
        <v>1</v>
      </c>
      <c r="F68" s="108">
        <v>0.4097222222222222</v>
      </c>
      <c r="G68" s="109" t="b">
        <v>1</v>
      </c>
      <c r="H68" s="110" t="s">
        <v>1229</v>
      </c>
      <c r="I68" s="112" t="s">
        <v>1250</v>
      </c>
      <c r="J68" s="77" t="str">
        <f>IF(L68&gt;1,VLOOKUP(L68,DB!$A$4:$B$500,2,0),"")</f>
        <v>WAHS</v>
      </c>
      <c r="K68" s="111" t="s">
        <v>7</v>
      </c>
      <c r="L68" s="102" t="s">
        <v>289</v>
      </c>
      <c r="M68" s="71" t="str">
        <f>IF(B68&gt;1,VLOOKUP(B68,DB!$D$4:$F$800,3,0),"")</f>
        <v>BATIK AIR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315</v>
      </c>
      <c r="C69" s="81" t="str">
        <f>IF(B69&gt;1,VLOOKUP(B69,DB!$D$4:$E$800,2,0),"")</f>
        <v>A 320</v>
      </c>
      <c r="D69" s="82">
        <v>0.325</v>
      </c>
      <c r="E69" s="105" t="b">
        <v>1</v>
      </c>
      <c r="F69" s="83">
        <v>0.3854166666666667</v>
      </c>
      <c r="G69" s="92" t="b">
        <v>1</v>
      </c>
      <c r="H69" s="85" t="s">
        <v>1246</v>
      </c>
      <c r="I69" s="86" t="str">
        <f>IF(K69&gt;1,VLOOKUP(K69,DB!$A$4:$B$500,2,0),"")</f>
        <v>WIBB</v>
      </c>
      <c r="J69" s="87" t="str">
        <f>IF(L69&gt;1,VLOOKUP(L69,DB!$A$4:$B$500,2,0),"")</f>
        <v>WADD</v>
      </c>
      <c r="K69" s="88" t="s">
        <v>211</v>
      </c>
      <c r="L69" s="84" t="s">
        <v>223</v>
      </c>
      <c r="M69" s="81" t="str">
        <f>IF(B69&gt;1,VLOOKUP(B69,DB!$D$4:$F$800,3,0),"")</f>
        <v>BATIK AIR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311</v>
      </c>
      <c r="C70" s="71" t="str">
        <f>IF(B70&gt;1,VLOOKUP(B70,DB!$D$4:$E$800,2,0),"")</f>
        <v>A 320</v>
      </c>
      <c r="D70" s="72">
        <v>0.3347222222222222</v>
      </c>
      <c r="E70" s="104" t="b">
        <v>1</v>
      </c>
      <c r="F70" s="73">
        <v>0.36527777777777776</v>
      </c>
      <c r="G70" s="94" t="b">
        <v>1</v>
      </c>
      <c r="H70" s="75" t="s">
        <v>1225</v>
      </c>
      <c r="I70" s="76" t="str">
        <f>IF(K70&gt;1,VLOOKUP(K70,DB!$A$4:$B$500,2,0),"")</f>
        <v>WIPP</v>
      </c>
      <c r="J70" s="77" t="str">
        <f>IF(L70&gt;1,VLOOKUP(L70,DB!$A$4:$B$500,2,0),"")</f>
        <v>WARR</v>
      </c>
      <c r="K70" s="78" t="s">
        <v>194</v>
      </c>
      <c r="L70" s="74" t="s">
        <v>243</v>
      </c>
      <c r="M70" s="71" t="str">
        <f>IF(B70&gt;1,VLOOKUP(B70,DB!$D$4:$F$800,3,0),"")</f>
        <v>BATIK AIR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892</v>
      </c>
      <c r="C71" s="81" t="str">
        <f>IF(B71&gt;1,VLOOKUP(B71,DB!$D$4:$E$800,2,0),"")</f>
        <v>B 733</v>
      </c>
      <c r="D71" s="82">
        <v>0.3576388888888889</v>
      </c>
      <c r="E71" s="105" t="b">
        <v>1</v>
      </c>
      <c r="F71" s="83">
        <v>0.4215277777777778</v>
      </c>
      <c r="G71" s="92" t="b">
        <v>1</v>
      </c>
      <c r="H71" s="85" t="s">
        <v>1252</v>
      </c>
      <c r="I71" s="86" t="str">
        <f>IF(K71&gt;1,VLOOKUP(K71,DB!$A$4:$B$500,2,0),"")</f>
        <v>WAMM</v>
      </c>
      <c r="J71" s="87" t="str">
        <f>IF(L71&gt;1,VLOOKUP(L71,DB!$A$4:$B$500,2,0),"")</f>
        <v>WIOO</v>
      </c>
      <c r="K71" s="88" t="s">
        <v>406</v>
      </c>
      <c r="L71" s="84" t="s">
        <v>427</v>
      </c>
      <c r="M71" s="81" t="str">
        <f>IF(B71&gt;1,VLOOKUP(B71,DB!$D$4:$F$800,3,0),"")</f>
        <v>TRIGANA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106</v>
      </c>
      <c r="C72" s="71" t="str">
        <f>IF(B72&gt;1,VLOOKUP(B72,DB!$D$4:$E$800,2,0),"")</f>
        <v>A 320</v>
      </c>
      <c r="D72" s="106">
        <v>0.3680555555555556</v>
      </c>
      <c r="E72" s="107" t="b">
        <v>1</v>
      </c>
      <c r="F72" s="108">
        <v>0.3951388888888889</v>
      </c>
      <c r="G72" s="109" t="b">
        <v>1</v>
      </c>
      <c r="H72" s="110" t="s">
        <v>1247</v>
      </c>
      <c r="I72" s="76" t="str">
        <f>IF(K72&gt;1,VLOOKUP(K72,DB!$A$4:$B$500,2,0),"")</f>
        <v>WARR</v>
      </c>
      <c r="J72" s="77" t="str">
        <f>IF(L72&gt;1,VLOOKUP(L72,DB!$A$4:$B$500,2,0),"")</f>
        <v>WARR</v>
      </c>
      <c r="K72" s="111" t="s">
        <v>237</v>
      </c>
      <c r="L72" s="102" t="s">
        <v>251</v>
      </c>
      <c r="M72" s="71" t="str">
        <f>IF(B72&gt;1,VLOOKUP(B72,DB!$D$4:$F$800,3,0),"")</f>
        <v>BATIK AIR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510</v>
      </c>
      <c r="C73" s="81" t="str">
        <f>IF(B73&gt;1,VLOOKUP(B73,DB!$D$4:$E$800,2,0),"")</f>
        <v>ATR 72</v>
      </c>
      <c r="D73" s="82">
        <v>0.3736111111111111</v>
      </c>
      <c r="E73" s="105" t="b">
        <v>1</v>
      </c>
      <c r="F73" s="83">
        <v>0.40625</v>
      </c>
      <c r="G73" s="92" t="b">
        <v>1</v>
      </c>
      <c r="H73" s="85" t="s">
        <v>1248</v>
      </c>
      <c r="I73" s="86" t="str">
        <f>IF(K73&gt;1,VLOOKUP(K73,DB!$A$4:$B$500,2,0),"")</f>
        <v>WAHH</v>
      </c>
      <c r="J73" s="87" t="str">
        <f>IF(L73&gt;1,VLOOKUP(L73,DB!$A$4:$B$500,2,0),"")</f>
        <v>WAHH</v>
      </c>
      <c r="K73" s="88" t="s">
        <v>593</v>
      </c>
      <c r="L73" s="84" t="s">
        <v>599</v>
      </c>
      <c r="M73" s="81" t="str">
        <f>IF(B73&gt;1,VLOOKUP(B73,DB!$D$4:$F$800,3,0),"")</f>
        <v>CITILINK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893</v>
      </c>
      <c r="C74" s="71" t="str">
        <f>IF(B74&gt;1,VLOOKUP(B74,DB!$D$4:$E$800,2,0),"")</f>
        <v>G VI</v>
      </c>
      <c r="D74" s="72">
        <v>0.36319444444444443</v>
      </c>
      <c r="E74" s="104" t="b">
        <v>1</v>
      </c>
      <c r="F74" s="73">
        <v>0.46458333333333335</v>
      </c>
      <c r="G74" s="94" t="b">
        <v>1</v>
      </c>
      <c r="H74" s="75" t="s">
        <v>1227</v>
      </c>
      <c r="I74" s="112" t="s">
        <v>1242</v>
      </c>
      <c r="J74" s="74" t="s">
        <v>1258</v>
      </c>
      <c r="K74" s="78"/>
      <c r="L74" s="74"/>
      <c r="M74" s="71" t="s">
        <v>1211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187</v>
      </c>
      <c r="C75" s="81" t="str">
        <f>IF(B75&gt;1,VLOOKUP(B75,DB!$D$4:$E$800,2,0),"")</f>
        <v>A 320</v>
      </c>
      <c r="D75" s="82">
        <v>0.37916666666666665</v>
      </c>
      <c r="E75" s="105" t="b">
        <v>1</v>
      </c>
      <c r="F75" s="83">
        <v>0.5236111111111111</v>
      </c>
      <c r="G75" s="92" t="b">
        <v>1</v>
      </c>
      <c r="H75" s="85" t="s">
        <v>1225</v>
      </c>
      <c r="I75" s="103" t="s">
        <v>1224</v>
      </c>
      <c r="J75" s="87" t="str">
        <f>IF(L75&gt;1,VLOOKUP(L75,DB!$A$4:$B$500,2,0),"")</f>
        <v>WAHI</v>
      </c>
      <c r="K75" s="88" t="s">
        <v>7</v>
      </c>
      <c r="L75" s="84" t="s">
        <v>276</v>
      </c>
      <c r="M75" s="81" t="str">
        <f>IF(B75&gt;1,VLOOKUP(B75,DB!$D$4:$F$800,3,0),"")</f>
        <v>BATIK AIR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322</v>
      </c>
      <c r="C76" s="71" t="str">
        <f>IF(B76&gt;1,VLOOKUP(B76,DB!$D$4:$E$800,2,0),"")</f>
        <v>A 320</v>
      </c>
      <c r="D76" s="72">
        <v>0.42083333333333334</v>
      </c>
      <c r="E76" s="104" t="b">
        <v>1</v>
      </c>
      <c r="F76" s="73">
        <v>0.4548611111111111</v>
      </c>
      <c r="G76" s="94" t="b">
        <v>1</v>
      </c>
      <c r="H76" s="75" t="s">
        <v>1246</v>
      </c>
      <c r="I76" s="76" t="str">
        <f>IF(K76&gt;1,VLOOKUP(K76,DB!$A$4:$B$500,2,0),"")</f>
        <v>WIPP</v>
      </c>
      <c r="J76" s="77" t="str">
        <f>IF(L76&gt;1,VLOOKUP(L76,DB!$A$4:$B$500,2,0),"")</f>
        <v>WAHQ</v>
      </c>
      <c r="K76" s="78" t="s">
        <v>190</v>
      </c>
      <c r="L76" s="74" t="s">
        <v>264</v>
      </c>
      <c r="M76" s="71" t="str">
        <f>IF(B76&gt;1,VLOOKUP(B76,DB!$D$4:$F$800,3,0),"")</f>
        <v>BATIK AIR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428</v>
      </c>
      <c r="C77" s="81" t="str">
        <f>IF(B77&gt;1,VLOOKUP(B77,DB!$D$4:$E$800,2,0),"")</f>
        <v>A 320</v>
      </c>
      <c r="D77" s="82">
        <v>0.4270833333333333</v>
      </c>
      <c r="E77" s="105" t="b">
        <v>1</v>
      </c>
      <c r="F77" s="83">
        <v>0.4583333333333333</v>
      </c>
      <c r="G77" s="92" t="b">
        <v>1</v>
      </c>
      <c r="H77" s="85" t="s">
        <v>1248</v>
      </c>
      <c r="I77" s="86" t="str">
        <f>IF(K77&gt;1,VLOOKUP(K77,DB!$A$4:$B$500,2,0),"")</f>
        <v>WARR</v>
      </c>
      <c r="J77" s="87" t="str">
        <f>IF(L77&gt;1,VLOOKUP(L77,DB!$A$4:$B$500,2,0),"")</f>
        <v>WIPP</v>
      </c>
      <c r="K77" s="88" t="s">
        <v>561</v>
      </c>
      <c r="L77" s="84" t="s">
        <v>531</v>
      </c>
      <c r="M77" s="81" t="str">
        <f>IF(B77&gt;1,VLOOKUP(B77,DB!$D$4:$F$800,3,0),"")</f>
        <v>CITILINK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738</v>
      </c>
      <c r="C78" s="71" t="str">
        <f>IF(B78&gt;1,VLOOKUP(B78,DB!$D$4:$E$800,2,0),"")</f>
        <v>EMB 135</v>
      </c>
      <c r="D78" s="72">
        <v>0.41458333333333336</v>
      </c>
      <c r="E78" s="104" t="b">
        <v>1</v>
      </c>
      <c r="F78" s="73">
        <v>0.4395833333333333</v>
      </c>
      <c r="G78" s="94" t="b">
        <v>1</v>
      </c>
      <c r="H78" s="75" t="s">
        <v>1249</v>
      </c>
      <c r="I78" s="112" t="s">
        <v>1218</v>
      </c>
      <c r="J78" s="74" t="s">
        <v>91</v>
      </c>
      <c r="K78" s="78"/>
      <c r="L78" s="74"/>
      <c r="M78" s="71" t="str">
        <f>IF(B78&gt;1,VLOOKUP(B78,DB!$D$4:$F$800,3,0),"")</f>
        <v>IAT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886</v>
      </c>
      <c r="C79" s="81" t="str">
        <f>IF(B79&gt;1,VLOOKUP(B79,DB!$D$4:$E$800,2,0),"")</f>
        <v>B 733</v>
      </c>
      <c r="D79" s="82">
        <v>0.4583333333333333</v>
      </c>
      <c r="E79" s="105" t="b">
        <v>1</v>
      </c>
      <c r="F79" s="83">
        <v>0.6006944444444444</v>
      </c>
      <c r="G79" s="92" t="b">
        <v>1</v>
      </c>
      <c r="H79" s="85" t="s">
        <v>1251</v>
      </c>
      <c r="I79" s="86" t="str">
        <f>IF(K79&gt;1,VLOOKUP(K79,DB!$A$4:$B$500,2,0),"")</f>
        <v>WAGG</v>
      </c>
      <c r="J79" s="87" t="str">
        <f>IF(L79&gt;1,VLOOKUP(L79,DB!$A$4:$B$500,2,0),"")</f>
        <v>WIKK</v>
      </c>
      <c r="K79" s="88" t="s">
        <v>344</v>
      </c>
      <c r="L79" s="84" t="s">
        <v>348</v>
      </c>
      <c r="M79" s="81" t="str">
        <f>IF(B79&gt;1,VLOOKUP(B79,DB!$D$4:$F$800,3,0),"")</f>
        <v>TRIGANA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189</v>
      </c>
      <c r="C80" s="71" t="str">
        <f>IF(B80&gt;1,VLOOKUP(B80,DB!$D$4:$E$800,2,0),"")</f>
        <v>A 320</v>
      </c>
      <c r="D80" s="72">
        <v>0.41875</v>
      </c>
      <c r="E80" s="104" t="b">
        <v>1</v>
      </c>
      <c r="F80" s="73">
        <v>0.5194444444444445</v>
      </c>
      <c r="G80" s="94" t="b">
        <v>1</v>
      </c>
      <c r="H80" s="75" t="s">
        <v>1229</v>
      </c>
      <c r="I80" s="112" t="s">
        <v>1228</v>
      </c>
      <c r="J80" s="77" t="str">
        <f>IF(L80&gt;1,VLOOKUP(L80,DB!$A$4:$B$500,2,0),"")</f>
        <v>WARR</v>
      </c>
      <c r="K80" s="78" t="s">
        <v>7</v>
      </c>
      <c r="L80" s="74" t="s">
        <v>247</v>
      </c>
      <c r="M80" s="71" t="str">
        <f>IF(B80&gt;1,VLOOKUP(B80,DB!$D$4:$F$800,3,0),"")</f>
        <v>BATIK AIR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99" t="s">
        <v>847</v>
      </c>
      <c r="C81" s="81" t="str">
        <f>IF(B81&gt;1,VLOOKUP(B81,DB!$D$4:$E$800,2,0),"")</f>
        <v>C 212</v>
      </c>
      <c r="D81" s="82">
        <v>0.4013888888888889</v>
      </c>
      <c r="E81" s="105" t="b">
        <v>0</v>
      </c>
      <c r="F81" s="83">
        <v>0.4652777777777778</v>
      </c>
      <c r="G81" s="92" t="b">
        <v>0</v>
      </c>
      <c r="H81" s="85" t="s">
        <v>1239</v>
      </c>
      <c r="I81" s="103" t="s">
        <v>1238</v>
      </c>
      <c r="J81" s="84" t="s">
        <v>1238</v>
      </c>
      <c r="K81" s="88"/>
      <c r="L81" s="84"/>
      <c r="M81" s="81" t="str">
        <f>IF(B81&gt;1,VLOOKUP(B81,DB!$D$4:$F$800,3,0),"")</f>
        <v>TNI AU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99" t="s">
        <v>849</v>
      </c>
      <c r="C82" s="71" t="str">
        <f>IF(B82&gt;1,VLOOKUP(B82,DB!$D$4:$E$800,2,0),"")</f>
        <v>C 212</v>
      </c>
      <c r="D82" s="72">
        <v>0.33402777777777776</v>
      </c>
      <c r="E82" s="104" t="b">
        <v>0</v>
      </c>
      <c r="F82" s="73">
        <v>0.4048611111111111</v>
      </c>
      <c r="G82" s="94" t="b">
        <v>0</v>
      </c>
      <c r="H82" s="75" t="s">
        <v>1237</v>
      </c>
      <c r="I82" s="112" t="s">
        <v>1238</v>
      </c>
      <c r="J82" s="74" t="s">
        <v>1238</v>
      </c>
      <c r="K82" s="78"/>
      <c r="L82" s="74"/>
      <c r="M82" s="71" t="str">
        <f>IF(B82&gt;1,VLOOKUP(B82,DB!$D$4:$F$800,3,0),"")</f>
        <v>TNI AU</v>
      </c>
      <c r="N82" s="114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1138</v>
      </c>
      <c r="C83" s="81" t="str">
        <f>IF(B83&gt;1,VLOOKUP(B83,DB!$D$4:$E$800,2,0),"")</f>
        <v>AW 101</v>
      </c>
      <c r="D83" s="82">
        <v>0.40555555555555556</v>
      </c>
      <c r="E83" s="105" t="b">
        <v>1</v>
      </c>
      <c r="F83" s="83">
        <v>0.4722222222222222</v>
      </c>
      <c r="G83" s="92" t="b">
        <v>1</v>
      </c>
      <c r="H83" s="85" t="s">
        <v>1259</v>
      </c>
      <c r="I83" s="103" t="s">
        <v>1260</v>
      </c>
      <c r="J83" s="84" t="s">
        <v>1260</v>
      </c>
      <c r="K83" s="88"/>
      <c r="L83" s="84"/>
      <c r="M83" s="81" t="s">
        <v>833</v>
      </c>
      <c r="N83" s="96"/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1140</v>
      </c>
      <c r="C84" s="71" t="str">
        <f>IF(B84&gt;1,VLOOKUP(B84,DB!$D$4:$E$800,2,0),"")</f>
        <v>AW 101</v>
      </c>
      <c r="D84" s="72">
        <v>0.40555555555555556</v>
      </c>
      <c r="E84" s="104" t="b">
        <v>1</v>
      </c>
      <c r="F84" s="73">
        <v>0.4722222222222222</v>
      </c>
      <c r="G84" s="94" t="b">
        <v>1</v>
      </c>
      <c r="H84" s="75" t="s">
        <v>1259</v>
      </c>
      <c r="I84" s="112" t="s">
        <v>1260</v>
      </c>
      <c r="J84" s="74" t="s">
        <v>1260</v>
      </c>
      <c r="K84" s="78"/>
      <c r="L84" s="74"/>
      <c r="M84" s="71" t="s">
        <v>833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788</v>
      </c>
      <c r="C85" s="81" t="str">
        <f>IF(B85&gt;1,VLOOKUP(B85,DB!$D$4:$E$800,2,0),"")</f>
        <v>GLEX</v>
      </c>
      <c r="D85" s="82">
        <v>0.48194444444444445</v>
      </c>
      <c r="E85" s="105" t="b">
        <v>1</v>
      </c>
      <c r="F85" s="83">
        <v>0.5159722222222223</v>
      </c>
      <c r="G85" s="92" t="b">
        <v>1</v>
      </c>
      <c r="H85" s="85" t="s">
        <v>1216</v>
      </c>
      <c r="I85" s="103" t="s">
        <v>91</v>
      </c>
      <c r="J85" s="84" t="s">
        <v>1218</v>
      </c>
      <c r="K85" s="88"/>
      <c r="L85" s="84"/>
      <c r="M85" s="81" t="str">
        <f>IF(B85&gt;1,VLOOKUP(B85,DB!$D$4:$F$800,3,0),"")</f>
        <v>PREMI</v>
      </c>
      <c r="N85" s="89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552</v>
      </c>
      <c r="C86" s="71" t="str">
        <f>IF(B86&gt;1,VLOOKUP(B86,DB!$D$4:$E$800,2,0),"")</f>
        <v>B 738</v>
      </c>
      <c r="D86" s="72">
        <v>0.5</v>
      </c>
      <c r="E86" s="104" t="b">
        <v>1</v>
      </c>
      <c r="F86" s="73">
        <v>0.5409722222222222</v>
      </c>
      <c r="G86" s="94" t="b">
        <v>1</v>
      </c>
      <c r="H86" s="75" t="s">
        <v>1248</v>
      </c>
      <c r="I86" s="76" t="str">
        <f>IF(K86&gt;1,VLOOKUP(K86,DB!$A$4:$B$500,2,0),"")</f>
        <v>WIMM</v>
      </c>
      <c r="J86" s="77" t="str">
        <f>IF(L86&gt;1,VLOOKUP(L86,DB!$A$4:$B$500,2,0),"")</f>
        <v>WARR</v>
      </c>
      <c r="K86" s="78" t="s">
        <v>79</v>
      </c>
      <c r="L86" s="74" t="s">
        <v>81</v>
      </c>
      <c r="M86" s="71" t="str">
        <f>IF(B86&gt;1,VLOOKUP(B86,DB!$D$4:$F$800,3,0),"")</f>
        <v>GARUDA</v>
      </c>
      <c r="N86" s="13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431</v>
      </c>
      <c r="C87" s="81" t="str">
        <f>IF(B87&gt;1,VLOOKUP(B87,DB!$D$4:$E$800,2,0),"")</f>
        <v>A 320</v>
      </c>
      <c r="D87" s="82">
        <v>0.5048611111111111</v>
      </c>
      <c r="E87" s="105" t="b">
        <v>1</v>
      </c>
      <c r="F87" s="83">
        <v>0.5319444444444444</v>
      </c>
      <c r="G87" s="92" t="b">
        <v>1</v>
      </c>
      <c r="H87" s="85" t="s">
        <v>1247</v>
      </c>
      <c r="I87" s="86" t="str">
        <f>IF(K87&gt;1,VLOOKUP(K87,DB!$A$4:$B$500,2,0),"")</f>
        <v>WIMN</v>
      </c>
      <c r="J87" s="87" t="str">
        <f>IF(L87&gt;1,VLOOKUP(L87,DB!$A$4:$B$500,2,0),"")</f>
        <v>WARA</v>
      </c>
      <c r="K87" s="88" t="s">
        <v>497</v>
      </c>
      <c r="L87" s="84" t="s">
        <v>555</v>
      </c>
      <c r="M87" s="81" t="str">
        <f>IF(B87&gt;1,VLOOKUP(B87,DB!$D$4:$F$800,3,0),"")</f>
        <v>CITILINK</v>
      </c>
      <c r="N87" s="89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738</v>
      </c>
      <c r="C88" s="71" t="str">
        <f>IF(B88&gt;1,VLOOKUP(B88,DB!$D$4:$E$800,2,0),"")</f>
        <v>EMB 135</v>
      </c>
      <c r="D88" s="106">
        <v>0.4409722222222222</v>
      </c>
      <c r="E88" s="107" t="b">
        <v>1</v>
      </c>
      <c r="F88" s="108">
        <v>0.5</v>
      </c>
      <c r="G88" s="109" t="b">
        <v>1</v>
      </c>
      <c r="H88" s="110" t="s">
        <v>1232</v>
      </c>
      <c r="I88" s="112" t="s">
        <v>1249</v>
      </c>
      <c r="J88" s="74" t="s">
        <v>91</v>
      </c>
      <c r="K88" s="111"/>
      <c r="L88" s="102"/>
      <c r="M88" s="71" t="str">
        <f>IF(B88&gt;1,VLOOKUP(B88,DB!$D$4:$F$800,3,0),"")</f>
        <v>IAT</v>
      </c>
      <c r="N88" s="115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99" t="s">
        <v>849</v>
      </c>
      <c r="C89" s="81" t="str">
        <f>IF(B89&gt;1,VLOOKUP(B89,DB!$D$4:$E$800,2,0),"")</f>
        <v>C 212</v>
      </c>
      <c r="D89" s="82">
        <v>0.45</v>
      </c>
      <c r="E89" s="105" t="b">
        <v>0</v>
      </c>
      <c r="F89" s="83">
        <v>0.5958333333333333</v>
      </c>
      <c r="G89" s="92" t="b">
        <v>0</v>
      </c>
      <c r="H89" s="85" t="s">
        <v>1237</v>
      </c>
      <c r="I89" s="103" t="s">
        <v>1238</v>
      </c>
      <c r="J89" s="84" t="s">
        <v>1238</v>
      </c>
      <c r="K89" s="88"/>
      <c r="L89" s="84"/>
      <c r="M89" s="81" t="str">
        <f>IF(B89&gt;1,VLOOKUP(B89,DB!$D$4:$F$800,3,0),"")</f>
        <v>TNI AU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311</v>
      </c>
      <c r="C90" s="71" t="str">
        <f>IF(B90&gt;1,VLOOKUP(B90,DB!$D$4:$E$800,2,0),"")</f>
        <v>A 320</v>
      </c>
      <c r="D90" s="72">
        <v>0.5076388888888889</v>
      </c>
      <c r="E90" s="104" t="b">
        <v>1</v>
      </c>
      <c r="F90" s="73">
        <v>0.5388888888888889</v>
      </c>
      <c r="G90" s="94" t="b">
        <v>1</v>
      </c>
      <c r="H90" s="75" t="s">
        <v>1255</v>
      </c>
      <c r="I90" s="76" t="str">
        <f>IF(K90&gt;1,VLOOKUP(K90,DB!$A$4:$B$500,2,0),"")</f>
        <v>WARR</v>
      </c>
      <c r="J90" s="77" t="str">
        <f>IF(L90&gt;1,VLOOKUP(L90,DB!$A$4:$B$500,2,0),"")</f>
        <v>WIPP</v>
      </c>
      <c r="K90" s="78" t="s">
        <v>249</v>
      </c>
      <c r="L90" s="74" t="s">
        <v>183</v>
      </c>
      <c r="M90" s="71" t="str">
        <f>IF(B90&gt;1,VLOOKUP(B90,DB!$D$4:$F$800,3,0),"")</f>
        <v>BATIK AIR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871</v>
      </c>
      <c r="C91" s="81" t="str">
        <f>IF(B91&gt;1,VLOOKUP(B91,DB!$D$4:$E$800,2,0),"")</f>
        <v>G VII</v>
      </c>
      <c r="D91" s="82">
        <v>0.4791666666666667</v>
      </c>
      <c r="E91" s="105" t="b">
        <v>1</v>
      </c>
      <c r="F91" s="83">
        <v>0.4875</v>
      </c>
      <c r="G91" s="92" t="b">
        <v>1</v>
      </c>
      <c r="H91" s="85" t="s">
        <v>1255</v>
      </c>
      <c r="I91" s="103" t="s">
        <v>158</v>
      </c>
      <c r="J91" s="84" t="s">
        <v>1218</v>
      </c>
      <c r="K91" s="88"/>
      <c r="L91" s="84"/>
      <c r="M91" s="81" t="str">
        <f>IF(B91&gt;1,VLOOKUP(B91,DB!$D$4:$F$800,3,0),"")</f>
        <v>TRAVIRA</v>
      </c>
      <c r="N91" s="96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307</v>
      </c>
      <c r="C92" s="71" t="str">
        <f>IF(B92&gt;1,VLOOKUP(B92,DB!$D$4:$E$800,2,0),"")</f>
        <v>A 320</v>
      </c>
      <c r="D92" s="72">
        <v>0.5152777777777777</v>
      </c>
      <c r="E92" s="104" t="b">
        <v>1</v>
      </c>
      <c r="F92" s="73">
        <v>0.5548611111111111</v>
      </c>
      <c r="G92" s="94" t="b">
        <v>1</v>
      </c>
      <c r="H92" s="75" t="s">
        <v>1246</v>
      </c>
      <c r="I92" s="76" t="str">
        <f>IF(K92&gt;1,VLOOKUP(K92,DB!$A$4:$B$500,2,0),"")</f>
        <v>WAHS</v>
      </c>
      <c r="J92" s="77" t="str">
        <f>IF(L92&gt;1,VLOOKUP(L92,DB!$A$4:$B$500,2,0),"")</f>
        <v>WIMM</v>
      </c>
      <c r="K92" s="78" t="s">
        <v>287</v>
      </c>
      <c r="L92" s="74" t="s">
        <v>172</v>
      </c>
      <c r="M92" s="71" t="str">
        <f>IF(B92&gt;1,VLOOKUP(B92,DB!$D$4:$F$800,3,0),"")</f>
        <v>BATIK AIR</v>
      </c>
      <c r="N92" s="79"/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912</v>
      </c>
      <c r="C93" s="81" t="str">
        <f>IF(B93&gt;1,VLOOKUP(B93,DB!$D$4:$E$800,2,0),"")</f>
        <v>GLEX</v>
      </c>
      <c r="D93" s="82">
        <v>0.4826388888888889</v>
      </c>
      <c r="E93" s="105" t="b">
        <v>1</v>
      </c>
      <c r="F93" s="83">
        <v>0.5666666666666667</v>
      </c>
      <c r="G93" s="92" t="b">
        <v>1</v>
      </c>
      <c r="H93" s="85" t="s">
        <v>1227</v>
      </c>
      <c r="I93" s="103" t="s">
        <v>1226</v>
      </c>
      <c r="J93" s="84" t="s">
        <v>1258</v>
      </c>
      <c r="K93" s="88"/>
      <c r="L93" s="84"/>
      <c r="M93" s="81" t="s">
        <v>1214</v>
      </c>
      <c r="N93" s="96"/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99" t="s">
        <v>847</v>
      </c>
      <c r="C94" s="71" t="str">
        <f>IF(B94&gt;1,VLOOKUP(B94,DB!$D$4:$E$800,2,0),"")</f>
        <v>C 212</v>
      </c>
      <c r="D94" s="72">
        <v>0.4861111111111111</v>
      </c>
      <c r="E94" s="104" t="b">
        <v>0</v>
      </c>
      <c r="F94" s="73">
        <v>0.5451388888888888</v>
      </c>
      <c r="G94" s="94" t="b">
        <v>0</v>
      </c>
      <c r="H94" s="75" t="s">
        <v>1239</v>
      </c>
      <c r="I94" s="112" t="s">
        <v>1238</v>
      </c>
      <c r="J94" s="74" t="s">
        <v>1238</v>
      </c>
      <c r="K94" s="78"/>
      <c r="L94" s="74"/>
      <c r="M94" s="71" t="str">
        <f>IF(B94&gt;1,VLOOKUP(B94,DB!$D$4:$F$800,3,0),"")</f>
        <v>TNI AU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808</v>
      </c>
      <c r="C95" s="81" t="str">
        <f>IF(B95&gt;1,VLOOKUP(B95,DB!$D$4:$E$800,2,0),"")</f>
        <v>BBJ 2</v>
      </c>
      <c r="D95" s="82">
        <v>0.4930555555555556</v>
      </c>
      <c r="E95" s="105" t="b">
        <v>1</v>
      </c>
      <c r="F95" s="83">
        <v>0.58125</v>
      </c>
      <c r="G95" s="92" t="b">
        <v>1</v>
      </c>
      <c r="H95" s="85" t="s">
        <v>1236</v>
      </c>
      <c r="I95" s="103" t="s">
        <v>1235</v>
      </c>
      <c r="J95" s="84" t="s">
        <v>1259</v>
      </c>
      <c r="K95" s="88"/>
      <c r="L95" s="84"/>
      <c r="M95" s="81" t="str">
        <f>IF(B95&gt;1,VLOOKUP(B95,DB!$D$4:$F$800,3,0),"")</f>
        <v>PTN</v>
      </c>
      <c r="N95" s="96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510</v>
      </c>
      <c r="C96" s="71" t="str">
        <f>IF(B96&gt;1,VLOOKUP(B96,DB!$D$4:$E$800,2,0),"")</f>
        <v>ATR 72</v>
      </c>
      <c r="D96" s="72">
        <v>0.5486111111111112</v>
      </c>
      <c r="E96" s="104" t="b">
        <v>1</v>
      </c>
      <c r="F96" s="73">
        <v>0.5680555555555555</v>
      </c>
      <c r="G96" s="94" t="b">
        <v>1</v>
      </c>
      <c r="H96" s="75" t="s">
        <v>1225</v>
      </c>
      <c r="I96" s="76" t="str">
        <f>IF(K96&gt;1,VLOOKUP(K96,DB!$A$4:$B$500,2,0),"")</f>
        <v>WAHH</v>
      </c>
      <c r="J96" s="77" t="str">
        <f>IF(L96&gt;1,VLOOKUP(L96,DB!$A$4:$B$500,2,0),"")</f>
        <v>WAHH</v>
      </c>
      <c r="K96" s="78" t="s">
        <v>597</v>
      </c>
      <c r="L96" s="74" t="s">
        <v>595</v>
      </c>
      <c r="M96" s="71" t="str">
        <f>IF(B96&gt;1,VLOOKUP(B96,DB!$D$4:$F$800,3,0),"")</f>
        <v>CITILINK</v>
      </c>
      <c r="N96" s="79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92</v>
      </c>
      <c r="C97" s="81" t="str">
        <f>IF(B97&gt;1,VLOOKUP(B97,DB!$D$4:$E$800,2,0),"")</f>
        <v>A 320</v>
      </c>
      <c r="D97" s="82">
        <v>0.5041666666666667</v>
      </c>
      <c r="E97" s="105" t="b">
        <v>1</v>
      </c>
      <c r="F97" s="83">
        <v>0.5847222222222223</v>
      </c>
      <c r="G97" s="92" t="b">
        <v>1</v>
      </c>
      <c r="H97" s="85" t="s">
        <v>1229</v>
      </c>
      <c r="I97" s="86" t="str">
        <f>IF(K97&gt;1,VLOOKUP(K97,DB!$A$4:$B$500,2,0),"")</f>
        <v>WARR</v>
      </c>
      <c r="J97" s="87" t="str">
        <f>IF(L97&gt;1,VLOOKUP(L97,DB!$A$4:$B$500,2,0),"")</f>
        <v>WARR</v>
      </c>
      <c r="K97" s="88" t="s">
        <v>257</v>
      </c>
      <c r="L97" s="84" t="s">
        <v>229</v>
      </c>
      <c r="M97" s="81" t="str">
        <f>IF(B97&gt;1,VLOOKUP(B97,DB!$D$4:$F$800,3,0),"")</f>
        <v>BATIK AIR</v>
      </c>
      <c r="N97" s="96"/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788</v>
      </c>
      <c r="C98" s="71" t="str">
        <f>IF(B98&gt;1,VLOOKUP(B98,DB!$D$4:$E$800,2,0),"")</f>
        <v>GLEX</v>
      </c>
      <c r="D98" s="72">
        <v>0.5229166666666667</v>
      </c>
      <c r="E98" s="104" t="b">
        <v>1</v>
      </c>
      <c r="F98" s="73"/>
      <c r="G98" s="94" t="b">
        <v>0</v>
      </c>
      <c r="H98" s="75" t="s">
        <v>1228</v>
      </c>
      <c r="I98" s="112" t="s">
        <v>1216</v>
      </c>
      <c r="J98" s="77" t="str">
        <f>IF(L98&gt;1,VLOOKUP(L98,DB!$A$4:$B$500,2,0),"")</f>
        <v/>
      </c>
      <c r="K98" s="78"/>
      <c r="L98" s="74"/>
      <c r="M98" s="71" t="str">
        <f>IF(B98&gt;1,VLOOKUP(B98,DB!$D$4:$F$800,3,0),"")</f>
        <v>PREMI</v>
      </c>
      <c r="N98" s="13"/>
      <c r="O98" s="74" t="str">
        <f t="shared" si="1"/>
        <v>RON</v>
      </c>
      <c r="Q98" s="1" t="str">
        <f t="shared" si="2"/>
        <v>SA07</v>
      </c>
      <c r="R98" s="1" t="str">
        <f t="shared" si="3"/>
        <v>RON</v>
      </c>
      <c r="S98" s="1" t="str">
        <f t="shared" si="4"/>
        <v>GLEX</v>
      </c>
      <c r="T98" s="1" t="str">
        <f t="shared" si="5"/>
        <v>N-970NX</v>
      </c>
      <c r="U98" s="1" t="str">
        <f t="shared" si="6"/>
        <v>PREMI</v>
      </c>
    </row>
    <row r="99" ht="15.75" customHeight="1">
      <c r="A99" s="81">
        <v>82.0</v>
      </c>
      <c r="B99" s="81" t="s">
        <v>322</v>
      </c>
      <c r="C99" s="81" t="str">
        <f>IF(B99&gt;1,VLOOKUP(B99,DB!$D$4:$E$800,2,0),"")</f>
        <v>A 320</v>
      </c>
      <c r="D99" s="82">
        <v>0.5708333333333333</v>
      </c>
      <c r="E99" s="105" t="b">
        <v>1</v>
      </c>
      <c r="F99" s="83">
        <v>0.5972222222222222</v>
      </c>
      <c r="G99" s="92" t="b">
        <v>1</v>
      </c>
      <c r="H99" s="85" t="s">
        <v>1247</v>
      </c>
      <c r="I99" s="86" t="str">
        <f>IF(K99&gt;1,VLOOKUP(K99,DB!$A$4:$B$500,2,0),"")</f>
        <v>WAHQ</v>
      </c>
      <c r="J99" s="87" t="str">
        <f>IF(L99&gt;1,VLOOKUP(L99,DB!$A$4:$B$500,2,0),"")</f>
        <v>WAHS</v>
      </c>
      <c r="K99" s="88" t="s">
        <v>266</v>
      </c>
      <c r="L99" s="84" t="s">
        <v>293</v>
      </c>
      <c r="M99" s="81" t="str">
        <f>IF(B99&gt;1,VLOOKUP(B99,DB!$D$4:$F$800,3,0),"")</f>
        <v>BATIK AIR</v>
      </c>
      <c r="N99" s="89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315</v>
      </c>
      <c r="C100" s="71" t="str">
        <f>IF(B100&gt;1,VLOOKUP(B100,DB!$D$4:$E$800,2,0),"")</f>
        <v>A 320</v>
      </c>
      <c r="D100" s="72">
        <v>0.5625</v>
      </c>
      <c r="E100" s="104" t="b">
        <v>1</v>
      </c>
      <c r="F100" s="73">
        <v>0.6</v>
      </c>
      <c r="G100" s="94" t="b">
        <v>1</v>
      </c>
      <c r="H100" s="75" t="s">
        <v>1255</v>
      </c>
      <c r="I100" s="76" t="str">
        <f>IF(K100&gt;1,VLOOKUP(K100,DB!$A$4:$B$500,2,0),"")</f>
        <v>WADD</v>
      </c>
      <c r="J100" s="77" t="str">
        <f>IF(L100&gt;1,VLOOKUP(L100,DB!$A$4:$B$500,2,0),"")</f>
        <v>WIEE</v>
      </c>
      <c r="K100" s="78" t="s">
        <v>221</v>
      </c>
      <c r="L100" s="74" t="s">
        <v>215</v>
      </c>
      <c r="M100" s="71" t="str">
        <f>IF(B100&gt;1,VLOOKUP(B100,DB!$D$4:$F$800,3,0),"")</f>
        <v>BATIK AIR</v>
      </c>
      <c r="N100" s="79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428</v>
      </c>
      <c r="C101" s="81" t="str">
        <f>IF(B101&gt;1,VLOOKUP(B101,DB!$D$4:$E$800,2,0),"")</f>
        <v>A 320</v>
      </c>
      <c r="D101" s="82">
        <v>0.6</v>
      </c>
      <c r="E101" s="105" t="b">
        <v>1</v>
      </c>
      <c r="F101" s="83">
        <v>0.6618055555555555</v>
      </c>
      <c r="G101" s="92" t="b">
        <v>1</v>
      </c>
      <c r="H101" s="85" t="s">
        <v>1248</v>
      </c>
      <c r="I101" s="86" t="str">
        <f>IF(K101&gt;1,VLOOKUP(K101,DB!$A$4:$B$500,2,0),"")</f>
        <v>WIPP</v>
      </c>
      <c r="J101" s="87" t="str">
        <f>IF(L101&gt;1,VLOOKUP(L101,DB!$A$4:$B$500,2,0),"")</f>
        <v>WARR</v>
      </c>
      <c r="K101" s="88" t="s">
        <v>533</v>
      </c>
      <c r="L101" s="84" t="s">
        <v>567</v>
      </c>
      <c r="M101" s="81" t="str">
        <f>IF(B101&gt;1,VLOOKUP(B101,DB!$D$4:$F$800,3,0),"")</f>
        <v>CITILINK</v>
      </c>
      <c r="N101" s="89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34</v>
      </c>
      <c r="C102" s="71" t="str">
        <f>IF(B102&gt;1,VLOOKUP(B102,DB!$D$4:$E$800,2,0),"")</f>
        <v>B 733</v>
      </c>
      <c r="D102" s="72">
        <v>0.5805555555555556</v>
      </c>
      <c r="E102" s="104" t="b">
        <v>1</v>
      </c>
      <c r="F102" s="73">
        <v>0.6597222222222222</v>
      </c>
      <c r="G102" s="94" t="b">
        <v>1</v>
      </c>
      <c r="H102" s="75" t="s">
        <v>1254</v>
      </c>
      <c r="I102" s="112" t="s">
        <v>52</v>
      </c>
      <c r="J102" s="74" t="s">
        <v>33</v>
      </c>
      <c r="K102" s="78"/>
      <c r="L102" s="74"/>
      <c r="M102" s="71" t="str">
        <f>IF(B102&gt;1,VLOOKUP(B102,DB!$D$4:$F$800,3,0),"")</f>
        <v>AIRNESIA</v>
      </c>
      <c r="N102" s="13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1082</v>
      </c>
      <c r="C103" s="81" t="str">
        <f>IF(B103&gt;1,VLOOKUP(B103,DB!$D$4:$E$800,2,0),"")</f>
        <v>AS 365</v>
      </c>
      <c r="D103" s="82">
        <v>0.5576388888888889</v>
      </c>
      <c r="E103" s="105" t="b">
        <v>1</v>
      </c>
      <c r="F103" s="83">
        <v>0.5604166666666667</v>
      </c>
      <c r="G103" s="92" t="b">
        <v>1</v>
      </c>
      <c r="H103" s="85" t="s">
        <v>1224</v>
      </c>
      <c r="I103" s="103" t="s">
        <v>201</v>
      </c>
      <c r="J103" s="84" t="s">
        <v>1218</v>
      </c>
      <c r="K103" s="88"/>
      <c r="L103" s="84"/>
      <c r="M103" s="81" t="s">
        <v>728</v>
      </c>
      <c r="N103" s="96"/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71" t="s">
        <v>892</v>
      </c>
      <c r="C104" s="71" t="str">
        <f>IF(B104&gt;1,VLOOKUP(B104,DB!$D$4:$E$800,2,0),"")</f>
        <v>B 733</v>
      </c>
      <c r="D104" s="72">
        <v>0.6020833333333333</v>
      </c>
      <c r="E104" s="104" t="b">
        <v>1</v>
      </c>
      <c r="F104" s="73">
        <v>0.6736111111111112</v>
      </c>
      <c r="G104" s="94" t="b">
        <v>1</v>
      </c>
      <c r="H104" s="75" t="s">
        <v>1252</v>
      </c>
      <c r="I104" s="76" t="str">
        <f>IF(K104&gt;1,VLOOKUP(K104,DB!$A$4:$B$500,2,0),"")</f>
        <v>WIOO</v>
      </c>
      <c r="J104" s="77" t="str">
        <f>IF(L104&gt;1,VLOOKUP(L104,DB!$A$4:$B$500,2,0),"")</f>
        <v>WAGG</v>
      </c>
      <c r="K104" s="78" t="s">
        <v>432</v>
      </c>
      <c r="L104" s="74" t="s">
        <v>340</v>
      </c>
      <c r="M104" s="71" t="str">
        <f>IF(B104&gt;1,VLOOKUP(B104,DB!$D$4:$F$800,3,0),"")</f>
        <v>TRIGANA</v>
      </c>
      <c r="N104" s="13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808</v>
      </c>
      <c r="C105" s="81" t="str">
        <f>IF(B105&gt;1,VLOOKUP(B105,DB!$D$4:$E$800,2,0),"")</f>
        <v>BBJ 2</v>
      </c>
      <c r="D105" s="82">
        <v>0.5881944444444445</v>
      </c>
      <c r="E105" s="105" t="b">
        <v>1</v>
      </c>
      <c r="F105" s="83">
        <v>0.6527777777777778</v>
      </c>
      <c r="G105" s="92" t="b">
        <v>1</v>
      </c>
      <c r="H105" s="85" t="s">
        <v>1259</v>
      </c>
      <c r="I105" s="103" t="s">
        <v>1236</v>
      </c>
      <c r="J105" s="84" t="s">
        <v>1261</v>
      </c>
      <c r="K105" s="88"/>
      <c r="L105" s="84"/>
      <c r="M105" s="81" t="str">
        <f>IF(B105&gt;1,VLOOKUP(B105,DB!$D$4:$F$800,3,0),"")</f>
        <v>PTN</v>
      </c>
      <c r="N105" s="96"/>
      <c r="O105" s="84" t="str">
        <f t="shared" si="1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753</v>
      </c>
      <c r="C106" s="71" t="str">
        <f>IF(B106&gt;1,VLOOKUP(B106,DB!$D$4:$E$800,2,0),"")</f>
        <v>CT 680</v>
      </c>
      <c r="D106" s="72">
        <v>0.5847222222222223</v>
      </c>
      <c r="E106" s="104" t="b">
        <v>1</v>
      </c>
      <c r="F106" s="73">
        <v>0.6513888888888889</v>
      </c>
      <c r="G106" s="94" t="b">
        <v>1</v>
      </c>
      <c r="H106" s="75" t="s">
        <v>1249</v>
      </c>
      <c r="I106" s="112" t="s">
        <v>1262</v>
      </c>
      <c r="J106" s="74" t="s">
        <v>1215</v>
      </c>
      <c r="K106" s="78"/>
      <c r="L106" s="74"/>
      <c r="M106" s="71" t="str">
        <f>IF(B106&gt;1,VLOOKUP(B106,DB!$D$4:$F$800,3,0),"")</f>
        <v>JIP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540</v>
      </c>
      <c r="C107" s="81" t="str">
        <f>IF(B107&gt;1,VLOOKUP(B107,DB!$D$4:$E$800,2,0),"")</f>
        <v>ATR 72</v>
      </c>
      <c r="D107" s="82">
        <v>0.6083333333333333</v>
      </c>
      <c r="E107" s="105" t="b">
        <v>1</v>
      </c>
      <c r="F107" s="83">
        <v>0.7159722222222222</v>
      </c>
      <c r="G107" s="92" t="b">
        <v>1</v>
      </c>
      <c r="H107" s="85" t="s">
        <v>1227</v>
      </c>
      <c r="I107" s="103" t="s">
        <v>161</v>
      </c>
      <c r="J107" s="84" t="s">
        <v>1235</v>
      </c>
      <c r="K107" s="88"/>
      <c r="L107" s="84"/>
      <c r="M107" s="81" t="str">
        <f>IF(B107&gt;1,VLOOKUP(B107,DB!$D$4:$F$800,3,0),"")</f>
        <v>FLY JAYA</v>
      </c>
      <c r="N107" s="89"/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99" t="s">
        <v>847</v>
      </c>
      <c r="C108" s="71" t="str">
        <f>IF(B108&gt;1,VLOOKUP(B108,DB!$D$4:$E$800,2,0),"")</f>
        <v>C 212</v>
      </c>
      <c r="D108" s="72">
        <v>0.59375</v>
      </c>
      <c r="E108" s="104" t="b">
        <v>0</v>
      </c>
      <c r="F108" s="73">
        <v>0.6763888888888889</v>
      </c>
      <c r="G108" s="94" t="b">
        <v>0</v>
      </c>
      <c r="H108" s="75" t="s">
        <v>1239</v>
      </c>
      <c r="I108" s="112" t="s">
        <v>1238</v>
      </c>
      <c r="J108" s="74" t="s">
        <v>1238</v>
      </c>
      <c r="K108" s="78"/>
      <c r="L108" s="74"/>
      <c r="M108" s="71" t="str">
        <f>IF(B108&gt;1,VLOOKUP(B108,DB!$D$4:$F$800,3,0),"")</f>
        <v>TNI AU</v>
      </c>
      <c r="N108" s="79"/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173</v>
      </c>
      <c r="C109" s="81" t="str">
        <f>IF(B109&gt;1,VLOOKUP(B109,DB!$D$4:$E$800,2,0),"")</f>
        <v>A 320</v>
      </c>
      <c r="D109" s="82">
        <v>0.6881944444444444</v>
      </c>
      <c r="E109" s="105" t="b">
        <v>1</v>
      </c>
      <c r="F109" s="83">
        <v>0.7291666666666666</v>
      </c>
      <c r="G109" s="92" t="b">
        <v>1</v>
      </c>
      <c r="H109" s="85" t="s">
        <v>1247</v>
      </c>
      <c r="I109" s="86" t="str">
        <f>IF(K109&gt;1,VLOOKUP(K109,DB!$A$4:$B$500,2,0),"")</f>
        <v>WARA</v>
      </c>
      <c r="J109" s="87" t="str">
        <f>IF(L109&gt;1,VLOOKUP(L109,DB!$A$4:$B$500,2,0),"")</f>
        <v>WADD</v>
      </c>
      <c r="K109" s="88" t="s">
        <v>300</v>
      </c>
      <c r="L109" s="84" t="s">
        <v>227</v>
      </c>
      <c r="M109" s="81" t="str">
        <f>IF(B109&gt;1,VLOOKUP(B109,DB!$D$4:$F$800,3,0),"")</f>
        <v>BATIK AIR</v>
      </c>
      <c r="N109" s="89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763</v>
      </c>
      <c r="C110" s="71" t="str">
        <f>IF(B110&gt;1,VLOOKUP(B110,DB!$D$4:$E$800,2,0),"")</f>
        <v>ATR 72</v>
      </c>
      <c r="D110" s="72">
        <v>0.6861111111111111</v>
      </c>
      <c r="E110" s="104" t="b">
        <v>1</v>
      </c>
      <c r="F110" s="73"/>
      <c r="G110" s="94" t="b">
        <v>0</v>
      </c>
      <c r="H110" s="75" t="s">
        <v>1229</v>
      </c>
      <c r="I110" s="112" t="s">
        <v>471</v>
      </c>
      <c r="J110" s="77" t="str">
        <f>IF(L110&gt;1,VLOOKUP(L110,DB!$A$4:$B$500,2,0),"")</f>
        <v/>
      </c>
      <c r="K110" s="78"/>
      <c r="L110" s="74"/>
      <c r="M110" s="71" t="str">
        <f>IF(B110&gt;1,VLOOKUP(B110,DB!$D$4:$F$800,3,0),"")</f>
        <v>PELITA</v>
      </c>
      <c r="N110" s="13"/>
      <c r="O110" s="74" t="str">
        <f t="shared" si="1"/>
        <v>RON</v>
      </c>
      <c r="Q110" s="1" t="str">
        <f t="shared" si="2"/>
        <v>A1</v>
      </c>
      <c r="R110" s="1" t="str">
        <f t="shared" si="3"/>
        <v>RON</v>
      </c>
      <c r="S110" s="1" t="str">
        <f t="shared" si="4"/>
        <v>ATR 72</v>
      </c>
      <c r="T110" s="1" t="str">
        <f t="shared" si="5"/>
        <v>PK-PAH</v>
      </c>
      <c r="U110" s="1" t="str">
        <f t="shared" si="6"/>
        <v>PELITA</v>
      </c>
    </row>
    <row r="111" ht="15.75" customHeight="1">
      <c r="A111" s="81">
        <v>94.0</v>
      </c>
      <c r="B111" s="81" t="s">
        <v>893</v>
      </c>
      <c r="C111" s="81" t="str">
        <f>IF(B111&gt;1,VLOOKUP(B111,DB!$D$4:$E$800,2,0),"")</f>
        <v>G VI</v>
      </c>
      <c r="D111" s="82">
        <v>0.6770833333333334</v>
      </c>
      <c r="E111" s="105" t="b">
        <v>1</v>
      </c>
      <c r="F111" s="83">
        <v>0.6993055555555555</v>
      </c>
      <c r="G111" s="92" t="b">
        <v>1</v>
      </c>
      <c r="H111" s="85" t="s">
        <v>1216</v>
      </c>
      <c r="I111" s="103" t="s">
        <v>1258</v>
      </c>
      <c r="J111" s="84" t="s">
        <v>1224</v>
      </c>
      <c r="K111" s="88"/>
      <c r="L111" s="84"/>
      <c r="M111" s="81" t="s">
        <v>1211</v>
      </c>
      <c r="N111" s="89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187</v>
      </c>
      <c r="C112" s="71" t="str">
        <f>IF(B112&gt;1,VLOOKUP(B112,DB!$D$4:$E$800,2,0),"")</f>
        <v>A 320</v>
      </c>
      <c r="D112" s="72">
        <v>0.7069444444444445</v>
      </c>
      <c r="E112" s="104" t="b">
        <v>1</v>
      </c>
      <c r="F112" s="73">
        <v>0.7972222222222223</v>
      </c>
      <c r="G112" s="94" t="b">
        <v>1</v>
      </c>
      <c r="H112" s="75" t="s">
        <v>1255</v>
      </c>
      <c r="I112" s="76" t="str">
        <f>IF(K112&gt;1,VLOOKUP(K112,DB!$A$4:$B$500,2,0),"")</f>
        <v>WAHI</v>
      </c>
      <c r="J112" s="77" t="str">
        <f>IF(L112&gt;1,VLOOKUP(L112,DB!$A$4:$B$500,2,0),"")</f>
        <v>WIPP</v>
      </c>
      <c r="K112" s="78" t="s">
        <v>274</v>
      </c>
      <c r="L112" s="74" t="s">
        <v>192</v>
      </c>
      <c r="M112" s="71" t="str">
        <f>IF(B112&gt;1,VLOOKUP(B112,DB!$D$4:$F$800,3,0),"")</f>
        <v>BATIK AIR</v>
      </c>
      <c r="N112" s="79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311</v>
      </c>
      <c r="C113" s="81" t="str">
        <f>IF(B113&gt;1,VLOOKUP(B113,DB!$D$4:$E$800,2,0),"")</f>
        <v>A 320</v>
      </c>
      <c r="D113" s="82">
        <v>0.6805555555555556</v>
      </c>
      <c r="E113" s="105" t="b">
        <v>1</v>
      </c>
      <c r="F113" s="83">
        <v>0.9395833333333333</v>
      </c>
      <c r="G113" s="92" t="b">
        <v>1</v>
      </c>
      <c r="H113" s="85" t="s">
        <v>1253</v>
      </c>
      <c r="I113" s="86" t="str">
        <f>IF(K113&gt;1,VLOOKUP(K113,DB!$A$4:$B$500,2,0),"")</f>
        <v>WIPP</v>
      </c>
      <c r="J113" s="84" t="s">
        <v>1250</v>
      </c>
      <c r="K113" s="88" t="s">
        <v>186</v>
      </c>
      <c r="L113" s="84"/>
      <c r="M113" s="81" t="str">
        <f>IF(B113&gt;1,VLOOKUP(B113,DB!$D$4:$F$800,3,0),"")</f>
        <v>BATIK AIR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431</v>
      </c>
      <c r="C114" s="71" t="str">
        <f>IF(B114&gt;1,VLOOKUP(B114,DB!$D$4:$E$800,2,0),"")</f>
        <v>A 320</v>
      </c>
      <c r="D114" s="72">
        <v>0.7041666666666667</v>
      </c>
      <c r="E114" s="104" t="b">
        <v>1</v>
      </c>
      <c r="F114" s="73">
        <v>0.7319444444444444</v>
      </c>
      <c r="G114" s="94" t="b">
        <v>1</v>
      </c>
      <c r="H114" s="75" t="s">
        <v>1248</v>
      </c>
      <c r="I114" s="76" t="str">
        <f>IF(K114&gt;1,VLOOKUP(K114,DB!$A$4:$B$500,2,0),"")</f>
        <v>WARA</v>
      </c>
      <c r="J114" s="77" t="str">
        <f>IF(L114&gt;1,VLOOKUP(L114,DB!$A$4:$B$500,2,0),"")</f>
        <v>WARR</v>
      </c>
      <c r="K114" s="78" t="s">
        <v>557</v>
      </c>
      <c r="L114" s="74" t="s">
        <v>563</v>
      </c>
      <c r="M114" s="71" t="str">
        <f>IF(B114&gt;1,VLOOKUP(B114,DB!$D$4:$F$800,3,0),"")</f>
        <v>CITILINK</v>
      </c>
      <c r="N114" s="13"/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189</v>
      </c>
      <c r="C115" s="81" t="str">
        <f>IF(B115&gt;1,VLOOKUP(B115,DB!$D$4:$E$800,2,0),"")</f>
        <v>A 320</v>
      </c>
      <c r="D115" s="82">
        <v>0.7118055555555556</v>
      </c>
      <c r="E115" s="105" t="b">
        <v>1</v>
      </c>
      <c r="F115" s="83">
        <v>0.7916666666666666</v>
      </c>
      <c r="G115" s="92" t="b">
        <v>1</v>
      </c>
      <c r="H115" s="85" t="s">
        <v>1249</v>
      </c>
      <c r="I115" s="86" t="str">
        <f>IF(K115&gt;1,VLOOKUP(K115,DB!$A$4:$B$500,2,0),"")</f>
        <v>WARR</v>
      </c>
      <c r="J115" s="84" t="s">
        <v>1263</v>
      </c>
      <c r="K115" s="88" t="s">
        <v>245</v>
      </c>
      <c r="L115" s="84"/>
      <c r="M115" s="81" t="str">
        <f>IF(B115&gt;1,VLOOKUP(B115,DB!$D$4:$F$800,3,0),"")</f>
        <v>BATIK AIR</v>
      </c>
      <c r="N115" s="96"/>
      <c r="O115" s="84" t="str">
        <f t="shared" si="1"/>
        <v/>
      </c>
      <c r="Q115" s="1" t="str">
        <f t="shared" si="2"/>
        <v/>
      </c>
      <c r="R115" s="1" t="str">
        <f t="shared" si="3"/>
        <v/>
      </c>
      <c r="S115" s="1" t="str">
        <f t="shared" si="4"/>
        <v/>
      </c>
      <c r="T115" s="1" t="str">
        <f t="shared" si="5"/>
        <v/>
      </c>
      <c r="U115" s="1" t="str">
        <f t="shared" si="6"/>
        <v/>
      </c>
    </row>
    <row r="116" ht="15.75" customHeight="1">
      <c r="A116" s="71">
        <v>99.0</v>
      </c>
      <c r="B116" s="71" t="s">
        <v>1138</v>
      </c>
      <c r="C116" s="71" t="str">
        <f>IF(B116&gt;1,VLOOKUP(B116,DB!$D$4:$E$800,2,0),"")</f>
        <v>AW 101</v>
      </c>
      <c r="D116" s="72">
        <v>0.6555555555555556</v>
      </c>
      <c r="E116" s="104" t="b">
        <v>1</v>
      </c>
      <c r="F116" s="73">
        <v>0.6909722222222222</v>
      </c>
      <c r="G116" s="94" t="b">
        <v>1</v>
      </c>
      <c r="H116" s="75" t="s">
        <v>1236</v>
      </c>
      <c r="I116" s="112" t="s">
        <v>1260</v>
      </c>
      <c r="J116" s="74" t="s">
        <v>1260</v>
      </c>
      <c r="K116" s="78"/>
      <c r="L116" s="74"/>
      <c r="M116" s="71" t="s">
        <v>833</v>
      </c>
      <c r="N116" s="79"/>
      <c r="O116" s="74" t="str">
        <f t="shared" si="1"/>
        <v/>
      </c>
      <c r="Q116" s="1" t="str">
        <f t="shared" si="2"/>
        <v/>
      </c>
      <c r="R116" s="1" t="str">
        <f t="shared" si="3"/>
        <v/>
      </c>
      <c r="S116" s="1" t="str">
        <f t="shared" si="4"/>
        <v/>
      </c>
      <c r="T116" s="1" t="str">
        <f t="shared" si="5"/>
        <v/>
      </c>
      <c r="U116" s="1" t="str">
        <f t="shared" si="6"/>
        <v/>
      </c>
    </row>
    <row r="117" ht="15.75" customHeight="1">
      <c r="A117" s="81">
        <v>100.0</v>
      </c>
      <c r="B117" s="81" t="s">
        <v>1140</v>
      </c>
      <c r="C117" s="81" t="str">
        <f>IF(B117&gt;1,VLOOKUP(B117,DB!$D$4:$E$800,2,0),"")</f>
        <v>AW 101</v>
      </c>
      <c r="D117" s="82">
        <v>0.6555555555555556</v>
      </c>
      <c r="E117" s="105" t="b">
        <v>1</v>
      </c>
      <c r="F117" s="83">
        <v>0.6916666666666667</v>
      </c>
      <c r="G117" s="92" t="b">
        <v>1</v>
      </c>
      <c r="H117" s="85" t="s">
        <v>1232</v>
      </c>
      <c r="I117" s="103" t="s">
        <v>1260</v>
      </c>
      <c r="J117" s="84" t="s">
        <v>1260</v>
      </c>
      <c r="K117" s="88"/>
      <c r="L117" s="84"/>
      <c r="M117" s="81" t="s">
        <v>833</v>
      </c>
      <c r="N117" s="89"/>
      <c r="O117" s="84" t="str">
        <f t="shared" si="1"/>
        <v/>
      </c>
      <c r="Q117" s="1" t="str">
        <f t="shared" si="2"/>
        <v/>
      </c>
      <c r="R117" s="1" t="str">
        <f t="shared" si="3"/>
        <v/>
      </c>
      <c r="S117" s="1" t="str">
        <f t="shared" si="4"/>
        <v/>
      </c>
      <c r="T117" s="1" t="str">
        <f t="shared" si="5"/>
        <v/>
      </c>
      <c r="U117" s="1" t="str">
        <f t="shared" si="6"/>
        <v/>
      </c>
    </row>
    <row r="118" ht="15.75" customHeight="1">
      <c r="A118" s="71">
        <v>101.0</v>
      </c>
      <c r="B118" s="71" t="s">
        <v>832</v>
      </c>
      <c r="C118" s="71" t="str">
        <f>IF(B118&gt;1,VLOOKUP(B118,DB!$D$4:$E$800,2,0),"")</f>
        <v>ATR 72</v>
      </c>
      <c r="D118" s="72">
        <v>0.7203356481481481</v>
      </c>
      <c r="E118" s="104" t="b">
        <v>1</v>
      </c>
      <c r="F118" s="73">
        <v>0.7652777777777777</v>
      </c>
      <c r="G118" s="94" t="b">
        <v>1</v>
      </c>
      <c r="H118" s="75" t="s">
        <v>1225</v>
      </c>
      <c r="I118" s="112" t="s">
        <v>471</v>
      </c>
      <c r="J118" s="74" t="s">
        <v>1264</v>
      </c>
      <c r="K118" s="78" t="s">
        <v>1265</v>
      </c>
      <c r="L118" s="74"/>
      <c r="M118" s="71" t="str">
        <f>IF(B118&gt;1,VLOOKUP(B118,DB!$D$4:$F$800,3,0),"")</f>
        <v>TAS</v>
      </c>
      <c r="N118" s="13"/>
      <c r="O118" s="74" t="str">
        <f t="shared" si="1"/>
        <v/>
      </c>
      <c r="Q118" s="1" t="str">
        <f t="shared" si="2"/>
        <v/>
      </c>
      <c r="R118" s="1" t="str">
        <f t="shared" si="3"/>
        <v/>
      </c>
      <c r="S118" s="1" t="str">
        <f t="shared" si="4"/>
        <v/>
      </c>
      <c r="T118" s="1" t="str">
        <f t="shared" si="5"/>
        <v/>
      </c>
      <c r="U118" s="1" t="str">
        <f t="shared" si="6"/>
        <v/>
      </c>
    </row>
    <row r="119" ht="15.75" customHeight="1">
      <c r="A119" s="81">
        <v>102.0</v>
      </c>
      <c r="B119" s="81" t="s">
        <v>510</v>
      </c>
      <c r="C119" s="81" t="str">
        <f>IF(B119&gt;1,VLOOKUP(B119,DB!$D$4:$E$800,2,0),"")</f>
        <v>ATR 72</v>
      </c>
      <c r="D119" s="82">
        <v>0.7166666666666667</v>
      </c>
      <c r="E119" s="105" t="b">
        <v>1</v>
      </c>
      <c r="F119" s="83"/>
      <c r="G119" s="92" t="b">
        <v>0</v>
      </c>
      <c r="H119" s="85" t="s">
        <v>1246</v>
      </c>
      <c r="I119" s="86" t="str">
        <f>IF(K119&gt;1,VLOOKUP(K119,DB!$A$4:$B$500,2,0),"")</f>
        <v>WAHH</v>
      </c>
      <c r="J119" s="87" t="str">
        <f>IF(L119&gt;1,VLOOKUP(L119,DB!$A$4:$B$500,2,0),"")</f>
        <v/>
      </c>
      <c r="K119" s="88" t="s">
        <v>601</v>
      </c>
      <c r="L119" s="84"/>
      <c r="M119" s="81" t="str">
        <f>IF(B119&gt;1,VLOOKUP(B119,DB!$D$4:$F$800,3,0),"")</f>
        <v>CITILINK</v>
      </c>
      <c r="N119" s="96"/>
      <c r="O119" s="84" t="str">
        <f t="shared" si="1"/>
        <v>RON</v>
      </c>
      <c r="Q119" s="1" t="str">
        <f t="shared" si="2"/>
        <v>A2</v>
      </c>
      <c r="R119" s="1" t="str">
        <f t="shared" si="3"/>
        <v>RON</v>
      </c>
      <c r="S119" s="1" t="str">
        <f t="shared" si="4"/>
        <v>ATR 72</v>
      </c>
      <c r="T119" s="1" t="str">
        <f t="shared" si="5"/>
        <v>PK-GJV</v>
      </c>
      <c r="U119" s="1" t="str">
        <f t="shared" si="6"/>
        <v>CITILINK</v>
      </c>
    </row>
    <row r="120" ht="15.75" customHeight="1">
      <c r="A120" s="71">
        <v>103.0</v>
      </c>
      <c r="B120" s="71" t="s">
        <v>753</v>
      </c>
      <c r="C120" s="71" t="str">
        <f>IF(B120&gt;1,VLOOKUP(B120,DB!$D$4:$E$800,2,0),"")</f>
        <v>CT 680</v>
      </c>
      <c r="D120" s="72">
        <v>0.6583333333333333</v>
      </c>
      <c r="E120" s="104" t="b">
        <v>1</v>
      </c>
      <c r="F120" s="73"/>
      <c r="G120" s="94" t="b">
        <v>0</v>
      </c>
      <c r="H120" s="75" t="s">
        <v>1215</v>
      </c>
      <c r="I120" s="112" t="s">
        <v>1249</v>
      </c>
      <c r="J120" s="77" t="str">
        <f>IF(L120&gt;1,VLOOKUP(L120,DB!$A$4:$B$500,2,0),"")</f>
        <v/>
      </c>
      <c r="K120" s="78"/>
      <c r="L120" s="74"/>
      <c r="M120" s="71" t="str">
        <f>IF(B120&gt;1,VLOOKUP(B120,DB!$D$4:$F$800,3,0),"")</f>
        <v>JIP</v>
      </c>
      <c r="N120" s="13"/>
      <c r="O120" s="74" t="str">
        <f t="shared" si="1"/>
        <v>RON</v>
      </c>
      <c r="Q120" s="1" t="str">
        <f t="shared" si="2"/>
        <v>NSA13</v>
      </c>
      <c r="R120" s="1" t="str">
        <f t="shared" si="3"/>
        <v>RON</v>
      </c>
      <c r="S120" s="1" t="str">
        <f t="shared" si="4"/>
        <v>CT 680</v>
      </c>
      <c r="T120" s="1" t="str">
        <f t="shared" si="5"/>
        <v>N-977JH</v>
      </c>
      <c r="U120" s="1" t="str">
        <f t="shared" si="6"/>
        <v>JIP</v>
      </c>
    </row>
    <row r="121" ht="15.75" customHeight="1">
      <c r="A121" s="81">
        <v>104.0</v>
      </c>
      <c r="B121" s="99" t="s">
        <v>849</v>
      </c>
      <c r="C121" s="81" t="str">
        <f>IF(B121&gt;1,VLOOKUP(B121,DB!$D$4:$E$800,2,0),"")</f>
        <v>C 212</v>
      </c>
      <c r="D121" s="82">
        <v>0.6638888888888889</v>
      </c>
      <c r="E121" s="105" t="b">
        <v>0</v>
      </c>
      <c r="F121" s="83"/>
      <c r="G121" s="92" t="b">
        <v>0</v>
      </c>
      <c r="H121" s="85" t="s">
        <v>1237</v>
      </c>
      <c r="I121" s="103" t="s">
        <v>1238</v>
      </c>
      <c r="J121" s="87" t="str">
        <f>IF(L121&gt;1,VLOOKUP(L121,DB!$A$4:$B$500,2,0),"")</f>
        <v/>
      </c>
      <c r="K121" s="88"/>
      <c r="L121" s="84"/>
      <c r="M121" s="81" t="str">
        <f>IF(B121&gt;1,VLOOKUP(B121,DB!$D$4:$F$800,3,0),"")</f>
        <v>TNI AU</v>
      </c>
      <c r="N121" s="96"/>
      <c r="O121" s="84" t="str">
        <f t="shared" si="1"/>
        <v>RON</v>
      </c>
      <c r="Q121" s="1" t="str">
        <f t="shared" si="2"/>
        <v>SA13</v>
      </c>
      <c r="R121" s="1" t="str">
        <f t="shared" si="3"/>
        <v>RON</v>
      </c>
      <c r="S121" s="1" t="str">
        <f t="shared" si="4"/>
        <v>C 212</v>
      </c>
      <c r="T121" s="1" t="str">
        <f t="shared" si="5"/>
        <v>A-2104</v>
      </c>
      <c r="U121" s="1" t="str">
        <f t="shared" si="6"/>
        <v>TNI AU</v>
      </c>
    </row>
    <row r="122" ht="15.75" customHeight="1">
      <c r="A122" s="71">
        <v>105.0</v>
      </c>
      <c r="B122" s="71" t="s">
        <v>552</v>
      </c>
      <c r="C122" s="71" t="str">
        <f>IF(B122&gt;1,VLOOKUP(B122,DB!$D$4:$E$800,2,0),"")</f>
        <v>B 738</v>
      </c>
      <c r="D122" s="72">
        <v>0.7368055555555556</v>
      </c>
      <c r="E122" s="104" t="b">
        <v>1</v>
      </c>
      <c r="F122" s="73">
        <v>0.8340277777777778</v>
      </c>
      <c r="G122" s="94" t="b">
        <v>1</v>
      </c>
      <c r="H122" s="75" t="s">
        <v>1232</v>
      </c>
      <c r="I122" s="76" t="str">
        <f>IF(K122&gt;1,VLOOKUP(K122,DB!$A$4:$B$500,2,0),"")</f>
        <v>WARR</v>
      </c>
      <c r="J122" s="74" t="s">
        <v>1248</v>
      </c>
      <c r="K122" s="78" t="s">
        <v>84</v>
      </c>
      <c r="L122" s="74"/>
      <c r="M122" s="71" t="str">
        <f>IF(B122&gt;1,VLOOKUP(B122,DB!$D$4:$F$800,3,0),"")</f>
        <v>GARUDA</v>
      </c>
      <c r="N122" s="13"/>
      <c r="O122" s="74" t="str">
        <f t="shared" si="1"/>
        <v/>
      </c>
      <c r="Q122" s="1" t="str">
        <f t="shared" si="2"/>
        <v/>
      </c>
      <c r="R122" s="1" t="str">
        <f t="shared" si="3"/>
        <v/>
      </c>
      <c r="S122" s="1" t="str">
        <f t="shared" si="4"/>
        <v/>
      </c>
      <c r="T122" s="1" t="str">
        <f t="shared" si="5"/>
        <v/>
      </c>
      <c r="U122" s="1" t="str">
        <f t="shared" si="6"/>
        <v/>
      </c>
    </row>
    <row r="123" ht="15.75" customHeight="1">
      <c r="A123" s="81">
        <v>106.0</v>
      </c>
      <c r="B123" s="81" t="s">
        <v>387</v>
      </c>
      <c r="C123" s="81" t="str">
        <f>IF(B123&gt;1,VLOOKUP(B123,DB!$D$4:$E$800,2,0),"")</f>
        <v>A 320</v>
      </c>
      <c r="D123" s="82">
        <v>0.7402777777777778</v>
      </c>
      <c r="E123" s="105" t="b">
        <v>1</v>
      </c>
      <c r="F123" s="83">
        <v>0.7694444444444445</v>
      </c>
      <c r="G123" s="92" t="b">
        <v>1</v>
      </c>
      <c r="H123" s="85" t="s">
        <v>1250</v>
      </c>
      <c r="I123" s="86" t="str">
        <f>IF(K123&gt;1,VLOOKUP(K123,DB!$A$4:$B$500,2,0),"")</f>
        <v>WADD</v>
      </c>
      <c r="J123" s="87" t="str">
        <f>IF(L123&gt;1,VLOOKUP(L123,DB!$A$4:$B$500,2,0),"")</f>
        <v>WADD</v>
      </c>
      <c r="K123" s="88" t="s">
        <v>585</v>
      </c>
      <c r="L123" s="84" t="s">
        <v>583</v>
      </c>
      <c r="M123" s="81" t="str">
        <f>IF(B123&gt;1,VLOOKUP(B123,DB!$D$4:$F$800,3,0),"")</f>
        <v>CITILINK</v>
      </c>
      <c r="N123" s="96"/>
      <c r="O123" s="84" t="str">
        <f t="shared" si="1"/>
        <v/>
      </c>
      <c r="Q123" s="1" t="str">
        <f t="shared" si="2"/>
        <v/>
      </c>
      <c r="R123" s="1" t="str">
        <f t="shared" si="3"/>
        <v/>
      </c>
      <c r="S123" s="1" t="str">
        <f t="shared" si="4"/>
        <v/>
      </c>
      <c r="T123" s="1" t="str">
        <f t="shared" si="5"/>
        <v/>
      </c>
      <c r="U123" s="1" t="str">
        <f t="shared" si="6"/>
        <v/>
      </c>
    </row>
    <row r="124" ht="15.75" customHeight="1">
      <c r="A124" s="71">
        <v>107.0</v>
      </c>
      <c r="B124" s="71" t="s">
        <v>309</v>
      </c>
      <c r="C124" s="71" t="str">
        <f>IF(B124&gt;1,VLOOKUP(B124,DB!$D$4:$E$800,2,0),"")</f>
        <v>A 320</v>
      </c>
      <c r="D124" s="72">
        <v>0.7451388888888889</v>
      </c>
      <c r="E124" s="104" t="b">
        <v>1</v>
      </c>
      <c r="F124" s="73">
        <v>0.7729166666666667</v>
      </c>
      <c r="G124" s="94" t="b">
        <v>1</v>
      </c>
      <c r="H124" s="75" t="s">
        <v>1236</v>
      </c>
      <c r="I124" s="76" t="str">
        <f>IF(K124&gt;1,VLOOKUP(K124,DB!$A$4:$B$500,2,0),"")</f>
        <v>WARR</v>
      </c>
      <c r="J124" s="77" t="str">
        <f>IF(L124&gt;1,VLOOKUP(L124,DB!$A$4:$B$500,2,0),"")</f>
        <v>WARR</v>
      </c>
      <c r="K124" s="78" t="s">
        <v>241</v>
      </c>
      <c r="L124" s="74" t="s">
        <v>255</v>
      </c>
      <c r="M124" s="71" t="str">
        <f>IF(B124&gt;1,VLOOKUP(B124,DB!$D$4:$F$800,3,0),"")</f>
        <v>BATIK AIR</v>
      </c>
      <c r="N124" s="13"/>
      <c r="O124" s="74" t="str">
        <f t="shared" si="1"/>
        <v/>
      </c>
      <c r="Q124" s="1" t="str">
        <f t="shared" si="2"/>
        <v/>
      </c>
      <c r="R124" s="1" t="str">
        <f t="shared" si="3"/>
        <v/>
      </c>
      <c r="S124" s="1" t="str">
        <f t="shared" si="4"/>
        <v/>
      </c>
      <c r="T124" s="1" t="str">
        <f t="shared" si="5"/>
        <v/>
      </c>
      <c r="U124" s="1" t="str">
        <f t="shared" si="6"/>
        <v/>
      </c>
    </row>
    <row r="125" ht="15.75" customHeight="1">
      <c r="A125" s="81">
        <v>108.0</v>
      </c>
      <c r="B125" s="81" t="s">
        <v>322</v>
      </c>
      <c r="C125" s="81" t="str">
        <f>IF(B125&gt;1,VLOOKUP(B125,DB!$D$4:$E$800,2,0),"")</f>
        <v>A 320</v>
      </c>
      <c r="D125" s="82">
        <v>0.7423611111111111</v>
      </c>
      <c r="E125" s="105" t="b">
        <v>1</v>
      </c>
      <c r="F125" s="83">
        <v>0.7833333333333333</v>
      </c>
      <c r="G125" s="92" t="b">
        <v>1</v>
      </c>
      <c r="H125" s="85" t="s">
        <v>1227</v>
      </c>
      <c r="I125" s="86" t="str">
        <f>IF(K125&gt;1,VLOOKUP(K125,DB!$A$4:$B$500,2,0),"")</f>
        <v>WAHS</v>
      </c>
      <c r="J125" s="87" t="str">
        <f>IF(L125&gt;1,VLOOKUP(L125,DB!$A$4:$B$500,2,0),"")</f>
        <v>WIBB</v>
      </c>
      <c r="K125" s="88" t="s">
        <v>291</v>
      </c>
      <c r="L125" s="84" t="s">
        <v>209</v>
      </c>
      <c r="M125" s="81" t="str">
        <f>IF(B125&gt;1,VLOOKUP(B125,DB!$D$4:$F$800,3,0),"")</f>
        <v>BATIK AIR</v>
      </c>
      <c r="N125" s="96"/>
      <c r="O125" s="84" t="str">
        <f t="shared" si="1"/>
        <v/>
      </c>
      <c r="Q125" s="1" t="str">
        <f t="shared" si="2"/>
        <v/>
      </c>
      <c r="R125" s="1" t="str">
        <f t="shared" si="3"/>
        <v/>
      </c>
      <c r="S125" s="1" t="str">
        <f t="shared" si="4"/>
        <v/>
      </c>
      <c r="T125" s="1" t="str">
        <f t="shared" si="5"/>
        <v/>
      </c>
      <c r="U125" s="1" t="str">
        <f t="shared" si="6"/>
        <v/>
      </c>
    </row>
    <row r="126" ht="15.75" customHeight="1">
      <c r="A126" s="71">
        <v>109.0</v>
      </c>
      <c r="B126" s="71" t="s">
        <v>958</v>
      </c>
      <c r="C126" s="71" t="str">
        <f>IF(B126&gt;1,VLOOKUP(B126,DB!$D$4:$E$800,2,0),"")</f>
        <v>G VI</v>
      </c>
      <c r="D126" s="72">
        <v>0.7229166666666667</v>
      </c>
      <c r="E126" s="104" t="b">
        <v>1</v>
      </c>
      <c r="F126" s="73">
        <v>0.7388888888888889</v>
      </c>
      <c r="G126" s="94" t="b">
        <v>1</v>
      </c>
      <c r="H126" s="75" t="s">
        <v>1216</v>
      </c>
      <c r="I126" s="112" t="s">
        <v>1258</v>
      </c>
      <c r="J126" s="74" t="s">
        <v>1218</v>
      </c>
      <c r="K126" s="78"/>
      <c r="L126" s="74"/>
      <c r="M126" s="71" t="s">
        <v>1214</v>
      </c>
      <c r="N126" s="13"/>
      <c r="O126" s="74" t="str">
        <f t="shared" si="1"/>
        <v/>
      </c>
      <c r="Q126" s="1" t="str">
        <f t="shared" si="2"/>
        <v/>
      </c>
      <c r="R126" s="1" t="str">
        <f t="shared" si="3"/>
        <v/>
      </c>
      <c r="S126" s="1" t="str">
        <f t="shared" si="4"/>
        <v/>
      </c>
      <c r="T126" s="1" t="str">
        <f t="shared" si="5"/>
        <v/>
      </c>
      <c r="U126" s="1" t="str">
        <f t="shared" si="6"/>
        <v/>
      </c>
    </row>
    <row r="127" ht="15.75" customHeight="1">
      <c r="A127" s="81">
        <v>110.0</v>
      </c>
      <c r="B127" s="81" t="s">
        <v>893</v>
      </c>
      <c r="C127" s="81" t="str">
        <f>IF(B127&gt;1,VLOOKUP(B127,DB!$D$4:$E$800,2,0),"")</f>
        <v>G VI</v>
      </c>
      <c r="D127" s="82">
        <v>0.70625</v>
      </c>
      <c r="E127" s="105" t="b">
        <v>1</v>
      </c>
      <c r="F127" s="83"/>
      <c r="G127" s="92" t="b">
        <v>0</v>
      </c>
      <c r="H127" s="85" t="s">
        <v>1224</v>
      </c>
      <c r="I127" s="103" t="s">
        <v>1216</v>
      </c>
      <c r="J127" s="87" t="str">
        <f>IF(L127&gt;1,VLOOKUP(L127,DB!$A$4:$B$500,2,0),"")</f>
        <v/>
      </c>
      <c r="K127" s="88"/>
      <c r="L127" s="84"/>
      <c r="M127" s="81" t="s">
        <v>1211</v>
      </c>
      <c r="N127" s="96"/>
      <c r="O127" s="84" t="str">
        <f t="shared" si="1"/>
        <v>RON</v>
      </c>
      <c r="Q127" s="1" t="str">
        <f t="shared" si="2"/>
        <v>SA05</v>
      </c>
      <c r="R127" s="1" t="str">
        <f t="shared" si="3"/>
        <v>RON</v>
      </c>
      <c r="S127" s="1" t="str">
        <f t="shared" si="4"/>
        <v>G VI</v>
      </c>
      <c r="T127" s="1" t="str">
        <f t="shared" si="5"/>
        <v>T7-X14</v>
      </c>
      <c r="U127" s="1" t="str">
        <f t="shared" si="6"/>
        <v>AFM</v>
      </c>
    </row>
    <row r="128" ht="15.75" customHeight="1">
      <c r="A128" s="71">
        <v>111.0</v>
      </c>
      <c r="B128" s="71" t="s">
        <v>540</v>
      </c>
      <c r="C128" s="71" t="str">
        <f>IF(B128&gt;1,VLOOKUP(B128,DB!$D$4:$E$800,2,0),"")</f>
        <v>ATR 72</v>
      </c>
      <c r="D128" s="72">
        <v>0.7229166666666667</v>
      </c>
      <c r="E128" s="104" t="b">
        <v>1</v>
      </c>
      <c r="F128" s="73"/>
      <c r="G128" s="94" t="b">
        <v>0</v>
      </c>
      <c r="H128" s="75" t="s">
        <v>1235</v>
      </c>
      <c r="I128" s="112" t="s">
        <v>1227</v>
      </c>
      <c r="J128" s="77" t="str">
        <f>IF(L128&gt;1,VLOOKUP(L128,DB!$A$4:$B$500,2,0),"")</f>
        <v/>
      </c>
      <c r="K128" s="78"/>
      <c r="L128" s="74"/>
      <c r="M128" s="71" t="str">
        <f>IF(B128&gt;1,VLOOKUP(B128,DB!$D$4:$F$800,3,0),"")</f>
        <v>FLY JAYA</v>
      </c>
      <c r="N128" s="13"/>
      <c r="O128" s="74" t="str">
        <f t="shared" si="1"/>
        <v>RON</v>
      </c>
      <c r="Q128" s="1" t="str">
        <f t="shared" si="2"/>
        <v>SA12</v>
      </c>
      <c r="R128" s="1" t="str">
        <f t="shared" si="3"/>
        <v>RON</v>
      </c>
      <c r="S128" s="1" t="str">
        <f t="shared" si="4"/>
        <v>ATR 72</v>
      </c>
      <c r="T128" s="1" t="str">
        <f t="shared" si="5"/>
        <v>PK-FJA</v>
      </c>
      <c r="U128" s="1" t="str">
        <f t="shared" si="6"/>
        <v>FLY JAYA</v>
      </c>
    </row>
    <row r="129" ht="15.75" customHeight="1">
      <c r="A129" s="81">
        <v>112.0</v>
      </c>
      <c r="B129" s="81" t="s">
        <v>886</v>
      </c>
      <c r="C129" s="81" t="str">
        <f>IF(B129&gt;1,VLOOKUP(B129,DB!$D$4:$E$800,2,0),"")</f>
        <v>B 733</v>
      </c>
      <c r="D129" s="82">
        <v>0.7486111111111111</v>
      </c>
      <c r="E129" s="105" t="b">
        <v>1</v>
      </c>
      <c r="F129" s="83">
        <v>0.9006944444444445</v>
      </c>
      <c r="G129" s="92" t="b">
        <v>1</v>
      </c>
      <c r="H129" s="85" t="s">
        <v>1254</v>
      </c>
      <c r="I129" s="86" t="str">
        <f>IF(K129&gt;1,VLOOKUP(K129,DB!$A$4:$B$500,2,0),"")</f>
        <v>WIKK</v>
      </c>
      <c r="J129" s="87" t="str">
        <f>IF(L129&gt;1,VLOOKUP(L129,DB!$A$4:$B$500,2,0),"")</f>
        <v>WAAA</v>
      </c>
      <c r="K129" s="88" t="s">
        <v>353</v>
      </c>
      <c r="L129" s="84" t="s">
        <v>376</v>
      </c>
      <c r="M129" s="81" t="str">
        <f>IF(B129&gt;1,VLOOKUP(B129,DB!$D$4:$F$800,3,0),"")</f>
        <v>TRIGANA</v>
      </c>
      <c r="N129" s="96"/>
      <c r="O129" s="84" t="str">
        <f t="shared" si="1"/>
        <v/>
      </c>
      <c r="Q129" s="1" t="str">
        <f t="shared" si="2"/>
        <v/>
      </c>
      <c r="R129" s="1" t="str">
        <f t="shared" si="3"/>
        <v/>
      </c>
      <c r="S129" s="1" t="str">
        <f t="shared" si="4"/>
        <v/>
      </c>
      <c r="T129" s="1" t="str">
        <f t="shared" si="5"/>
        <v/>
      </c>
      <c r="U129" s="1" t="str">
        <f t="shared" si="6"/>
        <v/>
      </c>
    </row>
    <row r="130" ht="15.75" customHeight="1">
      <c r="A130" s="71">
        <v>113.0</v>
      </c>
      <c r="B130" s="71" t="s">
        <v>315</v>
      </c>
      <c r="C130" s="71" t="str">
        <f>IF(B130&gt;1,VLOOKUP(B130,DB!$D$4:$E$800,2,0),"")</f>
        <v>A 320</v>
      </c>
      <c r="D130" s="72">
        <v>0.7645833333333333</v>
      </c>
      <c r="E130" s="104" t="b">
        <v>1</v>
      </c>
      <c r="F130" s="73">
        <v>0.8048611111111111</v>
      </c>
      <c r="G130" s="94" t="b">
        <v>1</v>
      </c>
      <c r="H130" s="75" t="s">
        <v>1247</v>
      </c>
      <c r="I130" s="76" t="str">
        <f>IF(K130&gt;1,VLOOKUP(K130,DB!$A$4:$B$500,2,0),"")</f>
        <v>WIEE</v>
      </c>
      <c r="J130" s="77" t="str">
        <f>IF(L130&gt;1,VLOOKUP(L130,DB!$A$4:$B$500,2,0),"")</f>
        <v>WARR</v>
      </c>
      <c r="K130" s="78" t="s">
        <v>213</v>
      </c>
      <c r="L130" s="74" t="s">
        <v>259</v>
      </c>
      <c r="M130" s="71" t="str">
        <f>IF(B130&gt;1,VLOOKUP(B130,DB!$D$4:$F$800,3,0),"")</f>
        <v>BATIK AIR</v>
      </c>
      <c r="N130" s="79"/>
      <c r="O130" s="74" t="str">
        <f t="shared" si="1"/>
        <v/>
      </c>
      <c r="Q130" s="1" t="str">
        <f t="shared" si="2"/>
        <v/>
      </c>
      <c r="R130" s="1" t="str">
        <f t="shared" si="3"/>
        <v/>
      </c>
      <c r="S130" s="1" t="str">
        <f t="shared" si="4"/>
        <v/>
      </c>
      <c r="T130" s="1" t="str">
        <f t="shared" si="5"/>
        <v/>
      </c>
      <c r="U130" s="1" t="str">
        <f t="shared" si="6"/>
        <v/>
      </c>
    </row>
    <row r="131" ht="15.75" customHeight="1">
      <c r="A131" s="81">
        <v>114.0</v>
      </c>
      <c r="B131" s="81" t="s">
        <v>281</v>
      </c>
      <c r="C131" s="81" t="str">
        <f>IF(B131&gt;1,VLOOKUP(B131,DB!$D$4:$E$800,2,0),"")</f>
        <v>A 320</v>
      </c>
      <c r="D131" s="82">
        <v>0.7777777777777778</v>
      </c>
      <c r="E131" s="105" t="b">
        <v>1</v>
      </c>
      <c r="F131" s="83">
        <v>0.9444444444444444</v>
      </c>
      <c r="G131" s="92" t="b">
        <v>1</v>
      </c>
      <c r="H131" s="85" t="s">
        <v>1236</v>
      </c>
      <c r="I131" s="86" t="str">
        <f>IF(K131&gt;1,VLOOKUP(K131,DB!$A$4:$B$500,2,0),"")</f>
        <v>WIMM</v>
      </c>
      <c r="J131" s="84" t="s">
        <v>1220</v>
      </c>
      <c r="K131" s="88" t="s">
        <v>170</v>
      </c>
      <c r="L131" s="84"/>
      <c r="M131" s="81" t="str">
        <f>IF(B131&gt;1,VLOOKUP(B131,DB!$D$4:$F$800,3,0),"")</f>
        <v>BATIK AIR</v>
      </c>
      <c r="N131" s="96"/>
      <c r="O131" s="84" t="str">
        <f t="shared" si="1"/>
        <v/>
      </c>
      <c r="Q131" s="1" t="str">
        <f t="shared" si="2"/>
        <v/>
      </c>
      <c r="R131" s="1" t="str">
        <f t="shared" si="3"/>
        <v/>
      </c>
      <c r="S131" s="1" t="str">
        <f t="shared" si="4"/>
        <v/>
      </c>
      <c r="T131" s="1" t="str">
        <f t="shared" si="5"/>
        <v/>
      </c>
      <c r="U131" s="1" t="str">
        <f t="shared" si="6"/>
        <v/>
      </c>
    </row>
    <row r="132" ht="15.75" customHeight="1">
      <c r="A132" s="71">
        <v>115.0</v>
      </c>
      <c r="B132" s="71" t="s">
        <v>751</v>
      </c>
      <c r="C132" s="71" t="str">
        <f>IF(B132&gt;1,VLOOKUP(B132,DB!$D$4:$E$800,2,0),"")</f>
        <v>HK 800</v>
      </c>
      <c r="D132" s="72">
        <v>0.7534722222222222</v>
      </c>
      <c r="E132" s="104" t="b">
        <v>1</v>
      </c>
      <c r="F132" s="73">
        <v>0.7861111111111111</v>
      </c>
      <c r="G132" s="94" t="b">
        <v>1</v>
      </c>
      <c r="H132" s="75" t="s">
        <v>1216</v>
      </c>
      <c r="I132" s="112" t="s">
        <v>1215</v>
      </c>
      <c r="J132" s="74" t="s">
        <v>1266</v>
      </c>
      <c r="K132" s="78"/>
      <c r="L132" s="74"/>
      <c r="M132" s="71" t="str">
        <f>IF(B132&gt;1,VLOOKUP(B132,DB!$D$4:$F$800,3,0),"")</f>
        <v>JETSET</v>
      </c>
      <c r="N132" s="13"/>
      <c r="O132" s="74" t="str">
        <f t="shared" si="1"/>
        <v/>
      </c>
      <c r="Q132" s="1" t="str">
        <f t="shared" si="2"/>
        <v/>
      </c>
      <c r="R132" s="1" t="str">
        <f t="shared" si="3"/>
        <v/>
      </c>
      <c r="S132" s="1" t="str">
        <f t="shared" si="4"/>
        <v/>
      </c>
      <c r="T132" s="1" t="str">
        <f t="shared" si="5"/>
        <v/>
      </c>
      <c r="U132" s="1" t="str">
        <f t="shared" si="6"/>
        <v/>
      </c>
    </row>
    <row r="133" ht="15.75" customHeight="1">
      <c r="A133" s="81">
        <v>116.0</v>
      </c>
      <c r="B133" s="81" t="s">
        <v>832</v>
      </c>
      <c r="C133" s="81" t="str">
        <f>IF(B133&gt;1,VLOOKUP(B133,DB!$D$4:$E$800,2,0),"")</f>
        <v>ATR 72</v>
      </c>
      <c r="D133" s="82">
        <v>0.7722222222222223</v>
      </c>
      <c r="E133" s="105" t="b">
        <v>1</v>
      </c>
      <c r="F133" s="83"/>
      <c r="G133" s="92" t="b">
        <v>0</v>
      </c>
      <c r="H133" s="85" t="s">
        <v>1264</v>
      </c>
      <c r="I133" s="103" t="s">
        <v>1225</v>
      </c>
      <c r="J133" s="87" t="str">
        <f>IF(L133&gt;1,VLOOKUP(L133,DB!$A$4:$B$500,2,0),"")</f>
        <v/>
      </c>
      <c r="K133" s="88"/>
      <c r="L133" s="84"/>
      <c r="M133" s="81" t="str">
        <f>IF(B133&gt;1,VLOOKUP(B133,DB!$D$4:$F$800,3,0),"")</f>
        <v>TAS</v>
      </c>
      <c r="N133" s="96"/>
      <c r="O133" s="84" t="str">
        <f t="shared" si="1"/>
        <v>RON</v>
      </c>
      <c r="Q133" s="1" t="str">
        <f t="shared" si="2"/>
        <v>SA16</v>
      </c>
      <c r="R133" s="1" t="str">
        <f t="shared" si="3"/>
        <v>RON</v>
      </c>
      <c r="S133" s="1" t="str">
        <f t="shared" si="4"/>
        <v>ATR 72</v>
      </c>
      <c r="T133" s="1" t="str">
        <f t="shared" si="5"/>
        <v>PK-OTR</v>
      </c>
      <c r="U133" s="1" t="str">
        <f t="shared" si="6"/>
        <v>TAS</v>
      </c>
    </row>
    <row r="134" ht="15.75" customHeight="1">
      <c r="A134" s="90">
        <v>117.0</v>
      </c>
      <c r="B134" s="116" t="s">
        <v>847</v>
      </c>
      <c r="C134" s="71" t="str">
        <f>IF(B134&gt;1,VLOOKUP(B134,DB!$D$4:$E$800,2,0),"")</f>
        <v>C 212</v>
      </c>
      <c r="D134" s="117">
        <v>0.7152777777777778</v>
      </c>
      <c r="E134" s="118" t="b">
        <v>0</v>
      </c>
      <c r="F134" s="119"/>
      <c r="G134" s="120" t="b">
        <v>0</v>
      </c>
      <c r="H134" s="121" t="s">
        <v>1239</v>
      </c>
      <c r="I134" s="112" t="s">
        <v>1238</v>
      </c>
      <c r="J134" s="77" t="str">
        <f>IF(L134&gt;1,VLOOKUP(L134,DB!$A$4:$B$500,2,0),"")</f>
        <v/>
      </c>
      <c r="K134" s="122"/>
      <c r="L134" s="123"/>
      <c r="M134" s="71" t="str">
        <f>IF(B134&gt;1,VLOOKUP(B134,DB!$D$4:$F$800,3,0),"")</f>
        <v>TNI AU</v>
      </c>
      <c r="N134" s="124"/>
      <c r="O134" s="123" t="str">
        <f t="shared" si="1"/>
        <v>RON</v>
      </c>
      <c r="Q134" s="1" t="str">
        <f t="shared" si="2"/>
        <v>SA14</v>
      </c>
      <c r="R134" s="1" t="str">
        <f t="shared" si="3"/>
        <v>RON</v>
      </c>
      <c r="S134" s="1" t="str">
        <f t="shared" si="4"/>
        <v>C 212</v>
      </c>
      <c r="T134" s="1" t="str">
        <f t="shared" si="5"/>
        <v>A-2117</v>
      </c>
      <c r="U134" s="1" t="str">
        <f t="shared" si="6"/>
        <v>TNI AU</v>
      </c>
    </row>
    <row r="135" ht="15.75" customHeight="1">
      <c r="A135" s="81">
        <v>118.0</v>
      </c>
      <c r="B135" s="81" t="s">
        <v>189</v>
      </c>
      <c r="C135" s="81" t="str">
        <f>IF(B135&gt;1,VLOOKUP(B135,DB!$D$4:$E$800,2,0),"")</f>
        <v>A 320</v>
      </c>
      <c r="D135" s="82">
        <v>0.7986111111111112</v>
      </c>
      <c r="E135" s="105" t="b">
        <v>1</v>
      </c>
      <c r="F135" s="83"/>
      <c r="G135" s="92" t="b">
        <v>0</v>
      </c>
      <c r="H135" s="85" t="s">
        <v>1263</v>
      </c>
      <c r="I135" s="103" t="s">
        <v>1249</v>
      </c>
      <c r="J135" s="87" t="str">
        <f>IF(L135&gt;1,VLOOKUP(L135,DB!$A$4:$B$500,2,0),"")</f>
        <v/>
      </c>
      <c r="K135" s="88"/>
      <c r="L135" s="84"/>
      <c r="M135" s="81" t="str">
        <f>IF(B135&gt;1,VLOOKUP(B135,DB!$D$4:$F$800,3,0),"")</f>
        <v>BATIK AIR</v>
      </c>
      <c r="N135" s="96"/>
      <c r="O135" s="84" t="str">
        <f t="shared" si="1"/>
        <v>RON</v>
      </c>
      <c r="Q135" s="1" t="str">
        <f t="shared" si="2"/>
        <v>SA17</v>
      </c>
      <c r="R135" s="1" t="str">
        <f t="shared" si="3"/>
        <v>RON</v>
      </c>
      <c r="S135" s="1" t="str">
        <f t="shared" si="4"/>
        <v>A 320</v>
      </c>
      <c r="T135" s="1" t="str">
        <f t="shared" si="5"/>
        <v>PK-LAM</v>
      </c>
      <c r="U135" s="1" t="str">
        <f t="shared" si="6"/>
        <v>BATIK AIR</v>
      </c>
    </row>
    <row r="136" ht="15.75" customHeight="1">
      <c r="A136" s="90">
        <v>119.0</v>
      </c>
      <c r="B136" s="90" t="s">
        <v>892</v>
      </c>
      <c r="C136" s="71" t="str">
        <f>IF(B136&gt;1,VLOOKUP(B136,DB!$D$4:$E$800,2,0),"")</f>
        <v>B 733</v>
      </c>
      <c r="D136" s="117">
        <v>0.8416666666666667</v>
      </c>
      <c r="E136" s="118" t="b">
        <v>1</v>
      </c>
      <c r="F136" s="119">
        <v>0.8965277777777778</v>
      </c>
      <c r="G136" s="120" t="b">
        <v>1</v>
      </c>
      <c r="H136" s="121" t="s">
        <v>1251</v>
      </c>
      <c r="I136" s="76" t="str">
        <f>IF(K136&gt;1,VLOOKUP(K136,DB!$A$4:$B$500,2,0),"")</f>
        <v>WAGG</v>
      </c>
      <c r="J136" s="77" t="str">
        <f>IF(L136&gt;1,VLOOKUP(L136,DB!$A$4:$B$500,2,0),"")</f>
        <v>WIMM</v>
      </c>
      <c r="K136" s="122" t="s">
        <v>346</v>
      </c>
      <c r="L136" s="123" t="s">
        <v>321</v>
      </c>
      <c r="M136" s="71" t="str">
        <f>IF(B136&gt;1,VLOOKUP(B136,DB!$D$4:$F$800,3,0),"")</f>
        <v>TRIGANA</v>
      </c>
      <c r="N136" s="124"/>
      <c r="O136" s="123" t="str">
        <f t="shared" si="1"/>
        <v/>
      </c>
      <c r="Q136" s="1" t="str">
        <f t="shared" si="2"/>
        <v/>
      </c>
      <c r="R136" s="1" t="str">
        <f t="shared" si="3"/>
        <v/>
      </c>
      <c r="S136" s="1" t="str">
        <f t="shared" si="4"/>
        <v/>
      </c>
      <c r="T136" s="1" t="str">
        <f t="shared" si="5"/>
        <v/>
      </c>
      <c r="U136" s="1" t="str">
        <f t="shared" si="6"/>
        <v/>
      </c>
    </row>
    <row r="137" ht="15.75" customHeight="1">
      <c r="A137" s="81">
        <v>120.0</v>
      </c>
      <c r="B137" s="81" t="s">
        <v>34</v>
      </c>
      <c r="C137" s="81" t="str">
        <f>IF(B137&gt;1,VLOOKUP(B137,DB!$D$4:$E$800,2,0),"")</f>
        <v>B 733</v>
      </c>
      <c r="D137" s="82">
        <v>0.8333333333333334</v>
      </c>
      <c r="E137" s="105" t="b">
        <v>1</v>
      </c>
      <c r="F137" s="83">
        <v>0.90625</v>
      </c>
      <c r="G137" s="92" t="b">
        <v>1</v>
      </c>
      <c r="H137" s="85" t="s">
        <v>1252</v>
      </c>
      <c r="I137" s="103" t="s">
        <v>33</v>
      </c>
      <c r="J137" s="84" t="s">
        <v>22</v>
      </c>
      <c r="K137" s="88"/>
      <c r="L137" s="84"/>
      <c r="M137" s="81" t="str">
        <f>IF(B137&gt;1,VLOOKUP(B137,DB!$D$4:$F$800,3,0),"")</f>
        <v>AIRNESIA</v>
      </c>
      <c r="N137" s="96"/>
      <c r="O137" s="84" t="str">
        <f t="shared" si="1"/>
        <v/>
      </c>
      <c r="Q137" s="1" t="str">
        <f t="shared" si="2"/>
        <v/>
      </c>
      <c r="R137" s="1" t="str">
        <f t="shared" si="3"/>
        <v/>
      </c>
      <c r="S137" s="1" t="str">
        <f t="shared" si="4"/>
        <v/>
      </c>
      <c r="T137" s="1" t="str">
        <f t="shared" si="5"/>
        <v/>
      </c>
      <c r="U137" s="1" t="str">
        <f t="shared" si="6"/>
        <v/>
      </c>
    </row>
    <row r="138" ht="15.75" customHeight="1">
      <c r="A138" s="90">
        <v>121.0</v>
      </c>
      <c r="B138" s="71" t="s">
        <v>552</v>
      </c>
      <c r="C138" s="71" t="str">
        <f>IF(B138&gt;1,VLOOKUP(B138,DB!$D$4:$E$800,2,0),"")</f>
        <v>B 738</v>
      </c>
      <c r="D138" s="117">
        <v>0.8368055555555556</v>
      </c>
      <c r="E138" s="118" t="b">
        <v>1</v>
      </c>
      <c r="F138" s="119"/>
      <c r="G138" s="120" t="b">
        <v>0</v>
      </c>
      <c r="H138" s="121" t="s">
        <v>1248</v>
      </c>
      <c r="I138" s="112" t="s">
        <v>1232</v>
      </c>
      <c r="J138" s="77" t="str">
        <f>IF(L138&gt;1,VLOOKUP(L138,DB!$A$4:$B$500,2,0),"")</f>
        <v/>
      </c>
      <c r="K138" s="122"/>
      <c r="L138" s="123"/>
      <c r="M138" s="71" t="str">
        <f>IF(B138&gt;1,VLOOKUP(B138,DB!$D$4:$F$800,3,0),"")</f>
        <v>GARUDA</v>
      </c>
      <c r="N138" s="124"/>
      <c r="O138" s="123" t="str">
        <f t="shared" si="1"/>
        <v>RON</v>
      </c>
      <c r="Q138" s="1" t="str">
        <f t="shared" si="2"/>
        <v>B2</v>
      </c>
      <c r="R138" s="1" t="str">
        <f t="shared" si="3"/>
        <v>RON</v>
      </c>
      <c r="S138" s="1" t="str">
        <f t="shared" si="4"/>
        <v>B 738</v>
      </c>
      <c r="T138" s="1" t="str">
        <f t="shared" si="5"/>
        <v>PK-GFF</v>
      </c>
      <c r="U138" s="1" t="str">
        <f t="shared" si="6"/>
        <v>GARUDA</v>
      </c>
    </row>
    <row r="139" ht="15.75" customHeight="1">
      <c r="A139" s="81">
        <v>122.0</v>
      </c>
      <c r="B139" s="81" t="s">
        <v>431</v>
      </c>
      <c r="C139" s="81" t="str">
        <f>IF(B139&gt;1,VLOOKUP(B139,DB!$D$4:$E$800,2,0),"")</f>
        <v>A 320</v>
      </c>
      <c r="D139" s="82">
        <v>0.8743055555555556</v>
      </c>
      <c r="E139" s="105" t="b">
        <v>1</v>
      </c>
      <c r="F139" s="83"/>
      <c r="G139" s="92" t="b">
        <v>0</v>
      </c>
      <c r="H139" s="85" t="s">
        <v>1247</v>
      </c>
      <c r="I139" s="86" t="str">
        <f>IF(K139&gt;1,VLOOKUP(K139,DB!$A$4:$B$500,2,0),"")</f>
        <v>WARR</v>
      </c>
      <c r="J139" s="87" t="str">
        <f>IF(L139&gt;1,VLOOKUP(L139,DB!$A$4:$B$500,2,0),"")</f>
        <v/>
      </c>
      <c r="K139" s="88" t="s">
        <v>565</v>
      </c>
      <c r="L139" s="84"/>
      <c r="M139" s="81" t="str">
        <f>IF(B139&gt;1,VLOOKUP(B139,DB!$D$4:$F$800,3,0),"")</f>
        <v>CITILINK</v>
      </c>
      <c r="N139" s="96"/>
      <c r="O139" s="84" t="str">
        <f t="shared" si="1"/>
        <v>RON</v>
      </c>
      <c r="Q139" s="1" t="str">
        <f t="shared" si="2"/>
        <v>B1</v>
      </c>
      <c r="R139" s="1" t="str">
        <f t="shared" si="3"/>
        <v>RON</v>
      </c>
      <c r="S139" s="1" t="str">
        <f t="shared" si="4"/>
        <v>A 320</v>
      </c>
      <c r="T139" s="1" t="str">
        <f t="shared" si="5"/>
        <v>PK-GQP</v>
      </c>
      <c r="U139" s="1" t="str">
        <f t="shared" si="6"/>
        <v>CITILINK</v>
      </c>
    </row>
    <row r="140" ht="15.75" customHeight="1">
      <c r="A140" s="90">
        <v>123.0</v>
      </c>
      <c r="B140" s="90" t="s">
        <v>303</v>
      </c>
      <c r="C140" s="71" t="str">
        <f>IF(B140&gt;1,VLOOKUP(B140,DB!$D$4:$E$800,2,0),"")</f>
        <v>A 320</v>
      </c>
      <c r="D140" s="117">
        <v>0.8791666666666667</v>
      </c>
      <c r="E140" s="118" t="b">
        <v>1</v>
      </c>
      <c r="F140" s="119"/>
      <c r="G140" s="120" t="b">
        <v>0</v>
      </c>
      <c r="H140" s="121" t="s">
        <v>1227</v>
      </c>
      <c r="I140" s="76" t="str">
        <f>IF(K140&gt;1,VLOOKUP(K140,DB!$A$4:$B$500,2,0),"")</f>
        <v>WADD</v>
      </c>
      <c r="J140" s="77" t="str">
        <f>IF(L140&gt;1,VLOOKUP(L140,DB!$A$4:$B$500,2,0),"")</f>
        <v/>
      </c>
      <c r="K140" s="122" t="s">
        <v>225</v>
      </c>
      <c r="L140" s="123"/>
      <c r="M140" s="71" t="str">
        <f>IF(B140&gt;1,VLOOKUP(B140,DB!$D$4:$F$800,3,0),"")</f>
        <v>BATIK AIR</v>
      </c>
      <c r="N140" s="124"/>
      <c r="O140" s="123" t="str">
        <f t="shared" si="1"/>
        <v>RON</v>
      </c>
      <c r="Q140" s="1" t="str">
        <f t="shared" si="2"/>
        <v>B9</v>
      </c>
      <c r="R140" s="1" t="str">
        <f t="shared" si="3"/>
        <v>RON</v>
      </c>
      <c r="S140" s="1" t="str">
        <f t="shared" si="4"/>
        <v>A 320</v>
      </c>
      <c r="T140" s="1" t="str">
        <f t="shared" si="5"/>
        <v>PK-LUP</v>
      </c>
      <c r="U140" s="1" t="str">
        <f t="shared" si="6"/>
        <v>BATIK AIR</v>
      </c>
    </row>
    <row r="141" ht="15.75" customHeight="1">
      <c r="A141" s="81">
        <v>124.0</v>
      </c>
      <c r="B141" s="81" t="s">
        <v>309</v>
      </c>
      <c r="C141" s="81" t="str">
        <f>IF(B141&gt;1,VLOOKUP(B141,DB!$D$4:$E$800,2,0),"")</f>
        <v>A 320</v>
      </c>
      <c r="D141" s="82">
        <v>0.9145833333333333</v>
      </c>
      <c r="E141" s="105" t="b">
        <v>1</v>
      </c>
      <c r="F141" s="83"/>
      <c r="G141" s="92" t="b">
        <v>0</v>
      </c>
      <c r="H141" s="85" t="s">
        <v>1225</v>
      </c>
      <c r="I141" s="86" t="str">
        <f>IF(K141&gt;1,VLOOKUP(K141,DB!$A$4:$B$500,2,0),"")</f>
        <v>WARR</v>
      </c>
      <c r="J141" s="87" t="str">
        <f>IF(L141&gt;1,VLOOKUP(L141,DB!$A$4:$B$500,2,0),"")</f>
        <v/>
      </c>
      <c r="K141" s="88" t="s">
        <v>253</v>
      </c>
      <c r="L141" s="84"/>
      <c r="M141" s="81" t="str">
        <f>IF(B141&gt;1,VLOOKUP(B141,DB!$D$4:$F$800,3,0),"")</f>
        <v>BATIK AIR</v>
      </c>
      <c r="N141" s="96"/>
      <c r="O141" s="84" t="str">
        <f t="shared" si="1"/>
        <v>RON</v>
      </c>
      <c r="Q141" s="1" t="str">
        <f t="shared" si="2"/>
        <v>A3</v>
      </c>
      <c r="R141" s="1" t="str">
        <f t="shared" si="3"/>
        <v>RON</v>
      </c>
      <c r="S141" s="1" t="str">
        <f t="shared" si="4"/>
        <v>A 320</v>
      </c>
      <c r="T141" s="1" t="str">
        <f t="shared" si="5"/>
        <v>PK-LUS</v>
      </c>
      <c r="U141" s="1" t="str">
        <f t="shared" si="6"/>
        <v>BATIK AIR</v>
      </c>
    </row>
    <row r="142" ht="15.75" customHeight="1">
      <c r="A142" s="90">
        <v>125.0</v>
      </c>
      <c r="B142" s="71" t="s">
        <v>748</v>
      </c>
      <c r="C142" s="71" t="str">
        <f>IF(B142&gt;1,VLOOKUP(B142,DB!$D$4:$E$800,2,0),"")</f>
        <v>CL 850</v>
      </c>
      <c r="D142" s="117">
        <v>0.5069444444444444</v>
      </c>
      <c r="E142" s="118" t="b">
        <v>1</v>
      </c>
      <c r="F142" s="119">
        <v>0.9173611111111111</v>
      </c>
      <c r="G142" s="120" t="b">
        <v>1</v>
      </c>
      <c r="H142" s="121" t="s">
        <v>1220</v>
      </c>
      <c r="I142" s="112" t="s">
        <v>1245</v>
      </c>
      <c r="J142" s="74" t="s">
        <v>1255</v>
      </c>
      <c r="K142" s="122"/>
      <c r="L142" s="123"/>
      <c r="M142" s="71" t="str">
        <f>IF(B142&gt;1,VLOOKUP(B142,DB!$D$4:$F$800,3,0),"")</f>
        <v>JETSET</v>
      </c>
      <c r="N142" s="124"/>
      <c r="O142" s="123" t="str">
        <f t="shared" si="1"/>
        <v/>
      </c>
      <c r="Q142" s="1" t="str">
        <f t="shared" si="2"/>
        <v/>
      </c>
      <c r="R142" s="1" t="str">
        <f t="shared" si="3"/>
        <v/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81">
        <v>126.0</v>
      </c>
      <c r="B143" s="81" t="s">
        <v>748</v>
      </c>
      <c r="C143" s="81" t="str">
        <f>IF(B143&gt;1,VLOOKUP(B143,DB!$D$4:$E$800,2,0),"")</f>
        <v>CL 850</v>
      </c>
      <c r="D143" s="82">
        <v>0.9243055555555556</v>
      </c>
      <c r="E143" s="105" t="b">
        <v>1</v>
      </c>
      <c r="F143" s="83"/>
      <c r="G143" s="92" t="b">
        <v>0</v>
      </c>
      <c r="H143" s="85" t="s">
        <v>1255</v>
      </c>
      <c r="I143" s="103" t="s">
        <v>1220</v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>JETSET</v>
      </c>
      <c r="N143" s="96"/>
      <c r="O143" s="84" t="str">
        <f t="shared" si="1"/>
        <v>RON</v>
      </c>
      <c r="Q143" s="1" t="str">
        <f t="shared" si="2"/>
        <v>B8</v>
      </c>
      <c r="R143" s="1" t="str">
        <f t="shared" si="3"/>
        <v>RON</v>
      </c>
      <c r="S143" s="1" t="str">
        <f t="shared" si="4"/>
        <v>CL 850</v>
      </c>
      <c r="T143" s="1" t="str">
        <f t="shared" si="5"/>
        <v>PK-KAS</v>
      </c>
      <c r="U143" s="1" t="str">
        <f t="shared" si="6"/>
        <v>JETSET</v>
      </c>
    </row>
    <row r="144" ht="15.75" customHeight="1">
      <c r="A144" s="90">
        <v>127.0</v>
      </c>
      <c r="B144" s="71" t="s">
        <v>281</v>
      </c>
      <c r="C144" s="71" t="str">
        <f>IF(B144&gt;1,VLOOKUP(B144,DB!$D$4:$E$800,2,0),"")</f>
        <v>A 320</v>
      </c>
      <c r="D144" s="117">
        <v>0.9513888888888888</v>
      </c>
      <c r="E144" s="118" t="b">
        <v>1</v>
      </c>
      <c r="F144" s="119"/>
      <c r="G144" s="120" t="b">
        <v>0</v>
      </c>
      <c r="H144" s="121" t="s">
        <v>1220</v>
      </c>
      <c r="I144" s="112" t="s">
        <v>1236</v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>BATIK AIR</v>
      </c>
      <c r="N144" s="124"/>
      <c r="O144" s="123" t="str">
        <f t="shared" si="1"/>
        <v>RON</v>
      </c>
      <c r="Q144" s="1" t="str">
        <f t="shared" si="2"/>
        <v>SA03</v>
      </c>
      <c r="R144" s="1" t="str">
        <f t="shared" si="3"/>
        <v>RON</v>
      </c>
      <c r="S144" s="1" t="str">
        <f t="shared" si="4"/>
        <v>A 320</v>
      </c>
      <c r="T144" s="1" t="str">
        <f t="shared" si="5"/>
        <v>PK-LUF</v>
      </c>
      <c r="U144" s="1" t="str">
        <f t="shared" si="6"/>
        <v>BATIK AIR</v>
      </c>
    </row>
    <row r="145" ht="15.75" customHeight="1">
      <c r="A145" s="81">
        <v>128.0</v>
      </c>
      <c r="B145" s="81" t="s">
        <v>311</v>
      </c>
      <c r="C145" s="81" t="str">
        <f>IF(B145&gt;1,VLOOKUP(B145,DB!$D$4:$E$800,2,0),"")</f>
        <v>A 320</v>
      </c>
      <c r="D145" s="82">
        <v>0.9416666666666667</v>
      </c>
      <c r="E145" s="105" t="b">
        <v>1</v>
      </c>
      <c r="F145" s="83"/>
      <c r="G145" s="92" t="b">
        <v>0</v>
      </c>
      <c r="H145" s="85" t="s">
        <v>1250</v>
      </c>
      <c r="I145" s="103" t="s">
        <v>1253</v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>BATIK AIR</v>
      </c>
      <c r="N145" s="96"/>
      <c r="O145" s="84" t="str">
        <f t="shared" si="1"/>
        <v>RON</v>
      </c>
      <c r="Q145" s="1" t="str">
        <f t="shared" si="2"/>
        <v>B6</v>
      </c>
      <c r="R145" s="1" t="str">
        <f t="shared" si="3"/>
        <v>RON</v>
      </c>
      <c r="S145" s="1" t="str">
        <f t="shared" si="4"/>
        <v>A 320</v>
      </c>
      <c r="T145" s="1" t="str">
        <f t="shared" si="5"/>
        <v>PK-LUT</v>
      </c>
      <c r="U145" s="1" t="str">
        <f t="shared" si="6"/>
        <v>BATIK AIR</v>
      </c>
    </row>
    <row r="146" ht="15.75" customHeight="1">
      <c r="A146" s="90">
        <v>129.0</v>
      </c>
      <c r="B146" s="90" t="s">
        <v>978</v>
      </c>
      <c r="C146" s="71" t="str">
        <f>IF(B146&gt;1,VLOOKUP(B146,DB!$D$4:$E$800,2,0),"")</f>
        <v>EMB 135</v>
      </c>
      <c r="D146" s="117">
        <v>0.6666666666666666</v>
      </c>
      <c r="E146" s="118" t="b">
        <v>1</v>
      </c>
      <c r="F146" s="119"/>
      <c r="G146" s="120" t="b">
        <v>0</v>
      </c>
      <c r="H146" s="121" t="s">
        <v>1217</v>
      </c>
      <c r="I146" s="112" t="s">
        <v>1218</v>
      </c>
      <c r="J146" s="77" t="str">
        <f>IF(L146&gt;1,VLOOKUP(L146,DB!$A$4:$B$500,2,0),"")</f>
        <v/>
      </c>
      <c r="K146" s="122"/>
      <c r="L146" s="123"/>
      <c r="M146" s="71" t="s">
        <v>1214</v>
      </c>
      <c r="N146" s="124"/>
      <c r="O146" s="123" t="str">
        <f t="shared" si="1"/>
        <v>RON</v>
      </c>
      <c r="Q146" s="1" t="str">
        <f t="shared" si="2"/>
        <v>SA01</v>
      </c>
      <c r="R146" s="1" t="str">
        <f t="shared" si="3"/>
        <v>RON</v>
      </c>
      <c r="S146" s="1" t="str">
        <f t="shared" si="4"/>
        <v>EMB 135</v>
      </c>
      <c r="T146" s="1" t="str">
        <f t="shared" si="5"/>
        <v>VP-CLL</v>
      </c>
      <c r="U146" s="1" t="str">
        <f t="shared" si="6"/>
        <v>KARISMA</v>
      </c>
    </row>
    <row r="147" ht="15.75" customHeight="1">
      <c r="A147" s="81">
        <v>130.0</v>
      </c>
      <c r="B147" s="81" t="s">
        <v>803</v>
      </c>
      <c r="C147" s="81" t="str">
        <f>IF(B147&gt;1,VLOOKUP(B147,DB!$D$4:$E$800,2,0),"")</f>
        <v>EMB 135</v>
      </c>
      <c r="D147" s="82">
        <v>1610.0</v>
      </c>
      <c r="E147" s="105" t="b">
        <v>1</v>
      </c>
      <c r="F147" s="83"/>
      <c r="G147" s="92" t="b">
        <v>0</v>
      </c>
      <c r="H147" s="85" t="s">
        <v>1226</v>
      </c>
      <c r="I147" s="103" t="s">
        <v>1218</v>
      </c>
      <c r="J147" s="87" t="str">
        <f>IF(L147&gt;1,VLOOKUP(L147,DB!$A$4:$B$500,2,0),"")</f>
        <v/>
      </c>
      <c r="K147" s="88"/>
      <c r="L147" s="84"/>
      <c r="M147" s="81" t="str">
        <f>IF(B147&gt;1,VLOOKUP(B147,DB!$D$4:$F$800,3,0),"")</f>
        <v>PREMI</v>
      </c>
      <c r="N147" s="96"/>
      <c r="O147" s="84" t="str">
        <f t="shared" si="1"/>
        <v>RON</v>
      </c>
      <c r="Q147" s="1" t="str">
        <f t="shared" si="2"/>
        <v>SA06</v>
      </c>
      <c r="R147" s="1" t="str">
        <f t="shared" si="3"/>
        <v>RON</v>
      </c>
      <c r="S147" s="1" t="str">
        <f t="shared" si="4"/>
        <v>EMB 135</v>
      </c>
      <c r="T147" s="1" t="str">
        <f t="shared" si="5"/>
        <v>PK-RJA</v>
      </c>
      <c r="U147" s="1" t="str">
        <f t="shared" si="6"/>
        <v>PREMI</v>
      </c>
    </row>
    <row r="148" ht="15.75" customHeight="1">
      <c r="A148" s="90">
        <v>131.0</v>
      </c>
      <c r="B148" s="90"/>
      <c r="C148" s="71" t="str">
        <f>IF(B148&gt;1,VLOOKUP(B148,DB!$D$4:$E$800,2,0),"")</f>
        <v/>
      </c>
      <c r="D148" s="117"/>
      <c r="E148" s="118" t="b">
        <v>0</v>
      </c>
      <c r="F148" s="119"/>
      <c r="G148" s="120" t="b">
        <v>0</v>
      </c>
      <c r="H148" s="121"/>
      <c r="I148" s="76" t="str">
        <f>IF(K148&gt;1,VLOOKUP(K148,DB!$A$4:$B$500,2,0),"")</f>
        <v/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/>
      </c>
      <c r="N148" s="124"/>
      <c r="O148" s="123" t="str">
        <f t="shared" si="1"/>
        <v>RON</v>
      </c>
      <c r="Q148" s="1" t="str">
        <f t="shared" si="2"/>
        <v/>
      </c>
      <c r="R148" s="1" t="str">
        <f t="shared" si="3"/>
        <v>RON</v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2"/>
      <c r="E149" s="105" t="b">
        <v>0</v>
      </c>
      <c r="F149" s="83"/>
      <c r="G149" s="92" t="b">
        <v>0</v>
      </c>
      <c r="H149" s="85"/>
      <c r="I149" s="86" t="str">
        <f>IF(K149&gt;1,VLOOKUP(K149,DB!$A$4:$B$500,2,0),"")</f>
        <v/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/>
      </c>
      <c r="N149" s="96"/>
      <c r="O149" s="84" t="str">
        <f t="shared" si="1"/>
        <v>RON</v>
      </c>
      <c r="Q149" s="1" t="str">
        <f t="shared" si="2"/>
        <v/>
      </c>
      <c r="R149" s="1" t="str">
        <f t="shared" si="3"/>
        <v>RON</v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117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1"/>
        <v>RON</v>
      </c>
      <c r="Q150" s="1" t="str">
        <f t="shared" si="2"/>
        <v/>
      </c>
      <c r="R150" s="1" t="str">
        <f t="shared" si="3"/>
        <v>RON</v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1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1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1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1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1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1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1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1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1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1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1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1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1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1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1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1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1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45840.0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1267</v>
      </c>
      <c r="D10" s="27"/>
      <c r="E10" s="26" t="s">
        <v>1180</v>
      </c>
      <c r="F10" s="28"/>
      <c r="G10" s="28"/>
      <c r="H10" s="27"/>
    </row>
    <row r="11" ht="15.75" customHeight="1">
      <c r="A11" s="25"/>
      <c r="B11" s="21"/>
      <c r="C11" s="29" t="s">
        <v>1268</v>
      </c>
      <c r="D11" s="30"/>
      <c r="E11" s="26" t="s">
        <v>1182</v>
      </c>
      <c r="F11" s="28"/>
      <c r="G11" s="28"/>
      <c r="H11" s="27"/>
    </row>
    <row r="12" ht="15.75" customHeight="1">
      <c r="A12" s="25"/>
      <c r="B12" s="21"/>
      <c r="C12" s="29" t="s">
        <v>1269</v>
      </c>
      <c r="D12" s="30"/>
      <c r="E12" s="29" t="s">
        <v>1184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136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6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2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2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916</v>
      </c>
      <c r="C27" s="81" t="str">
        <f>IF(B27&gt;1,VLOOKUP(B27,DB!$D$4:$E$800,2,0),"")</f>
        <v>HK 800</v>
      </c>
      <c r="D27" s="82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1211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N-2409K</v>
      </c>
      <c r="U27" s="1" t="str">
        <f t="shared" si="6"/>
        <v>AFM</v>
      </c>
    </row>
    <row r="28" ht="15.75" customHeight="1">
      <c r="A28" s="71">
        <v>11.0</v>
      </c>
      <c r="B28" s="71" t="s">
        <v>1123</v>
      </c>
      <c r="C28" s="71" t="str">
        <f>IF(B28&gt;1,VLOOKUP(B28,DB!$D$4:$E$800,2,0),"")</f>
        <v>KING AIR</v>
      </c>
      <c r="D28" s="72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">
        <v>1211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KING AIR</v>
      </c>
      <c r="T28" s="1" t="str">
        <f t="shared" si="5"/>
        <v>T7-HNC</v>
      </c>
      <c r="U28" s="1" t="str">
        <f t="shared" si="6"/>
        <v>AFM</v>
      </c>
    </row>
    <row r="29" ht="15.75" customHeight="1">
      <c r="A29" s="81">
        <v>12.0</v>
      </c>
      <c r="B29" s="81" t="s">
        <v>963</v>
      </c>
      <c r="C29" s="81" t="str">
        <f>IF(B29&gt;1,VLOOKUP(B29,DB!$D$4:$E$800,2,0),"")</f>
        <v>HK 800</v>
      </c>
      <c r="D29" s="82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">
        <v>1214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HK 800</v>
      </c>
      <c r="T29" s="1" t="str">
        <f t="shared" si="5"/>
        <v>T7-FCN</v>
      </c>
      <c r="U29" s="1" t="str">
        <f t="shared" si="6"/>
        <v>KARISMA</v>
      </c>
    </row>
    <row r="30" ht="15.75" customHeight="1">
      <c r="A30" s="71">
        <v>13.0</v>
      </c>
      <c r="B30" s="71" t="s">
        <v>753</v>
      </c>
      <c r="C30" s="71" t="str">
        <f>IF(B30&gt;1,VLOOKUP(B30,DB!$D$4:$E$800,2,0),"")</f>
        <v>CT 680</v>
      </c>
      <c r="D30" s="72" t="s">
        <v>7</v>
      </c>
      <c r="E30" s="73" t="b">
        <v>0</v>
      </c>
      <c r="F30" s="73">
        <v>0.19236111111111112</v>
      </c>
      <c r="G30" s="74" t="b">
        <v>1</v>
      </c>
      <c r="H30" s="75" t="s">
        <v>1215</v>
      </c>
      <c r="I30" s="76" t="str">
        <f>IF(K30&gt;1,VLOOKUP(K30,DB!$A$4:$B$500,2,0),"")</f>
        <v>EX RON</v>
      </c>
      <c r="J30" s="74" t="s">
        <v>1249</v>
      </c>
      <c r="K30" s="78" t="s">
        <v>7</v>
      </c>
      <c r="L30" s="74"/>
      <c r="M30" s="71" t="str">
        <f>IF(B30&gt;1,VLOOKUP(B30,DB!$D$4:$F$800,3,0),"")</f>
        <v>JIP</v>
      </c>
      <c r="N30" s="79"/>
      <c r="O30" s="74" t="str">
        <f t="shared" si="1"/>
        <v/>
      </c>
      <c r="Q30" s="1" t="str">
        <f t="shared" si="2"/>
        <v/>
      </c>
      <c r="R30" s="1" t="str">
        <f t="shared" si="3"/>
        <v/>
      </c>
      <c r="S30" s="1" t="str">
        <f t="shared" si="4"/>
        <v/>
      </c>
      <c r="T30" s="1" t="str">
        <f t="shared" si="5"/>
        <v/>
      </c>
      <c r="U30" s="1" t="str">
        <f t="shared" si="6"/>
        <v/>
      </c>
    </row>
    <row r="31" ht="15.75" customHeight="1">
      <c r="A31" s="81">
        <v>14.0</v>
      </c>
      <c r="B31" s="81" t="s">
        <v>332</v>
      </c>
      <c r="C31" s="81" t="str">
        <f>IF(B31&gt;1,VLOOKUP(B31,DB!$D$4:$E$800,2,0),"")</f>
        <v>GLEX</v>
      </c>
      <c r="D31" s="82" t="s">
        <v>7</v>
      </c>
      <c r="E31" s="83" t="b">
        <v>0</v>
      </c>
      <c r="F31" s="83"/>
      <c r="G31" s="84" t="b">
        <v>0</v>
      </c>
      <c r="H31" s="85" t="s">
        <v>1241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tr">
        <f>IF(B31&gt;1,VLOOKUP(B31,DB!$D$4:$F$800,3,0),"")</f>
        <v>BIOMANTARA</v>
      </c>
      <c r="N31" s="89"/>
      <c r="O31" s="84" t="str">
        <f t="shared" si="1"/>
        <v>RON</v>
      </c>
      <c r="Q31" s="1" t="str">
        <f t="shared" si="2"/>
        <v>RE01</v>
      </c>
      <c r="R31" s="1" t="str">
        <f t="shared" si="3"/>
        <v>RON</v>
      </c>
      <c r="S31" s="1" t="str">
        <f t="shared" si="4"/>
        <v>GLEX</v>
      </c>
      <c r="T31" s="1" t="str">
        <f t="shared" si="5"/>
        <v>N-939AP</v>
      </c>
      <c r="U31" s="1" t="str">
        <f t="shared" si="6"/>
        <v>BIOMANTARA</v>
      </c>
    </row>
    <row r="32" ht="15.75" customHeight="1">
      <c r="A32" s="71">
        <v>15.0</v>
      </c>
      <c r="B32" s="71" t="s">
        <v>762</v>
      </c>
      <c r="C32" s="71" t="str">
        <f>IF(B32&gt;1,VLOOKUP(B32,DB!$D$4:$E$800,2,0),"")</f>
        <v>G IV</v>
      </c>
      <c r="D32" s="72" t="s">
        <v>7</v>
      </c>
      <c r="E32" s="73" t="b">
        <v>0</v>
      </c>
      <c r="F32" s="73"/>
      <c r="G32" s="74" t="b">
        <v>0</v>
      </c>
      <c r="H32" s="75" t="s">
        <v>1243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tr">
        <f>IF(B32&gt;1,VLOOKUP(B32,DB!$D$4:$F$800,3,0),"")</f>
        <v>JIP</v>
      </c>
      <c r="N32" s="79"/>
      <c r="O32" s="74" t="str">
        <f t="shared" si="1"/>
        <v>RON</v>
      </c>
      <c r="Q32" s="1" t="str">
        <f t="shared" si="2"/>
        <v>RE03</v>
      </c>
      <c r="R32" s="1" t="str">
        <f t="shared" si="3"/>
        <v>RON</v>
      </c>
      <c r="S32" s="1" t="str">
        <f t="shared" si="4"/>
        <v>G IV</v>
      </c>
      <c r="T32" s="1" t="str">
        <f t="shared" si="5"/>
        <v>T7-977</v>
      </c>
      <c r="U32" s="1" t="str">
        <f t="shared" si="6"/>
        <v>JIP</v>
      </c>
    </row>
    <row r="33" ht="15.75" customHeight="1">
      <c r="A33" s="81">
        <v>16.0</v>
      </c>
      <c r="B33" s="81" t="s">
        <v>964</v>
      </c>
      <c r="C33" s="81" t="str">
        <f>IF(B33&gt;1,VLOOKUP(B33,DB!$D$4:$E$800,2,0),"")</f>
        <v>G IV</v>
      </c>
      <c r="D33" s="82" t="s">
        <v>7</v>
      </c>
      <c r="E33" s="83" t="b">
        <v>0</v>
      </c>
      <c r="F33" s="83"/>
      <c r="G33" s="84" t="b">
        <v>0</v>
      </c>
      <c r="H33" s="85" t="s">
        <v>1244</v>
      </c>
      <c r="I33" s="86" t="str">
        <f>IF(K33&gt;1,VLOOKUP(K33,DB!$A$4:$B$500,2,0),"")</f>
        <v/>
      </c>
      <c r="J33" s="87" t="str">
        <f>IF(L33&gt;1,VLOOKUP(L33,DB!$A$4:$B$500,2,0),"")</f>
        <v/>
      </c>
      <c r="K33" s="88"/>
      <c r="L33" s="84"/>
      <c r="M33" s="81" t="s">
        <v>1211</v>
      </c>
      <c r="N33" s="89"/>
      <c r="O33" s="84" t="str">
        <f t="shared" si="1"/>
        <v>RON</v>
      </c>
      <c r="Q33" s="1" t="str">
        <f t="shared" si="2"/>
        <v>RE04</v>
      </c>
      <c r="R33" s="1" t="str">
        <f t="shared" si="3"/>
        <v>RON</v>
      </c>
      <c r="S33" s="1" t="str">
        <f t="shared" si="4"/>
        <v>G IV</v>
      </c>
      <c r="T33" s="1" t="str">
        <f t="shared" si="5"/>
        <v>T7-HNA</v>
      </c>
      <c r="U33" s="1" t="str">
        <f t="shared" si="6"/>
        <v>AFM</v>
      </c>
    </row>
    <row r="34" ht="15.75" customHeight="1">
      <c r="A34" s="71">
        <v>17.0</v>
      </c>
      <c r="B34" s="71" t="s">
        <v>978</v>
      </c>
      <c r="C34" s="71" t="str">
        <f>IF(B34&gt;1,VLOOKUP(B34,DB!$D$4:$E$800,2,0),"")</f>
        <v>EMB 135</v>
      </c>
      <c r="D34" s="72" t="s">
        <v>7</v>
      </c>
      <c r="E34" s="73" t="b">
        <v>0</v>
      </c>
      <c r="F34" s="73"/>
      <c r="G34" s="74" t="b">
        <v>0</v>
      </c>
      <c r="H34" s="75" t="s">
        <v>1217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">
        <v>1214</v>
      </c>
      <c r="N34" s="79"/>
      <c r="O34" s="74" t="str">
        <f t="shared" si="1"/>
        <v>RON</v>
      </c>
      <c r="Q34" s="1" t="str">
        <f t="shared" si="2"/>
        <v>SA01</v>
      </c>
      <c r="R34" s="1" t="str">
        <f t="shared" si="3"/>
        <v>RON</v>
      </c>
      <c r="S34" s="1" t="str">
        <f t="shared" si="4"/>
        <v>EMB 135</v>
      </c>
      <c r="T34" s="1" t="str">
        <f t="shared" si="5"/>
        <v>VP-CLL</v>
      </c>
      <c r="U34" s="1" t="str">
        <f t="shared" si="6"/>
        <v>KARISMA</v>
      </c>
    </row>
    <row r="35" ht="15.75" customHeight="1">
      <c r="A35" s="81">
        <v>18.0</v>
      </c>
      <c r="B35" s="81" t="s">
        <v>806</v>
      </c>
      <c r="C35" s="81" t="str">
        <f>IF(B35&gt;1,VLOOKUP(B35,DB!$D$4:$E$800,2,0),"")</f>
        <v>EC 135</v>
      </c>
      <c r="D35" s="82" t="s">
        <v>7</v>
      </c>
      <c r="E35" s="83" t="b">
        <v>0</v>
      </c>
      <c r="F35" s="83"/>
      <c r="G35" s="84" t="b">
        <v>0</v>
      </c>
      <c r="H35" s="85" t="s">
        <v>1219</v>
      </c>
      <c r="I35" s="86" t="str">
        <f>IF(K35&gt;1,VLOOKUP(K35,DB!$A$4:$B$500,2,0),"")</f>
        <v/>
      </c>
      <c r="J35" s="87" t="str">
        <f>IF(L35&gt;1,VLOOKUP(L35,DB!$A$4:$B$500,2,0),"")</f>
        <v/>
      </c>
      <c r="K35" s="88"/>
      <c r="L35" s="84"/>
      <c r="M35" s="81" t="str">
        <f>IF(B35&gt;1,VLOOKUP(B35,DB!$D$4:$F$800,3,0),"")</f>
        <v>PREMI</v>
      </c>
      <c r="N35" s="89"/>
      <c r="O35" s="84" t="str">
        <f t="shared" si="1"/>
        <v>RON</v>
      </c>
      <c r="Q35" s="1" t="str">
        <f t="shared" si="2"/>
        <v>SA02</v>
      </c>
      <c r="R35" s="1" t="str">
        <f t="shared" si="3"/>
        <v>RON</v>
      </c>
      <c r="S35" s="1" t="str">
        <f t="shared" si="4"/>
        <v>EC 135</v>
      </c>
      <c r="T35" s="1" t="str">
        <f t="shared" si="5"/>
        <v>PK-RJH</v>
      </c>
      <c r="U35" s="1" t="str">
        <f t="shared" si="6"/>
        <v>PREMI</v>
      </c>
    </row>
    <row r="36" ht="15.75" customHeight="1">
      <c r="A36" s="71">
        <v>19.0</v>
      </c>
      <c r="B36" s="71" t="s">
        <v>281</v>
      </c>
      <c r="C36" s="71" t="str">
        <f>IF(B36&gt;1,VLOOKUP(B36,DB!$D$4:$E$800,2,0),"")</f>
        <v>A 320</v>
      </c>
      <c r="D36" s="72" t="s">
        <v>7</v>
      </c>
      <c r="E36" s="73" t="b">
        <v>0</v>
      </c>
      <c r="F36" s="73">
        <v>0.33125</v>
      </c>
      <c r="G36" s="74" t="b">
        <v>1</v>
      </c>
      <c r="H36" s="75" t="s">
        <v>1220</v>
      </c>
      <c r="I36" s="76" t="str">
        <f>IF(K36&gt;1,VLOOKUP(K36,DB!$A$4:$B$500,2,0),"")</f>
        <v>EX RON</v>
      </c>
      <c r="J36" s="74" t="s">
        <v>1236</v>
      </c>
      <c r="K36" s="78" t="s">
        <v>7</v>
      </c>
      <c r="L36" s="74"/>
      <c r="M36" s="71" t="str">
        <f>IF(B36&gt;1,VLOOKUP(B36,DB!$D$4:$F$800,3,0),"")</f>
        <v>BATIK AIR</v>
      </c>
      <c r="N36" s="79"/>
      <c r="O36" s="74" t="str">
        <f t="shared" si="1"/>
        <v/>
      </c>
      <c r="Q36" s="1" t="str">
        <f t="shared" si="2"/>
        <v/>
      </c>
      <c r="R36" s="1" t="str">
        <f t="shared" si="3"/>
        <v/>
      </c>
      <c r="S36" s="1" t="str">
        <f t="shared" si="4"/>
        <v/>
      </c>
      <c r="T36" s="1" t="str">
        <f t="shared" si="5"/>
        <v/>
      </c>
      <c r="U36" s="1" t="str">
        <f t="shared" si="6"/>
        <v/>
      </c>
    </row>
    <row r="37" ht="15.75" customHeight="1">
      <c r="A37" s="81">
        <v>20.0</v>
      </c>
      <c r="B37" s="81" t="s">
        <v>785</v>
      </c>
      <c r="C37" s="81" t="str">
        <f>IF(B37&gt;1,VLOOKUP(B37,DB!$D$4:$E$800,2,0),"")</f>
        <v>L 1000</v>
      </c>
      <c r="D37" s="82" t="s">
        <v>7</v>
      </c>
      <c r="E37" s="83" t="b">
        <v>0</v>
      </c>
      <c r="F37" s="83"/>
      <c r="G37" s="84" t="b">
        <v>0</v>
      </c>
      <c r="H37" s="85" t="s">
        <v>1223</v>
      </c>
      <c r="I37" s="86" t="str">
        <f>IF(K37&gt;1,VLOOKUP(K37,DB!$A$4:$B$500,2,0),"")</f>
        <v/>
      </c>
      <c r="J37" s="87" t="str">
        <f>IF(L37&gt;1,VLOOKUP(L37,DB!$A$4:$B$500,2,0),"")</f>
        <v/>
      </c>
      <c r="K37" s="88"/>
      <c r="L37" s="84"/>
      <c r="M37" s="81" t="str">
        <f>IF(B37&gt;1,VLOOKUP(B37,DB!$D$4:$F$800,3,0),"")</f>
        <v>PREMI</v>
      </c>
      <c r="N37" s="89"/>
      <c r="O37" s="84" t="str">
        <f t="shared" si="1"/>
        <v>RON</v>
      </c>
      <c r="Q37" s="1" t="str">
        <f t="shared" si="2"/>
        <v>SA04</v>
      </c>
      <c r="R37" s="1" t="str">
        <f t="shared" si="3"/>
        <v>RON</v>
      </c>
      <c r="S37" s="1" t="str">
        <f t="shared" si="4"/>
        <v>L 1000</v>
      </c>
      <c r="T37" s="1" t="str">
        <f t="shared" si="5"/>
        <v>N-227GV</v>
      </c>
      <c r="U37" s="1" t="str">
        <f t="shared" si="6"/>
        <v>PREMI</v>
      </c>
    </row>
    <row r="38" ht="15.75" customHeight="1">
      <c r="A38" s="71">
        <v>21.0</v>
      </c>
      <c r="B38" s="71" t="s">
        <v>893</v>
      </c>
      <c r="C38" s="71" t="str">
        <f>IF(B38&gt;1,VLOOKUP(B38,DB!$D$4:$E$800,2,0),"")</f>
        <v>G VI</v>
      </c>
      <c r="D38" s="72" t="s">
        <v>7</v>
      </c>
      <c r="E38" s="73" t="b">
        <v>0</v>
      </c>
      <c r="F38" s="73"/>
      <c r="G38" s="74" t="b">
        <v>0</v>
      </c>
      <c r="H38" s="75" t="s">
        <v>1224</v>
      </c>
      <c r="I38" s="76" t="str">
        <f>IF(K38&gt;1,VLOOKUP(K38,DB!$A$4:$B$500,2,0),"")</f>
        <v/>
      </c>
      <c r="J38" s="77" t="str">
        <f>IF(L38&gt;1,VLOOKUP(L38,DB!$A$4:$B$500,2,0),"")</f>
        <v/>
      </c>
      <c r="K38" s="78"/>
      <c r="L38" s="74"/>
      <c r="M38" s="71" t="s">
        <v>1211</v>
      </c>
      <c r="N38" s="79"/>
      <c r="O38" s="74" t="str">
        <f t="shared" si="1"/>
        <v>RON</v>
      </c>
      <c r="Q38" s="1" t="str">
        <f t="shared" si="2"/>
        <v>SA05</v>
      </c>
      <c r="R38" s="1" t="str">
        <f t="shared" si="3"/>
        <v>RON</v>
      </c>
      <c r="S38" s="1" t="str">
        <f t="shared" si="4"/>
        <v>G VI</v>
      </c>
      <c r="T38" s="1" t="str">
        <f t="shared" si="5"/>
        <v>T7-X14</v>
      </c>
      <c r="U38" s="1" t="str">
        <f t="shared" si="6"/>
        <v>AFM</v>
      </c>
    </row>
    <row r="39" ht="15.75" customHeight="1">
      <c r="A39" s="81">
        <v>22.0</v>
      </c>
      <c r="B39" s="81" t="s">
        <v>803</v>
      </c>
      <c r="C39" s="81" t="str">
        <f>IF(B39&gt;1,VLOOKUP(B39,DB!$D$4:$E$800,2,0),"")</f>
        <v>EMB 135</v>
      </c>
      <c r="D39" s="82" t="s">
        <v>7</v>
      </c>
      <c r="E39" s="91" t="b">
        <v>0</v>
      </c>
      <c r="F39" s="83"/>
      <c r="G39" s="92" t="b">
        <v>0</v>
      </c>
      <c r="H39" s="85" t="s">
        <v>1226</v>
      </c>
      <c r="I39" s="86" t="str">
        <f>IF(K39&gt;1,VLOOKUP(K39,DB!$A$4:$B$500,2,0),"")</f>
        <v/>
      </c>
      <c r="J39" s="87" t="str">
        <f>IF(L39&gt;1,VLOOKUP(L39,DB!$A$4:$B$500,2,0),"")</f>
        <v/>
      </c>
      <c r="K39" s="88"/>
      <c r="L39" s="84"/>
      <c r="M39" s="81" t="str">
        <f>IF(B39&gt;1,VLOOKUP(B39,DB!$D$4:$F$800,3,0),"")</f>
        <v>PREMI</v>
      </c>
      <c r="N39" s="89"/>
      <c r="O39" s="84" t="str">
        <f t="shared" si="1"/>
        <v>RON</v>
      </c>
      <c r="Q39" s="1" t="str">
        <f t="shared" si="2"/>
        <v>SA06</v>
      </c>
      <c r="R39" s="1" t="str">
        <f t="shared" si="3"/>
        <v>RON</v>
      </c>
      <c r="S39" s="1" t="str">
        <f t="shared" si="4"/>
        <v>EMB 135</v>
      </c>
      <c r="T39" s="1" t="str">
        <f t="shared" si="5"/>
        <v>PK-RJA</v>
      </c>
      <c r="U39" s="1" t="str">
        <f t="shared" si="6"/>
        <v>PREMI</v>
      </c>
    </row>
    <row r="40" ht="15.75" customHeight="1">
      <c r="A40" s="71">
        <v>23.0</v>
      </c>
      <c r="B40" s="71" t="s">
        <v>788</v>
      </c>
      <c r="C40" s="71" t="str">
        <f>IF(B40&gt;1,VLOOKUP(B40,DB!$D$4:$E$800,2,0),"")</f>
        <v>GLEX</v>
      </c>
      <c r="D40" s="72" t="s">
        <v>7</v>
      </c>
      <c r="E40" s="93" t="b">
        <v>0</v>
      </c>
      <c r="F40" s="73"/>
      <c r="G40" s="94" t="b">
        <v>0</v>
      </c>
      <c r="H40" s="75" t="s">
        <v>1228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tr">
        <f>IF(B40&gt;1,VLOOKUP(B40,DB!$D$4:$F$800,3,0),"")</f>
        <v>PREMI</v>
      </c>
      <c r="N40" s="13"/>
      <c r="O40" s="74" t="str">
        <f t="shared" si="1"/>
        <v>RON</v>
      </c>
      <c r="Q40" s="1" t="str">
        <f t="shared" si="2"/>
        <v>SA07</v>
      </c>
      <c r="R40" s="1" t="str">
        <f t="shared" si="3"/>
        <v>RON</v>
      </c>
      <c r="S40" s="1" t="str">
        <f t="shared" si="4"/>
        <v>GLEX</v>
      </c>
      <c r="T40" s="1" t="str">
        <f t="shared" si="5"/>
        <v>N-970NX</v>
      </c>
      <c r="U40" s="1" t="str">
        <f t="shared" si="6"/>
        <v>PREMI</v>
      </c>
    </row>
    <row r="41" ht="15.75" customHeight="1">
      <c r="A41" s="81">
        <v>24.0</v>
      </c>
      <c r="B41" s="81" t="s">
        <v>345</v>
      </c>
      <c r="C41" s="81" t="str">
        <f>IF(B41&gt;1,VLOOKUP(B41,DB!$D$4:$E$800,2,0),"")</f>
        <v>ATR 72</v>
      </c>
      <c r="D41" s="82" t="s">
        <v>7</v>
      </c>
      <c r="E41" s="95" t="b">
        <v>0</v>
      </c>
      <c r="F41" s="83"/>
      <c r="G41" s="92" t="b">
        <v>0</v>
      </c>
      <c r="H41" s="85" t="s">
        <v>1230</v>
      </c>
      <c r="I41" s="86" t="str">
        <f>IF(K41&gt;1,VLOOKUP(K41,DB!$A$4:$B$500,2,0),"")</f>
        <v/>
      </c>
      <c r="J41" s="87" t="str">
        <f>IF(L41&gt;1,VLOOKUP(L41,DB!$A$4:$B$500,2,0),"")</f>
        <v/>
      </c>
      <c r="K41" s="88"/>
      <c r="L41" s="84"/>
      <c r="M41" s="81" t="str">
        <f>IF(B41&gt;1,VLOOKUP(B41,DB!$D$4:$F$800,3,0),"")</f>
        <v>CITILINK</v>
      </c>
      <c r="N41" s="96"/>
      <c r="O41" s="84" t="str">
        <f t="shared" si="1"/>
        <v>RON</v>
      </c>
      <c r="Q41" s="1" t="str">
        <f t="shared" si="2"/>
        <v>SA08</v>
      </c>
      <c r="R41" s="1" t="str">
        <f t="shared" si="3"/>
        <v>RON</v>
      </c>
      <c r="S41" s="1" t="str">
        <f t="shared" si="4"/>
        <v>ATR 72</v>
      </c>
      <c r="T41" s="1" t="str">
        <f t="shared" si="5"/>
        <v>PK-GJT</v>
      </c>
      <c r="U41" s="1" t="str">
        <f t="shared" si="6"/>
        <v>CITILINK</v>
      </c>
    </row>
    <row r="42" ht="15.75" customHeight="1">
      <c r="A42" s="97">
        <v>25.0</v>
      </c>
      <c r="B42" s="71" t="s">
        <v>977</v>
      </c>
      <c r="C42" s="71" t="str">
        <f>IF(B42&gt;1,VLOOKUP(B42,DB!$D$4:$E$800,2,0),"")</f>
        <v>GLEX</v>
      </c>
      <c r="D42" s="72" t="s">
        <v>7</v>
      </c>
      <c r="E42" s="98" t="b">
        <v>0</v>
      </c>
      <c r="F42" s="73"/>
      <c r="G42" s="94" t="b">
        <v>0</v>
      </c>
      <c r="H42" s="75" t="s">
        <v>1233</v>
      </c>
      <c r="I42" s="76" t="str">
        <f>IF(K42&gt;1,VLOOKUP(K42,DB!$A$4:$B$500,2,0),"")</f>
        <v/>
      </c>
      <c r="J42" s="77" t="str">
        <f>IF(L42&gt;1,VLOOKUP(L42,DB!$A$4:$B$500,2,0),"")</f>
        <v/>
      </c>
      <c r="K42" s="78"/>
      <c r="L42" s="74"/>
      <c r="M42" s="71" t="s">
        <v>1211</v>
      </c>
      <c r="N42" s="13"/>
      <c r="O42" s="74" t="str">
        <f t="shared" si="1"/>
        <v>RON</v>
      </c>
      <c r="Q42" s="1" t="str">
        <f t="shared" si="2"/>
        <v>SA10</v>
      </c>
      <c r="R42" s="1" t="str">
        <f t="shared" si="3"/>
        <v>RON</v>
      </c>
      <c r="S42" s="1" t="str">
        <f t="shared" si="4"/>
        <v>GLEX</v>
      </c>
      <c r="T42" s="1" t="str">
        <f t="shared" si="5"/>
        <v>VP-CGO</v>
      </c>
      <c r="U42" s="1" t="str">
        <f t="shared" si="6"/>
        <v>AFM</v>
      </c>
    </row>
    <row r="43" ht="15.75" customHeight="1">
      <c r="A43" s="81">
        <v>26.0</v>
      </c>
      <c r="B43" s="81" t="s">
        <v>1064</v>
      </c>
      <c r="C43" s="81" t="str">
        <f>IF(B43&gt;1,VLOOKUP(B43,DB!$D$4:$E$800,2,0),"")</f>
        <v>EMB 135</v>
      </c>
      <c r="D43" s="82" t="s">
        <v>7</v>
      </c>
      <c r="E43" s="95" t="b">
        <v>0</v>
      </c>
      <c r="F43" s="83"/>
      <c r="G43" s="92" t="b">
        <v>0</v>
      </c>
      <c r="H43" s="85" t="s">
        <v>1234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">
        <v>1214</v>
      </c>
      <c r="N43" s="89"/>
      <c r="O43" s="84" t="str">
        <f t="shared" si="1"/>
        <v>RON</v>
      </c>
      <c r="Q43" s="1" t="str">
        <f t="shared" si="2"/>
        <v>SA11</v>
      </c>
      <c r="R43" s="1" t="str">
        <f t="shared" si="3"/>
        <v>RON</v>
      </c>
      <c r="S43" s="1" t="str">
        <f t="shared" si="4"/>
        <v>EMB 135</v>
      </c>
      <c r="T43" s="1" t="str">
        <f t="shared" si="5"/>
        <v>T7-GBS</v>
      </c>
      <c r="U43" s="1" t="str">
        <f t="shared" si="6"/>
        <v>KARISMA</v>
      </c>
    </row>
    <row r="44" ht="15.75" customHeight="1">
      <c r="A44" s="71">
        <v>27.0</v>
      </c>
      <c r="B44" s="71" t="s">
        <v>540</v>
      </c>
      <c r="C44" s="71" t="str">
        <f>IF(B44&gt;1,VLOOKUP(B44,DB!$D$4:$E$800,2,0),"")</f>
        <v>ATR 72</v>
      </c>
      <c r="D44" s="72" t="s">
        <v>7</v>
      </c>
      <c r="E44" s="98" t="b">
        <v>0</v>
      </c>
      <c r="F44" s="73">
        <v>0.3173611111111111</v>
      </c>
      <c r="G44" s="94" t="b">
        <v>1</v>
      </c>
      <c r="H44" s="75" t="s">
        <v>1235</v>
      </c>
      <c r="I44" s="76" t="str">
        <f>IF(K44&gt;1,VLOOKUP(K44,DB!$A$4:$B$500,2,0),"")</f>
        <v>EX RON</v>
      </c>
      <c r="J44" s="74" t="s">
        <v>1248</v>
      </c>
      <c r="K44" s="78" t="s">
        <v>7</v>
      </c>
      <c r="L44" s="74"/>
      <c r="M44" s="71" t="str">
        <f>IF(B44&gt;1,VLOOKUP(B44,DB!$D$4:$F$800,3,0),"")</f>
        <v>FLY JAYA</v>
      </c>
      <c r="N44" s="13"/>
      <c r="O44" s="74" t="str">
        <f t="shared" si="1"/>
        <v/>
      </c>
      <c r="Q44" s="1" t="str">
        <f t="shared" si="2"/>
        <v/>
      </c>
      <c r="R44" s="1" t="str">
        <f t="shared" si="3"/>
        <v/>
      </c>
      <c r="S44" s="1" t="str">
        <f t="shared" si="4"/>
        <v/>
      </c>
      <c r="T44" s="1" t="str">
        <f t="shared" si="5"/>
        <v/>
      </c>
      <c r="U44" s="1" t="str">
        <f t="shared" si="6"/>
        <v/>
      </c>
    </row>
    <row r="45" ht="15.75" customHeight="1">
      <c r="A45" s="81">
        <v>28.0</v>
      </c>
      <c r="B45" s="99" t="s">
        <v>849</v>
      </c>
      <c r="C45" s="81" t="str">
        <f>IF(B45&gt;1,VLOOKUP(B45,DB!$D$4:$E$800,2,0),"")</f>
        <v>C 212</v>
      </c>
      <c r="D45" s="82" t="s">
        <v>7</v>
      </c>
      <c r="E45" s="91" t="b">
        <v>0</v>
      </c>
      <c r="F45" s="83">
        <v>0.40625</v>
      </c>
      <c r="G45" s="92" t="b">
        <v>0</v>
      </c>
      <c r="H45" s="85" t="s">
        <v>1237</v>
      </c>
      <c r="I45" s="86" t="str">
        <f>IF(K45&gt;1,VLOOKUP(K45,DB!$A$4:$B$500,2,0),"")</f>
        <v>EX RON</v>
      </c>
      <c r="J45" s="84" t="s">
        <v>296</v>
      </c>
      <c r="K45" s="88" t="s">
        <v>7</v>
      </c>
      <c r="L45" s="84"/>
      <c r="M45" s="81" t="str">
        <f>IF(B45&gt;1,VLOOKUP(B45,DB!$D$4:$F$800,3,0),"")</f>
        <v>TNI AU</v>
      </c>
      <c r="N45" s="89"/>
      <c r="O45" s="84" t="str">
        <f t="shared" si="1"/>
        <v/>
      </c>
      <c r="Q45" s="1" t="str">
        <f t="shared" si="2"/>
        <v/>
      </c>
      <c r="R45" s="1" t="str">
        <f t="shared" si="3"/>
        <v/>
      </c>
      <c r="S45" s="1" t="str">
        <f t="shared" si="4"/>
        <v/>
      </c>
      <c r="T45" s="1" t="str">
        <f t="shared" si="5"/>
        <v/>
      </c>
      <c r="U45" s="1" t="str">
        <f t="shared" si="6"/>
        <v/>
      </c>
    </row>
    <row r="46" ht="15.75" customHeight="1">
      <c r="A46" s="71">
        <v>29.0</v>
      </c>
      <c r="B46" s="99" t="s">
        <v>847</v>
      </c>
      <c r="C46" s="71" t="str">
        <f>IF(B46&gt;1,VLOOKUP(B46,DB!$D$4:$E$800,2,0),"")</f>
        <v>C 212</v>
      </c>
      <c r="D46" s="72" t="s">
        <v>7</v>
      </c>
      <c r="E46" s="93" t="b">
        <v>0</v>
      </c>
      <c r="F46" s="73">
        <v>0.4444444444444444</v>
      </c>
      <c r="G46" s="94" t="b">
        <v>0</v>
      </c>
      <c r="H46" s="75" t="s">
        <v>1239</v>
      </c>
      <c r="I46" s="76" t="str">
        <f>IF(K46&gt;1,VLOOKUP(K46,DB!$A$4:$B$500,2,0),"")</f>
        <v>EX RON</v>
      </c>
      <c r="J46" s="74" t="s">
        <v>296</v>
      </c>
      <c r="K46" s="78" t="s">
        <v>7</v>
      </c>
      <c r="L46" s="74"/>
      <c r="M46" s="71" t="str">
        <f>IF(B46&gt;1,VLOOKUP(B46,DB!$D$4:$F$800,3,0),"")</f>
        <v>TNI AU</v>
      </c>
      <c r="N46" s="13"/>
      <c r="O46" s="74" t="str">
        <f t="shared" si="1"/>
        <v/>
      </c>
      <c r="Q46" s="1" t="str">
        <f t="shared" si="2"/>
        <v/>
      </c>
      <c r="R46" s="1" t="str">
        <f t="shared" si="3"/>
        <v/>
      </c>
      <c r="S46" s="1" t="str">
        <f t="shared" si="4"/>
        <v/>
      </c>
      <c r="T46" s="1" t="str">
        <f t="shared" si="5"/>
        <v/>
      </c>
      <c r="U46" s="1" t="str">
        <f t="shared" si="6"/>
        <v/>
      </c>
    </row>
    <row r="47" ht="15.75" customHeight="1">
      <c r="A47" s="81">
        <v>30.0</v>
      </c>
      <c r="B47" s="81" t="s">
        <v>947</v>
      </c>
      <c r="C47" s="81" t="str">
        <f>IF(B47&gt;1,VLOOKUP(B47,DB!$D$4:$E$800,2,0),"")</f>
        <v>EMB 135</v>
      </c>
      <c r="D47" s="82" t="s">
        <v>7</v>
      </c>
      <c r="E47" s="95" t="b">
        <v>0</v>
      </c>
      <c r="F47" s="83"/>
      <c r="G47" s="92" t="b">
        <v>0</v>
      </c>
      <c r="H47" s="85" t="s">
        <v>1240</v>
      </c>
      <c r="I47" s="86" t="str">
        <f>IF(K47&gt;1,VLOOKUP(K47,DB!$A$4:$B$500,2,0),"")</f>
        <v/>
      </c>
      <c r="J47" s="87" t="str">
        <f>IF(L47&gt;1,VLOOKUP(L47,DB!$A$4:$B$500,2,0),"")</f>
        <v/>
      </c>
      <c r="K47" s="88"/>
      <c r="L47" s="84"/>
      <c r="M47" s="81" t="s">
        <v>810</v>
      </c>
      <c r="N47" s="96"/>
      <c r="O47" s="84" t="str">
        <f t="shared" si="1"/>
        <v>RON</v>
      </c>
      <c r="Q47" s="1" t="str">
        <f t="shared" si="2"/>
        <v>SA15</v>
      </c>
      <c r="R47" s="1" t="str">
        <f t="shared" si="3"/>
        <v>RON</v>
      </c>
      <c r="S47" s="1" t="str">
        <f t="shared" si="4"/>
        <v>EMB 135</v>
      </c>
      <c r="T47" s="1" t="str">
        <f t="shared" si="5"/>
        <v>PK-RSS</v>
      </c>
      <c r="U47" s="1" t="str">
        <f t="shared" si="6"/>
        <v>PTN</v>
      </c>
    </row>
    <row r="48" ht="15.75" customHeight="1">
      <c r="A48" s="71">
        <v>31.0</v>
      </c>
      <c r="B48" s="71" t="s">
        <v>832</v>
      </c>
      <c r="C48" s="71" t="str">
        <f>IF(B48&gt;1,VLOOKUP(B48,DB!$D$4:$E$800,2,0),"")</f>
        <v>ATR 72</v>
      </c>
      <c r="D48" s="72" t="s">
        <v>7</v>
      </c>
      <c r="E48" s="98" t="b">
        <v>0</v>
      </c>
      <c r="F48" s="73"/>
      <c r="G48" s="94" t="b">
        <v>0</v>
      </c>
      <c r="H48" s="75" t="s">
        <v>1264</v>
      </c>
      <c r="I48" s="76" t="str">
        <f>IF(K48&gt;1,VLOOKUP(K48,DB!$A$4:$B$500,2,0),"")</f>
        <v/>
      </c>
      <c r="J48" s="77" t="str">
        <f>IF(L48&gt;1,VLOOKUP(L48,DB!$A$4:$B$500,2,0),"")</f>
        <v/>
      </c>
      <c r="K48" s="78"/>
      <c r="L48" s="74"/>
      <c r="M48" s="71" t="str">
        <f>IF(B48&gt;1,VLOOKUP(B48,DB!$D$4:$F$800,3,0),"")</f>
        <v>TAS</v>
      </c>
      <c r="N48" s="79"/>
      <c r="O48" s="74" t="str">
        <f t="shared" si="1"/>
        <v>RON</v>
      </c>
      <c r="Q48" s="1" t="str">
        <f t="shared" si="2"/>
        <v>SA16</v>
      </c>
      <c r="R48" s="1" t="str">
        <f t="shared" si="3"/>
        <v>RON</v>
      </c>
      <c r="S48" s="1" t="str">
        <f t="shared" si="4"/>
        <v>ATR 72</v>
      </c>
      <c r="T48" s="1" t="str">
        <f t="shared" si="5"/>
        <v>PK-OTR</v>
      </c>
      <c r="U48" s="1" t="str">
        <f t="shared" si="6"/>
        <v>TAS</v>
      </c>
    </row>
    <row r="49" ht="15.75" customHeight="1">
      <c r="A49" s="81">
        <v>32.0</v>
      </c>
      <c r="B49" s="81" t="s">
        <v>189</v>
      </c>
      <c r="C49" s="81" t="str">
        <f>IF(B49&gt;1,VLOOKUP(B49,DB!$D$4:$E$800,2,0),"")</f>
        <v>A 320</v>
      </c>
      <c r="D49" s="82" t="s">
        <v>7</v>
      </c>
      <c r="E49" s="95" t="b">
        <v>0</v>
      </c>
      <c r="F49" s="83"/>
      <c r="G49" s="92" t="b">
        <v>0</v>
      </c>
      <c r="H49" s="85" t="s">
        <v>1263</v>
      </c>
      <c r="I49" s="86" t="str">
        <f>IF(K49&gt;1,VLOOKUP(K49,DB!$A$4:$B$500,2,0),"")</f>
        <v>EX RON</v>
      </c>
      <c r="J49" s="84" t="s">
        <v>1229</v>
      </c>
      <c r="K49" s="88" t="s">
        <v>7</v>
      </c>
      <c r="L49" s="84"/>
      <c r="M49" s="81" t="str">
        <f>IF(B49&gt;1,VLOOKUP(B49,DB!$D$4:$F$800,3,0),"")</f>
        <v>BATIK AIR</v>
      </c>
      <c r="N49" s="89"/>
      <c r="O49" s="84" t="str">
        <f t="shared" si="1"/>
        <v>RON</v>
      </c>
      <c r="Q49" s="1" t="str">
        <f t="shared" si="2"/>
        <v>SA17</v>
      </c>
      <c r="R49" s="1" t="str">
        <f t="shared" si="3"/>
        <v>RON</v>
      </c>
      <c r="S49" s="1" t="str">
        <f t="shared" si="4"/>
        <v>A 320</v>
      </c>
      <c r="T49" s="1" t="str">
        <f t="shared" si="5"/>
        <v>PK-LAM</v>
      </c>
      <c r="U49" s="1" t="str">
        <f t="shared" si="6"/>
        <v>BATIK AIR</v>
      </c>
    </row>
    <row r="50" ht="15.75" customHeight="1">
      <c r="A50" s="71">
        <v>33.0</v>
      </c>
      <c r="B50" s="71" t="s">
        <v>763</v>
      </c>
      <c r="C50" s="71" t="str">
        <f>IF(B50&gt;1,VLOOKUP(B50,DB!$D$4:$E$800,2,0),"")</f>
        <v>ATR 72</v>
      </c>
      <c r="D50" s="72" t="s">
        <v>7</v>
      </c>
      <c r="E50" s="98" t="b">
        <v>0</v>
      </c>
      <c r="F50" s="73">
        <v>0.2152777777777778</v>
      </c>
      <c r="G50" s="94" t="b">
        <v>1</v>
      </c>
      <c r="H50" s="75" t="s">
        <v>1229</v>
      </c>
      <c r="I50" s="76" t="str">
        <f>IF(K50&gt;1,VLOOKUP(K50,DB!$A$4:$B$500,2,0),"")</f>
        <v>EX RON</v>
      </c>
      <c r="J50" s="77" t="str">
        <f>IF(L50&gt;1,VLOOKUP(L50,DB!$A$4:$B$500,2,0),"")</f>
        <v>WIDM</v>
      </c>
      <c r="K50" s="78" t="s">
        <v>7</v>
      </c>
      <c r="L50" s="74" t="s">
        <v>470</v>
      </c>
      <c r="M50" s="71" t="str">
        <f>IF(B50&gt;1,VLOOKUP(B50,DB!$D$4:$F$800,3,0),"")</f>
        <v>PELITA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510</v>
      </c>
      <c r="C51" s="81" t="str">
        <f>IF(B51&gt;1,VLOOKUP(B51,DB!$D$4:$E$800,2,0),"")</f>
        <v>ATR 72</v>
      </c>
      <c r="D51" s="82" t="s">
        <v>7</v>
      </c>
      <c r="E51" s="95" t="b">
        <v>0</v>
      </c>
      <c r="F51" s="83">
        <v>0.24097222222222223</v>
      </c>
      <c r="G51" s="92" t="b">
        <v>1</v>
      </c>
      <c r="H51" s="85" t="s">
        <v>1246</v>
      </c>
      <c r="I51" s="86" t="str">
        <f>IF(K51&gt;1,VLOOKUP(K51,DB!$A$4:$B$500,2,0),"")</f>
        <v>EX RON</v>
      </c>
      <c r="J51" s="87" t="str">
        <f>IF(L51&gt;1,VLOOKUP(L51,DB!$A$4:$B$500,2,0),"")</f>
        <v>WAHH</v>
      </c>
      <c r="K51" s="88" t="s">
        <v>7</v>
      </c>
      <c r="L51" s="84" t="s">
        <v>591</v>
      </c>
      <c r="M51" s="81" t="str">
        <f>IF(B51&gt;1,VLOOKUP(B51,DB!$D$4:$F$800,3,0),"")</f>
        <v>CITILINK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309</v>
      </c>
      <c r="C52" s="71" t="str">
        <f>IF(B52&gt;1,VLOOKUP(B52,DB!$D$4:$E$800,2,0),"")</f>
        <v>A 320</v>
      </c>
      <c r="D52" s="72" t="s">
        <v>7</v>
      </c>
      <c r="E52" s="98" t="b">
        <v>0</v>
      </c>
      <c r="F52" s="73">
        <v>0.22152777777777777</v>
      </c>
      <c r="G52" s="94" t="b">
        <v>1</v>
      </c>
      <c r="H52" s="75" t="s">
        <v>1225</v>
      </c>
      <c r="I52" s="76" t="str">
        <f>IF(K52&gt;1,VLOOKUP(K52,DB!$A$4:$B$500,2,0),"")</f>
        <v>EX RON</v>
      </c>
      <c r="J52" s="77" t="str">
        <f>IF(L52&gt;1,VLOOKUP(L52,DB!$A$4:$B$500,2,0),"")</f>
        <v>WARR</v>
      </c>
      <c r="K52" s="78" t="s">
        <v>7</v>
      </c>
      <c r="L52" s="74" t="s">
        <v>239</v>
      </c>
      <c r="M52" s="71" t="str">
        <f>IF(B52&gt;1,VLOOKUP(B52,DB!$D$4:$F$800,3,0),"")</f>
        <v>BATIK AIR</v>
      </c>
      <c r="N52" s="79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431</v>
      </c>
      <c r="C53" s="81" t="str">
        <f>IF(B53&gt;1,VLOOKUP(B53,DB!$D$4:$E$800,2,0),"")</f>
        <v>A 320</v>
      </c>
      <c r="D53" s="82" t="s">
        <v>7</v>
      </c>
      <c r="E53" s="95" t="b">
        <v>0</v>
      </c>
      <c r="F53" s="83">
        <v>0.2777777777777778</v>
      </c>
      <c r="G53" s="92" t="b">
        <v>1</v>
      </c>
      <c r="H53" s="85" t="s">
        <v>1247</v>
      </c>
      <c r="I53" s="86" t="str">
        <f>IF(K53&gt;1,VLOOKUP(K53,DB!$A$4:$B$500,2,0),"")</f>
        <v>EX RON</v>
      </c>
      <c r="J53" s="87" t="str">
        <f>IF(L53&gt;1,VLOOKUP(L53,DB!$A$4:$B$500,2,0),"")</f>
        <v>WIMN</v>
      </c>
      <c r="K53" s="88" t="s">
        <v>7</v>
      </c>
      <c r="L53" s="84" t="s">
        <v>494</v>
      </c>
      <c r="M53" s="81" t="str">
        <f>IF(B53&gt;1,VLOOKUP(B53,DB!$D$4:$F$800,3,0),"")</f>
        <v>CITILINK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552</v>
      </c>
      <c r="C54" s="71" t="str">
        <f>IF(B54&gt;1,VLOOKUP(B54,DB!$D$4:$E$800,2,0),"")</f>
        <v>B 738</v>
      </c>
      <c r="D54" s="72" t="s">
        <v>7</v>
      </c>
      <c r="E54" s="98" t="b">
        <v>0</v>
      </c>
      <c r="F54" s="73">
        <v>0.2590277777777778</v>
      </c>
      <c r="G54" s="94" t="b">
        <v>1</v>
      </c>
      <c r="H54" s="75" t="s">
        <v>1248</v>
      </c>
      <c r="I54" s="76" t="str">
        <f>IF(K54&gt;1,VLOOKUP(K54,DB!$A$4:$B$500,2,0),"")</f>
        <v>EX RON</v>
      </c>
      <c r="J54" s="77" t="str">
        <f>IF(L54&gt;1,VLOOKUP(L54,DB!$A$4:$B$500,2,0),"")</f>
        <v>WIMM</v>
      </c>
      <c r="K54" s="78" t="s">
        <v>7</v>
      </c>
      <c r="L54" s="74" t="s">
        <v>77</v>
      </c>
      <c r="M54" s="71" t="str">
        <f>IF(B54&gt;1,VLOOKUP(B54,DB!$D$4:$F$800,3,0),"")</f>
        <v>GARUDA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311</v>
      </c>
      <c r="C55" s="81" t="str">
        <f>IF(B55&gt;1,VLOOKUP(B55,DB!$D$4:$E$800,2,0),"")</f>
        <v>A 320</v>
      </c>
      <c r="D55" s="82" t="s">
        <v>7</v>
      </c>
      <c r="E55" s="95" t="b">
        <v>0</v>
      </c>
      <c r="F55" s="83">
        <v>0.28125</v>
      </c>
      <c r="G55" s="92" t="b">
        <v>1</v>
      </c>
      <c r="H55" s="85" t="s">
        <v>1250</v>
      </c>
      <c r="I55" s="86" t="str">
        <f>IF(K55&gt;1,VLOOKUP(K55,DB!$A$4:$B$500,2,0),"")</f>
        <v>EX RON</v>
      </c>
      <c r="J55" s="87" t="str">
        <f>IF(L55&gt;1,VLOOKUP(L55,DB!$A$4:$B$500,2,0),"")</f>
        <v>WARA</v>
      </c>
      <c r="K55" s="88" t="s">
        <v>7</v>
      </c>
      <c r="L55" s="84" t="s">
        <v>298</v>
      </c>
      <c r="M55" s="81" t="str">
        <f>IF(B55&gt;1,VLOOKUP(B55,DB!$D$4:$F$800,3,0),"")</f>
        <v>BATIK AIR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748</v>
      </c>
      <c r="C56" s="71" t="str">
        <f>IF(B56&gt;1,VLOOKUP(B56,DB!$D$4:$E$800,2,0),"")</f>
        <v>CL 850</v>
      </c>
      <c r="D56" s="72" t="s">
        <v>7</v>
      </c>
      <c r="E56" s="98" t="b">
        <v>0</v>
      </c>
      <c r="F56" s="73">
        <v>0.17708333333333334</v>
      </c>
      <c r="G56" s="94" t="b">
        <v>1</v>
      </c>
      <c r="H56" s="75" t="s">
        <v>1255</v>
      </c>
      <c r="I56" s="76" t="str">
        <f>IF(K56&gt;1,VLOOKUP(K56,DB!$A$4:$B$500,2,0),"")</f>
        <v>EX RON</v>
      </c>
      <c r="J56" s="74" t="s">
        <v>1270</v>
      </c>
      <c r="K56" s="78" t="s">
        <v>7</v>
      </c>
      <c r="L56" s="74"/>
      <c r="M56" s="71" t="str">
        <f>IF(B56&gt;1,VLOOKUP(B56,DB!$D$4:$F$800,3,0),"")</f>
        <v>JETSET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303</v>
      </c>
      <c r="C57" s="81" t="str">
        <f>IF(B57&gt;1,VLOOKUP(B57,DB!$D$4:$E$800,2,0),"")</f>
        <v>A 320</v>
      </c>
      <c r="D57" s="82" t="s">
        <v>7</v>
      </c>
      <c r="E57" s="95" t="b">
        <v>0</v>
      </c>
      <c r="F57" s="83">
        <v>0.3156487384258071</v>
      </c>
      <c r="G57" s="92" t="b">
        <v>1</v>
      </c>
      <c r="H57" s="85" t="s">
        <v>1227</v>
      </c>
      <c r="I57" s="86" t="str">
        <f>IF(K57&gt;1,VLOOKUP(K57,DB!$A$4:$B$500,2,0),"")</f>
        <v>EX RON</v>
      </c>
      <c r="J57" s="84" t="s">
        <v>1247</v>
      </c>
      <c r="K57" s="88" t="s">
        <v>7</v>
      </c>
      <c r="L57" s="84"/>
      <c r="M57" s="81" t="str">
        <f>IF(B57&gt;1,VLOOKUP(B57,DB!$D$4:$F$800,3,0),"")</f>
        <v>BATIK AIR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866</v>
      </c>
      <c r="C58" s="71" t="str">
        <f>IF(B58&gt;1,VLOOKUP(B58,DB!$D$4:$E$800,2,0),"")</f>
        <v>ATR 72</v>
      </c>
      <c r="D58" s="72">
        <v>0.15625</v>
      </c>
      <c r="E58" s="100" t="b">
        <v>1</v>
      </c>
      <c r="F58" s="73">
        <v>0.24791666666666667</v>
      </c>
      <c r="G58" s="74" t="b">
        <v>1</v>
      </c>
      <c r="H58" s="75" t="s">
        <v>1232</v>
      </c>
      <c r="I58" s="112" t="s">
        <v>1218</v>
      </c>
      <c r="J58" s="74" t="s">
        <v>1271</v>
      </c>
      <c r="K58" s="78" t="s">
        <v>7</v>
      </c>
      <c r="L58" s="74"/>
      <c r="M58" s="71" t="str">
        <f>IF(B58&gt;1,VLOOKUP(B58,DB!$D$4:$F$800,3,0),"")</f>
        <v>TRAVIRA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892</v>
      </c>
      <c r="C59" s="81" t="str">
        <f>IF(B59&gt;1,VLOOKUP(B59,DB!$D$4:$E$800,2,0),"")</f>
        <v>B 733</v>
      </c>
      <c r="D59" s="82">
        <v>0.1798611111111111</v>
      </c>
      <c r="E59" s="101" t="b">
        <v>1</v>
      </c>
      <c r="F59" s="83">
        <v>0.24722222222222223</v>
      </c>
      <c r="G59" s="102" t="b">
        <v>1</v>
      </c>
      <c r="H59" s="85" t="s">
        <v>1251</v>
      </c>
      <c r="I59" s="86" t="str">
        <f>IF(K59&gt;1,VLOOKUP(K59,DB!$A$4:$B$500,2,0),"")</f>
        <v>WIMM</v>
      </c>
      <c r="J59" s="87" t="str">
        <f>IF(L59&gt;1,VLOOKUP(L59,DB!$A$4:$B$500,2,0),"")</f>
        <v>WAGG</v>
      </c>
      <c r="K59" s="88" t="s">
        <v>323</v>
      </c>
      <c r="L59" s="84" t="s">
        <v>337</v>
      </c>
      <c r="M59" s="81" t="str">
        <f>IF(B59&gt;1,VLOOKUP(B59,DB!$D$4:$F$800,3,0),"")</f>
        <v>TRIGANA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34</v>
      </c>
      <c r="C60" s="71" t="str">
        <f>IF(B60&gt;1,VLOOKUP(B60,DB!$D$4:$E$800,2,0),"")</f>
        <v>B 733</v>
      </c>
      <c r="D60" s="72">
        <v>0.17222222222222222</v>
      </c>
      <c r="E60" s="104" t="b">
        <v>1</v>
      </c>
      <c r="F60" s="73">
        <v>0.3086437037054566</v>
      </c>
      <c r="G60" s="94" t="b">
        <v>1</v>
      </c>
      <c r="H60" s="75" t="s">
        <v>1252</v>
      </c>
      <c r="I60" s="112" t="s">
        <v>22</v>
      </c>
      <c r="J60" s="74" t="s">
        <v>52</v>
      </c>
      <c r="K60" s="78"/>
      <c r="L60" s="74"/>
      <c r="M60" s="71" t="str">
        <f>IF(B60&gt;1,VLOOKUP(B60,DB!$D$4:$F$800,3,0),"")</f>
        <v>AIRNESIA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753</v>
      </c>
      <c r="C61" s="81" t="str">
        <f>IF(B61&gt;1,VLOOKUP(B61,DB!$D$4:$E$800,2,0),"")</f>
        <v>CT 680</v>
      </c>
      <c r="D61" s="82">
        <v>0.19930555555555557</v>
      </c>
      <c r="E61" s="105" t="b">
        <v>1</v>
      </c>
      <c r="F61" s="83">
        <v>0.2847222222222222</v>
      </c>
      <c r="G61" s="92" t="b">
        <v>1</v>
      </c>
      <c r="H61" s="85" t="s">
        <v>1249</v>
      </c>
      <c r="I61" s="103" t="s">
        <v>1215</v>
      </c>
      <c r="J61" s="84" t="s">
        <v>1272</v>
      </c>
      <c r="K61" s="88" t="s">
        <v>7</v>
      </c>
      <c r="L61" s="84"/>
      <c r="M61" s="81" t="str">
        <f>IF(B61&gt;1,VLOOKUP(B61,DB!$D$4:$F$800,3,0),"")</f>
        <v>JIP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790</v>
      </c>
      <c r="C62" s="71" t="str">
        <f>IF(B62&gt;1,VLOOKUP(B62,DB!$D$4:$E$800,2,0),"")</f>
        <v>CT 560</v>
      </c>
      <c r="D62" s="106">
        <v>0.21666666666666667</v>
      </c>
      <c r="E62" s="107" t="b">
        <v>1</v>
      </c>
      <c r="F62" s="108">
        <v>0.3077790046299924</v>
      </c>
      <c r="G62" s="109" t="b">
        <v>1</v>
      </c>
      <c r="H62" s="110" t="s">
        <v>1216</v>
      </c>
      <c r="I62" s="112" t="s">
        <v>1218</v>
      </c>
      <c r="J62" s="74" t="s">
        <v>166</v>
      </c>
      <c r="K62" s="111"/>
      <c r="L62" s="102"/>
      <c r="M62" s="71" t="str">
        <f>IF(B62&gt;1,VLOOKUP(B62,DB!$D$4:$F$800,3,0),"")</f>
        <v>PREMI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880</v>
      </c>
      <c r="C63" s="81" t="str">
        <f>IF(B63&gt;1,VLOOKUP(B63,DB!$D$4:$E$800,2,0),"")</f>
        <v>B 733</v>
      </c>
      <c r="D63" s="82">
        <v>0.24861111111111112</v>
      </c>
      <c r="E63" s="105" t="b">
        <v>1</v>
      </c>
      <c r="F63" s="83">
        <v>0.29935076388937887</v>
      </c>
      <c r="G63" s="92" t="b">
        <v>1</v>
      </c>
      <c r="H63" s="85" t="s">
        <v>1254</v>
      </c>
      <c r="I63" s="86" t="str">
        <f>IF(K63&gt;1,VLOOKUP(K63,DB!$A$4:$B$500,2,0),"")</f>
        <v>WSSS</v>
      </c>
      <c r="J63" s="87" t="str">
        <f>IF(L63&gt;1,VLOOKUP(L63,DB!$A$4:$B$500,2,0),"")</f>
        <v>WALL</v>
      </c>
      <c r="K63" s="88" t="s">
        <v>104</v>
      </c>
      <c r="L63" s="84" t="s">
        <v>110</v>
      </c>
      <c r="M63" s="81" t="str">
        <f>IF(B63&gt;1,VLOOKUP(B63,DB!$D$4:$F$800,3,0),"")</f>
        <v>TRI MG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94</v>
      </c>
      <c r="C64" s="71" t="str">
        <f>IF(B64&gt;1,VLOOKUP(B64,DB!$D$4:$E$800,2,0),"")</f>
        <v>A 320</v>
      </c>
      <c r="D64" s="72">
        <v>0.2548611111111111</v>
      </c>
      <c r="E64" s="104" t="b">
        <v>1</v>
      </c>
      <c r="F64" s="73">
        <v>0.29628561342542525</v>
      </c>
      <c r="G64" s="94" t="b">
        <v>1</v>
      </c>
      <c r="H64" s="75" t="s">
        <v>1225</v>
      </c>
      <c r="I64" s="76" t="str">
        <f>IF(K64&gt;1,VLOOKUP(K64,DB!$A$4:$B$500,2,0),"")</f>
        <v>WARR</v>
      </c>
      <c r="J64" s="77" t="str">
        <f>IF(L64&gt;1,VLOOKUP(L64,DB!$A$4:$B$500,2,0),"")</f>
        <v>WIPP</v>
      </c>
      <c r="K64" s="78" t="s">
        <v>235</v>
      </c>
      <c r="L64" s="74" t="s">
        <v>188</v>
      </c>
      <c r="M64" s="71" t="str">
        <f>IF(B64&gt;1,VLOOKUP(B64,DB!$D$4:$F$800,3,0),"")</f>
        <v>BATIK AIR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189</v>
      </c>
      <c r="C65" s="81" t="str">
        <f>IF(B65&gt;1,VLOOKUP(B65,DB!$D$4:$E$800,2,0),"")</f>
        <v>A 320</v>
      </c>
      <c r="D65" s="82">
        <v>0.25833333333333336</v>
      </c>
      <c r="E65" s="105" t="b">
        <v>1</v>
      </c>
      <c r="F65" s="83">
        <v>0.3548611111111111</v>
      </c>
      <c r="G65" s="92" t="b">
        <v>1</v>
      </c>
      <c r="H65" s="85" t="s">
        <v>1229</v>
      </c>
      <c r="I65" s="103" t="s">
        <v>1263</v>
      </c>
      <c r="J65" s="87" t="str">
        <f>IF(L65&gt;1,VLOOKUP(L65,DB!$A$4:$B$500,2,0),"")</f>
        <v>WAHI</v>
      </c>
      <c r="K65" s="88" t="s">
        <v>7</v>
      </c>
      <c r="L65" s="84" t="s">
        <v>268</v>
      </c>
      <c r="M65" s="81" t="str">
        <f>IF(B65&gt;1,VLOOKUP(B65,DB!$D$4:$F$800,3,0),"")</f>
        <v>BATIK AIR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322</v>
      </c>
      <c r="C66" s="71" t="str">
        <f>IF(B66&gt;1,VLOOKUP(B66,DB!$D$4:$E$800,2,0),"")</f>
        <v>A 320</v>
      </c>
      <c r="D66" s="72">
        <v>0.33194444444444443</v>
      </c>
      <c r="E66" s="104" t="b">
        <v>1</v>
      </c>
      <c r="F66" s="73">
        <v>0.3576388888888889</v>
      </c>
      <c r="G66" s="94" t="b">
        <v>1</v>
      </c>
      <c r="H66" s="75" t="s">
        <v>1225</v>
      </c>
      <c r="I66" s="76" t="str">
        <f>IF(K66&gt;1,VLOOKUP(K66,DB!$A$4:$B$500,2,0),"")</f>
        <v>WIBB</v>
      </c>
      <c r="J66" s="77" t="str">
        <f>IF(L66&gt;1,VLOOKUP(L66,DB!$A$4:$B$500,2,0),"")</f>
        <v>WARR</v>
      </c>
      <c r="K66" s="78" t="s">
        <v>211</v>
      </c>
      <c r="L66" s="74" t="s">
        <v>243</v>
      </c>
      <c r="M66" s="71" t="str">
        <f>IF(B66&gt;1,VLOOKUP(B66,DB!$D$4:$F$800,3,0),"")</f>
        <v>BATIK AIR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187</v>
      </c>
      <c r="C67" s="81" t="str">
        <f>IF(B67&gt;1,VLOOKUP(B67,DB!$D$4:$E$800,2,0),"")</f>
        <v>A 320</v>
      </c>
      <c r="D67" s="82">
        <v>0.3363341782387579</v>
      </c>
      <c r="E67" s="105" t="b">
        <v>1</v>
      </c>
      <c r="F67" s="83">
        <v>0.5368055555555555</v>
      </c>
      <c r="G67" s="92" t="b">
        <v>1</v>
      </c>
      <c r="H67" s="85" t="s">
        <v>1255</v>
      </c>
      <c r="I67" s="86" t="str">
        <f>IF(K67&gt;1,VLOOKUP(K67,DB!$A$4:$B$500,2,0),"")</f>
        <v>WIPP</v>
      </c>
      <c r="J67" s="87" t="str">
        <f>IF(L67&gt;1,VLOOKUP(L67,DB!$A$4:$B$500,2,0),"")</f>
        <v>WIPP</v>
      </c>
      <c r="K67" s="88" t="s">
        <v>194</v>
      </c>
      <c r="L67" s="84" t="s">
        <v>183</v>
      </c>
      <c r="M67" s="81" t="str">
        <f>IF(B67&gt;1,VLOOKUP(B67,DB!$D$4:$F$800,3,0),"")</f>
        <v>BATIK AIR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303</v>
      </c>
      <c r="C68" s="71" t="str">
        <f>IF(B68&gt;1,VLOOKUP(B68,DB!$D$4:$E$800,2,0),"")</f>
        <v>A 320</v>
      </c>
      <c r="D68" s="106">
        <v>0.31805555555555554</v>
      </c>
      <c r="E68" s="107" t="b">
        <v>1</v>
      </c>
      <c r="F68" s="108">
        <v>0.38419267360586673</v>
      </c>
      <c r="G68" s="109" t="b">
        <v>1</v>
      </c>
      <c r="H68" s="110" t="s">
        <v>1247</v>
      </c>
      <c r="I68" s="112" t="s">
        <v>1227</v>
      </c>
      <c r="J68" s="77" t="str">
        <f>IF(L68&gt;1,VLOOKUP(L68,DB!$A$4:$B$500,2,0),"")</f>
        <v>WADD</v>
      </c>
      <c r="K68" s="111"/>
      <c r="L68" s="102" t="s">
        <v>223</v>
      </c>
      <c r="M68" s="71" t="str">
        <f>IF(B68&gt;1,VLOOKUP(B68,DB!$D$4:$F$800,3,0),"")</f>
        <v>BATIK AIR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540</v>
      </c>
      <c r="C69" s="81" t="str">
        <f>IF(B69&gt;1,VLOOKUP(B69,DB!$D$4:$E$800,2,0),"")</f>
        <v>ATR 72</v>
      </c>
      <c r="D69" s="82">
        <v>0.3246741666662274</v>
      </c>
      <c r="E69" s="105" t="b">
        <v>1</v>
      </c>
      <c r="F69" s="83">
        <v>0.3501201157414471</v>
      </c>
      <c r="G69" s="92" t="b">
        <v>1</v>
      </c>
      <c r="H69" s="85" t="s">
        <v>1248</v>
      </c>
      <c r="I69" s="103" t="s">
        <v>1235</v>
      </c>
      <c r="J69" s="84" t="s">
        <v>1273</v>
      </c>
      <c r="K69" s="88"/>
      <c r="L69" s="84" t="s">
        <v>1274</v>
      </c>
      <c r="M69" s="81" t="str">
        <f>IF(B69&gt;1,VLOOKUP(B69,DB!$D$4:$F$800,3,0),"")</f>
        <v>FLY JAYA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281</v>
      </c>
      <c r="C70" s="71" t="str">
        <f>IF(B70&gt;1,VLOOKUP(B70,DB!$D$4:$E$800,2,0),"")</f>
        <v>A 320</v>
      </c>
      <c r="D70" s="72">
        <v>0.3386576157354284</v>
      </c>
      <c r="E70" s="104" t="b">
        <v>1</v>
      </c>
      <c r="F70" s="73">
        <v>0.40347222222222223</v>
      </c>
      <c r="G70" s="94" t="b">
        <v>1</v>
      </c>
      <c r="H70" s="75" t="s">
        <v>1236</v>
      </c>
      <c r="I70" s="112" t="s">
        <v>1220</v>
      </c>
      <c r="J70" s="77" t="str">
        <f>IF(L70&gt;1,VLOOKUP(L70,DB!$A$4:$B$500,2,0),"")</f>
        <v>WAHS</v>
      </c>
      <c r="K70" s="78" t="s">
        <v>7</v>
      </c>
      <c r="L70" s="74" t="s">
        <v>289</v>
      </c>
      <c r="M70" s="71" t="str">
        <f>IF(B70&gt;1,VLOOKUP(B70,DB!$D$4:$F$800,3,0),"")</f>
        <v>BATIK AIR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309</v>
      </c>
      <c r="C71" s="81" t="str">
        <f>IF(B71&gt;1,VLOOKUP(B71,DB!$D$4:$E$800,2,0),"")</f>
        <v>A 320</v>
      </c>
      <c r="D71" s="82">
        <v>0.3541666666666667</v>
      </c>
      <c r="E71" s="105" t="b">
        <v>1</v>
      </c>
      <c r="F71" s="83">
        <v>0.3909722222222222</v>
      </c>
      <c r="G71" s="92" t="b">
        <v>1</v>
      </c>
      <c r="H71" s="85" t="s">
        <v>1246</v>
      </c>
      <c r="I71" s="86" t="str">
        <f>IF(K71&gt;1,VLOOKUP(K71,DB!$A$4:$B$500,2,0),"")</f>
        <v>WARR</v>
      </c>
      <c r="J71" s="87" t="str">
        <f>IF(L71&gt;1,VLOOKUP(L71,DB!$A$4:$B$500,2,0),"")</f>
        <v>WARR</v>
      </c>
      <c r="K71" s="88" t="s">
        <v>237</v>
      </c>
      <c r="L71" s="84" t="s">
        <v>251</v>
      </c>
      <c r="M71" s="81" t="str">
        <f>IF(B71&gt;1,VLOOKUP(B71,DB!$D$4:$F$800,3,0),"")</f>
        <v>BATIK AIR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886</v>
      </c>
      <c r="C72" s="71" t="str">
        <f>IF(B72&gt;1,VLOOKUP(B72,DB!$D$4:$E$800,2,0),"")</f>
        <v>B 733</v>
      </c>
      <c r="D72" s="106">
        <v>0.36502909722184995</v>
      </c>
      <c r="E72" s="107" t="b">
        <v>1</v>
      </c>
      <c r="F72" s="108">
        <v>0.425</v>
      </c>
      <c r="G72" s="109" t="b">
        <v>1</v>
      </c>
      <c r="H72" s="110" t="s">
        <v>1251</v>
      </c>
      <c r="I72" s="76" t="str">
        <f>IF(K72&gt;1,VLOOKUP(K72,DB!$A$4:$B$500,2,0),"")</f>
        <v>WAMM</v>
      </c>
      <c r="J72" s="77" t="str">
        <f>IF(L72&gt;1,VLOOKUP(L72,DB!$A$4:$B$500,2,0),"")</f>
        <v>WIOO</v>
      </c>
      <c r="K72" s="111" t="s">
        <v>406</v>
      </c>
      <c r="L72" s="102" t="s">
        <v>427</v>
      </c>
      <c r="M72" s="71" t="str">
        <f>IF(B72&gt;1,VLOOKUP(B72,DB!$D$4:$F$800,3,0),"")</f>
        <v>TRIGANA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510</v>
      </c>
      <c r="C73" s="81" t="str">
        <f>IF(B73&gt;1,VLOOKUP(B73,DB!$D$4:$E$800,2,0),"")</f>
        <v>ATR 72</v>
      </c>
      <c r="D73" s="82">
        <v>0.37430555555555556</v>
      </c>
      <c r="E73" s="105" t="b">
        <v>1</v>
      </c>
      <c r="F73" s="83">
        <v>0.40555555555555556</v>
      </c>
      <c r="G73" s="92" t="b">
        <v>1</v>
      </c>
      <c r="H73" s="85" t="s">
        <v>1216</v>
      </c>
      <c r="I73" s="86" t="str">
        <f>IF(K73&gt;1,VLOOKUP(K73,DB!$A$4:$B$500,2,0),"")</f>
        <v>WAHH</v>
      </c>
      <c r="J73" s="87" t="str">
        <f>IF(L73&gt;1,VLOOKUP(L73,DB!$A$4:$B$500,2,0),"")</f>
        <v>WAHH</v>
      </c>
      <c r="K73" s="88" t="s">
        <v>593</v>
      </c>
      <c r="L73" s="84" t="s">
        <v>599</v>
      </c>
      <c r="M73" s="81" t="str">
        <f>IF(B73&gt;1,VLOOKUP(B73,DB!$D$4:$F$800,3,0),"")</f>
        <v>CITILINK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1082</v>
      </c>
      <c r="C74" s="71" t="str">
        <f>IF(B74&gt;1,VLOOKUP(B74,DB!$D$4:$E$800,2,0),"")</f>
        <v>AS 365</v>
      </c>
      <c r="D74" s="72">
        <v>0.3333333333333333</v>
      </c>
      <c r="E74" s="104" t="b">
        <v>1</v>
      </c>
      <c r="F74" s="73">
        <v>0.3548611111111111</v>
      </c>
      <c r="G74" s="94" t="b">
        <v>1</v>
      </c>
      <c r="H74" s="75" t="s">
        <v>1275</v>
      </c>
      <c r="I74" s="112" t="s">
        <v>1218</v>
      </c>
      <c r="J74" s="74" t="s">
        <v>1238</v>
      </c>
      <c r="K74" s="78"/>
      <c r="L74" s="74"/>
      <c r="M74" s="71" t="s">
        <v>1276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860</v>
      </c>
      <c r="C75" s="81" t="str">
        <f>IF(B75&gt;1,VLOOKUP(B75,DB!$D$4:$E$800,2,0),"")</f>
        <v>G V</v>
      </c>
      <c r="D75" s="82">
        <v>0.3843428124964703</v>
      </c>
      <c r="E75" s="105" t="b">
        <v>1</v>
      </c>
      <c r="F75" s="83">
        <v>0.4930555555555556</v>
      </c>
      <c r="G75" s="92" t="b">
        <v>1</v>
      </c>
      <c r="H75" s="85" t="s">
        <v>1250</v>
      </c>
      <c r="I75" s="103" t="s">
        <v>1218</v>
      </c>
      <c r="J75" s="84" t="s">
        <v>1258</v>
      </c>
      <c r="K75" s="88"/>
      <c r="L75" s="84"/>
      <c r="M75" s="81" t="str">
        <f>IF(B75&gt;1,VLOOKUP(B75,DB!$D$4:$F$800,3,0),"")</f>
        <v>TRAVIRA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892</v>
      </c>
      <c r="C76" s="71" t="str">
        <f>IF(B76&gt;1,VLOOKUP(B76,DB!$D$4:$E$800,2,0),"")</f>
        <v>B 733</v>
      </c>
      <c r="D76" s="72">
        <v>0.42291666666666666</v>
      </c>
      <c r="E76" s="104" t="b">
        <v>1</v>
      </c>
      <c r="F76" s="73">
        <v>0.5506944444444445</v>
      </c>
      <c r="G76" s="94" t="b">
        <v>1</v>
      </c>
      <c r="H76" s="75" t="s">
        <v>1252</v>
      </c>
      <c r="I76" s="76" t="str">
        <f>IF(K76&gt;1,VLOOKUP(K76,DB!$A$4:$B$500,2,0),"")</f>
        <v>WAGG</v>
      </c>
      <c r="J76" s="77" t="str">
        <f>IF(L76&gt;1,VLOOKUP(L76,DB!$A$4:$B$500,2,0),"")</f>
        <v>WIDN</v>
      </c>
      <c r="K76" s="78" t="s">
        <v>344</v>
      </c>
      <c r="L76" s="74" t="s">
        <v>357</v>
      </c>
      <c r="M76" s="71" t="str">
        <f>IF(B76&gt;1,VLOOKUP(B76,DB!$D$4:$F$800,3,0),"")</f>
        <v>TRIGANA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393</v>
      </c>
      <c r="C77" s="81" t="str">
        <f>IF(B77&gt;1,VLOOKUP(B77,DB!$D$4:$E$800,2,0),"")</f>
        <v>A 320</v>
      </c>
      <c r="D77" s="82">
        <v>0.4284722222222222</v>
      </c>
      <c r="E77" s="105" t="b">
        <v>1</v>
      </c>
      <c r="F77" s="83">
        <v>0.46319444444444446</v>
      </c>
      <c r="G77" s="92" t="b">
        <v>1</v>
      </c>
      <c r="H77" s="85" t="s">
        <v>1248</v>
      </c>
      <c r="I77" s="86" t="str">
        <f>IF(K77&gt;1,VLOOKUP(K77,DB!$A$4:$B$500,2,0),"")</f>
        <v>WARR</v>
      </c>
      <c r="J77" s="87" t="str">
        <f>IF(L77&gt;1,VLOOKUP(L77,DB!$A$4:$B$500,2,0),"")</f>
        <v>WIPP</v>
      </c>
      <c r="K77" s="88" t="s">
        <v>561</v>
      </c>
      <c r="L77" s="84" t="s">
        <v>531</v>
      </c>
      <c r="M77" s="81" t="str">
        <f>IF(B77&gt;1,VLOOKUP(B77,DB!$D$4:$F$800,3,0),"")</f>
        <v>CITILINK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94</v>
      </c>
      <c r="C78" s="71" t="str">
        <f>IF(B78&gt;1,VLOOKUP(B78,DB!$D$4:$E$800,2,0),"")</f>
        <v>A 320</v>
      </c>
      <c r="D78" s="72">
        <v>0.44166666666666665</v>
      </c>
      <c r="E78" s="104" t="b">
        <v>1</v>
      </c>
      <c r="F78" s="73">
        <v>0.4701388888888889</v>
      </c>
      <c r="G78" s="94" t="b">
        <v>1</v>
      </c>
      <c r="H78" s="75" t="s">
        <v>1229</v>
      </c>
      <c r="I78" s="76" t="str">
        <f>IF(K78&gt;1,VLOOKUP(K78,DB!$A$4:$B$500,2,0),"")</f>
        <v>WIPP</v>
      </c>
      <c r="J78" s="77" t="str">
        <f>IF(L78&gt;1,VLOOKUP(L78,DB!$A$4:$B$500,2,0),"")</f>
        <v>WAHQ</v>
      </c>
      <c r="K78" s="78" t="s">
        <v>190</v>
      </c>
      <c r="L78" s="74" t="s">
        <v>264</v>
      </c>
      <c r="M78" s="71" t="str">
        <f>IF(B78&gt;1,VLOOKUP(B78,DB!$D$4:$F$800,3,0),"")</f>
        <v>BATIK AIR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311</v>
      </c>
      <c r="C79" s="81" t="str">
        <f>IF(B79&gt;1,VLOOKUP(B79,DB!$D$4:$E$800,2,0),"")</f>
        <v>A 320</v>
      </c>
      <c r="D79" s="82">
        <v>0.4576388888888889</v>
      </c>
      <c r="E79" s="105" t="b">
        <v>1</v>
      </c>
      <c r="F79" s="83">
        <v>0.48194444444444445</v>
      </c>
      <c r="G79" s="92" t="b">
        <v>1</v>
      </c>
      <c r="H79" s="85" t="s">
        <v>1246</v>
      </c>
      <c r="I79" s="86" t="str">
        <f>IF(K79&gt;1,VLOOKUP(K79,DB!$A$4:$B$500,2,0),"")</f>
        <v>WARA</v>
      </c>
      <c r="J79" s="87" t="str">
        <f>IF(L79&gt;1,VLOOKUP(L79,DB!$A$4:$B$500,2,0),"")</f>
        <v>WARA</v>
      </c>
      <c r="K79" s="88" t="s">
        <v>295</v>
      </c>
      <c r="L79" s="84" t="s">
        <v>302</v>
      </c>
      <c r="M79" s="81" t="str">
        <f>IF(B79&gt;1,VLOOKUP(B79,DB!$D$4:$F$800,3,0),"")</f>
        <v>BATIK AIR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748</v>
      </c>
      <c r="C80" s="71" t="str">
        <f>IF(B80&gt;1,VLOOKUP(B80,DB!$D$4:$E$800,2,0),"")</f>
        <v>CL 850</v>
      </c>
      <c r="D80" s="72">
        <v>0.4513888888888889</v>
      </c>
      <c r="E80" s="104" t="b">
        <v>1</v>
      </c>
      <c r="F80" s="73">
        <v>0.4840277777777778</v>
      </c>
      <c r="G80" s="94" t="b">
        <v>1</v>
      </c>
      <c r="H80" s="75" t="s">
        <v>1249</v>
      </c>
      <c r="I80" s="112" t="s">
        <v>1270</v>
      </c>
      <c r="J80" s="74" t="s">
        <v>1242</v>
      </c>
      <c r="K80" s="78"/>
      <c r="L80" s="74"/>
      <c r="M80" s="71" t="str">
        <f>IF(B80&gt;1,VLOOKUP(B80,DB!$D$4:$F$800,3,0),"")</f>
        <v>JETSET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738</v>
      </c>
      <c r="C81" s="81" t="str">
        <f>IF(B81&gt;1,VLOOKUP(B81,DB!$D$4:$E$800,2,0),"")</f>
        <v>EMB 135</v>
      </c>
      <c r="D81" s="82">
        <v>0.4618055555555556</v>
      </c>
      <c r="E81" s="105" t="b">
        <v>1</v>
      </c>
      <c r="F81" s="83">
        <v>0.4701388888888889</v>
      </c>
      <c r="G81" s="92" t="b">
        <v>1</v>
      </c>
      <c r="H81" s="85" t="s">
        <v>1232</v>
      </c>
      <c r="I81" s="103" t="s">
        <v>91</v>
      </c>
      <c r="J81" s="84" t="s">
        <v>1218</v>
      </c>
      <c r="K81" s="88"/>
      <c r="L81" s="84"/>
      <c r="M81" s="81" t="str">
        <f>IF(B81&gt;1,VLOOKUP(B81,DB!$D$4:$F$800,3,0),"")</f>
        <v>IAT</v>
      </c>
      <c r="N81" s="137" t="s">
        <v>1277</v>
      </c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831</v>
      </c>
      <c r="C82" s="71" t="str">
        <f>IF(B82&gt;1,VLOOKUP(B82,DB!$D$4:$E$800,2,0),"")</f>
        <v>C 208</v>
      </c>
      <c r="D82" s="72">
        <v>0.4125</v>
      </c>
      <c r="E82" s="104" t="b">
        <v>1</v>
      </c>
      <c r="F82" s="73">
        <v>0.5409722222222222</v>
      </c>
      <c r="G82" s="94" t="b">
        <v>1</v>
      </c>
      <c r="H82" s="75" t="s">
        <v>1256</v>
      </c>
      <c r="I82" s="76" t="str">
        <f>IF(K82&gt;1,VLOOKUP(K82,DB!$A$4:$B$500,2,0),"")</f>
        <v>WICC</v>
      </c>
      <c r="J82" s="77" t="str">
        <f>IF(L82&gt;1,VLOOKUP(L82,DB!$A$4:$B$500,2,0),"")</f>
        <v>WICC</v>
      </c>
      <c r="K82" s="78" t="s">
        <v>670</v>
      </c>
      <c r="L82" s="74" t="s">
        <v>668</v>
      </c>
      <c r="M82" s="71" t="str">
        <f>IF(B82&gt;1,VLOOKUP(B82,DB!$D$4:$F$800,3,0),"")</f>
        <v>SUSI AIR</v>
      </c>
      <c r="N82" s="114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886</v>
      </c>
      <c r="C83" s="81" t="str">
        <f>IF(B83&gt;1,VLOOKUP(B83,DB!$D$4:$E$800,2,0),"")</f>
        <v>B 733</v>
      </c>
      <c r="D83" s="82">
        <v>0.4395833333333333</v>
      </c>
      <c r="E83" s="105" t="b">
        <v>1</v>
      </c>
      <c r="F83" s="83">
        <v>0.6236111111111111</v>
      </c>
      <c r="G83" s="92" t="b">
        <v>1</v>
      </c>
      <c r="H83" s="85" t="s">
        <v>1254</v>
      </c>
      <c r="I83" s="103" t="s">
        <v>1278</v>
      </c>
      <c r="J83" s="87" t="str">
        <f>IF(L83&gt;1,VLOOKUP(L83,DB!$A$4:$B$500,2,0),"")</f>
        <v>WIOO</v>
      </c>
      <c r="K83" s="88" t="s">
        <v>429</v>
      </c>
      <c r="L83" s="84" t="s">
        <v>427</v>
      </c>
      <c r="M83" s="81" t="str">
        <f>IF(B83&gt;1,VLOOKUP(B83,DB!$D$4:$F$800,3,0),"")</f>
        <v>TRIGANA</v>
      </c>
      <c r="N83" s="96" t="s">
        <v>1279</v>
      </c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189</v>
      </c>
      <c r="C84" s="71" t="str">
        <f>IF(B84&gt;1,VLOOKUP(B84,DB!$D$4:$E$800,2,0),"")</f>
        <v>A 320</v>
      </c>
      <c r="D84" s="72">
        <v>0.4930555555555556</v>
      </c>
      <c r="E84" s="104" t="b">
        <v>1</v>
      </c>
      <c r="F84" s="73">
        <v>0.6111111111111112</v>
      </c>
      <c r="G84" s="94" t="b">
        <v>1</v>
      </c>
      <c r="H84" s="75" t="s">
        <v>1216</v>
      </c>
      <c r="I84" s="76" t="str">
        <f>IF(K84&gt;1,VLOOKUP(K84,DB!$A$4:$B$500,2,0),"")</f>
        <v>WAHI</v>
      </c>
      <c r="J84" s="77" t="str">
        <f>IF(L84&gt;1,VLOOKUP(L84,DB!$A$4:$B$500,2,0),"")</f>
        <v>WARR</v>
      </c>
      <c r="K84" s="78" t="s">
        <v>278</v>
      </c>
      <c r="L84" s="74" t="s">
        <v>247</v>
      </c>
      <c r="M84" s="71" t="str">
        <f>IF(B84&gt;1,VLOOKUP(B84,DB!$D$4:$F$800,3,0),"")</f>
        <v>BATIK AIR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431</v>
      </c>
      <c r="C85" s="81" t="str">
        <f>IF(B85&gt;1,VLOOKUP(B85,DB!$D$4:$E$800,2,0),"")</f>
        <v>A 320</v>
      </c>
      <c r="D85" s="82">
        <v>0.5069444444444444</v>
      </c>
      <c r="E85" s="105" t="b">
        <v>1</v>
      </c>
      <c r="F85" s="83">
        <v>0.5333333333333333</v>
      </c>
      <c r="G85" s="92" t="b">
        <v>1</v>
      </c>
      <c r="H85" s="85" t="s">
        <v>1247</v>
      </c>
      <c r="I85" s="86" t="str">
        <f>IF(K85&gt;1,VLOOKUP(K85,DB!$A$4:$B$500,2,0),"")</f>
        <v>WIMN</v>
      </c>
      <c r="J85" s="87" t="str">
        <f>IF(L85&gt;1,VLOOKUP(L85,DB!$A$4:$B$500,2,0),"")</f>
        <v>WARA</v>
      </c>
      <c r="K85" s="88" t="s">
        <v>497</v>
      </c>
      <c r="L85" s="84" t="s">
        <v>555</v>
      </c>
      <c r="M85" s="81" t="str">
        <f>IF(B85&gt;1,VLOOKUP(B85,DB!$D$4:$F$800,3,0),"")</f>
        <v>CITILINK</v>
      </c>
      <c r="N85" s="89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552</v>
      </c>
      <c r="C86" s="71" t="str">
        <f>IF(B86&gt;1,VLOOKUP(B86,DB!$D$4:$E$800,2,0),"")</f>
        <v>B 738</v>
      </c>
      <c r="D86" s="72">
        <v>0.5111111111111111</v>
      </c>
      <c r="E86" s="104" t="b">
        <v>1</v>
      </c>
      <c r="F86" s="73">
        <v>0.5506944444444445</v>
      </c>
      <c r="G86" s="94" t="b">
        <v>1</v>
      </c>
      <c r="H86" s="75" t="s">
        <v>1248</v>
      </c>
      <c r="I86" s="76" t="str">
        <f>IF(K86&gt;1,VLOOKUP(K86,DB!$A$4:$B$500,2,0),"")</f>
        <v>WIMM</v>
      </c>
      <c r="J86" s="77" t="str">
        <f>IF(L86&gt;1,VLOOKUP(L86,DB!$A$4:$B$500,2,0),"")</f>
        <v>WARR</v>
      </c>
      <c r="K86" s="78" t="s">
        <v>79</v>
      </c>
      <c r="L86" s="74" t="s">
        <v>81</v>
      </c>
      <c r="M86" s="71" t="str">
        <f>IF(B86&gt;1,VLOOKUP(B86,DB!$D$4:$F$800,3,0),"")</f>
        <v>GARUDA</v>
      </c>
      <c r="N86" s="13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322</v>
      </c>
      <c r="C87" s="81" t="str">
        <f>IF(B87&gt;1,VLOOKUP(B87,DB!$D$4:$E$800,2,0),"")</f>
        <v>A 320</v>
      </c>
      <c r="D87" s="82">
        <v>0.5034722222222222</v>
      </c>
      <c r="E87" s="105" t="b">
        <v>1</v>
      </c>
      <c r="F87" s="83">
        <v>0.5375</v>
      </c>
      <c r="G87" s="92" t="b">
        <v>1</v>
      </c>
      <c r="H87" s="85" t="s">
        <v>1229</v>
      </c>
      <c r="I87" s="86" t="str">
        <f>IF(K87&gt;1,VLOOKUP(K87,DB!$A$4:$B$500,2,0),"")</f>
        <v>WARR</v>
      </c>
      <c r="J87" s="87" t="str">
        <f>IF(L87&gt;1,VLOOKUP(L87,DB!$A$4:$B$500,2,0),"")</f>
        <v>WAHI</v>
      </c>
      <c r="K87" s="88" t="s">
        <v>249</v>
      </c>
      <c r="L87" s="84" t="s">
        <v>276</v>
      </c>
      <c r="M87" s="81" t="str">
        <f>IF(B87&gt;1,VLOOKUP(B87,DB!$D$4:$F$800,3,0),"")</f>
        <v>BATIK AIR</v>
      </c>
      <c r="N87" s="89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880</v>
      </c>
      <c r="C88" s="71" t="str">
        <f>IF(B88&gt;1,VLOOKUP(B88,DB!$D$4:$E$800,2,0),"")</f>
        <v>B 733</v>
      </c>
      <c r="D88" s="106">
        <v>0.5180555555555556</v>
      </c>
      <c r="E88" s="107" t="b">
        <v>1</v>
      </c>
      <c r="F88" s="108">
        <v>0.6402777777777777</v>
      </c>
      <c r="G88" s="109" t="b">
        <v>1</v>
      </c>
      <c r="H88" s="110" t="s">
        <v>1251</v>
      </c>
      <c r="I88" s="76" t="str">
        <f>IF(K88&gt;1,VLOOKUP(K88,DB!$A$4:$B$500,2,0),"")</f>
        <v>WALL</v>
      </c>
      <c r="J88" s="74" t="s">
        <v>108</v>
      </c>
      <c r="K88" s="111" t="s">
        <v>107</v>
      </c>
      <c r="L88" s="102"/>
      <c r="M88" s="71" t="str">
        <f>IF(B88&gt;1,VLOOKUP(B88,DB!$D$4:$F$800,3,0),"")</f>
        <v>TRI MG</v>
      </c>
      <c r="N88" s="115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748</v>
      </c>
      <c r="C89" s="81" t="str">
        <f>IF(B89&gt;1,VLOOKUP(B89,DB!$D$4:$E$800,2,0),"")</f>
        <v>CL 850</v>
      </c>
      <c r="D89" s="82">
        <v>0.4861111111111111</v>
      </c>
      <c r="E89" s="105" t="b">
        <v>1</v>
      </c>
      <c r="F89" s="83"/>
      <c r="G89" s="92" t="b">
        <v>0</v>
      </c>
      <c r="H89" s="85" t="s">
        <v>1242</v>
      </c>
      <c r="I89" s="103" t="s">
        <v>1249</v>
      </c>
      <c r="J89" s="87" t="str">
        <f>IF(L89&gt;1,VLOOKUP(L89,DB!$A$4:$B$500,2,0),"")</f>
        <v/>
      </c>
      <c r="K89" s="88"/>
      <c r="L89" s="84"/>
      <c r="M89" s="81" t="str">
        <f>IF(B89&gt;1,VLOOKUP(B89,DB!$D$4:$F$800,3,0),"")</f>
        <v>JETSET</v>
      </c>
      <c r="N89" s="96"/>
      <c r="O89" s="84" t="str">
        <f t="shared" si="1"/>
        <v>RON</v>
      </c>
      <c r="Q89" s="1" t="str">
        <f t="shared" si="2"/>
        <v>RE02</v>
      </c>
      <c r="R89" s="1" t="str">
        <f t="shared" si="3"/>
        <v>RON</v>
      </c>
      <c r="S89" s="1" t="str">
        <f t="shared" si="4"/>
        <v>CL 850</v>
      </c>
      <c r="T89" s="1" t="str">
        <f t="shared" si="5"/>
        <v>PK-KAS</v>
      </c>
      <c r="U89" s="1" t="str">
        <f t="shared" si="6"/>
        <v>JETSET</v>
      </c>
    </row>
    <row r="90" ht="15.75" customHeight="1">
      <c r="A90" s="71">
        <v>73.0</v>
      </c>
      <c r="B90" s="71" t="s">
        <v>756</v>
      </c>
      <c r="C90" s="71" t="str">
        <f>IF(B90&gt;1,VLOOKUP(B90,DB!$D$4:$E$800,2,0),"")</f>
        <v>BBJ</v>
      </c>
      <c r="D90" s="72">
        <v>0.5194444444444445</v>
      </c>
      <c r="E90" s="104" t="b">
        <v>1</v>
      </c>
      <c r="F90" s="73">
        <v>0.5784722222222223</v>
      </c>
      <c r="G90" s="94" t="b">
        <v>1</v>
      </c>
      <c r="H90" s="75" t="s">
        <v>1249</v>
      </c>
      <c r="I90" s="112" t="s">
        <v>1280</v>
      </c>
      <c r="J90" s="74" t="s">
        <v>1231</v>
      </c>
      <c r="K90" s="78"/>
      <c r="L90" s="74"/>
      <c r="M90" s="71" t="str">
        <f>IF(B90&gt;1,VLOOKUP(B90,DB!$D$4:$F$800,3,0),"")</f>
        <v>JIP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34</v>
      </c>
      <c r="C91" s="81" t="str">
        <f>IF(B91&gt;1,VLOOKUP(B91,DB!$D$4:$E$800,2,0),"")</f>
        <v>B 733</v>
      </c>
      <c r="D91" s="82">
        <v>0.5145833333333333</v>
      </c>
      <c r="E91" s="105" t="b">
        <v>1</v>
      </c>
      <c r="F91" s="83"/>
      <c r="G91" s="92" t="b">
        <v>0</v>
      </c>
      <c r="H91" s="85" t="s">
        <v>1253</v>
      </c>
      <c r="I91" s="103" t="s">
        <v>52</v>
      </c>
      <c r="J91" s="87" t="str">
        <f>IF(L91&gt;1,VLOOKUP(L91,DB!$A$4:$B$500,2,0),"")</f>
        <v/>
      </c>
      <c r="K91" s="88"/>
      <c r="L91" s="84"/>
      <c r="M91" s="81" t="str">
        <f>IF(B91&gt;1,VLOOKUP(B91,DB!$D$4:$F$800,3,0),"")</f>
        <v>AIRNESIA</v>
      </c>
      <c r="N91" s="96"/>
      <c r="O91" s="84" t="str">
        <f t="shared" si="1"/>
        <v>RON</v>
      </c>
      <c r="Q91" s="1" t="str">
        <f t="shared" si="2"/>
        <v>B10</v>
      </c>
      <c r="R91" s="1" t="str">
        <f t="shared" si="3"/>
        <v>RON</v>
      </c>
      <c r="S91" s="1" t="str">
        <f t="shared" si="4"/>
        <v>B 733</v>
      </c>
      <c r="T91" s="1" t="str">
        <f t="shared" si="5"/>
        <v>PK-NMI</v>
      </c>
      <c r="U91" s="1" t="str">
        <f t="shared" si="6"/>
        <v>AIRNESIA</v>
      </c>
    </row>
    <row r="92" ht="15.75" customHeight="1">
      <c r="A92" s="71">
        <v>75.0</v>
      </c>
      <c r="B92" s="71" t="s">
        <v>281</v>
      </c>
      <c r="C92" s="71" t="str">
        <f>IF(B92&gt;1,VLOOKUP(B92,DB!$D$4:$E$800,2,0),"")</f>
        <v>A 320</v>
      </c>
      <c r="D92" s="72">
        <v>0.5284722222222222</v>
      </c>
      <c r="E92" s="104" t="b">
        <v>1</v>
      </c>
      <c r="F92" s="73">
        <v>0.5770833333333333</v>
      </c>
      <c r="G92" s="94" t="b">
        <v>1</v>
      </c>
      <c r="H92" s="75" t="s">
        <v>1246</v>
      </c>
      <c r="I92" s="76" t="str">
        <f>IF(K92&gt;1,VLOOKUP(K92,DB!$A$4:$B$500,2,0),"")</f>
        <v>WAHS</v>
      </c>
      <c r="J92" s="77" t="str">
        <f>IF(L92&gt;1,VLOOKUP(L92,DB!$A$4:$B$500,2,0),"")</f>
        <v>WIMM</v>
      </c>
      <c r="K92" s="78" t="s">
        <v>287</v>
      </c>
      <c r="L92" s="74" t="s">
        <v>172</v>
      </c>
      <c r="M92" s="71" t="str">
        <f>IF(B92&gt;1,VLOOKUP(B92,DB!$D$4:$F$800,3,0),"")</f>
        <v>BATIK AIR</v>
      </c>
      <c r="N92" s="79"/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309</v>
      </c>
      <c r="C93" s="81" t="str">
        <f>IF(B93&gt;1,VLOOKUP(B93,DB!$D$4:$E$800,2,0),"")</f>
        <v>A 320</v>
      </c>
      <c r="D93" s="82">
        <v>0.5319444444444444</v>
      </c>
      <c r="E93" s="105" t="b">
        <v>1</v>
      </c>
      <c r="F93" s="83">
        <v>0.5673611111111111</v>
      </c>
      <c r="G93" s="92" t="b">
        <v>1</v>
      </c>
      <c r="H93" s="85" t="s">
        <v>1225</v>
      </c>
      <c r="I93" s="86" t="str">
        <f>IF(K93&gt;1,VLOOKUP(K93,DB!$A$4:$B$500,2,0),"")</f>
        <v>WARR</v>
      </c>
      <c r="J93" s="87" t="str">
        <f>IF(L93&gt;1,VLOOKUP(L93,DB!$A$4:$B$500,2,0),"")</f>
        <v>WARR</v>
      </c>
      <c r="K93" s="88" t="s">
        <v>257</v>
      </c>
      <c r="L93" s="84" t="s">
        <v>229</v>
      </c>
      <c r="M93" s="81" t="str">
        <f>IF(B93&gt;1,VLOOKUP(B93,DB!$D$4:$F$800,3,0),"")</f>
        <v>BATIK AIR</v>
      </c>
      <c r="N93" s="96"/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510</v>
      </c>
      <c r="C94" s="71" t="str">
        <f>IF(B94&gt;1,VLOOKUP(B94,DB!$D$4:$E$800,2,0),"")</f>
        <v>ATR 72</v>
      </c>
      <c r="D94" s="72">
        <v>0.5659722222222222</v>
      </c>
      <c r="E94" s="104" t="b">
        <v>1</v>
      </c>
      <c r="F94" s="73">
        <v>0.5916666666666667</v>
      </c>
      <c r="G94" s="94" t="b">
        <v>1</v>
      </c>
      <c r="H94" s="75" t="s">
        <v>1247</v>
      </c>
      <c r="I94" s="76" t="str">
        <f>IF(K94&gt;1,VLOOKUP(K94,DB!$A$4:$B$500,2,0),"")</f>
        <v>WAHH</v>
      </c>
      <c r="J94" s="77" t="str">
        <f>IF(L94&gt;1,VLOOKUP(L94,DB!$A$4:$B$500,2,0),"")</f>
        <v>WAHH</v>
      </c>
      <c r="K94" s="78" t="s">
        <v>597</v>
      </c>
      <c r="L94" s="74" t="s">
        <v>595</v>
      </c>
      <c r="M94" s="71" t="str">
        <f>IF(B94&gt;1,VLOOKUP(B94,DB!$D$4:$F$800,3,0),"")</f>
        <v>CITILINK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393</v>
      </c>
      <c r="C95" s="81" t="str">
        <f>IF(B95&gt;1,VLOOKUP(B95,DB!$D$4:$E$800,2,0),"")</f>
        <v>A 320</v>
      </c>
      <c r="D95" s="82">
        <v>0.5777777777777777</v>
      </c>
      <c r="E95" s="105" t="b">
        <v>1</v>
      </c>
      <c r="F95" s="83">
        <v>0.6083333333333333</v>
      </c>
      <c r="G95" s="92" t="b">
        <v>1</v>
      </c>
      <c r="H95" s="85" t="s">
        <v>1248</v>
      </c>
      <c r="I95" s="86" t="str">
        <f>IF(K95&gt;1,VLOOKUP(K95,DB!$A$4:$B$500,2,0),"")</f>
        <v>WIPP</v>
      </c>
      <c r="J95" s="87" t="str">
        <f>IF(L95&gt;1,VLOOKUP(L95,DB!$A$4:$B$500,2,0),"")</f>
        <v>WARR</v>
      </c>
      <c r="K95" s="88" t="s">
        <v>533</v>
      </c>
      <c r="L95" s="84" t="s">
        <v>567</v>
      </c>
      <c r="M95" s="81" t="str">
        <f>IF(B95&gt;1,VLOOKUP(B95,DB!$D$4:$F$800,3,0),"")</f>
        <v>CITILINK</v>
      </c>
      <c r="N95" s="96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303</v>
      </c>
      <c r="C96" s="71" t="str">
        <f>IF(B96&gt;1,VLOOKUP(B96,DB!$D$4:$E$800,2,0),"")</f>
        <v>A 320</v>
      </c>
      <c r="D96" s="72">
        <v>0.5715277777777777</v>
      </c>
      <c r="E96" s="104" t="b">
        <v>1</v>
      </c>
      <c r="F96" s="73">
        <v>0.6145833333333334</v>
      </c>
      <c r="G96" s="94" t="b">
        <v>1</v>
      </c>
      <c r="H96" s="75" t="s">
        <v>1229</v>
      </c>
      <c r="I96" s="76" t="str">
        <f>IF(K96&gt;1,VLOOKUP(K96,DB!$A$4:$B$500,2,0),"")</f>
        <v>WADD</v>
      </c>
      <c r="J96" s="77" t="str">
        <f>IF(L96&gt;1,VLOOKUP(L96,DB!$A$4:$B$500,2,0),"")</f>
        <v>WIEE</v>
      </c>
      <c r="K96" s="78" t="s">
        <v>221</v>
      </c>
      <c r="L96" s="74" t="s">
        <v>215</v>
      </c>
      <c r="M96" s="71" t="str">
        <f>IF(B96&gt;1,VLOOKUP(B96,DB!$D$4:$F$800,3,0),"")</f>
        <v>BATIK AIR</v>
      </c>
      <c r="N96" s="79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1092</v>
      </c>
      <c r="C97" s="81" t="str">
        <f>IF(B97&gt;1,VLOOKUP(B97,DB!$D$4:$E$800,2,0),"")</f>
        <v>DHC-6</v>
      </c>
      <c r="D97" s="82">
        <v>0.4861111111111111</v>
      </c>
      <c r="E97" s="105" t="b">
        <v>1</v>
      </c>
      <c r="F97" s="83">
        <v>0.5409722222222222</v>
      </c>
      <c r="G97" s="92" t="b">
        <v>1</v>
      </c>
      <c r="H97" s="85" t="s">
        <v>1235</v>
      </c>
      <c r="I97" s="103" t="s">
        <v>1218</v>
      </c>
      <c r="J97" s="84" t="s">
        <v>349</v>
      </c>
      <c r="K97" s="88"/>
      <c r="L97" s="84"/>
      <c r="M97" s="81" t="str">
        <f>IF(B97&gt;1,VLOOKUP(B97,DB!$D$4:$F$800,3,0),"")</f>
        <v/>
      </c>
      <c r="N97" s="96"/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94</v>
      </c>
      <c r="C98" s="71" t="str">
        <f>IF(B98&gt;1,VLOOKUP(B98,DB!$D$4:$E$800,2,0),"")</f>
        <v>A 320</v>
      </c>
      <c r="D98" s="72">
        <v>0.6006944444444444</v>
      </c>
      <c r="E98" s="104" t="b">
        <v>1</v>
      </c>
      <c r="F98" s="73">
        <v>0.6291666666666667</v>
      </c>
      <c r="G98" s="94" t="b">
        <v>1</v>
      </c>
      <c r="H98" s="75" t="s">
        <v>1225</v>
      </c>
      <c r="I98" s="76" t="str">
        <f>IF(K98&gt;1,VLOOKUP(K98,DB!$A$4:$B$500,2,0),"")</f>
        <v>WAHQ</v>
      </c>
      <c r="J98" s="77" t="str">
        <f>IF(L98&gt;1,VLOOKUP(L98,DB!$A$4:$B$500,2,0),"")</f>
        <v>WAHS</v>
      </c>
      <c r="K98" s="78" t="s">
        <v>266</v>
      </c>
      <c r="L98" s="74" t="s">
        <v>293</v>
      </c>
      <c r="M98" s="71" t="str">
        <f>IF(B98&gt;1,VLOOKUP(B98,DB!$D$4:$F$800,3,0),"")</f>
        <v>BATIK AIR</v>
      </c>
      <c r="N98" s="13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756</v>
      </c>
      <c r="C99" s="81" t="str">
        <f>IF(B99&gt;1,VLOOKUP(B99,DB!$D$4:$E$800,2,0),"")</f>
        <v>BBJ</v>
      </c>
      <c r="D99" s="82">
        <v>0.5854166666666667</v>
      </c>
      <c r="E99" s="105" t="b">
        <v>1</v>
      </c>
      <c r="F99" s="83"/>
      <c r="G99" s="92" t="b">
        <v>0</v>
      </c>
      <c r="H99" s="85" t="s">
        <v>1231</v>
      </c>
      <c r="I99" s="103" t="s">
        <v>1249</v>
      </c>
      <c r="J99" s="87" t="str">
        <f>IF(L99&gt;1,VLOOKUP(L99,DB!$A$4:$B$500,2,0),"")</f>
        <v/>
      </c>
      <c r="K99" s="88"/>
      <c r="L99" s="84"/>
      <c r="M99" s="81" t="str">
        <f>IF(B99&gt;1,VLOOKUP(B99,DB!$D$4:$F$800,3,0),"")</f>
        <v>JIP</v>
      </c>
      <c r="N99" s="89"/>
      <c r="O99" s="84" t="str">
        <f t="shared" si="1"/>
        <v>RON</v>
      </c>
      <c r="Q99" s="1" t="str">
        <f t="shared" si="2"/>
        <v>SA09</v>
      </c>
      <c r="R99" s="1" t="str">
        <f t="shared" si="3"/>
        <v>RON</v>
      </c>
      <c r="S99" s="1" t="str">
        <f t="shared" si="4"/>
        <v>BBJ</v>
      </c>
      <c r="T99" s="1" t="str">
        <f t="shared" si="5"/>
        <v>T7-777</v>
      </c>
      <c r="U99" s="1" t="str">
        <f t="shared" si="6"/>
        <v>JIP</v>
      </c>
    </row>
    <row r="100" ht="15.75" customHeight="1">
      <c r="A100" s="71">
        <v>83.0</v>
      </c>
      <c r="B100" s="71" t="s">
        <v>311</v>
      </c>
      <c r="C100" s="71" t="str">
        <f>IF(B100&gt;1,VLOOKUP(B100,DB!$D$4:$E$800,2,0),"")</f>
        <v>A 320</v>
      </c>
      <c r="D100" s="72">
        <v>0.6354166666666666</v>
      </c>
      <c r="E100" s="104" t="b">
        <v>1</v>
      </c>
      <c r="F100" s="73">
        <v>0.6694444444444444</v>
      </c>
      <c r="G100" s="94" t="b">
        <v>1</v>
      </c>
      <c r="H100" s="75" t="s">
        <v>1232</v>
      </c>
      <c r="I100" s="76" t="str">
        <f>IF(K100&gt;1,VLOOKUP(K100,DB!$A$4:$B$500,2,0),"")</f>
        <v>WARA</v>
      </c>
      <c r="J100" s="77" t="str">
        <f>IF(L100&gt;1,VLOOKUP(L100,DB!$A$4:$B$500,2,0),"")</f>
        <v>WADD</v>
      </c>
      <c r="K100" s="78" t="s">
        <v>300</v>
      </c>
      <c r="L100" s="74" t="s">
        <v>227</v>
      </c>
      <c r="M100" s="71" t="str">
        <f>IF(B100&gt;1,VLOOKUP(B100,DB!$D$4:$F$800,3,0),"")</f>
        <v>BATIK AIR</v>
      </c>
      <c r="N100" s="138" t="s">
        <v>1281</v>
      </c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540</v>
      </c>
      <c r="C101" s="81" t="str">
        <f>IF(B101&gt;1,VLOOKUP(B101,DB!$D$4:$E$800,2,0),"")</f>
        <v>ATR 72</v>
      </c>
      <c r="D101" s="82">
        <v>0.6277777777777778</v>
      </c>
      <c r="E101" s="105" t="b">
        <v>1</v>
      </c>
      <c r="F101" s="83">
        <v>0.6659722222222222</v>
      </c>
      <c r="G101" s="92" t="b">
        <v>1</v>
      </c>
      <c r="H101" s="85" t="s">
        <v>1216</v>
      </c>
      <c r="I101" s="103" t="s">
        <v>1273</v>
      </c>
      <c r="J101" s="84" t="s">
        <v>1235</v>
      </c>
      <c r="K101" s="88"/>
      <c r="L101" s="84"/>
      <c r="M101" s="81" t="str">
        <f>IF(B101&gt;1,VLOOKUP(B101,DB!$D$4:$F$800,3,0),"")</f>
        <v>FLY JAYA</v>
      </c>
      <c r="N101" s="89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322</v>
      </c>
      <c r="C102" s="71" t="str">
        <f>IF(B102&gt;1,VLOOKUP(B102,DB!$D$4:$E$800,2,0),"")</f>
        <v>A 320</v>
      </c>
      <c r="D102" s="72">
        <v>0.64375</v>
      </c>
      <c r="E102" s="104" t="b">
        <v>1</v>
      </c>
      <c r="F102" s="73">
        <v>0.6756944444444445</v>
      </c>
      <c r="G102" s="94" t="b">
        <v>1</v>
      </c>
      <c r="H102" s="75" t="s">
        <v>1229</v>
      </c>
      <c r="I102" s="76" t="str">
        <f>IF(K102&gt;1,VLOOKUP(K102,DB!$A$4:$B$500,2,0),"")</f>
        <v>WAHI</v>
      </c>
      <c r="J102" s="77" t="str">
        <f>IF(L102&gt;1,VLOOKUP(L102,DB!$A$4:$B$500,2,0),"")</f>
        <v>WIPP</v>
      </c>
      <c r="K102" s="78" t="s">
        <v>274</v>
      </c>
      <c r="L102" s="74" t="s">
        <v>198</v>
      </c>
      <c r="M102" s="71" t="str">
        <f>IF(B102&gt;1,VLOOKUP(B102,DB!$D$4:$F$800,3,0),"")</f>
        <v>BATIK AIR</v>
      </c>
      <c r="N102" s="13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187</v>
      </c>
      <c r="C103" s="81" t="str">
        <f>IF(B103&gt;1,VLOOKUP(B103,DB!$D$4:$E$800,2,0),"")</f>
        <v>A 320</v>
      </c>
      <c r="D103" s="82">
        <v>0.6840277777777778</v>
      </c>
      <c r="E103" s="105" t="b">
        <v>1</v>
      </c>
      <c r="F103" s="83">
        <v>0.7326388888888888</v>
      </c>
      <c r="G103" s="92" t="b">
        <v>1</v>
      </c>
      <c r="H103" s="85" t="s">
        <v>1246</v>
      </c>
      <c r="I103" s="86" t="str">
        <f>IF(K103&gt;1,VLOOKUP(K103,DB!$A$4:$B$500,2,0),"")</f>
        <v>WIPP</v>
      </c>
      <c r="J103" s="87" t="str">
        <f>IF(L103&gt;1,VLOOKUP(L103,DB!$A$4:$B$500,2,0),"")</f>
        <v>WARR</v>
      </c>
      <c r="K103" s="88" t="s">
        <v>186</v>
      </c>
      <c r="L103" s="84" t="s">
        <v>233</v>
      </c>
      <c r="M103" s="81" t="str">
        <f>IF(B103&gt;1,VLOOKUP(B103,DB!$D$4:$F$800,3,0),"")</f>
        <v>BATIK AIR</v>
      </c>
      <c r="N103" s="96"/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71" t="s">
        <v>189</v>
      </c>
      <c r="C104" s="71" t="str">
        <f>IF(B104&gt;1,VLOOKUP(B104,DB!$D$4:$E$800,2,0),"")</f>
        <v>A 320</v>
      </c>
      <c r="D104" s="72">
        <v>0.6791666666666667</v>
      </c>
      <c r="E104" s="104" t="b">
        <v>1</v>
      </c>
      <c r="F104" s="73">
        <v>0.8020833333333334</v>
      </c>
      <c r="G104" s="94" t="b">
        <v>1</v>
      </c>
      <c r="H104" s="75" t="s">
        <v>1225</v>
      </c>
      <c r="I104" s="76" t="str">
        <f>IF(K104&gt;1,VLOOKUP(K104,DB!$A$4:$B$500,2,0),"")</f>
        <v>WARR</v>
      </c>
      <c r="J104" s="77" t="str">
        <f>IF(L104&gt;1,VLOOKUP(L104,DB!$A$4:$B$500,2,0),"")</f>
        <v>WIBB</v>
      </c>
      <c r="K104" s="78" t="s">
        <v>245</v>
      </c>
      <c r="L104" s="74" t="s">
        <v>209</v>
      </c>
      <c r="M104" s="71" t="str">
        <f>IF(B104&gt;1,VLOOKUP(B104,DB!$D$4:$F$800,3,0),"")</f>
        <v>BATIK AIR</v>
      </c>
      <c r="N104" s="13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431</v>
      </c>
      <c r="C105" s="81" t="str">
        <f>IF(B105&gt;1,VLOOKUP(B105,DB!$D$4:$E$800,2,0),"")</f>
        <v>A 320</v>
      </c>
      <c r="D105" s="82">
        <v>0.675</v>
      </c>
      <c r="E105" s="105" t="b">
        <v>1</v>
      </c>
      <c r="F105" s="83">
        <v>0.7284722222222222</v>
      </c>
      <c r="G105" s="92" t="b">
        <v>1</v>
      </c>
      <c r="H105" s="85" t="s">
        <v>1247</v>
      </c>
      <c r="I105" s="86" t="str">
        <f>IF(K105&gt;1,VLOOKUP(K105,DB!$A$4:$B$500,2,0),"")</f>
        <v>WARA</v>
      </c>
      <c r="J105" s="87" t="str">
        <f>IF(L105&gt;1,VLOOKUP(L105,DB!$A$4:$B$500,2,0),"")</f>
        <v>WARR</v>
      </c>
      <c r="K105" s="88" t="s">
        <v>557</v>
      </c>
      <c r="L105" s="84" t="s">
        <v>563</v>
      </c>
      <c r="M105" s="81" t="str">
        <f>IF(B105&gt;1,VLOOKUP(B105,DB!$D$4:$F$800,3,0),"")</f>
        <v>CITILINK</v>
      </c>
      <c r="N105" s="96"/>
      <c r="O105" s="84" t="str">
        <f t="shared" si="1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552</v>
      </c>
      <c r="C106" s="71" t="str">
        <f>IF(B106&gt;1,VLOOKUP(B106,DB!$D$4:$E$800,2,0),"")</f>
        <v>B 738</v>
      </c>
      <c r="D106" s="72">
        <v>0.7354166666666667</v>
      </c>
      <c r="E106" s="104" t="b">
        <v>1</v>
      </c>
      <c r="F106" s="73">
        <v>0.7904487731429981</v>
      </c>
      <c r="G106" s="94" t="b">
        <v>1</v>
      </c>
      <c r="H106" s="75" t="s">
        <v>1248</v>
      </c>
      <c r="I106" s="76" t="str">
        <f>IF(K106&gt;1,VLOOKUP(K106,DB!$A$4:$B$500,2,0),"")</f>
        <v>WARR</v>
      </c>
      <c r="J106" s="77" t="str">
        <f>IF(L106&gt;1,VLOOKUP(L106,DB!$A$4:$B$500,2,0),"")</f>
        <v>WARR</v>
      </c>
      <c r="K106" s="78" t="s">
        <v>84</v>
      </c>
      <c r="L106" s="74" t="s">
        <v>676</v>
      </c>
      <c r="M106" s="71" t="str">
        <f>IF(B106&gt;1,VLOOKUP(B106,DB!$D$4:$F$800,3,0),"")</f>
        <v>GARUDA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387</v>
      </c>
      <c r="C107" s="81" t="str">
        <f>IF(B107&gt;1,VLOOKUP(B107,DB!$D$4:$E$800,2,0),"")</f>
        <v>A 320</v>
      </c>
      <c r="D107" s="82">
        <v>0.7444444444444445</v>
      </c>
      <c r="E107" s="105" t="b">
        <v>1</v>
      </c>
      <c r="F107" s="83">
        <v>0.7833298032419407</v>
      </c>
      <c r="G107" s="92" t="b">
        <v>1</v>
      </c>
      <c r="H107" s="85" t="s">
        <v>1249</v>
      </c>
      <c r="I107" s="86" t="str">
        <f>IF(K107&gt;1,VLOOKUP(K107,DB!$A$4:$B$500,2,0),"")</f>
        <v>WADD</v>
      </c>
      <c r="J107" s="87" t="str">
        <f>IF(L107&gt;1,VLOOKUP(L107,DB!$A$4:$B$500,2,0),"")</f>
        <v>WADD</v>
      </c>
      <c r="K107" s="88" t="s">
        <v>585</v>
      </c>
      <c r="L107" s="84" t="s">
        <v>583</v>
      </c>
      <c r="M107" s="81" t="str">
        <f>IF(B107&gt;1,VLOOKUP(B107,DB!$D$4:$F$800,3,0),"")</f>
        <v>CITILINK</v>
      </c>
      <c r="N107" s="89"/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540</v>
      </c>
      <c r="C108" s="71" t="str">
        <f>IF(B108&gt;1,VLOOKUP(B108,DB!$D$4:$E$800,2,0),"")</f>
        <v>ATR 72</v>
      </c>
      <c r="D108" s="72">
        <v>0.6729166666666667</v>
      </c>
      <c r="E108" s="104" t="b">
        <v>1</v>
      </c>
      <c r="F108" s="73"/>
      <c r="G108" s="94" t="b">
        <v>0</v>
      </c>
      <c r="H108" s="75" t="s">
        <v>1235</v>
      </c>
      <c r="I108" s="112" t="s">
        <v>1216</v>
      </c>
      <c r="J108" s="77" t="str">
        <f>IF(L108&gt;1,VLOOKUP(L108,DB!$A$4:$B$500,2,0),"")</f>
        <v/>
      </c>
      <c r="K108" s="78"/>
      <c r="L108" s="74"/>
      <c r="M108" s="71" t="str">
        <f>IF(B108&gt;1,VLOOKUP(B108,DB!$D$4:$F$800,3,0),"")</f>
        <v>FLY JAYA</v>
      </c>
      <c r="N108" s="79"/>
      <c r="O108" s="74" t="str">
        <f t="shared" si="1"/>
        <v>RON</v>
      </c>
      <c r="Q108" s="1" t="str">
        <f t="shared" si="2"/>
        <v>SA12</v>
      </c>
      <c r="R108" s="1" t="str">
        <f t="shared" si="3"/>
        <v>RON</v>
      </c>
      <c r="S108" s="1" t="str">
        <f t="shared" si="4"/>
        <v>ATR 72</v>
      </c>
      <c r="T108" s="1" t="str">
        <f t="shared" si="5"/>
        <v>PK-FJA</v>
      </c>
      <c r="U108" s="1" t="str">
        <f t="shared" si="6"/>
        <v>FLY JAYA</v>
      </c>
    </row>
    <row r="109" ht="15.75" customHeight="1">
      <c r="A109" s="81">
        <v>92.0</v>
      </c>
      <c r="B109" s="81" t="s">
        <v>40</v>
      </c>
      <c r="C109" s="81" t="str">
        <f>IF(B109&gt;1,VLOOKUP(B109,DB!$D$4:$E$800,2,0),"")</f>
        <v>B 734</v>
      </c>
      <c r="D109" s="82">
        <v>0.6916666666666667</v>
      </c>
      <c r="E109" s="105" t="b">
        <v>1</v>
      </c>
      <c r="F109" s="83">
        <v>0.9361111111111111</v>
      </c>
      <c r="G109" s="92" t="b">
        <v>1</v>
      </c>
      <c r="H109" s="85" t="s">
        <v>1254</v>
      </c>
      <c r="I109" s="103" t="s">
        <v>13</v>
      </c>
      <c r="J109" s="87" t="str">
        <f>IF(L109&gt;1,VLOOKUP(L109,DB!$A$4:$B$500,2,0),"")</f>
        <v>WAAA</v>
      </c>
      <c r="K109" s="88" t="s">
        <v>1282</v>
      </c>
      <c r="L109" s="84" t="s">
        <v>21</v>
      </c>
      <c r="M109" s="81" t="str">
        <f>IF(B109&gt;1,VLOOKUP(B109,DB!$D$4:$F$800,3,0),"")</f>
        <v>B. B. N.</v>
      </c>
      <c r="N109" s="89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860</v>
      </c>
      <c r="C110" s="71" t="str">
        <f>IF(B110&gt;1,VLOOKUP(B110,DB!$D$4:$E$800,2,0),"")</f>
        <v>G V</v>
      </c>
      <c r="D110" s="72">
        <v>0.7402777777777778</v>
      </c>
      <c r="E110" s="104" t="b">
        <v>1</v>
      </c>
      <c r="F110" s="73">
        <v>0.7534722222222222</v>
      </c>
      <c r="G110" s="94" t="b">
        <v>1</v>
      </c>
      <c r="H110" s="75" t="s">
        <v>1236</v>
      </c>
      <c r="I110" s="112" t="s">
        <v>1258</v>
      </c>
      <c r="J110" s="74" t="s">
        <v>1218</v>
      </c>
      <c r="K110" s="78"/>
      <c r="L110" s="74"/>
      <c r="M110" s="71" t="str">
        <f>IF(B110&gt;1,VLOOKUP(B110,DB!$D$4:$F$800,3,0),"")</f>
        <v>TRAVIRA</v>
      </c>
      <c r="N110" s="13"/>
      <c r="O110" s="74" t="str">
        <f t="shared" si="1"/>
        <v/>
      </c>
      <c r="Q110" s="1" t="str">
        <f t="shared" si="2"/>
        <v/>
      </c>
      <c r="R110" s="1" t="str">
        <f t="shared" si="3"/>
        <v/>
      </c>
      <c r="S110" s="1" t="str">
        <f t="shared" si="4"/>
        <v/>
      </c>
      <c r="T110" s="1" t="str">
        <f t="shared" si="5"/>
        <v/>
      </c>
      <c r="U110" s="1" t="str">
        <f t="shared" si="6"/>
        <v/>
      </c>
    </row>
    <row r="111" ht="15.75" customHeight="1">
      <c r="A111" s="81">
        <v>94.0</v>
      </c>
      <c r="B111" s="81" t="s">
        <v>510</v>
      </c>
      <c r="C111" s="81" t="str">
        <f>IF(B111&gt;1,VLOOKUP(B111,DB!$D$4:$E$800,2,0),"")</f>
        <v>ATR 72</v>
      </c>
      <c r="D111" s="82">
        <v>0.7506944444444444</v>
      </c>
      <c r="E111" s="105" t="b">
        <v>1</v>
      </c>
      <c r="F111" s="83">
        <v>0.7771641435174388</v>
      </c>
      <c r="G111" s="92" t="b">
        <v>1</v>
      </c>
      <c r="H111" s="85" t="s">
        <v>1229</v>
      </c>
      <c r="I111" s="86" t="str">
        <f>IF(K111&gt;1,VLOOKUP(K111,DB!$A$4:$B$500,2,0),"")</f>
        <v>WAHH</v>
      </c>
      <c r="J111" s="87" t="str">
        <f>IF(L111&gt;1,VLOOKUP(L111,DB!$A$4:$B$500,2,0),"")</f>
        <v>WIPO</v>
      </c>
      <c r="K111" s="88" t="s">
        <v>601</v>
      </c>
      <c r="L111" s="84" t="s">
        <v>611</v>
      </c>
      <c r="M111" s="81" t="str">
        <f>IF(B111&gt;1,VLOOKUP(B111,DB!$D$4:$F$800,3,0),"")</f>
        <v>CITILINK</v>
      </c>
      <c r="N111" s="89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309</v>
      </c>
      <c r="C112" s="71" t="str">
        <f>IF(B112&gt;1,VLOOKUP(B112,DB!$D$4:$E$800,2,0),"")</f>
        <v>A 320</v>
      </c>
      <c r="D112" s="72">
        <v>0.7472222222222222</v>
      </c>
      <c r="E112" s="104" t="b">
        <v>1</v>
      </c>
      <c r="F112" s="73">
        <v>0.7777777777777778</v>
      </c>
      <c r="G112" s="94" t="b">
        <v>1</v>
      </c>
      <c r="H112" s="75" t="s">
        <v>1216</v>
      </c>
      <c r="I112" s="76" t="str">
        <f>IF(K112&gt;1,VLOOKUP(K112,DB!$A$4:$B$500,2,0),"")</f>
        <v>WARR</v>
      </c>
      <c r="J112" s="77" t="str">
        <f>IF(L112&gt;1,VLOOKUP(L112,DB!$A$4:$B$500,2,0),"")</f>
        <v>WARR</v>
      </c>
      <c r="K112" s="78" t="s">
        <v>241</v>
      </c>
      <c r="L112" s="74" t="s">
        <v>255</v>
      </c>
      <c r="M112" s="71" t="str">
        <f>IF(B112&gt;1,VLOOKUP(B112,DB!$D$4:$F$800,3,0),"")</f>
        <v>BATIK AIR</v>
      </c>
      <c r="N112" s="79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94</v>
      </c>
      <c r="C113" s="81" t="str">
        <f>IF(B113&gt;1,VLOOKUP(B113,DB!$D$4:$E$800,2,0),"")</f>
        <v>A 320</v>
      </c>
      <c r="D113" s="82">
        <v>0.7527777777777778</v>
      </c>
      <c r="E113" s="105" t="b">
        <v>1</v>
      </c>
      <c r="F113" s="83">
        <v>0.8388888888888889</v>
      </c>
      <c r="G113" s="92" t="b">
        <v>1</v>
      </c>
      <c r="H113" s="85" t="s">
        <v>1250</v>
      </c>
      <c r="I113" s="86" t="str">
        <f>IF(K113&gt;1,VLOOKUP(K113,DB!$A$4:$B$500,2,0),"")</f>
        <v>WAHS</v>
      </c>
      <c r="J113" s="87" t="str">
        <f>IF(L113&gt;1,VLOOKUP(L113,DB!$A$4:$B$500,2,0),"")</f>
        <v>WARR</v>
      </c>
      <c r="K113" s="88" t="s">
        <v>291</v>
      </c>
      <c r="L113" s="84" t="s">
        <v>259</v>
      </c>
      <c r="M113" s="81" t="str">
        <f>IF(B113&gt;1,VLOOKUP(B113,DB!$D$4:$F$800,3,0),"")</f>
        <v>BATIK AIR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892</v>
      </c>
      <c r="C114" s="71" t="str">
        <f>IF(B114&gt;1,VLOOKUP(B114,DB!$D$4:$E$800,2,0),"")</f>
        <v>B 733</v>
      </c>
      <c r="D114" s="72">
        <v>0.7777777777777778</v>
      </c>
      <c r="E114" s="104" t="b">
        <v>1</v>
      </c>
      <c r="F114" s="73">
        <v>0.9291666666666667</v>
      </c>
      <c r="G114" s="94" t="b">
        <v>1</v>
      </c>
      <c r="H114" s="75" t="s">
        <v>1251</v>
      </c>
      <c r="I114" s="76" t="str">
        <f>IF(K114&gt;1,VLOOKUP(K114,DB!$A$4:$B$500,2,0),"")</f>
        <v>WIDN</v>
      </c>
      <c r="J114" s="77" t="str">
        <f>IF(L114&gt;1,VLOOKUP(L114,DB!$A$4:$B$500,2,0),"")</f>
        <v>WIMM</v>
      </c>
      <c r="K114" s="78" t="s">
        <v>360</v>
      </c>
      <c r="L114" s="74" t="s">
        <v>321</v>
      </c>
      <c r="M114" s="71" t="str">
        <f>IF(B114&gt;1,VLOOKUP(B114,DB!$D$4:$F$800,3,0),"")</f>
        <v>TRIGANA</v>
      </c>
      <c r="N114" s="13"/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307</v>
      </c>
      <c r="C115" s="81" t="str">
        <f>IF(B115&gt;1,VLOOKUP(B115,DB!$D$4:$E$800,2,0),"")</f>
        <v>A 320</v>
      </c>
      <c r="D115" s="82">
        <v>0.7826389699039282</v>
      </c>
      <c r="E115" s="105" t="b">
        <v>1</v>
      </c>
      <c r="F115" s="83">
        <v>0.8854166666666666</v>
      </c>
      <c r="G115" s="92" t="b">
        <v>1</v>
      </c>
      <c r="H115" s="85" t="s">
        <v>1255</v>
      </c>
      <c r="I115" s="86" t="str">
        <f>IF(K115&gt;1,VLOOKUP(K115,DB!$A$4:$B$500,2,0),"")</f>
        <v>WIMM</v>
      </c>
      <c r="J115" s="84" t="s">
        <v>1220</v>
      </c>
      <c r="K115" s="88" t="s">
        <v>170</v>
      </c>
      <c r="L115" s="84"/>
      <c r="M115" s="81" t="str">
        <f>IF(B115&gt;1,VLOOKUP(B115,DB!$D$4:$F$800,3,0),"")</f>
        <v>BATIK AIR</v>
      </c>
      <c r="N115" s="96"/>
      <c r="O115" s="84" t="str">
        <f t="shared" si="1"/>
        <v/>
      </c>
      <c r="Q115" s="1" t="str">
        <f t="shared" si="2"/>
        <v/>
      </c>
      <c r="R115" s="1" t="str">
        <f t="shared" si="3"/>
        <v/>
      </c>
      <c r="S115" s="1" t="str">
        <f t="shared" si="4"/>
        <v/>
      </c>
      <c r="T115" s="1" t="str">
        <f t="shared" si="5"/>
        <v/>
      </c>
      <c r="U115" s="1" t="str">
        <f t="shared" si="6"/>
        <v/>
      </c>
    </row>
    <row r="116" ht="15.75" customHeight="1">
      <c r="A116" s="71">
        <v>99.0</v>
      </c>
      <c r="B116" s="71" t="s">
        <v>303</v>
      </c>
      <c r="C116" s="71" t="str">
        <f>IF(B116&gt;1,VLOOKUP(B116,DB!$D$4:$E$800,2,0),"")</f>
        <v>A 320</v>
      </c>
      <c r="D116" s="72">
        <v>0.7888888888888889</v>
      </c>
      <c r="E116" s="104" t="b">
        <v>1</v>
      </c>
      <c r="F116" s="73">
        <v>0.8298611111111112</v>
      </c>
      <c r="G116" s="94" t="b">
        <v>1</v>
      </c>
      <c r="H116" s="75" t="s">
        <v>1247</v>
      </c>
      <c r="I116" s="76" t="str">
        <f>IF(K116&gt;1,VLOOKUP(K116,DB!$A$4:$B$500,2,0),"")</f>
        <v>WIEE</v>
      </c>
      <c r="J116" s="77" t="str">
        <f>IF(L116&gt;1,VLOOKUP(L116,DB!$A$4:$B$500,2,0),"")</f>
        <v>WIPP</v>
      </c>
      <c r="K116" s="78" t="s">
        <v>213</v>
      </c>
      <c r="L116" s="74" t="s">
        <v>192</v>
      </c>
      <c r="M116" s="71" t="str">
        <f>IF(B116&gt;1,VLOOKUP(B116,DB!$D$4:$F$800,3,0),"")</f>
        <v>BATIK AIR</v>
      </c>
      <c r="N116" s="79"/>
      <c r="O116" s="74" t="str">
        <f t="shared" si="1"/>
        <v/>
      </c>
      <c r="Q116" s="1" t="str">
        <f t="shared" si="2"/>
        <v/>
      </c>
      <c r="R116" s="1" t="str">
        <f t="shared" si="3"/>
        <v/>
      </c>
      <c r="S116" s="1" t="str">
        <f t="shared" si="4"/>
        <v/>
      </c>
      <c r="T116" s="1" t="str">
        <f t="shared" si="5"/>
        <v/>
      </c>
      <c r="U116" s="1" t="str">
        <f t="shared" si="6"/>
        <v/>
      </c>
    </row>
    <row r="117" ht="15.75" customHeight="1">
      <c r="A117" s="81">
        <v>100.0</v>
      </c>
      <c r="B117" s="81" t="s">
        <v>763</v>
      </c>
      <c r="C117" s="81" t="str">
        <f>IF(B117&gt;1,VLOOKUP(B117,DB!$D$4:$E$800,2,0),"")</f>
        <v>ATR 72</v>
      </c>
      <c r="D117" s="82">
        <v>0.8263888888888888</v>
      </c>
      <c r="E117" s="105" t="b">
        <v>1</v>
      </c>
      <c r="F117" s="83"/>
      <c r="G117" s="92" t="b">
        <v>0</v>
      </c>
      <c r="H117" s="85" t="s">
        <v>1246</v>
      </c>
      <c r="I117" s="86" t="str">
        <f>IF(K117&gt;1,VLOOKUP(K117,DB!$A$4:$B$500,2,0),"")</f>
        <v>WIDM</v>
      </c>
      <c r="J117" s="87" t="str">
        <f>IF(L117&gt;1,VLOOKUP(L117,DB!$A$4:$B$500,2,0),"")</f>
        <v/>
      </c>
      <c r="K117" s="88" t="s">
        <v>473</v>
      </c>
      <c r="L117" s="84"/>
      <c r="M117" s="81" t="str">
        <f>IF(B117&gt;1,VLOOKUP(B117,DB!$D$4:$F$800,3,0),"")</f>
        <v>PELITA</v>
      </c>
      <c r="N117" s="89"/>
      <c r="O117" s="84" t="str">
        <f t="shared" si="1"/>
        <v>RON</v>
      </c>
      <c r="Q117" s="1" t="str">
        <f t="shared" si="2"/>
        <v>A2</v>
      </c>
      <c r="R117" s="1" t="str">
        <f t="shared" si="3"/>
        <v>RON</v>
      </c>
      <c r="S117" s="1" t="str">
        <f t="shared" si="4"/>
        <v>ATR 72</v>
      </c>
      <c r="T117" s="1" t="str">
        <f t="shared" si="5"/>
        <v>PK-PAH</v>
      </c>
      <c r="U117" s="1" t="str">
        <f t="shared" si="6"/>
        <v>PELITA</v>
      </c>
    </row>
    <row r="118" ht="15.75" customHeight="1">
      <c r="A118" s="71">
        <v>101.0</v>
      </c>
      <c r="B118" s="71" t="s">
        <v>322</v>
      </c>
      <c r="C118" s="71" t="str">
        <f>IF(B118&gt;1,VLOOKUP(B118,DB!$D$4:$E$800,2,0),"")</f>
        <v>A 320</v>
      </c>
      <c r="D118" s="72">
        <v>0.7972222222222223</v>
      </c>
      <c r="E118" s="104" t="b">
        <v>1</v>
      </c>
      <c r="F118" s="73"/>
      <c r="G118" s="94" t="b">
        <v>0</v>
      </c>
      <c r="H118" s="75" t="s">
        <v>1236</v>
      </c>
      <c r="I118" s="76" t="str">
        <f>IF(K118&gt;1,VLOOKUP(K118,DB!$A$4:$B$500,2,0),"")</f>
        <v>WIPP</v>
      </c>
      <c r="J118" s="77" t="str">
        <f>IF(L118&gt;1,VLOOKUP(L118,DB!$A$4:$B$500,2,0),"")</f>
        <v/>
      </c>
      <c r="K118" s="78" t="s">
        <v>196</v>
      </c>
      <c r="L118" s="74"/>
      <c r="M118" s="71" t="str">
        <f>IF(B118&gt;1,VLOOKUP(B118,DB!$D$4:$F$800,3,0),"")</f>
        <v>BATIK AIR</v>
      </c>
      <c r="N118" s="13"/>
      <c r="O118" s="74" t="str">
        <f t="shared" si="1"/>
        <v>RON</v>
      </c>
      <c r="Q118" s="1" t="str">
        <f t="shared" si="2"/>
        <v>B7</v>
      </c>
      <c r="R118" s="1" t="str">
        <f t="shared" si="3"/>
        <v>RON</v>
      </c>
      <c r="S118" s="1" t="str">
        <f t="shared" si="4"/>
        <v>A 320</v>
      </c>
      <c r="T118" s="1" t="str">
        <f t="shared" si="5"/>
        <v>PK-LUY</v>
      </c>
      <c r="U118" s="1" t="str">
        <f t="shared" si="6"/>
        <v>BATIK AIR</v>
      </c>
    </row>
    <row r="119" ht="15.75" customHeight="1">
      <c r="A119" s="81">
        <v>102.0</v>
      </c>
      <c r="B119" s="81" t="s">
        <v>311</v>
      </c>
      <c r="C119" s="81" t="str">
        <f>IF(B119&gt;1,VLOOKUP(B119,DB!$D$4:$E$800,2,0),"")</f>
        <v>A 320</v>
      </c>
      <c r="D119" s="82">
        <v>0.8472222222222222</v>
      </c>
      <c r="E119" s="105" t="b">
        <v>1</v>
      </c>
      <c r="F119" s="83"/>
      <c r="G119" s="92" t="b">
        <v>0</v>
      </c>
      <c r="H119" s="85" t="s">
        <v>1229</v>
      </c>
      <c r="I119" s="86" t="str">
        <f>IF(K119&gt;1,VLOOKUP(K119,DB!$A$4:$B$500,2,0),"")</f>
        <v>WADD</v>
      </c>
      <c r="J119" s="87" t="str">
        <f>IF(L119&gt;1,VLOOKUP(L119,DB!$A$4:$B$500,2,0),"")</f>
        <v/>
      </c>
      <c r="K119" s="88" t="s">
        <v>225</v>
      </c>
      <c r="L119" s="84"/>
      <c r="M119" s="81" t="str">
        <f>IF(B119&gt;1,VLOOKUP(B119,DB!$D$4:$F$800,3,0),"")</f>
        <v>BATIK AIR</v>
      </c>
      <c r="N119" s="96"/>
      <c r="O119" s="84" t="str">
        <f t="shared" si="1"/>
        <v>RON</v>
      </c>
      <c r="Q119" s="1" t="str">
        <f t="shared" si="2"/>
        <v>A1</v>
      </c>
      <c r="R119" s="1" t="str">
        <f t="shared" si="3"/>
        <v>RON</v>
      </c>
      <c r="S119" s="1" t="str">
        <f t="shared" si="4"/>
        <v>A 320</v>
      </c>
      <c r="T119" s="1" t="str">
        <f t="shared" si="5"/>
        <v>PK-LUT</v>
      </c>
      <c r="U119" s="1" t="str">
        <f t="shared" si="6"/>
        <v>BATIK AIR</v>
      </c>
    </row>
    <row r="120" ht="15.75" customHeight="1">
      <c r="A120" s="71">
        <v>103.0</v>
      </c>
      <c r="B120" s="71" t="s">
        <v>886</v>
      </c>
      <c r="C120" s="71" t="str">
        <f>IF(B120&gt;1,VLOOKUP(B120,DB!$D$4:$E$800,2,0),"")</f>
        <v>B 733</v>
      </c>
      <c r="D120" s="72">
        <v>0.8527777777777777</v>
      </c>
      <c r="E120" s="104" t="b">
        <v>1</v>
      </c>
      <c r="F120" s="73">
        <v>0.9527777777777777</v>
      </c>
      <c r="G120" s="94" t="b">
        <v>1</v>
      </c>
      <c r="H120" s="75" t="s">
        <v>1252</v>
      </c>
      <c r="I120" s="76" t="str">
        <f>IF(K120&gt;1,VLOOKUP(K120,DB!$A$4:$B$500,2,0),"")</f>
        <v>WIOO</v>
      </c>
      <c r="J120" s="77" t="str">
        <f>IF(L120&gt;1,VLOOKUP(L120,DB!$A$4:$B$500,2,0),"")</f>
        <v>WAAA</v>
      </c>
      <c r="K120" s="78" t="s">
        <v>432</v>
      </c>
      <c r="L120" s="74" t="s">
        <v>376</v>
      </c>
      <c r="M120" s="71" t="str">
        <f>IF(B120&gt;1,VLOOKUP(B120,DB!$D$4:$F$800,3,0),"")</f>
        <v>TRIGANA</v>
      </c>
      <c r="N120" s="13"/>
      <c r="O120" s="74" t="str">
        <f t="shared" si="1"/>
        <v/>
      </c>
      <c r="Q120" s="1" t="str">
        <f t="shared" si="2"/>
        <v/>
      </c>
      <c r="R120" s="1" t="str">
        <f t="shared" si="3"/>
        <v/>
      </c>
      <c r="S120" s="1" t="str">
        <f t="shared" si="4"/>
        <v/>
      </c>
      <c r="T120" s="1" t="str">
        <f t="shared" si="5"/>
        <v/>
      </c>
      <c r="U120" s="1" t="str">
        <f t="shared" si="6"/>
        <v/>
      </c>
    </row>
    <row r="121" ht="15.75" customHeight="1">
      <c r="A121" s="81">
        <v>104.0</v>
      </c>
      <c r="B121" s="81" t="s">
        <v>431</v>
      </c>
      <c r="C121" s="81" t="str">
        <f>IF(B121&gt;1,VLOOKUP(B121,DB!$D$4:$E$800,2,0),"")</f>
        <v>A 320</v>
      </c>
      <c r="D121" s="82">
        <v>0.8597222222222223</v>
      </c>
      <c r="E121" s="105" t="b">
        <v>1</v>
      </c>
      <c r="F121" s="83"/>
      <c r="G121" s="92" t="b">
        <v>0</v>
      </c>
      <c r="H121" s="85" t="s">
        <v>1227</v>
      </c>
      <c r="I121" s="86" t="str">
        <f>IF(K121&gt;1,VLOOKUP(K121,DB!$A$4:$B$500,2,0),"")</f>
        <v>WARR</v>
      </c>
      <c r="J121" s="87" t="str">
        <f>IF(L121&gt;1,VLOOKUP(L121,DB!$A$4:$B$500,2,0),"")</f>
        <v/>
      </c>
      <c r="K121" s="88" t="s">
        <v>565</v>
      </c>
      <c r="L121" s="84"/>
      <c r="M121" s="81" t="str">
        <f>IF(B121&gt;1,VLOOKUP(B121,DB!$D$4:$F$800,3,0),"")</f>
        <v>CITILINK</v>
      </c>
      <c r="N121" s="96"/>
      <c r="O121" s="84" t="str">
        <f t="shared" si="1"/>
        <v>RON</v>
      </c>
      <c r="Q121" s="1" t="str">
        <f t="shared" si="2"/>
        <v>B9</v>
      </c>
      <c r="R121" s="1" t="str">
        <f t="shared" si="3"/>
        <v>RON</v>
      </c>
      <c r="S121" s="1" t="str">
        <f t="shared" si="4"/>
        <v>A 320</v>
      </c>
      <c r="T121" s="1" t="str">
        <f t="shared" si="5"/>
        <v>PK-GQP</v>
      </c>
      <c r="U121" s="1" t="str">
        <f t="shared" si="6"/>
        <v>CITILINK</v>
      </c>
    </row>
    <row r="122" ht="15.75" customHeight="1">
      <c r="A122" s="71">
        <v>105.0</v>
      </c>
      <c r="B122" s="71" t="s">
        <v>510</v>
      </c>
      <c r="C122" s="71" t="str">
        <f>IF(B122&gt;1,VLOOKUP(B122,DB!$D$4:$E$800,2,0),"")</f>
        <v>ATR 72</v>
      </c>
      <c r="D122" s="72">
        <v>0.8958333333333334</v>
      </c>
      <c r="E122" s="104" t="b">
        <v>1</v>
      </c>
      <c r="F122" s="73"/>
      <c r="G122" s="94" t="b">
        <v>0</v>
      </c>
      <c r="H122" s="75" t="s">
        <v>1225</v>
      </c>
      <c r="I122" s="76" t="str">
        <f>IF(K122&gt;1,VLOOKUP(K122,DB!$A$4:$B$500,2,0),"")</f>
        <v>WIPO</v>
      </c>
      <c r="J122" s="77" t="str">
        <f>IF(L122&gt;1,VLOOKUP(L122,DB!$A$4:$B$500,2,0),"")</f>
        <v/>
      </c>
      <c r="K122" s="78" t="s">
        <v>614</v>
      </c>
      <c r="L122" s="74"/>
      <c r="M122" s="71" t="str">
        <f>IF(B122&gt;1,VLOOKUP(B122,DB!$D$4:$F$800,3,0),"")</f>
        <v>CITILINK</v>
      </c>
      <c r="N122" s="13"/>
      <c r="O122" s="74" t="str">
        <f t="shared" si="1"/>
        <v>RON</v>
      </c>
      <c r="Q122" s="1" t="str">
        <f t="shared" si="2"/>
        <v>A3</v>
      </c>
      <c r="R122" s="1" t="str">
        <f t="shared" si="3"/>
        <v>RON</v>
      </c>
      <c r="S122" s="1" t="str">
        <f t="shared" si="4"/>
        <v>ATR 72</v>
      </c>
      <c r="T122" s="1" t="str">
        <f t="shared" si="5"/>
        <v>PK-GJV</v>
      </c>
      <c r="U122" s="1" t="str">
        <f t="shared" si="6"/>
        <v>CITILINK</v>
      </c>
    </row>
    <row r="123" ht="15.75" customHeight="1">
      <c r="A123" s="81">
        <v>106.0</v>
      </c>
      <c r="B123" s="81" t="s">
        <v>309</v>
      </c>
      <c r="C123" s="81" t="str">
        <f>IF(B123&gt;1,VLOOKUP(B123,DB!$D$4:$E$800,2,0),"")</f>
        <v>A 320</v>
      </c>
      <c r="D123" s="82">
        <v>0.9111111111111111</v>
      </c>
      <c r="E123" s="105" t="b">
        <v>1</v>
      </c>
      <c r="F123" s="83">
        <v>0.9375</v>
      </c>
      <c r="G123" s="92" t="b">
        <v>1</v>
      </c>
      <c r="H123" s="85" t="s">
        <v>1232</v>
      </c>
      <c r="I123" s="86" t="str">
        <f>IF(K123&gt;1,VLOOKUP(K123,DB!$A$4:$B$500,2,0),"")</f>
        <v>WARR</v>
      </c>
      <c r="J123" s="84" t="s">
        <v>1237</v>
      </c>
      <c r="K123" s="88" t="s">
        <v>253</v>
      </c>
      <c r="L123" s="84"/>
      <c r="M123" s="81" t="str">
        <f>IF(B123&gt;1,VLOOKUP(B123,DB!$D$4:$F$800,3,0),"")</f>
        <v>BATIK AIR</v>
      </c>
      <c r="N123" s="96"/>
      <c r="O123" s="84" t="str">
        <f t="shared" si="1"/>
        <v/>
      </c>
      <c r="Q123" s="1" t="str">
        <f t="shared" si="2"/>
        <v/>
      </c>
      <c r="R123" s="1" t="str">
        <f t="shared" si="3"/>
        <v/>
      </c>
      <c r="S123" s="1" t="str">
        <f t="shared" si="4"/>
        <v/>
      </c>
      <c r="T123" s="1" t="str">
        <f t="shared" si="5"/>
        <v/>
      </c>
      <c r="U123" s="1" t="str">
        <f t="shared" si="6"/>
        <v/>
      </c>
    </row>
    <row r="124" ht="15.75" customHeight="1">
      <c r="A124" s="71">
        <v>107.0</v>
      </c>
      <c r="B124" s="71" t="s">
        <v>307</v>
      </c>
      <c r="C124" s="71" t="str">
        <f>IF(B124&gt;1,VLOOKUP(B124,DB!$D$4:$E$800,2,0),"")</f>
        <v>A 320</v>
      </c>
      <c r="D124" s="72">
        <v>0.8923611111111112</v>
      </c>
      <c r="E124" s="104" t="b">
        <v>1</v>
      </c>
      <c r="F124" s="73"/>
      <c r="G124" s="94" t="b">
        <v>0</v>
      </c>
      <c r="H124" s="75" t="s">
        <v>1220</v>
      </c>
      <c r="I124" s="112" t="s">
        <v>1255</v>
      </c>
      <c r="J124" s="77" t="str">
        <f>IF(L124&gt;1,VLOOKUP(L124,DB!$A$4:$B$500,2,0),"")</f>
        <v/>
      </c>
      <c r="K124" s="78"/>
      <c r="L124" s="74"/>
      <c r="M124" s="71" t="str">
        <f>IF(B124&gt;1,VLOOKUP(B124,DB!$D$4:$F$800,3,0),"")</f>
        <v>BATIK AIR</v>
      </c>
      <c r="N124" s="13"/>
      <c r="O124" s="74" t="str">
        <f t="shared" si="1"/>
        <v>RON</v>
      </c>
      <c r="Q124" s="1" t="str">
        <f t="shared" si="2"/>
        <v>SA03</v>
      </c>
      <c r="R124" s="1" t="str">
        <f t="shared" si="3"/>
        <v>RON</v>
      </c>
      <c r="S124" s="1" t="str">
        <f t="shared" si="4"/>
        <v>A 320</v>
      </c>
      <c r="T124" s="1" t="str">
        <f t="shared" si="5"/>
        <v>PK-LUR</v>
      </c>
      <c r="U124" s="1" t="str">
        <f t="shared" si="6"/>
        <v>BATIK AIR</v>
      </c>
    </row>
    <row r="125" ht="15.75" customHeight="1">
      <c r="A125" s="81">
        <v>108.0</v>
      </c>
      <c r="B125" s="81" t="s">
        <v>955</v>
      </c>
      <c r="C125" s="81" t="str">
        <f>IF(B125&gt;1,VLOOKUP(B125,DB!$D$4:$E$800,2,0),"")</f>
        <v>EMB 135</v>
      </c>
      <c r="D125" s="82">
        <v>0.8972222222222223</v>
      </c>
      <c r="E125" s="105" t="b">
        <v>1</v>
      </c>
      <c r="F125" s="83"/>
      <c r="G125" s="92" t="b">
        <v>0</v>
      </c>
      <c r="H125" s="85" t="s">
        <v>1216</v>
      </c>
      <c r="I125" s="103" t="s">
        <v>1218</v>
      </c>
      <c r="J125" s="87" t="str">
        <f>IF(L125&gt;1,VLOOKUP(L125,DB!$A$4:$B$500,2,0),"")</f>
        <v/>
      </c>
      <c r="K125" s="88"/>
      <c r="L125" s="84"/>
      <c r="M125" s="81" t="s">
        <v>1211</v>
      </c>
      <c r="N125" s="96"/>
      <c r="O125" s="84" t="str">
        <f t="shared" si="1"/>
        <v>RON</v>
      </c>
      <c r="Q125" s="1" t="str">
        <f t="shared" si="2"/>
        <v>B3</v>
      </c>
      <c r="R125" s="1" t="str">
        <f t="shared" si="3"/>
        <v>RON</v>
      </c>
      <c r="S125" s="1" t="str">
        <f t="shared" si="4"/>
        <v>EMB 135</v>
      </c>
      <c r="T125" s="1" t="str">
        <f t="shared" si="5"/>
        <v>T7-187</v>
      </c>
      <c r="U125" s="1" t="str">
        <f t="shared" si="6"/>
        <v>AFM</v>
      </c>
    </row>
    <row r="126" ht="15.75" customHeight="1">
      <c r="A126" s="71">
        <v>109.0</v>
      </c>
      <c r="B126" s="71" t="s">
        <v>1029</v>
      </c>
      <c r="C126" s="71" t="str">
        <f>IF(B126&gt;1,VLOOKUP(B126,DB!$D$4:$E$800,2,0),"")</f>
        <v>GLEX</v>
      </c>
      <c r="D126" s="72">
        <v>0.9236111111111112</v>
      </c>
      <c r="E126" s="104" t="b">
        <v>1</v>
      </c>
      <c r="F126" s="73"/>
      <c r="G126" s="94" t="b">
        <v>0</v>
      </c>
      <c r="H126" s="75" t="s">
        <v>1250</v>
      </c>
      <c r="I126" s="112" t="s">
        <v>1218</v>
      </c>
      <c r="J126" s="77" t="str">
        <f>IF(L126&gt;1,VLOOKUP(L126,DB!$A$4:$B$500,2,0),"")</f>
        <v/>
      </c>
      <c r="K126" s="78"/>
      <c r="L126" s="74"/>
      <c r="M126" s="71" t="s">
        <v>1211</v>
      </c>
      <c r="N126" s="13"/>
      <c r="O126" s="74" t="str">
        <f t="shared" si="1"/>
        <v>RON</v>
      </c>
      <c r="Q126" s="1" t="str">
        <f t="shared" si="2"/>
        <v>B6</v>
      </c>
      <c r="R126" s="1" t="str">
        <f t="shared" si="3"/>
        <v>RON</v>
      </c>
      <c r="S126" s="1" t="str">
        <f t="shared" si="4"/>
        <v>GLEX</v>
      </c>
      <c r="T126" s="1" t="str">
        <f t="shared" si="5"/>
        <v>T7-A187</v>
      </c>
      <c r="U126" s="1" t="str">
        <f t="shared" si="6"/>
        <v>AFM</v>
      </c>
    </row>
    <row r="127" ht="15.75" customHeight="1">
      <c r="A127" s="81">
        <v>110.0</v>
      </c>
      <c r="B127" s="81" t="s">
        <v>552</v>
      </c>
      <c r="C127" s="81" t="str">
        <f>IF(B127&gt;1,VLOOKUP(B127,DB!$D$4:$E$800,2,0),"")</f>
        <v>B 738</v>
      </c>
      <c r="D127" s="82">
        <v>0.9388888888888889</v>
      </c>
      <c r="E127" s="105" t="b">
        <v>1</v>
      </c>
      <c r="F127" s="83"/>
      <c r="G127" s="92" t="b">
        <v>0</v>
      </c>
      <c r="H127" s="85" t="s">
        <v>1247</v>
      </c>
      <c r="I127" s="86" t="str">
        <f>IF(K127&gt;1,VLOOKUP(K127,DB!$A$4:$B$500,2,0),"")</f>
        <v>WARR</v>
      </c>
      <c r="J127" s="87" t="str">
        <f>IF(L127&gt;1,VLOOKUP(L127,DB!$A$4:$B$500,2,0),"")</f>
        <v/>
      </c>
      <c r="K127" s="88" t="s">
        <v>678</v>
      </c>
      <c r="L127" s="84"/>
      <c r="M127" s="81" t="str">
        <f>IF(B127&gt;1,VLOOKUP(B127,DB!$D$4:$F$800,3,0),"")</f>
        <v>GARUDA</v>
      </c>
      <c r="N127" s="96"/>
      <c r="O127" s="84" t="str">
        <f t="shared" si="1"/>
        <v>RON</v>
      </c>
      <c r="Q127" s="1" t="str">
        <f t="shared" si="2"/>
        <v>B1</v>
      </c>
      <c r="R127" s="1" t="str">
        <f t="shared" si="3"/>
        <v>RON</v>
      </c>
      <c r="S127" s="1" t="str">
        <f t="shared" si="4"/>
        <v>B 738</v>
      </c>
      <c r="T127" s="1" t="str">
        <f t="shared" si="5"/>
        <v>PK-GFF</v>
      </c>
      <c r="U127" s="1" t="str">
        <f t="shared" si="6"/>
        <v>GARUDA</v>
      </c>
    </row>
    <row r="128" ht="15.75" customHeight="1">
      <c r="A128" s="71">
        <v>111.0</v>
      </c>
      <c r="B128" s="71" t="s">
        <v>80</v>
      </c>
      <c r="C128" s="71" t="str">
        <f>IF(B128&gt;1,VLOOKUP(B128,DB!$D$4:$E$800,2,0),"")</f>
        <v>A 320</v>
      </c>
      <c r="D128" s="72">
        <v>0.9569444444444445</v>
      </c>
      <c r="E128" s="104" t="b">
        <v>1</v>
      </c>
      <c r="F128" s="73"/>
      <c r="G128" s="94" t="b">
        <v>0</v>
      </c>
      <c r="H128" s="75" t="s">
        <v>1255</v>
      </c>
      <c r="I128" s="76" t="str">
        <f>IF(K128&gt;1,VLOOKUP(K128,DB!$A$4:$B$500,2,0),"")</f>
        <v>WARR</v>
      </c>
      <c r="J128" s="77" t="str">
        <f>IF(L128&gt;1,VLOOKUP(L128,DB!$A$4:$B$500,2,0),"")</f>
        <v/>
      </c>
      <c r="K128" s="78" t="s">
        <v>231</v>
      </c>
      <c r="L128" s="74"/>
      <c r="M128" s="71" t="str">
        <f>IF(B128&gt;1,VLOOKUP(B128,DB!$D$4:$F$800,3,0),"")</f>
        <v>BATIK AIR</v>
      </c>
      <c r="N128" s="13"/>
      <c r="O128" s="74" t="str">
        <f t="shared" si="1"/>
        <v>RON</v>
      </c>
      <c r="Q128" s="1" t="str">
        <f t="shared" si="2"/>
        <v>B8</v>
      </c>
      <c r="R128" s="1" t="str">
        <f t="shared" si="3"/>
        <v>RON</v>
      </c>
      <c r="S128" s="1" t="str">
        <f t="shared" si="4"/>
        <v>A 320</v>
      </c>
      <c r="T128" s="1" t="str">
        <f t="shared" si="5"/>
        <v>PK-BKP</v>
      </c>
      <c r="U128" s="1" t="str">
        <f t="shared" si="6"/>
        <v>BATIK AIR</v>
      </c>
    </row>
    <row r="129" ht="15.75" customHeight="1">
      <c r="A129" s="81">
        <v>112.0</v>
      </c>
      <c r="B129" s="81" t="s">
        <v>309</v>
      </c>
      <c r="C129" s="81" t="str">
        <f>IF(B129&gt;1,VLOOKUP(B129,DB!$D$4:$E$800,2,0),"")</f>
        <v>A 320</v>
      </c>
      <c r="D129" s="82">
        <v>0.9444444444444444</v>
      </c>
      <c r="E129" s="105" t="b">
        <v>1</v>
      </c>
      <c r="F129" s="83"/>
      <c r="G129" s="92" t="b">
        <v>0</v>
      </c>
      <c r="H129" s="85" t="s">
        <v>1237</v>
      </c>
      <c r="I129" s="103" t="s">
        <v>1232</v>
      </c>
      <c r="J129" s="87" t="str">
        <f>IF(L129&gt;1,VLOOKUP(L129,DB!$A$4:$B$500,2,0),"")</f>
        <v/>
      </c>
      <c r="K129" s="88"/>
      <c r="L129" s="84"/>
      <c r="M129" s="81" t="str">
        <f>IF(B129&gt;1,VLOOKUP(B129,DB!$D$4:$F$800,3,0),"")</f>
        <v>BATIK AIR</v>
      </c>
      <c r="N129" s="96"/>
      <c r="O129" s="84" t="str">
        <f t="shared" si="1"/>
        <v>RON</v>
      </c>
      <c r="Q129" s="1" t="str">
        <f t="shared" si="2"/>
        <v>SA13</v>
      </c>
      <c r="R129" s="1" t="str">
        <f t="shared" si="3"/>
        <v>RON</v>
      </c>
      <c r="S129" s="1" t="str">
        <f t="shared" si="4"/>
        <v>A 320</v>
      </c>
      <c r="T129" s="1" t="str">
        <f t="shared" si="5"/>
        <v>PK-LUS</v>
      </c>
      <c r="U129" s="1" t="str">
        <f t="shared" si="6"/>
        <v>BATIK AIR</v>
      </c>
    </row>
    <row r="130" ht="15.75" customHeight="1">
      <c r="A130" s="71">
        <v>113.0</v>
      </c>
      <c r="B130" s="71"/>
      <c r="C130" s="71" t="str">
        <f>IF(B130&gt;1,VLOOKUP(B130,DB!$D$4:$E$800,2,0),"")</f>
        <v/>
      </c>
      <c r="D130" s="72"/>
      <c r="E130" s="104" t="b">
        <v>0</v>
      </c>
      <c r="F130" s="73"/>
      <c r="G130" s="94" t="b">
        <v>0</v>
      </c>
      <c r="H130" s="75"/>
      <c r="I130" s="76" t="str">
        <f>IF(K130&gt;1,VLOOKUP(K130,DB!$A$4:$B$500,2,0),"")</f>
        <v/>
      </c>
      <c r="J130" s="77" t="str">
        <f>IF(L130&gt;1,VLOOKUP(L130,DB!$A$4:$B$500,2,0),"")</f>
        <v/>
      </c>
      <c r="K130" s="78"/>
      <c r="L130" s="74"/>
      <c r="M130" s="71" t="str">
        <f>IF(B130&gt;1,VLOOKUP(B130,DB!$D$4:$F$800,3,0),"")</f>
        <v/>
      </c>
      <c r="N130" s="79"/>
      <c r="O130" s="74" t="str">
        <f t="shared" si="1"/>
        <v>RON</v>
      </c>
      <c r="Q130" s="1" t="str">
        <f t="shared" si="2"/>
        <v/>
      </c>
      <c r="R130" s="1" t="str">
        <f t="shared" si="3"/>
        <v>RON</v>
      </c>
      <c r="S130" s="1" t="str">
        <f t="shared" si="4"/>
        <v/>
      </c>
      <c r="T130" s="1" t="str">
        <f t="shared" si="5"/>
        <v/>
      </c>
      <c r="U130" s="1" t="str">
        <f t="shared" si="6"/>
        <v/>
      </c>
    </row>
    <row r="131" ht="15.75" customHeight="1">
      <c r="A131" s="81">
        <v>114.0</v>
      </c>
      <c r="B131" s="81"/>
      <c r="C131" s="81" t="str">
        <f>IF(B131&gt;1,VLOOKUP(B131,DB!$D$4:$E$800,2,0),"")</f>
        <v/>
      </c>
      <c r="D131" s="82"/>
      <c r="E131" s="105" t="b">
        <v>0</v>
      </c>
      <c r="F131" s="83"/>
      <c r="G131" s="92" t="b">
        <v>0</v>
      </c>
      <c r="H131" s="85"/>
      <c r="I131" s="86" t="str">
        <f>IF(K131&gt;1,VLOOKUP(K131,DB!$A$4:$B$500,2,0),"")</f>
        <v/>
      </c>
      <c r="J131" s="87" t="str">
        <f>IF(L131&gt;1,VLOOKUP(L131,DB!$A$4:$B$500,2,0),"")</f>
        <v/>
      </c>
      <c r="K131" s="88"/>
      <c r="L131" s="84"/>
      <c r="M131" s="81" t="str">
        <f>IF(B131&gt;1,VLOOKUP(B131,DB!$D$4:$F$800,3,0),"")</f>
        <v/>
      </c>
      <c r="N131" s="96"/>
      <c r="O131" s="84" t="str">
        <f t="shared" si="1"/>
        <v>RON</v>
      </c>
      <c r="Q131" s="1" t="str">
        <f t="shared" si="2"/>
        <v/>
      </c>
      <c r="R131" s="1" t="str">
        <f t="shared" si="3"/>
        <v>RON</v>
      </c>
      <c r="S131" s="1" t="str">
        <f t="shared" si="4"/>
        <v/>
      </c>
      <c r="T131" s="1" t="str">
        <f t="shared" si="5"/>
        <v/>
      </c>
      <c r="U131" s="1" t="str">
        <f t="shared" si="6"/>
        <v/>
      </c>
    </row>
    <row r="132" ht="15.75" customHeight="1">
      <c r="A132" s="71">
        <v>115.0</v>
      </c>
      <c r="B132" s="71"/>
      <c r="C132" s="71" t="str">
        <f>IF(B132&gt;1,VLOOKUP(B132,DB!$D$4:$E$800,2,0),"")</f>
        <v/>
      </c>
      <c r="D132" s="72"/>
      <c r="E132" s="104" t="b">
        <v>0</v>
      </c>
      <c r="F132" s="73"/>
      <c r="G132" s="94" t="b">
        <v>0</v>
      </c>
      <c r="H132" s="75"/>
      <c r="I132" s="76" t="str">
        <f>IF(K132&gt;1,VLOOKUP(K132,DB!$A$4:$B$500,2,0),"")</f>
        <v/>
      </c>
      <c r="J132" s="77" t="str">
        <f>IF(L132&gt;1,VLOOKUP(L132,DB!$A$4:$B$500,2,0),"")</f>
        <v/>
      </c>
      <c r="K132" s="78"/>
      <c r="L132" s="74"/>
      <c r="M132" s="71" t="str">
        <f>IF(B132&gt;1,VLOOKUP(B132,DB!$D$4:$F$800,3,0),"")</f>
        <v/>
      </c>
      <c r="N132" s="13"/>
      <c r="O132" s="74" t="str">
        <f t="shared" si="1"/>
        <v>RON</v>
      </c>
      <c r="Q132" s="1" t="str">
        <f t="shared" si="2"/>
        <v/>
      </c>
      <c r="R132" s="1" t="str">
        <f t="shared" si="3"/>
        <v>RON</v>
      </c>
      <c r="S132" s="1" t="str">
        <f t="shared" si="4"/>
        <v/>
      </c>
      <c r="T132" s="1" t="str">
        <f t="shared" si="5"/>
        <v/>
      </c>
      <c r="U132" s="1" t="str">
        <f t="shared" si="6"/>
        <v/>
      </c>
    </row>
    <row r="133" ht="15.75" customHeight="1">
      <c r="A133" s="81">
        <v>116.0</v>
      </c>
      <c r="B133" s="81"/>
      <c r="C133" s="81" t="str">
        <f>IF(B133&gt;1,VLOOKUP(B133,DB!$D$4:$E$800,2,0),"")</f>
        <v/>
      </c>
      <c r="D133" s="82"/>
      <c r="E133" s="105" t="b">
        <v>0</v>
      </c>
      <c r="F133" s="83"/>
      <c r="G133" s="92" t="b">
        <v>0</v>
      </c>
      <c r="H133" s="85"/>
      <c r="I133" s="86" t="str">
        <f>IF(K133&gt;1,VLOOKUP(K133,DB!$A$4:$B$500,2,0),"")</f>
        <v/>
      </c>
      <c r="J133" s="87" t="str">
        <f>IF(L133&gt;1,VLOOKUP(L133,DB!$A$4:$B$500,2,0),"")</f>
        <v/>
      </c>
      <c r="K133" s="88"/>
      <c r="L133" s="84"/>
      <c r="M133" s="81" t="str">
        <f>IF(B133&gt;1,VLOOKUP(B133,DB!$D$4:$F$800,3,0),"")</f>
        <v/>
      </c>
      <c r="N133" s="96"/>
      <c r="O133" s="84" t="str">
        <f t="shared" si="1"/>
        <v>RON</v>
      </c>
      <c r="Q133" s="1" t="str">
        <f t="shared" si="2"/>
        <v/>
      </c>
      <c r="R133" s="1" t="str">
        <f t="shared" si="3"/>
        <v>RON</v>
      </c>
      <c r="S133" s="1" t="str">
        <f t="shared" si="4"/>
        <v/>
      </c>
      <c r="T133" s="1" t="str">
        <f t="shared" si="5"/>
        <v/>
      </c>
      <c r="U133" s="1" t="str">
        <f t="shared" si="6"/>
        <v/>
      </c>
    </row>
    <row r="134" ht="15.75" customHeight="1">
      <c r="A134" s="90">
        <v>117.0</v>
      </c>
      <c r="B134" s="90"/>
      <c r="C134" s="71" t="str">
        <f>IF(B134&gt;1,VLOOKUP(B134,DB!$D$4:$E$800,2,0),"")</f>
        <v/>
      </c>
      <c r="D134" s="117"/>
      <c r="E134" s="118" t="b">
        <v>0</v>
      </c>
      <c r="F134" s="119"/>
      <c r="G134" s="120" t="b">
        <v>0</v>
      </c>
      <c r="H134" s="121"/>
      <c r="I134" s="76" t="str">
        <f>IF(K134&gt;1,VLOOKUP(K134,DB!$A$4:$B$500,2,0),"")</f>
        <v/>
      </c>
      <c r="J134" s="77" t="str">
        <f>IF(L134&gt;1,VLOOKUP(L134,DB!$A$4:$B$500,2,0),"")</f>
        <v/>
      </c>
      <c r="K134" s="122"/>
      <c r="L134" s="123"/>
      <c r="M134" s="71" t="str">
        <f>IF(B134&gt;1,VLOOKUP(B134,DB!$D$4:$F$800,3,0),"")</f>
        <v/>
      </c>
      <c r="N134" s="124"/>
      <c r="O134" s="123" t="str">
        <f t="shared" si="1"/>
        <v>RON</v>
      </c>
      <c r="Q134" s="1" t="str">
        <f t="shared" si="2"/>
        <v/>
      </c>
      <c r="R134" s="1" t="str">
        <f t="shared" si="3"/>
        <v>RON</v>
      </c>
      <c r="S134" s="1" t="str">
        <f t="shared" si="4"/>
        <v/>
      </c>
      <c r="T134" s="1" t="str">
        <f t="shared" si="5"/>
        <v/>
      </c>
      <c r="U134" s="1" t="str">
        <f t="shared" si="6"/>
        <v/>
      </c>
    </row>
    <row r="135" ht="15.75" customHeight="1">
      <c r="A135" s="81">
        <v>118.0</v>
      </c>
      <c r="B135" s="81"/>
      <c r="C135" s="81" t="str">
        <f>IF(B135&gt;1,VLOOKUP(B135,DB!$D$4:$E$800,2,0),"")</f>
        <v/>
      </c>
      <c r="D135" s="82"/>
      <c r="E135" s="105" t="b">
        <v>0</v>
      </c>
      <c r="F135" s="83"/>
      <c r="G135" s="92" t="b">
        <v>0</v>
      </c>
      <c r="H135" s="85"/>
      <c r="I135" s="86" t="str">
        <f>IF(K135&gt;1,VLOOKUP(K135,DB!$A$4:$B$500,2,0),"")</f>
        <v/>
      </c>
      <c r="J135" s="87" t="str">
        <f>IF(L135&gt;1,VLOOKUP(L135,DB!$A$4:$B$500,2,0),"")</f>
        <v/>
      </c>
      <c r="K135" s="88"/>
      <c r="L135" s="84"/>
      <c r="M135" s="81" t="str">
        <f>IF(B135&gt;1,VLOOKUP(B135,DB!$D$4:$F$800,3,0),"")</f>
        <v/>
      </c>
      <c r="N135" s="96"/>
      <c r="O135" s="84" t="str">
        <f t="shared" si="1"/>
        <v>RON</v>
      </c>
      <c r="Q135" s="1" t="str">
        <f t="shared" si="2"/>
        <v/>
      </c>
      <c r="R135" s="1" t="str">
        <f t="shared" si="3"/>
        <v>RON</v>
      </c>
      <c r="S135" s="1" t="str">
        <f t="shared" si="4"/>
        <v/>
      </c>
      <c r="T135" s="1" t="str">
        <f t="shared" si="5"/>
        <v/>
      </c>
      <c r="U135" s="1" t="str">
        <f t="shared" si="6"/>
        <v/>
      </c>
    </row>
    <row r="136" ht="15.75" customHeight="1">
      <c r="A136" s="90">
        <v>119.0</v>
      </c>
      <c r="B136" s="90"/>
      <c r="C136" s="71" t="str">
        <f>IF(B136&gt;1,VLOOKUP(B136,DB!$D$4:$E$800,2,0),"")</f>
        <v/>
      </c>
      <c r="D136" s="117"/>
      <c r="E136" s="118" t="b">
        <v>0</v>
      </c>
      <c r="F136" s="119"/>
      <c r="G136" s="120" t="b">
        <v>0</v>
      </c>
      <c r="H136" s="121"/>
      <c r="I136" s="76" t="str">
        <f>IF(K136&gt;1,VLOOKUP(K136,DB!$A$4:$B$500,2,0),"")</f>
        <v/>
      </c>
      <c r="J136" s="77" t="str">
        <f>IF(L136&gt;1,VLOOKUP(L136,DB!$A$4:$B$500,2,0),"")</f>
        <v/>
      </c>
      <c r="K136" s="122"/>
      <c r="L136" s="123"/>
      <c r="M136" s="71" t="str">
        <f>IF(B136&gt;1,VLOOKUP(B136,DB!$D$4:$F$800,3,0),"")</f>
        <v/>
      </c>
      <c r="N136" s="124"/>
      <c r="O136" s="123" t="str">
        <f t="shared" si="1"/>
        <v>RON</v>
      </c>
      <c r="Q136" s="1" t="str">
        <f t="shared" si="2"/>
        <v/>
      </c>
      <c r="R136" s="1" t="str">
        <f t="shared" si="3"/>
        <v>RON</v>
      </c>
      <c r="S136" s="1" t="str">
        <f t="shared" si="4"/>
        <v/>
      </c>
      <c r="T136" s="1" t="str">
        <f t="shared" si="5"/>
        <v/>
      </c>
      <c r="U136" s="1" t="str">
        <f t="shared" si="6"/>
        <v/>
      </c>
    </row>
    <row r="137" ht="15.75" customHeight="1">
      <c r="A137" s="81">
        <v>120.0</v>
      </c>
      <c r="B137" s="81"/>
      <c r="C137" s="81" t="str">
        <f>IF(B137&gt;1,VLOOKUP(B137,DB!$D$4:$E$800,2,0),"")</f>
        <v/>
      </c>
      <c r="D137" s="82"/>
      <c r="E137" s="105" t="b">
        <v>0</v>
      </c>
      <c r="F137" s="83"/>
      <c r="G137" s="92" t="b">
        <v>0</v>
      </c>
      <c r="H137" s="85"/>
      <c r="I137" s="86" t="str">
        <f>IF(K137&gt;1,VLOOKUP(K137,DB!$A$4:$B$500,2,0),"")</f>
        <v/>
      </c>
      <c r="J137" s="87" t="str">
        <f>IF(L137&gt;1,VLOOKUP(L137,DB!$A$4:$B$500,2,0),"")</f>
        <v/>
      </c>
      <c r="K137" s="88"/>
      <c r="L137" s="84"/>
      <c r="M137" s="81" t="str">
        <f>IF(B137&gt;1,VLOOKUP(B137,DB!$D$4:$F$800,3,0),"")</f>
        <v/>
      </c>
      <c r="N137" s="96"/>
      <c r="O137" s="84" t="str">
        <f t="shared" si="1"/>
        <v>RON</v>
      </c>
      <c r="Q137" s="1" t="str">
        <f t="shared" si="2"/>
        <v/>
      </c>
      <c r="R137" s="1" t="str">
        <f t="shared" si="3"/>
        <v>RON</v>
      </c>
      <c r="S137" s="1" t="str">
        <f t="shared" si="4"/>
        <v/>
      </c>
      <c r="T137" s="1" t="str">
        <f t="shared" si="5"/>
        <v/>
      </c>
      <c r="U137" s="1" t="str">
        <f t="shared" si="6"/>
        <v/>
      </c>
    </row>
    <row r="138" ht="15.75" customHeight="1">
      <c r="A138" s="90">
        <v>121.0</v>
      </c>
      <c r="B138" s="90"/>
      <c r="C138" s="71" t="str">
        <f>IF(B138&gt;1,VLOOKUP(B138,DB!$D$4:$E$800,2,0),"")</f>
        <v/>
      </c>
      <c r="D138" s="117"/>
      <c r="E138" s="118" t="b">
        <v>0</v>
      </c>
      <c r="F138" s="119"/>
      <c r="G138" s="120" t="b">
        <v>0</v>
      </c>
      <c r="H138" s="121"/>
      <c r="I138" s="76" t="str">
        <f>IF(K138&gt;1,VLOOKUP(K138,DB!$A$4:$B$500,2,0),"")</f>
        <v/>
      </c>
      <c r="J138" s="77" t="str">
        <f>IF(L138&gt;1,VLOOKUP(L138,DB!$A$4:$B$500,2,0),"")</f>
        <v/>
      </c>
      <c r="K138" s="122"/>
      <c r="L138" s="123"/>
      <c r="M138" s="71" t="str">
        <f>IF(B138&gt;1,VLOOKUP(B138,DB!$D$4:$F$800,3,0),"")</f>
        <v/>
      </c>
      <c r="N138" s="124"/>
      <c r="O138" s="123" t="str">
        <f t="shared" si="1"/>
        <v>RON</v>
      </c>
      <c r="Q138" s="1" t="str">
        <f t="shared" si="2"/>
        <v/>
      </c>
      <c r="R138" s="1" t="str">
        <f t="shared" si="3"/>
        <v>RON</v>
      </c>
      <c r="S138" s="1" t="str">
        <f t="shared" si="4"/>
        <v/>
      </c>
      <c r="T138" s="1" t="str">
        <f t="shared" si="5"/>
        <v/>
      </c>
      <c r="U138" s="1" t="str">
        <f t="shared" si="6"/>
        <v/>
      </c>
    </row>
    <row r="139" ht="15.75" customHeight="1">
      <c r="A139" s="81">
        <v>122.0</v>
      </c>
      <c r="B139" s="81"/>
      <c r="C139" s="81" t="str">
        <f>IF(B139&gt;1,VLOOKUP(B139,DB!$D$4:$E$800,2,0),"")</f>
        <v/>
      </c>
      <c r="D139" s="82"/>
      <c r="E139" s="105" t="b">
        <v>0</v>
      </c>
      <c r="F139" s="83"/>
      <c r="G139" s="92" t="b">
        <v>0</v>
      </c>
      <c r="H139" s="85"/>
      <c r="I139" s="86" t="str">
        <f>IF(K139&gt;1,VLOOKUP(K139,DB!$A$4:$B$500,2,0),"")</f>
        <v/>
      </c>
      <c r="J139" s="87" t="str">
        <f>IF(L139&gt;1,VLOOKUP(L139,DB!$A$4:$B$500,2,0),"")</f>
        <v/>
      </c>
      <c r="K139" s="88"/>
      <c r="L139" s="84"/>
      <c r="M139" s="81" t="str">
        <f>IF(B139&gt;1,VLOOKUP(B139,DB!$D$4:$F$800,3,0),"")</f>
        <v/>
      </c>
      <c r="N139" s="96"/>
      <c r="O139" s="84" t="str">
        <f t="shared" si="1"/>
        <v>RON</v>
      </c>
      <c r="Q139" s="1" t="str">
        <f t="shared" si="2"/>
        <v/>
      </c>
      <c r="R139" s="1" t="str">
        <f t="shared" si="3"/>
        <v>RON</v>
      </c>
      <c r="S139" s="1" t="str">
        <f t="shared" si="4"/>
        <v/>
      </c>
      <c r="T139" s="1" t="str">
        <f t="shared" si="5"/>
        <v/>
      </c>
      <c r="U139" s="1" t="str">
        <f t="shared" si="6"/>
        <v/>
      </c>
    </row>
    <row r="140" ht="15.75" customHeight="1">
      <c r="A140" s="90">
        <v>123.0</v>
      </c>
      <c r="B140" s="90"/>
      <c r="C140" s="71" t="str">
        <f>IF(B140&gt;1,VLOOKUP(B140,DB!$D$4:$E$800,2,0),"")</f>
        <v/>
      </c>
      <c r="D140" s="117"/>
      <c r="E140" s="118" t="b">
        <v>0</v>
      </c>
      <c r="F140" s="119"/>
      <c r="G140" s="120" t="b">
        <v>0</v>
      </c>
      <c r="H140" s="121"/>
      <c r="I140" s="76" t="str">
        <f>IF(K140&gt;1,VLOOKUP(K140,DB!$A$4:$B$500,2,0),"")</f>
        <v/>
      </c>
      <c r="J140" s="77" t="str">
        <f>IF(L140&gt;1,VLOOKUP(L140,DB!$A$4:$B$500,2,0),"")</f>
        <v/>
      </c>
      <c r="K140" s="122"/>
      <c r="L140" s="123"/>
      <c r="M140" s="71" t="str">
        <f>IF(B140&gt;1,VLOOKUP(B140,DB!$D$4:$F$800,3,0),"")</f>
        <v/>
      </c>
      <c r="N140" s="124"/>
      <c r="O140" s="123" t="str">
        <f t="shared" si="1"/>
        <v>RON</v>
      </c>
      <c r="Q140" s="1" t="str">
        <f t="shared" si="2"/>
        <v/>
      </c>
      <c r="R140" s="1" t="str">
        <f t="shared" si="3"/>
        <v>RON</v>
      </c>
      <c r="S140" s="1" t="str">
        <f t="shared" si="4"/>
        <v/>
      </c>
      <c r="T140" s="1" t="str">
        <f t="shared" si="5"/>
        <v/>
      </c>
      <c r="U140" s="1" t="str">
        <f t="shared" si="6"/>
        <v/>
      </c>
    </row>
    <row r="141" ht="15.75" customHeight="1">
      <c r="A141" s="81">
        <v>124.0</v>
      </c>
      <c r="B141" s="81"/>
      <c r="C141" s="81" t="str">
        <f>IF(B141&gt;1,VLOOKUP(B141,DB!$D$4:$E$800,2,0),"")</f>
        <v/>
      </c>
      <c r="D141" s="82"/>
      <c r="E141" s="105" t="b">
        <v>0</v>
      </c>
      <c r="F141" s="83"/>
      <c r="G141" s="92" t="b">
        <v>0</v>
      </c>
      <c r="H141" s="85"/>
      <c r="I141" s="86" t="str">
        <f>IF(K141&gt;1,VLOOKUP(K141,DB!$A$4:$B$500,2,0),"")</f>
        <v/>
      </c>
      <c r="J141" s="87" t="str">
        <f>IF(L141&gt;1,VLOOKUP(L141,DB!$A$4:$B$500,2,0),"")</f>
        <v/>
      </c>
      <c r="K141" s="88"/>
      <c r="L141" s="84"/>
      <c r="M141" s="81" t="str">
        <f>IF(B141&gt;1,VLOOKUP(B141,DB!$D$4:$F$800,3,0),"")</f>
        <v/>
      </c>
      <c r="N141" s="96"/>
      <c r="O141" s="84" t="str">
        <f t="shared" si="1"/>
        <v>RON</v>
      </c>
      <c r="Q141" s="1" t="str">
        <f t="shared" si="2"/>
        <v/>
      </c>
      <c r="R141" s="1" t="str">
        <f t="shared" si="3"/>
        <v>RON</v>
      </c>
      <c r="S141" s="1" t="str">
        <f t="shared" si="4"/>
        <v/>
      </c>
      <c r="T141" s="1" t="str">
        <f t="shared" si="5"/>
        <v/>
      </c>
      <c r="U141" s="1" t="str">
        <f t="shared" si="6"/>
        <v/>
      </c>
    </row>
    <row r="142" ht="15.75" customHeight="1">
      <c r="A142" s="90">
        <v>125.0</v>
      </c>
      <c r="B142" s="90"/>
      <c r="C142" s="71" t="str">
        <f>IF(B142&gt;1,VLOOKUP(B142,DB!$D$4:$E$800,2,0),"")</f>
        <v/>
      </c>
      <c r="D142" s="117"/>
      <c r="E142" s="118" t="b">
        <v>0</v>
      </c>
      <c r="F142" s="119"/>
      <c r="G142" s="120" t="b">
        <v>0</v>
      </c>
      <c r="H142" s="121"/>
      <c r="I142" s="76" t="str">
        <f>IF(K142&gt;1,VLOOKUP(K142,DB!$A$4:$B$500,2,0),"")</f>
        <v/>
      </c>
      <c r="J142" s="77" t="str">
        <f>IF(L142&gt;1,VLOOKUP(L142,DB!$A$4:$B$500,2,0),"")</f>
        <v/>
      </c>
      <c r="K142" s="122"/>
      <c r="L142" s="123"/>
      <c r="M142" s="71" t="str">
        <f>IF(B142&gt;1,VLOOKUP(B142,DB!$D$4:$F$800,3,0),"")</f>
        <v/>
      </c>
      <c r="N142" s="124"/>
      <c r="O142" s="123" t="str">
        <f t="shared" si="1"/>
        <v>RON</v>
      </c>
      <c r="Q142" s="1" t="str">
        <f t="shared" si="2"/>
        <v/>
      </c>
      <c r="R142" s="1" t="str">
        <f t="shared" si="3"/>
        <v>RON</v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81">
        <v>126.0</v>
      </c>
      <c r="B143" s="81"/>
      <c r="C143" s="81" t="str">
        <f>IF(B143&gt;1,VLOOKUP(B143,DB!$D$4:$E$800,2,0),"")</f>
        <v/>
      </c>
      <c r="D143" s="82"/>
      <c r="E143" s="105" t="b">
        <v>0</v>
      </c>
      <c r="F143" s="83"/>
      <c r="G143" s="92" t="b">
        <v>0</v>
      </c>
      <c r="H143" s="85"/>
      <c r="I143" s="86" t="str">
        <f>IF(K143&gt;1,VLOOKUP(K143,DB!$A$4:$B$500,2,0),"")</f>
        <v/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/>
      </c>
      <c r="N143" s="96"/>
      <c r="O143" s="84" t="str">
        <f t="shared" si="1"/>
        <v>RON</v>
      </c>
      <c r="Q143" s="1" t="str">
        <f t="shared" si="2"/>
        <v/>
      </c>
      <c r="R143" s="1" t="str">
        <f t="shared" si="3"/>
        <v>RON</v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90">
        <v>127.0</v>
      </c>
      <c r="B144" s="90"/>
      <c r="C144" s="71" t="str">
        <f>IF(B144&gt;1,VLOOKUP(B144,DB!$D$4:$E$800,2,0),"")</f>
        <v/>
      </c>
      <c r="D144" s="117"/>
      <c r="E144" s="118" t="b">
        <v>0</v>
      </c>
      <c r="F144" s="119"/>
      <c r="G144" s="120" t="b">
        <v>0</v>
      </c>
      <c r="H144" s="121"/>
      <c r="I144" s="76" t="str">
        <f>IF(K144&gt;1,VLOOKUP(K144,DB!$A$4:$B$500,2,0),"")</f>
        <v/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/>
      </c>
      <c r="N144" s="124"/>
      <c r="O144" s="123" t="str">
        <f t="shared" si="1"/>
        <v>RON</v>
      </c>
      <c r="Q144" s="1" t="str">
        <f t="shared" si="2"/>
        <v/>
      </c>
      <c r="R144" s="1" t="str">
        <f t="shared" si="3"/>
        <v>RON</v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81">
        <v>128.0</v>
      </c>
      <c r="B145" s="81"/>
      <c r="C145" s="81" t="str">
        <f>IF(B145&gt;1,VLOOKUP(B145,DB!$D$4:$E$800,2,0),"")</f>
        <v/>
      </c>
      <c r="D145" s="82"/>
      <c r="E145" s="105" t="b">
        <v>0</v>
      </c>
      <c r="F145" s="83"/>
      <c r="G145" s="92" t="b">
        <v>0</v>
      </c>
      <c r="H145" s="85"/>
      <c r="I145" s="86" t="str">
        <f>IF(K145&gt;1,VLOOKUP(K145,DB!$A$4:$B$500,2,0),"")</f>
        <v/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/>
      </c>
      <c r="N145" s="96"/>
      <c r="O145" s="84" t="str">
        <f t="shared" si="1"/>
        <v>RON</v>
      </c>
      <c r="Q145" s="1" t="str">
        <f t="shared" si="2"/>
        <v/>
      </c>
      <c r="R145" s="1" t="str">
        <f t="shared" si="3"/>
        <v>RON</v>
      </c>
      <c r="S145" s="1" t="str">
        <f t="shared" si="4"/>
        <v/>
      </c>
      <c r="T145" s="1" t="str">
        <f t="shared" si="5"/>
        <v/>
      </c>
      <c r="U145" s="1" t="str">
        <f t="shared" si="6"/>
        <v/>
      </c>
    </row>
    <row r="146" ht="15.75" customHeight="1">
      <c r="A146" s="90">
        <v>129.0</v>
      </c>
      <c r="B146" s="90"/>
      <c r="C146" s="71" t="str">
        <f>IF(B146&gt;1,VLOOKUP(B146,DB!$D$4:$E$800,2,0),"")</f>
        <v/>
      </c>
      <c r="D146" s="117"/>
      <c r="E146" s="118" t="b">
        <v>0</v>
      </c>
      <c r="F146" s="119"/>
      <c r="G146" s="120" t="b">
        <v>0</v>
      </c>
      <c r="H146" s="121"/>
      <c r="I146" s="76" t="str">
        <f>IF(K146&gt;1,VLOOKUP(K146,DB!$A$4:$B$500,2,0),"")</f>
        <v/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/>
      </c>
      <c r="N146" s="124"/>
      <c r="O146" s="123" t="str">
        <f t="shared" si="1"/>
        <v>RON</v>
      </c>
      <c r="Q146" s="1" t="str">
        <f t="shared" si="2"/>
        <v/>
      </c>
      <c r="R146" s="1" t="str">
        <f t="shared" si="3"/>
        <v>RON</v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81">
        <v>130.0</v>
      </c>
      <c r="B147" s="81"/>
      <c r="C147" s="81" t="str">
        <f>IF(B147&gt;1,VLOOKUP(B147,DB!$D$4:$E$800,2,0),"")</f>
        <v/>
      </c>
      <c r="D147" s="82"/>
      <c r="E147" s="105" t="b">
        <v>0</v>
      </c>
      <c r="F147" s="83"/>
      <c r="G147" s="92" t="b">
        <v>0</v>
      </c>
      <c r="H147" s="85"/>
      <c r="I147" s="86" t="str">
        <f>IF(K147&gt;1,VLOOKUP(K147,DB!$A$4:$B$500,2,0),"")</f>
        <v/>
      </c>
      <c r="J147" s="87" t="str">
        <f>IF(L147&gt;1,VLOOKUP(L147,DB!$A$4:$B$500,2,0),"")</f>
        <v/>
      </c>
      <c r="K147" s="88"/>
      <c r="L147" s="84"/>
      <c r="M147" s="81" t="str">
        <f>IF(B147&gt;1,VLOOKUP(B147,DB!$D$4:$F$800,3,0),"")</f>
        <v/>
      </c>
      <c r="N147" s="96"/>
      <c r="O147" s="84" t="str">
        <f t="shared" si="1"/>
        <v>RON</v>
      </c>
      <c r="Q147" s="1" t="str">
        <f t="shared" si="2"/>
        <v/>
      </c>
      <c r="R147" s="1" t="str">
        <f t="shared" si="3"/>
        <v>RON</v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90">
        <v>131.0</v>
      </c>
      <c r="B148" s="90"/>
      <c r="C148" s="71" t="str">
        <f>IF(B148&gt;1,VLOOKUP(B148,DB!$D$4:$E$800,2,0),"")</f>
        <v/>
      </c>
      <c r="D148" s="117"/>
      <c r="E148" s="118" t="b">
        <v>0</v>
      </c>
      <c r="F148" s="119"/>
      <c r="G148" s="120" t="b">
        <v>0</v>
      </c>
      <c r="H148" s="121"/>
      <c r="I148" s="76" t="str">
        <f>IF(K148&gt;1,VLOOKUP(K148,DB!$A$4:$B$500,2,0),"")</f>
        <v/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/>
      </c>
      <c r="N148" s="124"/>
      <c r="O148" s="123" t="str">
        <f t="shared" si="1"/>
        <v>RON</v>
      </c>
      <c r="Q148" s="1" t="str">
        <f t="shared" si="2"/>
        <v/>
      </c>
      <c r="R148" s="1" t="str">
        <f t="shared" si="3"/>
        <v>RON</v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2"/>
      <c r="E149" s="105" t="b">
        <v>0</v>
      </c>
      <c r="F149" s="83"/>
      <c r="G149" s="92" t="b">
        <v>0</v>
      </c>
      <c r="H149" s="85"/>
      <c r="I149" s="86" t="str">
        <f>IF(K149&gt;1,VLOOKUP(K149,DB!$A$4:$B$500,2,0),"")</f>
        <v/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/>
      </c>
      <c r="N149" s="96"/>
      <c r="O149" s="84" t="str">
        <f t="shared" si="1"/>
        <v>RON</v>
      </c>
      <c r="Q149" s="1" t="str">
        <f t="shared" si="2"/>
        <v/>
      </c>
      <c r="R149" s="1" t="str">
        <f t="shared" si="3"/>
        <v>RON</v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117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1"/>
        <v>RON</v>
      </c>
      <c r="Q150" s="1" t="str">
        <f t="shared" si="2"/>
        <v/>
      </c>
      <c r="R150" s="1" t="str">
        <f t="shared" si="3"/>
        <v>RON</v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1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1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1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1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1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1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1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1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1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1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1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1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1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1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1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1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1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88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3" width="5.13"/>
    <col customWidth="1" min="24" max="24" width="1.88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45841.0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1181</v>
      </c>
      <c r="D10" s="27"/>
      <c r="E10" s="26" t="s">
        <v>1267</v>
      </c>
      <c r="F10" s="28"/>
      <c r="G10" s="28"/>
      <c r="H10" s="27"/>
    </row>
    <row r="11" ht="15.75" customHeight="1">
      <c r="A11" s="25"/>
      <c r="B11" s="21"/>
      <c r="C11" s="29" t="s">
        <v>1183</v>
      </c>
      <c r="D11" s="30"/>
      <c r="E11" s="26" t="s">
        <v>1268</v>
      </c>
      <c r="F11" s="28"/>
      <c r="G11" s="28"/>
      <c r="H11" s="27"/>
    </row>
    <row r="12" ht="15.75" customHeight="1">
      <c r="A12" s="25"/>
      <c r="B12" s="21"/>
      <c r="C12" s="29" t="s">
        <v>1185</v>
      </c>
      <c r="D12" s="30"/>
      <c r="E12" s="29" t="s">
        <v>1269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8"/>
      <c r="D17" s="60"/>
      <c r="E17" s="61"/>
      <c r="F17" s="62"/>
      <c r="G17" s="63"/>
      <c r="H17" s="58"/>
      <c r="I17" s="66"/>
      <c r="J17" s="67"/>
      <c r="K17" s="66"/>
      <c r="L17" s="67"/>
      <c r="M17" s="139"/>
      <c r="N17" s="69"/>
      <c r="O17" s="14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6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2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2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916</v>
      </c>
      <c r="C27" s="81" t="str">
        <f>IF(B27&gt;1,VLOOKUP(B27,DB!$D$4:$E$800,2,0),"")</f>
        <v>HK 800</v>
      </c>
      <c r="D27" s="82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1211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N-2409K</v>
      </c>
      <c r="U27" s="1" t="str">
        <f t="shared" si="6"/>
        <v>AFM</v>
      </c>
    </row>
    <row r="28" ht="15.75" customHeight="1">
      <c r="A28" s="71">
        <v>11.0</v>
      </c>
      <c r="B28" s="71" t="s">
        <v>1123</v>
      </c>
      <c r="C28" s="71" t="str">
        <f>IF(B28&gt;1,VLOOKUP(B28,DB!$D$4:$E$800,2,0),"")</f>
        <v>KING AIR</v>
      </c>
      <c r="D28" s="72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">
        <v>1211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KING AIR</v>
      </c>
      <c r="T28" s="1" t="str">
        <f t="shared" si="5"/>
        <v>T7-HNC</v>
      </c>
      <c r="U28" s="1" t="str">
        <f t="shared" si="6"/>
        <v>AFM</v>
      </c>
    </row>
    <row r="29" ht="15.75" customHeight="1">
      <c r="A29" s="81">
        <v>12.0</v>
      </c>
      <c r="B29" s="81" t="s">
        <v>963</v>
      </c>
      <c r="C29" s="81" t="str">
        <f>IF(B29&gt;1,VLOOKUP(B29,DB!$D$4:$E$800,2,0),"")</f>
        <v>HK 800</v>
      </c>
      <c r="D29" s="82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">
        <v>1214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HK 800</v>
      </c>
      <c r="T29" s="1" t="str">
        <f t="shared" si="5"/>
        <v>T7-FCN</v>
      </c>
      <c r="U29" s="1" t="str">
        <f t="shared" si="6"/>
        <v>KARISMA</v>
      </c>
    </row>
    <row r="30" ht="15.75" customHeight="1">
      <c r="A30" s="71">
        <v>13.0</v>
      </c>
      <c r="B30" s="71" t="s">
        <v>978</v>
      </c>
      <c r="C30" s="71" t="str">
        <f>IF(B30&gt;1,VLOOKUP(B30,DB!$D$4:$E$800,2,0),"")</f>
        <v>EMB 135</v>
      </c>
      <c r="D30" s="72" t="s">
        <v>7</v>
      </c>
      <c r="E30" s="73" t="b">
        <v>0</v>
      </c>
      <c r="F30" s="73">
        <v>0.5486111111111112</v>
      </c>
      <c r="G30" s="74" t="b">
        <v>1</v>
      </c>
      <c r="H30" s="75" t="s">
        <v>1217</v>
      </c>
      <c r="I30" s="76" t="str">
        <f>IF(K30&gt;1,VLOOKUP(K30,DB!$A$4:$B$500,2,0),"")</f>
        <v>EX RON</v>
      </c>
      <c r="J30" s="74" t="s">
        <v>1249</v>
      </c>
      <c r="K30" s="78" t="s">
        <v>7</v>
      </c>
      <c r="L30" s="74"/>
      <c r="M30" s="71" t="s">
        <v>1214</v>
      </c>
      <c r="N30" s="79"/>
      <c r="O30" s="74" t="str">
        <f t="shared" si="1"/>
        <v/>
      </c>
      <c r="Q30" s="1" t="str">
        <f t="shared" si="2"/>
        <v/>
      </c>
      <c r="R30" s="1" t="str">
        <f t="shared" si="3"/>
        <v/>
      </c>
      <c r="S30" s="1" t="str">
        <f t="shared" si="4"/>
        <v/>
      </c>
      <c r="T30" s="1" t="str">
        <f t="shared" si="5"/>
        <v/>
      </c>
      <c r="U30" s="1" t="str">
        <f t="shared" si="6"/>
        <v/>
      </c>
    </row>
    <row r="31" ht="15.75" customHeight="1">
      <c r="A31" s="81">
        <v>14.0</v>
      </c>
      <c r="B31" s="81" t="s">
        <v>806</v>
      </c>
      <c r="C31" s="81" t="str">
        <f>IF(B31&gt;1,VLOOKUP(B31,DB!$D$4:$E$800,2,0),"")</f>
        <v>EC 135</v>
      </c>
      <c r="D31" s="82" t="s">
        <v>7</v>
      </c>
      <c r="E31" s="83" t="b">
        <v>0</v>
      </c>
      <c r="F31" s="83"/>
      <c r="G31" s="84" t="b">
        <v>0</v>
      </c>
      <c r="H31" s="85" t="s">
        <v>1219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tr">
        <f>IF(B31&gt;1,VLOOKUP(B31,DB!$D$4:$F$800,3,0),"")</f>
        <v>PREMI</v>
      </c>
      <c r="N31" s="89"/>
      <c r="O31" s="84" t="str">
        <f t="shared" si="1"/>
        <v>RON</v>
      </c>
      <c r="Q31" s="1" t="str">
        <f t="shared" si="2"/>
        <v>SA02</v>
      </c>
      <c r="R31" s="1" t="str">
        <f t="shared" si="3"/>
        <v>RON</v>
      </c>
      <c r="S31" s="1" t="str">
        <f t="shared" si="4"/>
        <v>EC 135</v>
      </c>
      <c r="T31" s="1" t="str">
        <f t="shared" si="5"/>
        <v>PK-RJH</v>
      </c>
      <c r="U31" s="1" t="str">
        <f t="shared" si="6"/>
        <v>PREMI</v>
      </c>
    </row>
    <row r="32" ht="15.75" customHeight="1">
      <c r="A32" s="71">
        <v>15.0</v>
      </c>
      <c r="B32" s="71" t="s">
        <v>307</v>
      </c>
      <c r="C32" s="71" t="str">
        <f>IF(B32&gt;1,VLOOKUP(B32,DB!$D$4:$E$800,2,0),"")</f>
        <v>A 320</v>
      </c>
      <c r="D32" s="72" t="s">
        <v>7</v>
      </c>
      <c r="E32" s="73" t="b">
        <v>0</v>
      </c>
      <c r="F32" s="73"/>
      <c r="G32" s="74" t="b">
        <v>0</v>
      </c>
      <c r="H32" s="75" t="s">
        <v>1220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tr">
        <f>IF(B32&gt;1,VLOOKUP(B32,DB!$D$4:$F$800,3,0),"")</f>
        <v>BATIK AIR</v>
      </c>
      <c r="N32" s="79"/>
      <c r="O32" s="74" t="str">
        <f t="shared" si="1"/>
        <v>RON</v>
      </c>
      <c r="Q32" s="1" t="str">
        <f t="shared" si="2"/>
        <v>SA03</v>
      </c>
      <c r="R32" s="1" t="str">
        <f t="shared" si="3"/>
        <v>RON</v>
      </c>
      <c r="S32" s="1" t="str">
        <f t="shared" si="4"/>
        <v>A 320</v>
      </c>
      <c r="T32" s="1" t="str">
        <f t="shared" si="5"/>
        <v>PK-LUR</v>
      </c>
      <c r="U32" s="1" t="str">
        <f t="shared" si="6"/>
        <v>BATIK AIR</v>
      </c>
    </row>
    <row r="33" ht="15.75" customHeight="1">
      <c r="A33" s="81">
        <v>16.0</v>
      </c>
      <c r="B33" s="81" t="s">
        <v>785</v>
      </c>
      <c r="C33" s="81" t="str">
        <f>IF(B33&gt;1,VLOOKUP(B33,DB!$D$4:$E$800,2,0),"")</f>
        <v>L 1000</v>
      </c>
      <c r="D33" s="82" t="s">
        <v>7</v>
      </c>
      <c r="E33" s="83" t="b">
        <v>0</v>
      </c>
      <c r="F33" s="83">
        <v>0.36180555555555555</v>
      </c>
      <c r="G33" s="84" t="b">
        <v>1</v>
      </c>
      <c r="H33" s="85" t="s">
        <v>1223</v>
      </c>
      <c r="I33" s="86" t="str">
        <f>IF(K33&gt;1,VLOOKUP(K33,DB!$A$4:$B$500,2,0),"")</f>
        <v>EX RON</v>
      </c>
      <c r="J33" s="84" t="s">
        <v>1216</v>
      </c>
      <c r="K33" s="88" t="s">
        <v>7</v>
      </c>
      <c r="L33" s="84"/>
      <c r="M33" s="81" t="str">
        <f>IF(B33&gt;1,VLOOKUP(B33,DB!$D$4:$F$800,3,0),"")</f>
        <v>PREMI</v>
      </c>
      <c r="N33" s="89"/>
      <c r="O33" s="84" t="str">
        <f t="shared" si="1"/>
        <v/>
      </c>
      <c r="Q33" s="1" t="str">
        <f t="shared" si="2"/>
        <v/>
      </c>
      <c r="R33" s="1" t="str">
        <f t="shared" si="3"/>
        <v/>
      </c>
      <c r="S33" s="1" t="str">
        <f t="shared" si="4"/>
        <v/>
      </c>
      <c r="T33" s="1" t="str">
        <f t="shared" si="5"/>
        <v/>
      </c>
      <c r="U33" s="1" t="str">
        <f t="shared" si="6"/>
        <v/>
      </c>
    </row>
    <row r="34" ht="15.75" customHeight="1">
      <c r="A34" s="71">
        <v>17.0</v>
      </c>
      <c r="B34" s="71" t="s">
        <v>893</v>
      </c>
      <c r="C34" s="71" t="str">
        <f>IF(B34&gt;1,VLOOKUP(B34,DB!$D$4:$E$800,2,0),"")</f>
        <v>G VI</v>
      </c>
      <c r="D34" s="72" t="s">
        <v>7</v>
      </c>
      <c r="E34" s="73" t="b">
        <v>0</v>
      </c>
      <c r="F34" s="73"/>
      <c r="G34" s="74" t="b">
        <v>0</v>
      </c>
      <c r="H34" s="75" t="s">
        <v>1224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">
        <v>1211</v>
      </c>
      <c r="N34" s="79"/>
      <c r="O34" s="74" t="str">
        <f t="shared" si="1"/>
        <v>RON</v>
      </c>
      <c r="Q34" s="1" t="str">
        <f t="shared" si="2"/>
        <v>SA05</v>
      </c>
      <c r="R34" s="1" t="str">
        <f t="shared" si="3"/>
        <v>RON</v>
      </c>
      <c r="S34" s="1" t="str">
        <f t="shared" si="4"/>
        <v>G VI</v>
      </c>
      <c r="T34" s="1" t="str">
        <f t="shared" si="5"/>
        <v>T7-X14</v>
      </c>
      <c r="U34" s="1" t="str">
        <f t="shared" si="6"/>
        <v>AFM</v>
      </c>
    </row>
    <row r="35" ht="15.75" customHeight="1">
      <c r="A35" s="81">
        <v>18.0</v>
      </c>
      <c r="B35" s="81" t="s">
        <v>803</v>
      </c>
      <c r="C35" s="81" t="str">
        <f>IF(B35&gt;1,VLOOKUP(B35,DB!$D$4:$E$800,2,0),"")</f>
        <v>EMB 135</v>
      </c>
      <c r="D35" s="82" t="s">
        <v>7</v>
      </c>
      <c r="E35" s="83" t="b">
        <v>0</v>
      </c>
      <c r="F35" s="83">
        <v>0.6666666666666666</v>
      </c>
      <c r="G35" s="84" t="b">
        <v>1</v>
      </c>
      <c r="H35" s="85" t="s">
        <v>1226</v>
      </c>
      <c r="I35" s="86" t="str">
        <f>IF(K35&gt;1,VLOOKUP(K35,DB!$A$4:$B$500,2,0),"")</f>
        <v>EX RON</v>
      </c>
      <c r="J35" s="84" t="s">
        <v>1218</v>
      </c>
      <c r="K35" s="88" t="s">
        <v>7</v>
      </c>
      <c r="L35" s="84"/>
      <c r="M35" s="81" t="str">
        <f>IF(B35&gt;1,VLOOKUP(B35,DB!$D$4:$F$800,3,0),"")</f>
        <v>PREMI</v>
      </c>
      <c r="N35" s="89"/>
      <c r="O35" s="84" t="str">
        <f t="shared" si="1"/>
        <v/>
      </c>
      <c r="Q35" s="1" t="str">
        <f t="shared" si="2"/>
        <v/>
      </c>
      <c r="R35" s="1" t="str">
        <f t="shared" si="3"/>
        <v/>
      </c>
      <c r="S35" s="1" t="str">
        <f t="shared" si="4"/>
        <v/>
      </c>
      <c r="T35" s="1" t="str">
        <f t="shared" si="5"/>
        <v/>
      </c>
      <c r="U35" s="1" t="str">
        <f t="shared" si="6"/>
        <v/>
      </c>
    </row>
    <row r="36" ht="15.75" customHeight="1">
      <c r="A36" s="71">
        <v>19.0</v>
      </c>
      <c r="B36" s="71" t="s">
        <v>788</v>
      </c>
      <c r="C36" s="71" t="str">
        <f>IF(B36&gt;1,VLOOKUP(B36,DB!$D$4:$E$800,2,0),"")</f>
        <v>GLEX</v>
      </c>
      <c r="D36" s="72" t="s">
        <v>7</v>
      </c>
      <c r="E36" s="73" t="b">
        <v>0</v>
      </c>
      <c r="F36" s="73">
        <v>0.6402777777777777</v>
      </c>
      <c r="G36" s="74" t="b">
        <v>1</v>
      </c>
      <c r="H36" s="75" t="s">
        <v>1228</v>
      </c>
      <c r="I36" s="76" t="str">
        <f>IF(K36&gt;1,VLOOKUP(K36,DB!$A$4:$B$500,2,0),"")</f>
        <v>EX RON</v>
      </c>
      <c r="J36" s="74" t="s">
        <v>1218</v>
      </c>
      <c r="K36" s="78" t="s">
        <v>7</v>
      </c>
      <c r="L36" s="74"/>
      <c r="M36" s="71" t="str">
        <f>IF(B36&gt;1,VLOOKUP(B36,DB!$D$4:$F$800,3,0),"")</f>
        <v>PREMI</v>
      </c>
      <c r="N36" s="79"/>
      <c r="O36" s="74" t="str">
        <f t="shared" si="1"/>
        <v/>
      </c>
      <c r="Q36" s="1" t="str">
        <f t="shared" si="2"/>
        <v/>
      </c>
      <c r="R36" s="1" t="str">
        <f t="shared" si="3"/>
        <v/>
      </c>
      <c r="S36" s="1" t="str">
        <f t="shared" si="4"/>
        <v/>
      </c>
      <c r="T36" s="1" t="str">
        <f t="shared" si="5"/>
        <v/>
      </c>
      <c r="U36" s="1" t="str">
        <f t="shared" si="6"/>
        <v/>
      </c>
    </row>
    <row r="37" ht="15.75" customHeight="1">
      <c r="A37" s="81">
        <v>20.0</v>
      </c>
      <c r="B37" s="81" t="s">
        <v>345</v>
      </c>
      <c r="C37" s="81" t="str">
        <f>IF(B37&gt;1,VLOOKUP(B37,DB!$D$4:$E$800,2,0),"")</f>
        <v>ATR 72</v>
      </c>
      <c r="D37" s="82" t="s">
        <v>7</v>
      </c>
      <c r="E37" s="83" t="b">
        <v>0</v>
      </c>
      <c r="F37" s="83"/>
      <c r="G37" s="84" t="b">
        <v>0</v>
      </c>
      <c r="H37" s="85" t="s">
        <v>1230</v>
      </c>
      <c r="I37" s="86" t="str">
        <f>IF(K37&gt;1,VLOOKUP(K37,DB!$A$4:$B$500,2,0),"")</f>
        <v/>
      </c>
      <c r="J37" s="87" t="str">
        <f>IF(L37&gt;1,VLOOKUP(L37,DB!$A$4:$B$500,2,0),"")</f>
        <v/>
      </c>
      <c r="K37" s="88"/>
      <c r="L37" s="84"/>
      <c r="M37" s="81" t="str">
        <f>IF(B37&gt;1,VLOOKUP(B37,DB!$D$4:$F$800,3,0),"")</f>
        <v>CITILINK</v>
      </c>
      <c r="N37" s="89"/>
      <c r="O37" s="84" t="str">
        <f t="shared" si="1"/>
        <v>RON</v>
      </c>
      <c r="Q37" s="1" t="str">
        <f t="shared" si="2"/>
        <v>SA08</v>
      </c>
      <c r="R37" s="1" t="str">
        <f t="shared" si="3"/>
        <v>RON</v>
      </c>
      <c r="S37" s="1" t="str">
        <f t="shared" si="4"/>
        <v>ATR 72</v>
      </c>
      <c r="T37" s="1" t="str">
        <f t="shared" si="5"/>
        <v>PK-GJT</v>
      </c>
      <c r="U37" s="1" t="str">
        <f t="shared" si="6"/>
        <v>CITILINK</v>
      </c>
    </row>
    <row r="38" ht="15.75" customHeight="1">
      <c r="A38" s="71">
        <v>21.0</v>
      </c>
      <c r="B38" s="71" t="s">
        <v>756</v>
      </c>
      <c r="C38" s="71" t="str">
        <f>IF(B38&gt;1,VLOOKUP(B38,DB!$D$4:$E$800,2,0),"")</f>
        <v>BBJ</v>
      </c>
      <c r="D38" s="72" t="s">
        <v>7</v>
      </c>
      <c r="E38" s="73" t="b">
        <v>0</v>
      </c>
      <c r="F38" s="73">
        <v>0.20833333333333334</v>
      </c>
      <c r="G38" s="74" t="b">
        <v>1</v>
      </c>
      <c r="H38" s="75" t="s">
        <v>1231</v>
      </c>
      <c r="I38" s="76" t="str">
        <f>IF(K38&gt;1,VLOOKUP(K38,DB!$A$4:$B$500,2,0),"")</f>
        <v>EX RON</v>
      </c>
      <c r="J38" s="74" t="s">
        <v>1249</v>
      </c>
      <c r="K38" s="78" t="s">
        <v>7</v>
      </c>
      <c r="L38" s="74"/>
      <c r="M38" s="71" t="str">
        <f>IF(B38&gt;1,VLOOKUP(B38,DB!$D$4:$F$800,3,0),"")</f>
        <v>JIP</v>
      </c>
      <c r="N38" s="79"/>
      <c r="O38" s="74" t="str">
        <f t="shared" si="1"/>
        <v/>
      </c>
      <c r="Q38" s="1" t="str">
        <f t="shared" si="2"/>
        <v/>
      </c>
      <c r="R38" s="1" t="str">
        <f t="shared" si="3"/>
        <v/>
      </c>
      <c r="S38" s="1" t="str">
        <f t="shared" si="4"/>
        <v/>
      </c>
      <c r="T38" s="1" t="str">
        <f t="shared" si="5"/>
        <v/>
      </c>
      <c r="U38" s="1" t="str">
        <f t="shared" si="6"/>
        <v/>
      </c>
    </row>
    <row r="39" ht="15.75" customHeight="1">
      <c r="A39" s="81">
        <v>22.0</v>
      </c>
      <c r="B39" s="81" t="s">
        <v>977</v>
      </c>
      <c r="C39" s="81" t="str">
        <f>IF(B39&gt;1,VLOOKUP(B39,DB!$D$4:$E$800,2,0),"")</f>
        <v>GLEX</v>
      </c>
      <c r="D39" s="82" t="s">
        <v>7</v>
      </c>
      <c r="E39" s="91" t="b">
        <v>0</v>
      </c>
      <c r="F39" s="83"/>
      <c r="G39" s="92" t="b">
        <v>0</v>
      </c>
      <c r="H39" s="85" t="s">
        <v>1233</v>
      </c>
      <c r="I39" s="86" t="str">
        <f>IF(K39&gt;1,VLOOKUP(K39,DB!$A$4:$B$500,2,0),"")</f>
        <v/>
      </c>
      <c r="J39" s="87" t="str">
        <f>IF(L39&gt;1,VLOOKUP(L39,DB!$A$4:$B$500,2,0),"")</f>
        <v/>
      </c>
      <c r="K39" s="88"/>
      <c r="L39" s="84"/>
      <c r="M39" s="81" t="s">
        <v>1211</v>
      </c>
      <c r="N39" s="89"/>
      <c r="O39" s="84" t="str">
        <f t="shared" si="1"/>
        <v>RON</v>
      </c>
      <c r="Q39" s="1" t="str">
        <f t="shared" si="2"/>
        <v>SA10</v>
      </c>
      <c r="R39" s="1" t="str">
        <f t="shared" si="3"/>
        <v>RON</v>
      </c>
      <c r="S39" s="1" t="str">
        <f t="shared" si="4"/>
        <v>GLEX</v>
      </c>
      <c r="T39" s="1" t="str">
        <f t="shared" si="5"/>
        <v>VP-CGO</v>
      </c>
      <c r="U39" s="1" t="str">
        <f t="shared" si="6"/>
        <v>AFM</v>
      </c>
    </row>
    <row r="40" ht="15.75" customHeight="1">
      <c r="A40" s="71">
        <v>23.0</v>
      </c>
      <c r="B40" s="71" t="s">
        <v>1064</v>
      </c>
      <c r="C40" s="71" t="str">
        <f>IF(B40&gt;1,VLOOKUP(B40,DB!$D$4:$E$800,2,0),"")</f>
        <v>EMB 135</v>
      </c>
      <c r="D40" s="72" t="s">
        <v>7</v>
      </c>
      <c r="E40" s="93" t="b">
        <v>0</v>
      </c>
      <c r="F40" s="73"/>
      <c r="G40" s="94" t="b">
        <v>0</v>
      </c>
      <c r="H40" s="75" t="s">
        <v>1234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">
        <v>1214</v>
      </c>
      <c r="N40" s="13"/>
      <c r="O40" s="74" t="str">
        <f t="shared" si="1"/>
        <v>RON</v>
      </c>
      <c r="Q40" s="1" t="str">
        <f t="shared" si="2"/>
        <v>SA11</v>
      </c>
      <c r="R40" s="1" t="str">
        <f t="shared" si="3"/>
        <v>RON</v>
      </c>
      <c r="S40" s="1" t="str">
        <f t="shared" si="4"/>
        <v>EMB 135</v>
      </c>
      <c r="T40" s="1" t="str">
        <f t="shared" si="5"/>
        <v>T7-GBS</v>
      </c>
      <c r="U40" s="1" t="str">
        <f t="shared" si="6"/>
        <v>KARISMA</v>
      </c>
    </row>
    <row r="41" ht="15.75" customHeight="1">
      <c r="A41" s="81">
        <v>24.0</v>
      </c>
      <c r="B41" s="81" t="s">
        <v>540</v>
      </c>
      <c r="C41" s="81" t="str">
        <f>IF(B41&gt;1,VLOOKUP(B41,DB!$D$4:$E$800,2,0),"")</f>
        <v>ATR 72</v>
      </c>
      <c r="D41" s="82" t="s">
        <v>7</v>
      </c>
      <c r="E41" s="95" t="b">
        <v>0</v>
      </c>
      <c r="F41" s="83">
        <v>0.23472222222222222</v>
      </c>
      <c r="G41" s="92" t="b">
        <v>1</v>
      </c>
      <c r="H41" s="85" t="s">
        <v>1235</v>
      </c>
      <c r="I41" s="86" t="str">
        <f>IF(K41&gt;1,VLOOKUP(K41,DB!$A$4:$B$500,2,0),"")</f>
        <v>EX RON</v>
      </c>
      <c r="J41" s="84" t="s">
        <v>1246</v>
      </c>
      <c r="K41" s="88" t="s">
        <v>7</v>
      </c>
      <c r="L41" s="84"/>
      <c r="M41" s="81" t="str">
        <f>IF(B41&gt;1,VLOOKUP(B41,DB!$D$4:$F$800,3,0),"")</f>
        <v>FLY JAYA</v>
      </c>
      <c r="N41" s="96"/>
      <c r="O41" s="84" t="str">
        <f t="shared" si="1"/>
        <v/>
      </c>
      <c r="Q41" s="1" t="str">
        <f t="shared" si="2"/>
        <v/>
      </c>
      <c r="R41" s="1" t="str">
        <f t="shared" si="3"/>
        <v/>
      </c>
      <c r="S41" s="1" t="str">
        <f t="shared" si="4"/>
        <v/>
      </c>
      <c r="T41" s="1" t="str">
        <f t="shared" si="5"/>
        <v/>
      </c>
      <c r="U41" s="1" t="str">
        <f t="shared" si="6"/>
        <v/>
      </c>
    </row>
    <row r="42" ht="15.75" customHeight="1">
      <c r="A42" s="71">
        <v>25.0</v>
      </c>
      <c r="B42" s="71" t="s">
        <v>309</v>
      </c>
      <c r="C42" s="71" t="str">
        <f>IF(B42&gt;1,VLOOKUP(B42,DB!$D$4:$E$800,2,0),"")</f>
        <v>A 320</v>
      </c>
      <c r="D42" s="72" t="s">
        <v>7</v>
      </c>
      <c r="E42" s="98" t="b">
        <v>0</v>
      </c>
      <c r="F42" s="73">
        <v>0.4354166666666667</v>
      </c>
      <c r="G42" s="94" t="b">
        <v>1</v>
      </c>
      <c r="H42" s="75" t="s">
        <v>1237</v>
      </c>
      <c r="I42" s="76" t="str">
        <f>IF(K42&gt;1,VLOOKUP(K42,DB!$A$4:$B$500,2,0),"")</f>
        <v>EX RON</v>
      </c>
      <c r="J42" s="74" t="s">
        <v>1255</v>
      </c>
      <c r="K42" s="78" t="s">
        <v>7</v>
      </c>
      <c r="L42" s="74"/>
      <c r="M42" s="71" t="str">
        <f>IF(B42&gt;1,VLOOKUP(B42,DB!$D$4:$F$800,3,0),"")</f>
        <v>BATIK AIR</v>
      </c>
      <c r="N42" s="13"/>
      <c r="O42" s="74" t="str">
        <f t="shared" si="1"/>
        <v/>
      </c>
      <c r="Q42" s="1" t="str">
        <f t="shared" si="2"/>
        <v/>
      </c>
      <c r="R42" s="1" t="str">
        <f t="shared" si="3"/>
        <v/>
      </c>
      <c r="S42" s="1" t="str">
        <f t="shared" si="4"/>
        <v/>
      </c>
      <c r="T42" s="1" t="str">
        <f t="shared" si="5"/>
        <v/>
      </c>
      <c r="U42" s="1" t="str">
        <f t="shared" si="6"/>
        <v/>
      </c>
    </row>
    <row r="43" ht="15.75" customHeight="1">
      <c r="A43" s="81">
        <v>26.0</v>
      </c>
      <c r="B43" s="81" t="s">
        <v>947</v>
      </c>
      <c r="C43" s="81" t="str">
        <f>IF(B43&gt;1,VLOOKUP(B43,DB!$D$4:$E$800,2,0),"")</f>
        <v>EMB 135</v>
      </c>
      <c r="D43" s="82" t="s">
        <v>7</v>
      </c>
      <c r="E43" s="95" t="b">
        <v>0</v>
      </c>
      <c r="F43" s="83">
        <v>0.3770833333333333</v>
      </c>
      <c r="G43" s="92" t="b">
        <v>1</v>
      </c>
      <c r="H43" s="85" t="s">
        <v>1240</v>
      </c>
      <c r="I43" s="86" t="str">
        <f>IF(K43&gt;1,VLOOKUP(K43,DB!$A$4:$B$500,2,0),"")</f>
        <v>EX RON</v>
      </c>
      <c r="J43" s="84" t="s">
        <v>1232</v>
      </c>
      <c r="K43" s="88" t="s">
        <v>7</v>
      </c>
      <c r="L43" s="84"/>
      <c r="M43" s="81" t="s">
        <v>810</v>
      </c>
      <c r="N43" s="89"/>
      <c r="O43" s="84" t="str">
        <f t="shared" si="1"/>
        <v/>
      </c>
      <c r="Q43" s="1" t="str">
        <f t="shared" si="2"/>
        <v/>
      </c>
      <c r="R43" s="1" t="str">
        <f t="shared" si="3"/>
        <v/>
      </c>
      <c r="S43" s="1" t="str">
        <f t="shared" si="4"/>
        <v/>
      </c>
      <c r="T43" s="1" t="str">
        <f t="shared" si="5"/>
        <v/>
      </c>
      <c r="U43" s="1" t="str">
        <f t="shared" si="6"/>
        <v/>
      </c>
    </row>
    <row r="44" ht="15.75" customHeight="1">
      <c r="A44" s="71">
        <v>27.0</v>
      </c>
      <c r="B44" s="71" t="s">
        <v>832</v>
      </c>
      <c r="C44" s="71" t="str">
        <f>IF(B44&gt;1,VLOOKUP(B44,DB!$D$4:$E$800,2,0),"")</f>
        <v>ATR 72</v>
      </c>
      <c r="D44" s="72" t="s">
        <v>7</v>
      </c>
      <c r="E44" s="98" t="b">
        <v>0</v>
      </c>
      <c r="F44" s="73"/>
      <c r="G44" s="94" t="b">
        <v>0</v>
      </c>
      <c r="H44" s="75" t="s">
        <v>1235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tr">
        <f>IF(B44&gt;1,VLOOKUP(B44,DB!$D$4:$F$800,3,0),"")</f>
        <v>TAS</v>
      </c>
      <c r="N44" s="13"/>
      <c r="O44" s="74" t="str">
        <f t="shared" si="1"/>
        <v>RON</v>
      </c>
      <c r="Q44" s="1" t="str">
        <f t="shared" si="2"/>
        <v>SA12</v>
      </c>
      <c r="R44" s="1" t="str">
        <f t="shared" si="3"/>
        <v>RON</v>
      </c>
      <c r="S44" s="1" t="str">
        <f t="shared" si="4"/>
        <v>ATR 72</v>
      </c>
      <c r="T44" s="1" t="str">
        <f t="shared" si="5"/>
        <v>PK-OTR</v>
      </c>
      <c r="U44" s="1" t="str">
        <f t="shared" si="6"/>
        <v>TAS</v>
      </c>
    </row>
    <row r="45" ht="15.75" customHeight="1">
      <c r="A45" s="81">
        <v>28.0</v>
      </c>
      <c r="B45" s="81" t="s">
        <v>332</v>
      </c>
      <c r="C45" s="81" t="str">
        <f>IF(B45&gt;1,VLOOKUP(B45,DB!$D$4:$E$800,2,0),"")</f>
        <v>GLEX</v>
      </c>
      <c r="D45" s="82" t="s">
        <v>7</v>
      </c>
      <c r="E45" s="95" t="b">
        <v>0</v>
      </c>
      <c r="F45" s="83"/>
      <c r="G45" s="92" t="b">
        <v>0</v>
      </c>
      <c r="H45" s="85" t="s">
        <v>1241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tr">
        <f>IF(B45&gt;1,VLOOKUP(B45,DB!$D$4:$F$800,3,0),"")</f>
        <v>BIOMANTARA</v>
      </c>
      <c r="N45" s="96"/>
      <c r="O45" s="84" t="str">
        <f t="shared" si="1"/>
        <v>RON</v>
      </c>
      <c r="Q45" s="1" t="str">
        <f t="shared" si="2"/>
        <v>RE01</v>
      </c>
      <c r="R45" s="1" t="str">
        <f t="shared" si="3"/>
        <v>RON</v>
      </c>
      <c r="S45" s="1" t="str">
        <f t="shared" si="4"/>
        <v>GLEX</v>
      </c>
      <c r="T45" s="1" t="str">
        <f t="shared" si="5"/>
        <v>N-939AP</v>
      </c>
      <c r="U45" s="1" t="str">
        <f t="shared" si="6"/>
        <v>BIOMANTARA</v>
      </c>
    </row>
    <row r="46" ht="15.75" customHeight="1">
      <c r="A46" s="71">
        <v>29.0</v>
      </c>
      <c r="B46" s="71" t="s">
        <v>748</v>
      </c>
      <c r="C46" s="71" t="str">
        <f>IF(B46&gt;1,VLOOKUP(B46,DB!$D$4:$E$800,2,0),"")</f>
        <v>CL 850</v>
      </c>
      <c r="D46" s="72" t="s">
        <v>7</v>
      </c>
      <c r="E46" s="93" t="b">
        <v>0</v>
      </c>
      <c r="F46" s="73">
        <v>0.2569444444444444</v>
      </c>
      <c r="G46" s="94" t="b">
        <v>1</v>
      </c>
      <c r="H46" s="75" t="s">
        <v>1242</v>
      </c>
      <c r="I46" s="76" t="str">
        <f>IF(K46&gt;1,VLOOKUP(K46,DB!$A$4:$B$500,2,0),"")</f>
        <v>EX RON</v>
      </c>
      <c r="J46" s="74" t="s">
        <v>1248</v>
      </c>
      <c r="K46" s="78" t="s">
        <v>7</v>
      </c>
      <c r="L46" s="74"/>
      <c r="M46" s="71" t="str">
        <f>IF(B46&gt;1,VLOOKUP(B46,DB!$D$4:$F$800,3,0),"")</f>
        <v>JETSET</v>
      </c>
      <c r="N46" s="13"/>
      <c r="O46" s="74" t="str">
        <f t="shared" si="1"/>
        <v/>
      </c>
      <c r="Q46" s="1" t="str">
        <f t="shared" si="2"/>
        <v/>
      </c>
      <c r="R46" s="1" t="str">
        <f t="shared" si="3"/>
        <v/>
      </c>
      <c r="S46" s="1" t="str">
        <f t="shared" si="4"/>
        <v/>
      </c>
      <c r="T46" s="1" t="str">
        <f t="shared" si="5"/>
        <v/>
      </c>
      <c r="U46" s="1" t="str">
        <f t="shared" si="6"/>
        <v/>
      </c>
    </row>
    <row r="47" ht="15.75" customHeight="1">
      <c r="A47" s="81">
        <v>30.0</v>
      </c>
      <c r="B47" s="81" t="s">
        <v>762</v>
      </c>
      <c r="C47" s="81" t="str">
        <f>IF(B47&gt;1,VLOOKUP(B47,DB!$D$4:$E$800,2,0),"")</f>
        <v>G IV</v>
      </c>
      <c r="D47" s="82" t="s">
        <v>7</v>
      </c>
      <c r="E47" s="91" t="b">
        <v>0</v>
      </c>
      <c r="F47" s="83">
        <v>0.19583333333333333</v>
      </c>
      <c r="G47" s="92" t="b">
        <v>1</v>
      </c>
      <c r="H47" s="85" t="s">
        <v>1243</v>
      </c>
      <c r="I47" s="86" t="str">
        <f>IF(K47&gt;1,VLOOKUP(K47,DB!$A$4:$B$500,2,0),"")</f>
        <v>EX RON</v>
      </c>
      <c r="J47" s="84" t="s">
        <v>1232</v>
      </c>
      <c r="K47" s="88" t="s">
        <v>7</v>
      </c>
      <c r="L47" s="84"/>
      <c r="M47" s="81" t="str">
        <f>IF(B47&gt;1,VLOOKUP(B47,DB!$D$4:$F$800,3,0),"")</f>
        <v>JIP</v>
      </c>
      <c r="N47" s="89"/>
      <c r="O47" s="84" t="str">
        <f t="shared" si="1"/>
        <v/>
      </c>
      <c r="Q47" s="1" t="str">
        <f t="shared" si="2"/>
        <v/>
      </c>
      <c r="R47" s="1" t="str">
        <f t="shared" si="3"/>
        <v/>
      </c>
      <c r="S47" s="1" t="str">
        <f t="shared" si="4"/>
        <v/>
      </c>
      <c r="T47" s="1" t="str">
        <f t="shared" si="5"/>
        <v/>
      </c>
      <c r="U47" s="1" t="str">
        <f t="shared" si="6"/>
        <v/>
      </c>
    </row>
    <row r="48" ht="15.75" customHeight="1">
      <c r="A48" s="71">
        <v>31.0</v>
      </c>
      <c r="B48" s="71" t="s">
        <v>964</v>
      </c>
      <c r="C48" s="71" t="str">
        <f>IF(B48&gt;1,VLOOKUP(B48,DB!$D$4:$E$800,2,0),"")</f>
        <v>G IV</v>
      </c>
      <c r="D48" s="72" t="s">
        <v>7</v>
      </c>
      <c r="E48" s="93" t="b">
        <v>0</v>
      </c>
      <c r="F48" s="73">
        <v>0.8993055555555556</v>
      </c>
      <c r="G48" s="94" t="b">
        <v>1</v>
      </c>
      <c r="H48" s="75" t="s">
        <v>1244</v>
      </c>
      <c r="I48" s="76" t="str">
        <f>IF(K48&gt;1,VLOOKUP(K48,DB!$A$4:$B$500,2,0),"")</f>
        <v>EX RON</v>
      </c>
      <c r="J48" s="74" t="s">
        <v>1232</v>
      </c>
      <c r="K48" s="78" t="s">
        <v>7</v>
      </c>
      <c r="L48" s="74"/>
      <c r="M48" s="71" t="s">
        <v>1211</v>
      </c>
      <c r="N48" s="79"/>
      <c r="O48" s="74" t="str">
        <f t="shared" si="1"/>
        <v/>
      </c>
      <c r="Q48" s="1" t="str">
        <f t="shared" si="2"/>
        <v/>
      </c>
      <c r="R48" s="1" t="str">
        <f t="shared" si="3"/>
        <v/>
      </c>
      <c r="S48" s="1" t="str">
        <f t="shared" si="4"/>
        <v/>
      </c>
      <c r="T48" s="1" t="str">
        <f t="shared" si="5"/>
        <v/>
      </c>
      <c r="U48" s="1" t="str">
        <f t="shared" si="6"/>
        <v/>
      </c>
    </row>
    <row r="49" ht="15.75" customHeight="1">
      <c r="A49" s="81">
        <v>32.0</v>
      </c>
      <c r="B49" s="81" t="s">
        <v>311</v>
      </c>
      <c r="C49" s="81" t="str">
        <f>IF(B49&gt;1,VLOOKUP(B49,DB!$D$4:$E$800,2,0),"")</f>
        <v>A 320</v>
      </c>
      <c r="D49" s="82" t="s">
        <v>7</v>
      </c>
      <c r="E49" s="91" t="b">
        <v>0</v>
      </c>
      <c r="F49" s="83">
        <v>0.29305555555555557</v>
      </c>
      <c r="G49" s="92" t="b">
        <v>1</v>
      </c>
      <c r="H49" s="85" t="s">
        <v>1229</v>
      </c>
      <c r="I49" s="86" t="str">
        <f>IF(K49&gt;1,VLOOKUP(K49,DB!$A$4:$B$500,2,0),"")</f>
        <v>EX RON</v>
      </c>
      <c r="J49" s="87" t="str">
        <f>IF(L49&gt;1,VLOOKUP(L49,DB!$A$4:$B$500,2,0),"")</f>
        <v>WARA</v>
      </c>
      <c r="K49" s="88" t="s">
        <v>7</v>
      </c>
      <c r="L49" s="84" t="s">
        <v>298</v>
      </c>
      <c r="M49" s="81" t="str">
        <f>IF(B49&gt;1,VLOOKUP(B49,DB!$D$4:$F$800,3,0),"")</f>
        <v>BATIK AIR</v>
      </c>
      <c r="N49" s="89"/>
      <c r="O49" s="84" t="str">
        <f t="shared" si="1"/>
        <v/>
      </c>
      <c r="Q49" s="1" t="str">
        <f t="shared" si="2"/>
        <v/>
      </c>
      <c r="R49" s="1" t="str">
        <f t="shared" si="3"/>
        <v/>
      </c>
      <c r="S49" s="1" t="str">
        <f t="shared" si="4"/>
        <v/>
      </c>
      <c r="T49" s="1" t="str">
        <f t="shared" si="5"/>
        <v/>
      </c>
      <c r="U49" s="1" t="str">
        <f t="shared" si="6"/>
        <v/>
      </c>
    </row>
    <row r="50" ht="15.75" customHeight="1">
      <c r="A50" s="71">
        <v>33.0</v>
      </c>
      <c r="B50" s="71" t="s">
        <v>763</v>
      </c>
      <c r="C50" s="71" t="str">
        <f>IF(B50&gt;1,VLOOKUP(B50,DB!$D$4:$E$800,2,0),"")</f>
        <v>ATR 72</v>
      </c>
      <c r="D50" s="72" t="s">
        <v>7</v>
      </c>
      <c r="E50" s="93" t="b">
        <v>0</v>
      </c>
      <c r="F50" s="73">
        <v>0.23055555555555557</v>
      </c>
      <c r="G50" s="94" t="b">
        <v>1</v>
      </c>
      <c r="H50" s="75" t="s">
        <v>1246</v>
      </c>
      <c r="I50" s="76" t="str">
        <f>IF(K50&gt;1,VLOOKUP(K50,DB!$A$4:$B$500,2,0),"")</f>
        <v>EX RON</v>
      </c>
      <c r="J50" s="77" t="str">
        <f>IF(L50&gt;1,VLOOKUP(L50,DB!$A$4:$B$500,2,0),"")</f>
        <v>WIDM</v>
      </c>
      <c r="K50" s="78" t="s">
        <v>7</v>
      </c>
      <c r="L50" s="74" t="s">
        <v>470</v>
      </c>
      <c r="M50" s="71" t="str">
        <f>IF(B50&gt;1,VLOOKUP(B50,DB!$D$4:$F$800,3,0),"")</f>
        <v>PELITA</v>
      </c>
      <c r="N50" s="13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510</v>
      </c>
      <c r="C51" s="81" t="str">
        <f>IF(B51&gt;1,VLOOKUP(B51,DB!$D$4:$E$800,2,0),"")</f>
        <v>ATR 72</v>
      </c>
      <c r="D51" s="82" t="s">
        <v>7</v>
      </c>
      <c r="E51" s="91" t="b">
        <v>0</v>
      </c>
      <c r="F51" s="83">
        <v>0.25</v>
      </c>
      <c r="G51" s="92" t="b">
        <v>1</v>
      </c>
      <c r="H51" s="85" t="s">
        <v>1225</v>
      </c>
      <c r="I51" s="86" t="str">
        <f>IF(K51&gt;1,VLOOKUP(K51,DB!$A$4:$B$500,2,0),"")</f>
        <v>EX RON</v>
      </c>
      <c r="J51" s="87" t="str">
        <f>IF(L51&gt;1,VLOOKUP(L51,DB!$A$4:$B$500,2,0),"")</f>
        <v>WAHH</v>
      </c>
      <c r="K51" s="88" t="s">
        <v>7</v>
      </c>
      <c r="L51" s="84" t="s">
        <v>591</v>
      </c>
      <c r="M51" s="81" t="str">
        <f>IF(B51&gt;1,VLOOKUP(B51,DB!$D$4:$F$800,3,0),"")</f>
        <v>CITILINK</v>
      </c>
      <c r="N51" s="89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552</v>
      </c>
      <c r="C52" s="71" t="str">
        <f>IF(B52&gt;1,VLOOKUP(B52,DB!$D$4:$E$800,2,0),"")</f>
        <v>B 738</v>
      </c>
      <c r="D52" s="72" t="s">
        <v>7</v>
      </c>
      <c r="E52" s="93" t="b">
        <v>0</v>
      </c>
      <c r="F52" s="73">
        <v>0.2638888888888889</v>
      </c>
      <c r="G52" s="94" t="b">
        <v>1</v>
      </c>
      <c r="H52" s="75" t="s">
        <v>1247</v>
      </c>
      <c r="I52" s="76" t="str">
        <f>IF(K52&gt;1,VLOOKUP(K52,DB!$A$4:$B$500,2,0),"")</f>
        <v>EX RON</v>
      </c>
      <c r="J52" s="77" t="str">
        <f>IF(L52&gt;1,VLOOKUP(L52,DB!$A$4:$B$500,2,0),"")</f>
        <v>WIMM</v>
      </c>
      <c r="K52" s="78" t="s">
        <v>7</v>
      </c>
      <c r="L52" s="74" t="s">
        <v>77</v>
      </c>
      <c r="M52" s="71" t="str">
        <f>IF(B52&gt;1,VLOOKUP(B52,DB!$D$4:$F$800,3,0),"")</f>
        <v>GARUDA</v>
      </c>
      <c r="N52" s="13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955</v>
      </c>
      <c r="C53" s="81" t="str">
        <f>IF(B53&gt;1,VLOOKUP(B53,DB!$D$4:$E$800,2,0),"")</f>
        <v>EMB 135</v>
      </c>
      <c r="D53" s="82" t="s">
        <v>7</v>
      </c>
      <c r="E53" s="91" t="b">
        <v>0</v>
      </c>
      <c r="F53" s="83">
        <v>0.2902777777777778</v>
      </c>
      <c r="G53" s="92" t="b">
        <v>1</v>
      </c>
      <c r="H53" s="85" t="s">
        <v>1216</v>
      </c>
      <c r="I53" s="86" t="str">
        <f>IF(K53&gt;1,VLOOKUP(K53,DB!$A$4:$B$500,2,0),"")</f>
        <v>EX RON</v>
      </c>
      <c r="J53" s="84" t="s">
        <v>1283</v>
      </c>
      <c r="K53" s="88" t="s">
        <v>7</v>
      </c>
      <c r="L53" s="84"/>
      <c r="M53" s="81" t="s">
        <v>1211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1029</v>
      </c>
      <c r="C54" s="71" t="str">
        <f>IF(B54&gt;1,VLOOKUP(B54,DB!$D$4:$E$800,2,0),"")</f>
        <v>GLEX</v>
      </c>
      <c r="D54" s="72" t="s">
        <v>7</v>
      </c>
      <c r="E54" s="93" t="b">
        <v>0</v>
      </c>
      <c r="F54" s="73">
        <v>0.2982583217599313</v>
      </c>
      <c r="G54" s="94" t="b">
        <v>1</v>
      </c>
      <c r="H54" s="75" t="s">
        <v>1250</v>
      </c>
      <c r="I54" s="76" t="str">
        <f>IF(K54&gt;1,VLOOKUP(K54,DB!$A$4:$B$500,2,0),"")</f>
        <v>EX RON</v>
      </c>
      <c r="J54" s="74" t="s">
        <v>1283</v>
      </c>
      <c r="K54" s="78" t="s">
        <v>7</v>
      </c>
      <c r="L54" s="74"/>
      <c r="M54" s="71" t="s">
        <v>1211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322</v>
      </c>
      <c r="C55" s="81" t="str">
        <f>IF(B55&gt;1,VLOOKUP(B55,DB!$D$4:$E$800,2,0),"")</f>
        <v>A 320</v>
      </c>
      <c r="D55" s="82" t="s">
        <v>7</v>
      </c>
      <c r="E55" s="91" t="b">
        <v>0</v>
      </c>
      <c r="F55" s="83">
        <v>0.22083333333333333</v>
      </c>
      <c r="G55" s="92" t="b">
        <v>1</v>
      </c>
      <c r="H55" s="85" t="s">
        <v>1236</v>
      </c>
      <c r="I55" s="86" t="str">
        <f>IF(K55&gt;1,VLOOKUP(K55,DB!$A$4:$B$500,2,0),"")</f>
        <v>EX RON</v>
      </c>
      <c r="J55" s="87" t="str">
        <f>IF(L55&gt;1,VLOOKUP(L55,DB!$A$4:$B$500,2,0),"")</f>
        <v>WARR</v>
      </c>
      <c r="K55" s="88" t="s">
        <v>7</v>
      </c>
      <c r="L55" s="84" t="s">
        <v>239</v>
      </c>
      <c r="M55" s="81" t="str">
        <f>IF(B55&gt;1,VLOOKUP(B55,DB!$D$4:$F$800,3,0),"")</f>
        <v>BATIK AIR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80</v>
      </c>
      <c r="C56" s="71" t="str">
        <f>IF(B56&gt;1,VLOOKUP(B56,DB!$D$4:$E$800,2,0),"")</f>
        <v>A 320</v>
      </c>
      <c r="D56" s="72" t="s">
        <v>7</v>
      </c>
      <c r="E56" s="93" t="b">
        <v>0</v>
      </c>
      <c r="F56" s="73">
        <v>0.30174118055583676</v>
      </c>
      <c r="G56" s="94" t="b">
        <v>1</v>
      </c>
      <c r="H56" s="75" t="s">
        <v>1255</v>
      </c>
      <c r="I56" s="76" t="str">
        <f>IF(K56&gt;1,VLOOKUP(K56,DB!$A$4:$B$500,2,0),"")</f>
        <v>EX RON</v>
      </c>
      <c r="J56" s="77" t="str">
        <f>IF(L56&gt;1,VLOOKUP(L56,DB!$A$4:$B$500,2,0),"")</f>
        <v>WIPP</v>
      </c>
      <c r="K56" s="78" t="s">
        <v>7</v>
      </c>
      <c r="L56" s="74" t="s">
        <v>188</v>
      </c>
      <c r="M56" s="71" t="str">
        <f>IF(B56&gt;1,VLOOKUP(B56,DB!$D$4:$F$800,3,0),"")</f>
        <v>BATIK AIR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431</v>
      </c>
      <c r="C57" s="81" t="str">
        <f>IF(B57&gt;1,VLOOKUP(B57,DB!$D$4:$E$800,2,0),"")</f>
        <v>A 320</v>
      </c>
      <c r="D57" s="82" t="s">
        <v>7</v>
      </c>
      <c r="E57" s="141" t="b">
        <v>0</v>
      </c>
      <c r="F57" s="83">
        <v>0.2833333333333333</v>
      </c>
      <c r="G57" s="84" t="b">
        <v>1</v>
      </c>
      <c r="H57" s="85" t="s">
        <v>1227</v>
      </c>
      <c r="I57" s="86" t="str">
        <f>IF(K57&gt;1,VLOOKUP(K57,DB!$A$4:$B$500,2,0),"")</f>
        <v>EX RON</v>
      </c>
      <c r="J57" s="87" t="str">
        <f>IF(L57&gt;1,VLOOKUP(L57,DB!$A$4:$B$500,2,0),"")</f>
        <v>WIMN</v>
      </c>
      <c r="K57" s="88" t="s">
        <v>7</v>
      </c>
      <c r="L57" s="84" t="s">
        <v>494</v>
      </c>
      <c r="M57" s="81" t="str">
        <f>IF(B57&gt;1,VLOOKUP(B57,DB!$D$4:$F$800,3,0),"")</f>
        <v>CITILINK</v>
      </c>
      <c r="N57" s="89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34</v>
      </c>
      <c r="C58" s="71" t="str">
        <f>IF(B58&gt;1,VLOOKUP(B58,DB!$D$4:$E$800,2,0),"")</f>
        <v>B 733</v>
      </c>
      <c r="D58" s="72" t="s">
        <v>7</v>
      </c>
      <c r="E58" s="100" t="b">
        <v>0</v>
      </c>
      <c r="F58" s="73">
        <v>0.3840277777777778</v>
      </c>
      <c r="G58" s="74" t="b">
        <v>1</v>
      </c>
      <c r="H58" s="75" t="s">
        <v>1253</v>
      </c>
      <c r="I58" s="76" t="str">
        <f>IF(K58&gt;1,VLOOKUP(K58,DB!$A$4:$B$500,2,0),"")</f>
        <v>EX RON</v>
      </c>
      <c r="J58" s="74" t="s">
        <v>33</v>
      </c>
      <c r="K58" s="78" t="s">
        <v>7</v>
      </c>
      <c r="L58" s="74"/>
      <c r="M58" s="71" t="str">
        <f>IF(B58&gt;1,VLOOKUP(B58,DB!$D$4:$F$800,3,0),"")</f>
        <v>AIRNESIA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762</v>
      </c>
      <c r="C59" s="81" t="str">
        <f>IF(B59&gt;1,VLOOKUP(B59,DB!$D$4:$E$800,2,0),"")</f>
        <v>G IV</v>
      </c>
      <c r="D59" s="82">
        <v>0.19791666666666666</v>
      </c>
      <c r="E59" s="105" t="b">
        <v>1</v>
      </c>
      <c r="F59" s="83">
        <v>0.3461683333298424</v>
      </c>
      <c r="G59" s="92" t="b">
        <v>1</v>
      </c>
      <c r="H59" s="85" t="s">
        <v>1232</v>
      </c>
      <c r="I59" s="103" t="s">
        <v>1243</v>
      </c>
      <c r="J59" s="84" t="s">
        <v>480</v>
      </c>
      <c r="K59" s="88"/>
      <c r="L59" s="84"/>
      <c r="M59" s="81" t="str">
        <f>IF(B59&gt;1,VLOOKUP(B59,DB!$D$4:$F$800,3,0),"")</f>
        <v>JIP</v>
      </c>
      <c r="N59" s="89" t="s">
        <v>1284</v>
      </c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892</v>
      </c>
      <c r="C60" s="71" t="str">
        <f>IF(B60&gt;1,VLOOKUP(B60,DB!$D$4:$E$800,2,0),"")</f>
        <v>B 733</v>
      </c>
      <c r="D60" s="72">
        <v>0.20972222222222223</v>
      </c>
      <c r="E60" s="104" t="b">
        <v>1</v>
      </c>
      <c r="F60" s="73">
        <v>0.32762238425493706</v>
      </c>
      <c r="G60" s="94" t="b">
        <v>1</v>
      </c>
      <c r="H60" s="75" t="s">
        <v>1251</v>
      </c>
      <c r="I60" s="76" t="str">
        <f>IF(K60&gt;1,VLOOKUP(K60,DB!$A$4:$B$500,2,0),"")</f>
        <v>WIMM</v>
      </c>
      <c r="J60" s="77" t="str">
        <f>IF(L60&gt;1,VLOOKUP(L60,DB!$A$4:$B$500,2,0),"")</f>
        <v>WAGG</v>
      </c>
      <c r="K60" s="78" t="s">
        <v>323</v>
      </c>
      <c r="L60" s="74" t="s">
        <v>340</v>
      </c>
      <c r="M60" s="71" t="str">
        <f>IF(B60&gt;1,VLOOKUP(B60,DB!$D$4:$F$800,3,0),"")</f>
        <v>TRIGANA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880</v>
      </c>
      <c r="C61" s="81" t="str">
        <f>IF(B61&gt;1,VLOOKUP(B61,DB!$D$4:$E$800,2,0),"")</f>
        <v>B 733</v>
      </c>
      <c r="D61" s="82">
        <v>0.21875</v>
      </c>
      <c r="E61" s="105" t="b">
        <v>1</v>
      </c>
      <c r="F61" s="83">
        <v>0.25555555555555554</v>
      </c>
      <c r="G61" s="92" t="b">
        <v>1</v>
      </c>
      <c r="H61" s="85" t="s">
        <v>1254</v>
      </c>
      <c r="I61" s="86" t="str">
        <f>IF(K61&gt;1,VLOOKUP(K61,DB!$A$4:$B$500,2,0),"")</f>
        <v>WSSS</v>
      </c>
      <c r="J61" s="87" t="str">
        <f>IF(L61&gt;1,VLOOKUP(L61,DB!$A$4:$B$500,2,0),"")</f>
        <v>WALL</v>
      </c>
      <c r="K61" s="88" t="s">
        <v>104</v>
      </c>
      <c r="L61" s="84" t="s">
        <v>110</v>
      </c>
      <c r="M61" s="81" t="str">
        <f>IF(B61&gt;1,VLOOKUP(B61,DB!$D$4:$F$800,3,0),"")</f>
        <v>TRI MG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756</v>
      </c>
      <c r="C62" s="71" t="str">
        <f>IF(B62&gt;1,VLOOKUP(B62,DB!$D$4:$E$800,2,0),"")</f>
        <v>BBJ</v>
      </c>
      <c r="D62" s="72">
        <v>0.2152777777777778</v>
      </c>
      <c r="E62" s="104" t="b">
        <v>1</v>
      </c>
      <c r="F62" s="73">
        <v>0.30876900463044876</v>
      </c>
      <c r="G62" s="94" t="b">
        <v>1</v>
      </c>
      <c r="H62" s="75" t="s">
        <v>1249</v>
      </c>
      <c r="I62" s="112" t="s">
        <v>1231</v>
      </c>
      <c r="J62" s="74" t="s">
        <v>179</v>
      </c>
      <c r="K62" s="78"/>
      <c r="L62" s="74"/>
      <c r="M62" s="71" t="str">
        <f>IF(B62&gt;1,VLOOKUP(B62,DB!$D$4:$F$800,3,0),"")</f>
        <v>JIP</v>
      </c>
      <c r="N62" s="79" t="s">
        <v>1285</v>
      </c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540</v>
      </c>
      <c r="C63" s="81" t="str">
        <f>IF(B63&gt;1,VLOOKUP(B63,DB!$D$4:$E$800,2,0),"")</f>
        <v>ATR 72</v>
      </c>
      <c r="D63" s="82">
        <v>0.24166666666666667</v>
      </c>
      <c r="E63" s="105" t="b">
        <v>1</v>
      </c>
      <c r="F63" s="83">
        <v>0.3388888888888889</v>
      </c>
      <c r="G63" s="92" t="b">
        <v>1</v>
      </c>
      <c r="H63" s="85" t="s">
        <v>1246</v>
      </c>
      <c r="I63" s="103" t="s">
        <v>1235</v>
      </c>
      <c r="J63" s="87" t="str">
        <f>IF(L63&gt;1,VLOOKUP(L63,DB!$A$4:$B$500,2,0),"")</f>
        <v>WAHH</v>
      </c>
      <c r="K63" s="88" t="s">
        <v>7</v>
      </c>
      <c r="L63" s="84" t="s">
        <v>482</v>
      </c>
      <c r="M63" s="81" t="str">
        <f>IF(B63&gt;1,VLOOKUP(B63,DB!$D$4:$F$800,3,0),"")</f>
        <v>FLY JAYA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871</v>
      </c>
      <c r="C64" s="71" t="str">
        <f>IF(B64&gt;1,VLOOKUP(B64,DB!$D$4:$E$800,2,0),"")</f>
        <v>G VII</v>
      </c>
      <c r="D64" s="72">
        <v>0.2465277777777778</v>
      </c>
      <c r="E64" s="104" t="b">
        <v>1</v>
      </c>
      <c r="F64" s="73">
        <v>0.2967561921250308</v>
      </c>
      <c r="G64" s="94" t="b">
        <v>1</v>
      </c>
      <c r="H64" s="75" t="s">
        <v>1252</v>
      </c>
      <c r="I64" s="112" t="s">
        <v>1218</v>
      </c>
      <c r="J64" s="74" t="s">
        <v>22</v>
      </c>
      <c r="K64" s="78"/>
      <c r="L64" s="74"/>
      <c r="M64" s="71" t="str">
        <f>IF(B64&gt;1,VLOOKUP(B64,DB!$D$4:$F$800,3,0),"")</f>
        <v>TRAVIRA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173</v>
      </c>
      <c r="C65" s="81" t="str">
        <f>IF(B65&gt;1,VLOOKUP(B65,DB!$D$4:$E$800,2,0),"")</f>
        <v>A 320</v>
      </c>
      <c r="D65" s="82">
        <v>0.25833333333333336</v>
      </c>
      <c r="E65" s="105" t="b">
        <v>1</v>
      </c>
      <c r="F65" s="83">
        <v>0.4041666666666667</v>
      </c>
      <c r="G65" s="92" t="b">
        <v>1</v>
      </c>
      <c r="H65" s="85" t="s">
        <v>1225</v>
      </c>
      <c r="I65" s="86" t="str">
        <f>IF(K65&gt;1,VLOOKUP(K65,DB!$A$4:$B$500,2,0),"")</f>
        <v>WARR</v>
      </c>
      <c r="J65" s="87" t="str">
        <f>IF(L65&gt;1,VLOOKUP(L65,DB!$A$4:$B$500,2,0),"")</f>
        <v>WAHS</v>
      </c>
      <c r="K65" s="88" t="s">
        <v>235</v>
      </c>
      <c r="L65" s="84" t="s">
        <v>289</v>
      </c>
      <c r="M65" s="81" t="str">
        <f>IF(B65&gt;1,VLOOKUP(B65,DB!$D$4:$F$800,3,0),"")</f>
        <v>BATIK AIR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748</v>
      </c>
      <c r="C66" s="71" t="str">
        <f>IF(B66&gt;1,VLOOKUP(B66,DB!$D$4:$E$800,2,0),"")</f>
        <v>CL 850</v>
      </c>
      <c r="D66" s="72">
        <v>0.25833333333333336</v>
      </c>
      <c r="E66" s="104" t="b">
        <v>1</v>
      </c>
      <c r="F66" s="73">
        <v>0.35833333333333334</v>
      </c>
      <c r="G66" s="94" t="b">
        <v>1</v>
      </c>
      <c r="H66" s="75" t="s">
        <v>1248</v>
      </c>
      <c r="I66" s="112" t="s">
        <v>1242</v>
      </c>
      <c r="J66" s="74" t="s">
        <v>158</v>
      </c>
      <c r="K66" s="78"/>
      <c r="L66" s="74"/>
      <c r="M66" s="71" t="str">
        <f>IF(B66&gt;1,VLOOKUP(B66,DB!$D$4:$F$800,3,0),"")</f>
        <v>JETSET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886</v>
      </c>
      <c r="C67" s="81" t="str">
        <f>IF(B67&gt;1,VLOOKUP(B67,DB!$D$4:$E$800,2,0),"")</f>
        <v>B 733</v>
      </c>
      <c r="D67" s="82">
        <v>0.2791666666666667</v>
      </c>
      <c r="E67" s="105" t="b">
        <v>1</v>
      </c>
      <c r="F67" s="83">
        <v>0.3659722222222222</v>
      </c>
      <c r="G67" s="92" t="b">
        <v>1</v>
      </c>
      <c r="H67" s="85" t="s">
        <v>1254</v>
      </c>
      <c r="I67" s="86" t="str">
        <f>IF(K67&gt;1,VLOOKUP(K67,DB!$A$4:$B$500,2,0),"")</f>
        <v>WAAA</v>
      </c>
      <c r="J67" s="87" t="str">
        <f>IF(L67&gt;1,VLOOKUP(L67,DB!$A$4:$B$500,2,0),"")</f>
        <v>WAGG</v>
      </c>
      <c r="K67" s="88" t="s">
        <v>370</v>
      </c>
      <c r="L67" s="84" t="s">
        <v>337</v>
      </c>
      <c r="M67" s="81" t="str">
        <f>IF(B67&gt;1,VLOOKUP(B67,DB!$D$4:$F$800,3,0),"")</f>
        <v>TRIGANA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189</v>
      </c>
      <c r="C68" s="71" t="str">
        <f>IF(B68&gt;1,VLOOKUP(B68,DB!$D$4:$E$800,2,0),"")</f>
        <v>A 320</v>
      </c>
      <c r="D68" s="72">
        <v>0.32569444444444445</v>
      </c>
      <c r="E68" s="104" t="b">
        <v>1</v>
      </c>
      <c r="F68" s="73">
        <v>0.36180555555555555</v>
      </c>
      <c r="G68" s="94" t="b">
        <v>1</v>
      </c>
      <c r="H68" s="75" t="s">
        <v>1249</v>
      </c>
      <c r="I68" s="76" t="str">
        <f>IF(K68&gt;1,VLOOKUP(K68,DB!$A$4:$B$500,2,0),"")</f>
        <v>WIBB</v>
      </c>
      <c r="J68" s="77" t="str">
        <f>IF(L68&gt;1,VLOOKUP(L68,DB!$A$4:$B$500,2,0),"")</f>
        <v>WARR</v>
      </c>
      <c r="K68" s="78" t="s">
        <v>211</v>
      </c>
      <c r="L68" s="74" t="s">
        <v>243</v>
      </c>
      <c r="M68" s="71" t="str">
        <f>IF(B68&gt;1,VLOOKUP(B68,DB!$D$4:$F$800,3,0),"")</f>
        <v>BATIK AIR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303</v>
      </c>
      <c r="C69" s="81" t="str">
        <f>IF(B69&gt;1,VLOOKUP(B69,DB!$D$4:$E$800,2,0),"")</f>
        <v>A 320</v>
      </c>
      <c r="D69" s="82">
        <v>0.33125</v>
      </c>
      <c r="E69" s="105" t="b">
        <v>1</v>
      </c>
      <c r="F69" s="83">
        <v>0.3854166666666667</v>
      </c>
      <c r="G69" s="92" t="b">
        <v>1</v>
      </c>
      <c r="H69" s="85" t="s">
        <v>1229</v>
      </c>
      <c r="I69" s="86" t="str">
        <f>IF(K69&gt;1,VLOOKUP(K69,DB!$A$4:$B$500,2,0),"")</f>
        <v>WIPP</v>
      </c>
      <c r="J69" s="87" t="str">
        <f>IF(L69&gt;1,VLOOKUP(L69,DB!$A$4:$B$500,2,0),"")</f>
        <v>WADD</v>
      </c>
      <c r="K69" s="88" t="s">
        <v>194</v>
      </c>
      <c r="L69" s="84" t="s">
        <v>223</v>
      </c>
      <c r="M69" s="81" t="str">
        <f>IF(B69&gt;1,VLOOKUP(B69,DB!$D$4:$F$800,3,0),"")</f>
        <v>BATIK AIR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831</v>
      </c>
      <c r="C70" s="71" t="str">
        <f>IF(B70&gt;1,VLOOKUP(B70,DB!$D$4:$E$800,2,0),"")</f>
        <v>C 208</v>
      </c>
      <c r="D70" s="72">
        <v>0.3298611111111111</v>
      </c>
      <c r="E70" s="104" t="b">
        <v>1</v>
      </c>
      <c r="F70" s="73">
        <v>0.36180555555555555</v>
      </c>
      <c r="G70" s="94" t="b">
        <v>1</v>
      </c>
      <c r="H70" s="75" t="s">
        <v>1256</v>
      </c>
      <c r="I70" s="76" t="str">
        <f>IF(K70&gt;1,VLOOKUP(K70,DB!$A$4:$B$500,2,0),"")</f>
        <v>WICN</v>
      </c>
      <c r="J70" s="77" t="str">
        <f>IF(L70&gt;1,VLOOKUP(L70,DB!$A$4:$B$500,2,0),"")</f>
        <v>WICN</v>
      </c>
      <c r="K70" s="78" t="s">
        <v>674</v>
      </c>
      <c r="L70" s="74" t="s">
        <v>672</v>
      </c>
      <c r="M70" s="71" t="str">
        <f>IF(B70&gt;1,VLOOKUP(B70,DB!$D$4:$F$800,3,0),"")</f>
        <v>SUSI AIR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322</v>
      </c>
      <c r="C71" s="81" t="str">
        <f>IF(B71&gt;1,VLOOKUP(B71,DB!$D$4:$E$800,2,0),"")</f>
        <v>A 320</v>
      </c>
      <c r="D71" s="82">
        <v>0.3597222222222222</v>
      </c>
      <c r="E71" s="105" t="b">
        <v>1</v>
      </c>
      <c r="F71" s="83">
        <v>0.3923611111111111</v>
      </c>
      <c r="G71" s="92" t="b">
        <v>1</v>
      </c>
      <c r="H71" s="85" t="s">
        <v>1247</v>
      </c>
      <c r="I71" s="86" t="str">
        <f>IF(K71&gt;1,VLOOKUP(K71,DB!$A$4:$B$500,2,0),"")</f>
        <v>WARR</v>
      </c>
      <c r="J71" s="87" t="str">
        <f>IF(L71&gt;1,VLOOKUP(L71,DB!$A$4:$B$500,2,0),"")</f>
        <v>WARR</v>
      </c>
      <c r="K71" s="88" t="s">
        <v>237</v>
      </c>
      <c r="L71" s="84" t="s">
        <v>251</v>
      </c>
      <c r="M71" s="81" t="str">
        <f>IF(B71&gt;1,VLOOKUP(B71,DB!$D$4:$F$800,3,0),"")</f>
        <v>BATIK AIR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785</v>
      </c>
      <c r="C72" s="71" t="str">
        <f>IF(B72&gt;1,VLOOKUP(B72,DB!$D$4:$E$800,2,0),"")</f>
        <v>L 1000</v>
      </c>
      <c r="D72" s="72">
        <v>0.36875</v>
      </c>
      <c r="E72" s="104" t="b">
        <v>1</v>
      </c>
      <c r="F72" s="73">
        <v>0.43194444444444446</v>
      </c>
      <c r="G72" s="94" t="b">
        <v>1</v>
      </c>
      <c r="H72" s="75" t="s">
        <v>1216</v>
      </c>
      <c r="I72" s="112" t="s">
        <v>1223</v>
      </c>
      <c r="J72" s="74" t="s">
        <v>1258</v>
      </c>
      <c r="K72" s="78"/>
      <c r="L72" s="74"/>
      <c r="M72" s="71" t="str">
        <f>IF(B72&gt;1,VLOOKUP(B72,DB!$D$4:$F$800,3,0),"")</f>
        <v>PREMI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40</v>
      </c>
      <c r="C73" s="81" t="str">
        <f>IF(B73&gt;1,VLOOKUP(B73,DB!$D$4:$E$800,2,0),"")</f>
        <v>B 734</v>
      </c>
      <c r="D73" s="82">
        <v>0.38055555555555554</v>
      </c>
      <c r="E73" s="105" t="b">
        <v>1</v>
      </c>
      <c r="F73" s="83">
        <v>0.5027777777777778</v>
      </c>
      <c r="G73" s="92" t="b">
        <v>1</v>
      </c>
      <c r="H73" s="85" t="s">
        <v>1251</v>
      </c>
      <c r="I73" s="86" t="str">
        <f>IF(K73&gt;1,VLOOKUP(K73,DB!$A$4:$B$500,2,0),"")</f>
        <v>WAMM</v>
      </c>
      <c r="J73" s="87" t="str">
        <f>IF(L73&gt;1,VLOOKUP(L73,DB!$A$4:$B$500,2,0),"")</f>
        <v>WIOO</v>
      </c>
      <c r="K73" s="88" t="s">
        <v>25</v>
      </c>
      <c r="L73" s="84" t="s">
        <v>51</v>
      </c>
      <c r="M73" s="81" t="str">
        <f>IF(B73&gt;1,VLOOKUP(B73,DB!$D$4:$F$800,3,0),"")</f>
        <v>B. B. N.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947</v>
      </c>
      <c r="C74" s="71" t="str">
        <f>IF(B74&gt;1,VLOOKUP(B74,DB!$D$4:$E$800,2,0),"")</f>
        <v>EMB 135</v>
      </c>
      <c r="D74" s="72">
        <v>0.3840277777777778</v>
      </c>
      <c r="E74" s="104" t="b">
        <v>1</v>
      </c>
      <c r="F74" s="73">
        <v>0.4625</v>
      </c>
      <c r="G74" s="94" t="b">
        <v>1</v>
      </c>
      <c r="H74" s="75" t="s">
        <v>1232</v>
      </c>
      <c r="I74" s="112" t="s">
        <v>1240</v>
      </c>
      <c r="J74" s="74" t="s">
        <v>91</v>
      </c>
      <c r="K74" s="78"/>
      <c r="L74" s="74"/>
      <c r="M74" s="71" t="s">
        <v>1214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510</v>
      </c>
      <c r="C75" s="81" t="str">
        <f>IF(B75&gt;1,VLOOKUP(B75,DB!$D$4:$E$800,2,0),"")</f>
        <v>ATR 72</v>
      </c>
      <c r="D75" s="82">
        <v>0.3875</v>
      </c>
      <c r="E75" s="105" t="b">
        <v>1</v>
      </c>
      <c r="F75" s="83">
        <v>0.4173611111111111</v>
      </c>
      <c r="G75" s="92" t="b">
        <v>1</v>
      </c>
      <c r="H75" s="85" t="s">
        <v>1248</v>
      </c>
      <c r="I75" s="86" t="str">
        <f>IF(K75&gt;1,VLOOKUP(K75,DB!$A$4:$B$500,2,0),"")</f>
        <v>WAHH</v>
      </c>
      <c r="J75" s="87" t="str">
        <f>IF(L75&gt;1,VLOOKUP(L75,DB!$A$4:$B$500,2,0),"")</f>
        <v>WAHH</v>
      </c>
      <c r="K75" s="88" t="s">
        <v>593</v>
      </c>
      <c r="L75" s="84" t="s">
        <v>599</v>
      </c>
      <c r="M75" s="81" t="str">
        <f>IF(B75&gt;1,VLOOKUP(B75,DB!$D$4:$F$800,3,0),"")</f>
        <v>CITILINK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756</v>
      </c>
      <c r="C76" s="71" t="str">
        <f>IF(B76&gt;1,VLOOKUP(B76,DB!$D$4:$E$800,2,0),"")</f>
        <v>BBJ</v>
      </c>
      <c r="D76" s="72">
        <v>0.40694444444444444</v>
      </c>
      <c r="E76" s="104" t="b">
        <v>1</v>
      </c>
      <c r="F76" s="73">
        <v>0.44305555555555554</v>
      </c>
      <c r="G76" s="94" t="b">
        <v>1</v>
      </c>
      <c r="H76" s="75" t="s">
        <v>1250</v>
      </c>
      <c r="I76" s="112" t="s">
        <v>480</v>
      </c>
      <c r="J76" s="74" t="s">
        <v>1223</v>
      </c>
      <c r="K76" s="78"/>
      <c r="L76" s="74"/>
      <c r="M76" s="71" t="str">
        <f>IF(B76&gt;1,VLOOKUP(B76,DB!$D$4:$F$800,3,0),"")</f>
        <v>JIP</v>
      </c>
      <c r="N76" s="13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818</v>
      </c>
      <c r="C77" s="81" t="str">
        <f>IF(B77&gt;1,VLOOKUP(B77,DB!$D$4:$E$800,2,0),"")</f>
        <v>EC 45</v>
      </c>
      <c r="D77" s="82">
        <v>0.3972222222222222</v>
      </c>
      <c r="E77" s="105" t="b">
        <v>1</v>
      </c>
      <c r="F77" s="83">
        <v>0.5194444444444445</v>
      </c>
      <c r="G77" s="92" t="b">
        <v>1</v>
      </c>
      <c r="H77" s="85" t="s">
        <v>1286</v>
      </c>
      <c r="I77" s="103" t="s">
        <v>1287</v>
      </c>
      <c r="J77" s="84" t="s">
        <v>1238</v>
      </c>
      <c r="K77" s="88"/>
      <c r="L77" s="84"/>
      <c r="M77" s="81" t="s">
        <v>820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456</v>
      </c>
      <c r="C78" s="71" t="str">
        <f>IF(B78&gt;1,VLOOKUP(B78,DB!$D$4:$E$800,2,0),"")</f>
        <v>A 320</v>
      </c>
      <c r="D78" s="72">
        <v>0.41388888888888886</v>
      </c>
      <c r="E78" s="104" t="b">
        <v>1</v>
      </c>
      <c r="F78" s="73">
        <v>0.45</v>
      </c>
      <c r="G78" s="94" t="b">
        <v>1</v>
      </c>
      <c r="H78" s="75" t="s">
        <v>1247</v>
      </c>
      <c r="I78" s="76" t="str">
        <f>IF(K78&gt;1,VLOOKUP(K78,DB!$A$4:$B$500,2,0),"")</f>
        <v>WARR</v>
      </c>
      <c r="J78" s="77" t="str">
        <f>IF(L78&gt;1,VLOOKUP(L78,DB!$A$4:$B$500,2,0),"")</f>
        <v>WIPP</v>
      </c>
      <c r="K78" s="78" t="s">
        <v>561</v>
      </c>
      <c r="L78" s="74" t="s">
        <v>531</v>
      </c>
      <c r="M78" s="71" t="str">
        <f>IF(B78&gt;1,VLOOKUP(B78,DB!$D$4:$F$800,3,0),"")</f>
        <v>CITILINK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34</v>
      </c>
      <c r="C79" s="81" t="str">
        <f>IF(B79&gt;1,VLOOKUP(B79,DB!$D$4:$E$800,2,0),"")</f>
        <v>B 733</v>
      </c>
      <c r="D79" s="82">
        <v>0.4027777777777778</v>
      </c>
      <c r="E79" s="105" t="b">
        <v>1</v>
      </c>
      <c r="F79" s="83"/>
      <c r="G79" s="92" t="b">
        <v>0</v>
      </c>
      <c r="H79" s="85" t="s">
        <v>1252</v>
      </c>
      <c r="I79" s="103" t="s">
        <v>430</v>
      </c>
      <c r="J79" s="87" t="str">
        <f>IF(L79&gt;1,VLOOKUP(L79,DB!$A$4:$B$500,2,0),"")</f>
        <v/>
      </c>
      <c r="K79" s="88"/>
      <c r="L79" s="84"/>
      <c r="M79" s="81" t="str">
        <f>IF(B79&gt;1,VLOOKUP(B79,DB!$D$4:$F$800,3,0),"")</f>
        <v>AIRNESIA</v>
      </c>
      <c r="N79" s="96"/>
      <c r="O79" s="84" t="str">
        <f t="shared" si="1"/>
        <v>RON</v>
      </c>
      <c r="Q79" s="1" t="str">
        <f t="shared" si="2"/>
        <v>B11</v>
      </c>
      <c r="R79" s="1" t="str">
        <f t="shared" si="3"/>
        <v>RON</v>
      </c>
      <c r="S79" s="1" t="str">
        <f t="shared" si="4"/>
        <v>B 733</v>
      </c>
      <c r="T79" s="1" t="str">
        <f t="shared" si="5"/>
        <v>PK-NMI</v>
      </c>
      <c r="U79" s="1" t="str">
        <f t="shared" si="6"/>
        <v>AIRNESIA</v>
      </c>
    </row>
    <row r="80" ht="15.75" customHeight="1">
      <c r="A80" s="71">
        <v>63.0</v>
      </c>
      <c r="B80" s="71" t="s">
        <v>80</v>
      </c>
      <c r="C80" s="71" t="str">
        <f>IF(B80&gt;1,VLOOKUP(B80,DB!$D$4:$E$800,2,0),"")</f>
        <v>A 320</v>
      </c>
      <c r="D80" s="72">
        <v>0.43472222222222223</v>
      </c>
      <c r="E80" s="104" t="b">
        <v>1</v>
      </c>
      <c r="F80" s="73">
        <v>0.4638888888888889</v>
      </c>
      <c r="G80" s="94" t="b">
        <v>1</v>
      </c>
      <c r="H80" s="75" t="s">
        <v>1229</v>
      </c>
      <c r="I80" s="76" t="str">
        <f>IF(K80&gt;1,VLOOKUP(K80,DB!$A$4:$B$500,2,0),"")</f>
        <v>WIPP</v>
      </c>
      <c r="J80" s="77" t="str">
        <f>IF(L80&gt;1,VLOOKUP(L80,DB!$A$4:$B$500,2,0),"")</f>
        <v>WAHQ</v>
      </c>
      <c r="K80" s="78" t="s">
        <v>190</v>
      </c>
      <c r="L80" s="74" t="s">
        <v>264</v>
      </c>
      <c r="M80" s="71" t="str">
        <f>IF(B80&gt;1,VLOOKUP(B80,DB!$D$4:$F$800,3,0),"")</f>
        <v>BATIK AIR</v>
      </c>
      <c r="N80" s="79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311</v>
      </c>
      <c r="C81" s="81" t="str">
        <f>IF(B81&gt;1,VLOOKUP(B81,DB!$D$4:$E$800,2,0),"")</f>
        <v>A 320</v>
      </c>
      <c r="D81" s="82">
        <v>0.44166666666666665</v>
      </c>
      <c r="E81" s="105" t="b">
        <v>1</v>
      </c>
      <c r="F81" s="83">
        <v>0.46944444444444444</v>
      </c>
      <c r="G81" s="92" t="b">
        <v>1</v>
      </c>
      <c r="H81" s="85" t="s">
        <v>1246</v>
      </c>
      <c r="I81" s="86" t="str">
        <f>IF(K81&gt;1,VLOOKUP(K81,DB!$A$4:$B$500,2,0),"")</f>
        <v>WARA</v>
      </c>
      <c r="J81" s="87" t="str">
        <f>IF(L81&gt;1,VLOOKUP(L81,DB!$A$4:$B$500,2,0),"")</f>
        <v>WARA</v>
      </c>
      <c r="K81" s="88" t="s">
        <v>295</v>
      </c>
      <c r="L81" s="84" t="s">
        <v>302</v>
      </c>
      <c r="M81" s="81" t="str">
        <f>IF(B81&gt;1,VLOOKUP(B81,DB!$D$4:$F$800,3,0),"")</f>
        <v>BATIK AIR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880</v>
      </c>
      <c r="C82" s="71" t="str">
        <f>IF(B82&gt;1,VLOOKUP(B82,DB!$D$4:$E$800,2,0),"")</f>
        <v>B 733</v>
      </c>
      <c r="D82" s="72">
        <v>0.46944444444444444</v>
      </c>
      <c r="E82" s="104" t="b">
        <v>1</v>
      </c>
      <c r="F82" s="73">
        <v>0.6729166666666667</v>
      </c>
      <c r="G82" s="94" t="b">
        <v>1</v>
      </c>
      <c r="H82" s="75" t="s">
        <v>1254</v>
      </c>
      <c r="I82" s="76" t="str">
        <f>IF(K82&gt;1,VLOOKUP(K82,DB!$A$4:$B$500,2,0),"")</f>
        <v>WALL</v>
      </c>
      <c r="J82" s="74" t="s">
        <v>108</v>
      </c>
      <c r="K82" s="78" t="s">
        <v>107</v>
      </c>
      <c r="L82" s="74"/>
      <c r="M82" s="71" t="str">
        <f>IF(B82&gt;1,VLOOKUP(B82,DB!$D$4:$F$800,3,0),"")</f>
        <v>TRI MG</v>
      </c>
      <c r="N82" s="13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854</v>
      </c>
      <c r="C83" s="81" t="str">
        <f>IF(B83&gt;1,VLOOKUP(B83,DB!$D$4:$E$800,2,0),"")</f>
        <v>C 212</v>
      </c>
      <c r="D83" s="82">
        <v>0.46041666666666664</v>
      </c>
      <c r="E83" s="105" t="b">
        <v>1</v>
      </c>
      <c r="F83" s="83">
        <v>0.47152777777777777</v>
      </c>
      <c r="G83" s="92" t="b">
        <v>1</v>
      </c>
      <c r="H83" s="85" t="s">
        <v>1225</v>
      </c>
      <c r="I83" s="103" t="s">
        <v>1288</v>
      </c>
      <c r="J83" s="84" t="s">
        <v>1218</v>
      </c>
      <c r="K83" s="88"/>
      <c r="L83" s="84"/>
      <c r="M83" s="81" t="str">
        <f>IF(B83&gt;1,VLOOKUP(B83,DB!$D$4:$F$800,3,0),"")</f>
        <v>TRANSWISATA</v>
      </c>
      <c r="N83" s="89"/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309</v>
      </c>
      <c r="C84" s="71" t="str">
        <f>IF(B84&gt;1,VLOOKUP(B84,DB!$D$4:$E$800,2,0),"")</f>
        <v>A 320</v>
      </c>
      <c r="D84" s="72">
        <v>0.4423611111111111</v>
      </c>
      <c r="E84" s="104" t="b">
        <v>1</v>
      </c>
      <c r="F84" s="73">
        <v>0.5201388888888889</v>
      </c>
      <c r="G84" s="94" t="b">
        <v>1</v>
      </c>
      <c r="H84" s="75" t="s">
        <v>1255</v>
      </c>
      <c r="I84" s="112" t="s">
        <v>1237</v>
      </c>
      <c r="J84" s="77" t="str">
        <f>IF(L84&gt;1,VLOOKUP(L84,DB!$A$4:$B$500,2,0),"")</f>
        <v>WARR</v>
      </c>
      <c r="K84" s="78"/>
      <c r="L84" s="74" t="s">
        <v>247</v>
      </c>
      <c r="M84" s="71" t="str">
        <f>IF(B84&gt;1,VLOOKUP(B84,DB!$D$4:$F$800,3,0),"")</f>
        <v>BATIK AIR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756</v>
      </c>
      <c r="C85" s="81" t="str">
        <f>IF(B85&gt;1,VLOOKUP(B85,DB!$D$4:$E$800,2,0),"")</f>
        <v>BBJ</v>
      </c>
      <c r="D85" s="82">
        <v>0.45069444444444445</v>
      </c>
      <c r="E85" s="105" t="b">
        <v>1</v>
      </c>
      <c r="F85" s="83">
        <v>0.7715277777777778</v>
      </c>
      <c r="G85" s="92" t="b">
        <v>1</v>
      </c>
      <c r="H85" s="85" t="s">
        <v>1223</v>
      </c>
      <c r="I85" s="103" t="s">
        <v>1250</v>
      </c>
      <c r="J85" s="84" t="s">
        <v>1249</v>
      </c>
      <c r="K85" s="88"/>
      <c r="L85" s="84"/>
      <c r="M85" s="81" t="str">
        <f>IF(B85&gt;1,VLOOKUP(B85,DB!$D$4:$F$800,3,0),"")</f>
        <v>JIP</v>
      </c>
      <c r="N85" s="96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  <c r="X85" s="113" t="s">
        <v>1289</v>
      </c>
    </row>
    <row r="86" ht="15.75" customHeight="1">
      <c r="A86" s="71">
        <v>69.0</v>
      </c>
      <c r="B86" s="71" t="s">
        <v>431</v>
      </c>
      <c r="C86" s="71" t="str">
        <f>IF(B86&gt;1,VLOOKUP(B86,DB!$D$4:$E$800,2,0),"")</f>
        <v>A 320</v>
      </c>
      <c r="D86" s="72">
        <v>0.49930555555555556</v>
      </c>
      <c r="E86" s="104" t="b">
        <v>1</v>
      </c>
      <c r="F86" s="73">
        <v>0.5298611111111111</v>
      </c>
      <c r="G86" s="94" t="b">
        <v>1</v>
      </c>
      <c r="H86" s="75" t="s">
        <v>1247</v>
      </c>
      <c r="I86" s="76" t="str">
        <f>IF(K86&gt;1,VLOOKUP(K86,DB!$A$4:$B$500,2,0),"")</f>
        <v>WIMN</v>
      </c>
      <c r="J86" s="77" t="str">
        <f>IF(L86&gt;1,VLOOKUP(L86,DB!$A$4:$B$500,2,0),"")</f>
        <v>WARA</v>
      </c>
      <c r="K86" s="78" t="s">
        <v>497</v>
      </c>
      <c r="L86" s="74" t="s">
        <v>555</v>
      </c>
      <c r="M86" s="71" t="str">
        <f>IF(B86&gt;1,VLOOKUP(B86,DB!$D$4:$F$800,3,0),"")</f>
        <v>CITILINK</v>
      </c>
      <c r="N86" s="79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552</v>
      </c>
      <c r="C87" s="81" t="str">
        <f>IF(B87&gt;1,VLOOKUP(B87,DB!$D$4:$E$800,2,0),"")</f>
        <v>B 738</v>
      </c>
      <c r="D87" s="82">
        <v>0.5055555555555555</v>
      </c>
      <c r="E87" s="105" t="b">
        <v>1</v>
      </c>
      <c r="F87" s="83">
        <v>0.5459738194476813</v>
      </c>
      <c r="G87" s="92" t="b">
        <v>1</v>
      </c>
      <c r="H87" s="85" t="s">
        <v>1248</v>
      </c>
      <c r="I87" s="86" t="str">
        <f>IF(K87&gt;1,VLOOKUP(K87,DB!$A$4:$B$500,2,0),"")</f>
        <v>WIMM</v>
      </c>
      <c r="J87" s="87" t="str">
        <f>IF(L87&gt;1,VLOOKUP(L87,DB!$A$4:$B$500,2,0),"")</f>
        <v>WARR</v>
      </c>
      <c r="K87" s="88" t="s">
        <v>79</v>
      </c>
      <c r="L87" s="84" t="s">
        <v>81</v>
      </c>
      <c r="M87" s="81" t="str">
        <f>IF(B87&gt;1,VLOOKUP(B87,DB!$D$4:$F$800,3,0),"")</f>
        <v>GARUDA</v>
      </c>
      <c r="N87" s="96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892</v>
      </c>
      <c r="C88" s="71" t="str">
        <f>IF(B88&gt;1,VLOOKUP(B88,DB!$D$4:$E$800,2,0),"")</f>
        <v>B 733</v>
      </c>
      <c r="D88" s="72">
        <v>0.5097222222222222</v>
      </c>
      <c r="E88" s="104" t="b">
        <v>1</v>
      </c>
      <c r="F88" s="73">
        <v>0.6652777777777777</v>
      </c>
      <c r="G88" s="94" t="b">
        <v>1</v>
      </c>
      <c r="H88" s="75" t="s">
        <v>1251</v>
      </c>
      <c r="I88" s="76" t="str">
        <f>IF(K88&gt;1,VLOOKUP(K88,DB!$A$4:$B$500,2,0),"")</f>
        <v>WAGG</v>
      </c>
      <c r="J88" s="77" t="str">
        <f>IF(L88&gt;1,VLOOKUP(L88,DB!$A$4:$B$500,2,0),"")</f>
        <v>WAOO</v>
      </c>
      <c r="K88" s="78" t="s">
        <v>346</v>
      </c>
      <c r="L88" s="74" t="s">
        <v>382</v>
      </c>
      <c r="M88" s="71" t="str">
        <f>IF(B88&gt;1,VLOOKUP(B88,DB!$D$4:$F$800,3,0),"")</f>
        <v>TRIGANA</v>
      </c>
      <c r="N88" s="13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189</v>
      </c>
      <c r="C89" s="81" t="str">
        <f>IF(B89&gt;1,VLOOKUP(B89,DB!$D$4:$E$800,2,0),"")</f>
        <v>A 320</v>
      </c>
      <c r="D89" s="82">
        <v>0.5208333333333334</v>
      </c>
      <c r="E89" s="105" t="b">
        <v>1</v>
      </c>
      <c r="F89" s="83">
        <v>0.5555555555555556</v>
      </c>
      <c r="G89" s="92" t="b">
        <v>1</v>
      </c>
      <c r="H89" s="85" t="s">
        <v>1225</v>
      </c>
      <c r="I89" s="86" t="str">
        <f>IF(K89&gt;1,VLOOKUP(K89,DB!$A$4:$B$500,2,0),"")</f>
        <v>WARR</v>
      </c>
      <c r="J89" s="87" t="str">
        <f>IF(L89&gt;1,VLOOKUP(L89,DB!$A$4:$B$500,2,0),"")</f>
        <v>WIPP</v>
      </c>
      <c r="K89" s="88" t="s">
        <v>249</v>
      </c>
      <c r="L89" s="84" t="s">
        <v>183</v>
      </c>
      <c r="M89" s="81" t="str">
        <f>IF(B89&gt;1,VLOOKUP(B89,DB!$D$4:$F$800,3,0),"")</f>
        <v>BATIK AIR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871</v>
      </c>
      <c r="C90" s="71" t="str">
        <f>IF(B90&gt;1,VLOOKUP(B90,DB!$D$4:$E$800,2,0),"")</f>
        <v>G VII</v>
      </c>
      <c r="D90" s="72">
        <v>0.5270833333333333</v>
      </c>
      <c r="E90" s="104" t="b">
        <v>1</v>
      </c>
      <c r="F90" s="73">
        <v>0.5368055555555555</v>
      </c>
      <c r="G90" s="94" t="b">
        <v>1</v>
      </c>
      <c r="H90" s="75" t="s">
        <v>1236</v>
      </c>
      <c r="I90" s="112" t="s">
        <v>22</v>
      </c>
      <c r="J90" s="74" t="s">
        <v>1218</v>
      </c>
      <c r="K90" s="78"/>
      <c r="L90" s="74"/>
      <c r="M90" s="71" t="str">
        <f>IF(B90&gt;1,VLOOKUP(B90,DB!$D$4:$F$800,3,0),"")</f>
        <v>TRAVIRA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913</v>
      </c>
      <c r="C91" s="81" t="str">
        <f>IF(B91&gt;1,VLOOKUP(B91,DB!$D$4:$E$800,2,0),"")</f>
        <v>FAL 8X</v>
      </c>
      <c r="D91" s="82">
        <v>0.5159722222222223</v>
      </c>
      <c r="E91" s="105" t="b">
        <v>1</v>
      </c>
      <c r="F91" s="83">
        <v>0.6027777777777777</v>
      </c>
      <c r="G91" s="92" t="b">
        <v>1</v>
      </c>
      <c r="H91" s="85" t="s">
        <v>1227</v>
      </c>
      <c r="I91" s="103" t="s">
        <v>1290</v>
      </c>
      <c r="J91" s="84" t="s">
        <v>1258</v>
      </c>
      <c r="K91" s="88"/>
      <c r="L91" s="84"/>
      <c r="M91" s="81" t="s">
        <v>1211</v>
      </c>
      <c r="N91" s="89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173</v>
      </c>
      <c r="C92" s="71" t="str">
        <f>IF(B92&gt;1,VLOOKUP(B92,DB!$D$4:$E$800,2,0),"")</f>
        <v>A 320</v>
      </c>
      <c r="D92" s="72">
        <v>0.5291666666666667</v>
      </c>
      <c r="E92" s="104" t="b">
        <v>1</v>
      </c>
      <c r="F92" s="73">
        <v>0.5689803009299794</v>
      </c>
      <c r="G92" s="94" t="b">
        <v>1</v>
      </c>
      <c r="H92" s="75" t="s">
        <v>1229</v>
      </c>
      <c r="I92" s="76" t="str">
        <f>IF(K92&gt;1,VLOOKUP(K92,DB!$A$4:$B$500,2,0),"")</f>
        <v>WAHS</v>
      </c>
      <c r="J92" s="77" t="str">
        <f>IF(L92&gt;1,VLOOKUP(L92,DB!$A$4:$B$500,2,0),"")</f>
        <v>WAHI</v>
      </c>
      <c r="K92" s="78" t="s">
        <v>287</v>
      </c>
      <c r="L92" s="74" t="s">
        <v>276</v>
      </c>
      <c r="M92" s="71" t="str">
        <f>IF(B92&gt;1,VLOOKUP(B92,DB!$D$4:$F$800,3,0),"")</f>
        <v>BATIK AIR</v>
      </c>
      <c r="N92" s="13"/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322</v>
      </c>
      <c r="C93" s="81" t="str">
        <f>IF(B93&gt;1,VLOOKUP(B93,DB!$D$4:$E$800,2,0),"")</f>
        <v>A 320</v>
      </c>
      <c r="D93" s="82">
        <v>0.5388888888888889</v>
      </c>
      <c r="E93" s="105" t="b">
        <v>1</v>
      </c>
      <c r="F93" s="83">
        <v>0.5668361111092963</v>
      </c>
      <c r="G93" s="92" t="b">
        <v>1</v>
      </c>
      <c r="H93" s="85" t="s">
        <v>1246</v>
      </c>
      <c r="I93" s="86" t="str">
        <f>IF(K93&gt;1,VLOOKUP(K93,DB!$A$4:$B$500,2,0),"")</f>
        <v>WARR</v>
      </c>
      <c r="J93" s="87" t="str">
        <f>IF(L93&gt;1,VLOOKUP(L93,DB!$A$4:$B$500,2,0),"")</f>
        <v>WARR</v>
      </c>
      <c r="K93" s="88" t="s">
        <v>257</v>
      </c>
      <c r="L93" s="84" t="s">
        <v>229</v>
      </c>
      <c r="M93" s="81" t="str">
        <f>IF(B93&gt;1,VLOOKUP(B93,DB!$D$4:$F$800,3,0),"")</f>
        <v>BATIK AIR</v>
      </c>
      <c r="N93" s="96"/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1138</v>
      </c>
      <c r="C94" s="71" t="str">
        <f>IF(B94&gt;1,VLOOKUP(B94,DB!$D$4:$E$800,2,0),"")</f>
        <v>AW 101</v>
      </c>
      <c r="D94" s="72">
        <v>0.5118055555555555</v>
      </c>
      <c r="E94" s="104" t="b">
        <v>1</v>
      </c>
      <c r="F94" s="73">
        <v>0.5388888888888889</v>
      </c>
      <c r="G94" s="94" t="b">
        <v>1</v>
      </c>
      <c r="H94" s="75" t="s">
        <v>1250</v>
      </c>
      <c r="I94" s="112" t="s">
        <v>1291</v>
      </c>
      <c r="J94" s="74" t="s">
        <v>1291</v>
      </c>
      <c r="K94" s="78"/>
      <c r="L94" s="74"/>
      <c r="M94" s="71" t="str">
        <f>IF(B94&gt;1,VLOOKUP(B94,DB!$D$4:$F$800,3,0),"")</f>
        <v/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510</v>
      </c>
      <c r="C95" s="81" t="str">
        <f>IF(B95&gt;1,VLOOKUP(B95,DB!$D$4:$E$800,2,0),"")</f>
        <v>ATR 72</v>
      </c>
      <c r="D95" s="82">
        <v>0.5597222222222222</v>
      </c>
      <c r="E95" s="105" t="b">
        <v>1</v>
      </c>
      <c r="F95" s="83">
        <v>0.5848059374984587</v>
      </c>
      <c r="G95" s="92" t="b">
        <v>1</v>
      </c>
      <c r="H95" s="85" t="s">
        <v>1247</v>
      </c>
      <c r="I95" s="86" t="str">
        <f>IF(K95&gt;1,VLOOKUP(K95,DB!$A$4:$B$500,2,0),"")</f>
        <v>WAHH</v>
      </c>
      <c r="J95" s="87" t="str">
        <f>IF(L95&gt;1,VLOOKUP(L95,DB!$A$4:$B$500,2,0),"")</f>
        <v>WAHH</v>
      </c>
      <c r="K95" s="88" t="s">
        <v>597</v>
      </c>
      <c r="L95" s="84" t="s">
        <v>595</v>
      </c>
      <c r="M95" s="81" t="str">
        <f>IF(B95&gt;1,VLOOKUP(B95,DB!$D$4:$F$800,3,0),"")</f>
        <v>CITILINK</v>
      </c>
      <c r="N95" s="89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534</v>
      </c>
      <c r="C96" s="71" t="str">
        <f>IF(B96&gt;1,VLOOKUP(B96,DB!$D$4:$E$800,2,0),"")</f>
        <v>AS 350</v>
      </c>
      <c r="D96" s="72">
        <v>0.53125</v>
      </c>
      <c r="E96" s="104" t="b">
        <v>1</v>
      </c>
      <c r="F96" s="73">
        <v>0.5715277777777777</v>
      </c>
      <c r="G96" s="94" t="b">
        <v>1</v>
      </c>
      <c r="H96" s="75" t="s">
        <v>1286</v>
      </c>
      <c r="I96" s="112" t="s">
        <v>1218</v>
      </c>
      <c r="J96" s="74" t="s">
        <v>1218</v>
      </c>
      <c r="K96" s="78"/>
      <c r="L96" s="74"/>
      <c r="M96" s="71" t="str">
        <f>IF(B96&gt;1,VLOOKUP(B96,DB!$D$4:$F$800,3,0),"")</f>
        <v>DERAZONA</v>
      </c>
      <c r="N96" s="13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886</v>
      </c>
      <c r="C97" s="81" t="str">
        <f>IF(B97&gt;1,VLOOKUP(B97,DB!$D$4:$E$800,2,0),"")</f>
        <v>B 733</v>
      </c>
      <c r="D97" s="82">
        <v>0.5513888888888889</v>
      </c>
      <c r="E97" s="105" t="b">
        <v>1</v>
      </c>
      <c r="F97" s="83">
        <v>0.6444444444444445</v>
      </c>
      <c r="G97" s="92" t="b">
        <v>1</v>
      </c>
      <c r="H97" s="85" t="s">
        <v>1253</v>
      </c>
      <c r="I97" s="86" t="str">
        <f>IF(K97&gt;1,VLOOKUP(K97,DB!$A$4:$B$500,2,0),"")</f>
        <v>WAGG</v>
      </c>
      <c r="J97" s="87" t="str">
        <f>IF(L97&gt;1,VLOOKUP(L97,DB!$A$4:$B$500,2,0),"")</f>
        <v>WIKK</v>
      </c>
      <c r="K97" s="88" t="s">
        <v>344</v>
      </c>
      <c r="L97" s="84" t="s">
        <v>348</v>
      </c>
      <c r="M97" s="81" t="str">
        <f>IF(B97&gt;1,VLOOKUP(B97,DB!$D$4:$F$800,3,0),"")</f>
        <v>TRIGANA</v>
      </c>
      <c r="N97" s="96"/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818</v>
      </c>
      <c r="C98" s="71" t="str">
        <f>IF(B98&gt;1,VLOOKUP(B98,DB!$D$4:$E$800,2,0),"")</f>
        <v>EC 45</v>
      </c>
      <c r="D98" s="72">
        <v>0.5326388888888889</v>
      </c>
      <c r="E98" s="104" t="b">
        <v>1</v>
      </c>
      <c r="F98" s="73">
        <v>0.5749073148181196</v>
      </c>
      <c r="G98" s="94" t="b">
        <v>1</v>
      </c>
      <c r="H98" s="75" t="s">
        <v>1292</v>
      </c>
      <c r="I98" s="112" t="s">
        <v>1238</v>
      </c>
      <c r="J98" s="74" t="s">
        <v>1238</v>
      </c>
      <c r="K98" s="78"/>
      <c r="L98" s="74"/>
      <c r="M98" s="71" t="str">
        <f>IF(B98&gt;1,VLOOKUP(B98,DB!$D$4:$F$800,3,0),"")</f>
        <v>SURYA AIR</v>
      </c>
      <c r="N98" s="79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978</v>
      </c>
      <c r="C99" s="81" t="str">
        <f>IF(B99&gt;1,VLOOKUP(B99,DB!$D$4:$E$800,2,0),"")</f>
        <v>EMB 135</v>
      </c>
      <c r="D99" s="82">
        <v>0.5555555555555556</v>
      </c>
      <c r="E99" s="105" t="b">
        <v>1</v>
      </c>
      <c r="F99" s="83">
        <v>0.6756944444444445</v>
      </c>
      <c r="G99" s="92" t="b">
        <v>1</v>
      </c>
      <c r="H99" s="85" t="s">
        <v>1249</v>
      </c>
      <c r="I99" s="103" t="s">
        <v>1217</v>
      </c>
      <c r="J99" s="84" t="s">
        <v>296</v>
      </c>
      <c r="K99" s="88"/>
      <c r="L99" s="84"/>
      <c r="M99" s="81" t="s">
        <v>1214</v>
      </c>
      <c r="N99" s="89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303</v>
      </c>
      <c r="C100" s="71" t="str">
        <f>IF(B100&gt;1,VLOOKUP(B100,DB!$D$4:$E$800,2,0),"")</f>
        <v>A 320</v>
      </c>
      <c r="D100" s="72">
        <v>0.5715277777777777</v>
      </c>
      <c r="E100" s="104" t="b">
        <v>1</v>
      </c>
      <c r="F100" s="73">
        <v>0.6284722222222222</v>
      </c>
      <c r="G100" s="94" t="b">
        <v>1</v>
      </c>
      <c r="H100" s="75" t="s">
        <v>1225</v>
      </c>
      <c r="I100" s="76" t="str">
        <f>IF(K100&gt;1,VLOOKUP(K100,DB!$A$4:$B$500,2,0),"")</f>
        <v>WADD</v>
      </c>
      <c r="J100" s="77" t="str">
        <f>IF(L100&gt;1,VLOOKUP(L100,DB!$A$4:$B$500,2,0),"")</f>
        <v>WIMM</v>
      </c>
      <c r="K100" s="78" t="s">
        <v>221</v>
      </c>
      <c r="L100" s="74" t="s">
        <v>172</v>
      </c>
      <c r="M100" s="71" t="str">
        <f>IF(B100&gt;1,VLOOKUP(B100,DB!$D$4:$F$800,3,0),"")</f>
        <v>BATIK AIR</v>
      </c>
      <c r="N100" s="79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80</v>
      </c>
      <c r="C101" s="81" t="str">
        <f>IF(B101&gt;1,VLOOKUP(B101,DB!$D$4:$E$800,2,0),"")</f>
        <v>A 320</v>
      </c>
      <c r="D101" s="82">
        <v>0.575</v>
      </c>
      <c r="E101" s="105" t="b">
        <v>1</v>
      </c>
      <c r="F101" s="83">
        <v>0.6020833333333333</v>
      </c>
      <c r="G101" s="92" t="b">
        <v>1</v>
      </c>
      <c r="H101" s="85" t="s">
        <v>1248</v>
      </c>
      <c r="I101" s="86" t="str">
        <f>IF(K101&gt;1,VLOOKUP(K101,DB!$A$4:$B$500,2,0),"")</f>
        <v>WAHQ</v>
      </c>
      <c r="J101" s="87" t="str">
        <f>IF(L101&gt;1,VLOOKUP(L101,DB!$A$4:$B$500,2,0),"")</f>
        <v>WAHS</v>
      </c>
      <c r="K101" s="88" t="s">
        <v>266</v>
      </c>
      <c r="L101" s="84" t="s">
        <v>293</v>
      </c>
      <c r="M101" s="81" t="str">
        <f>IF(B101&gt;1,VLOOKUP(B101,DB!$D$4:$F$800,3,0),"")</f>
        <v>BATIK AIR</v>
      </c>
      <c r="N101" s="96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456</v>
      </c>
      <c r="C102" s="71" t="str">
        <f>IF(B102&gt;1,VLOOKUP(B102,DB!$D$4:$E$800,2,0),"")</f>
        <v>A 320</v>
      </c>
      <c r="D102" s="72">
        <v>0.5840277777777778</v>
      </c>
      <c r="E102" s="104" t="b">
        <v>1</v>
      </c>
      <c r="F102" s="73">
        <v>0.6055555555555555</v>
      </c>
      <c r="G102" s="94" t="b">
        <v>1</v>
      </c>
      <c r="H102" s="75" t="s">
        <v>1216</v>
      </c>
      <c r="I102" s="76" t="str">
        <f>IF(K102&gt;1,VLOOKUP(K102,DB!$A$4:$B$500,2,0),"")</f>
        <v>WIPP</v>
      </c>
      <c r="J102" s="77" t="str">
        <f>IF(L102&gt;1,VLOOKUP(L102,DB!$A$4:$B$500,2,0),"")</f>
        <v>WARR</v>
      </c>
      <c r="K102" s="78" t="s">
        <v>533</v>
      </c>
      <c r="L102" s="74" t="s">
        <v>567</v>
      </c>
      <c r="M102" s="71" t="str">
        <f>IF(B102&gt;1,VLOOKUP(B102,DB!$D$4:$F$800,3,0),"")</f>
        <v>CITILINK</v>
      </c>
      <c r="N102" s="13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785</v>
      </c>
      <c r="C103" s="81" t="str">
        <f>IF(B103&gt;1,VLOOKUP(B103,DB!$D$4:$E$800,2,0),"")</f>
        <v>L 1000</v>
      </c>
      <c r="D103" s="82">
        <v>0.59375</v>
      </c>
      <c r="E103" s="105" t="b">
        <v>1</v>
      </c>
      <c r="F103" s="83">
        <v>0.6111111111111112</v>
      </c>
      <c r="G103" s="92" t="b">
        <v>1</v>
      </c>
      <c r="H103" s="85" t="s">
        <v>1250</v>
      </c>
      <c r="I103" s="103" t="s">
        <v>1258</v>
      </c>
      <c r="J103" s="84" t="s">
        <v>1217</v>
      </c>
      <c r="K103" s="88"/>
      <c r="L103" s="84"/>
      <c r="M103" s="81" t="str">
        <f>IF(B103&gt;1,VLOOKUP(B103,DB!$D$4:$F$800,3,0),"")</f>
        <v>PREMI</v>
      </c>
      <c r="N103" s="96"/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71" t="s">
        <v>311</v>
      </c>
      <c r="C104" s="71" t="str">
        <f>IF(B104&gt;1,VLOOKUP(B104,DB!$D$4:$E$800,2,0),"")</f>
        <v>A 320</v>
      </c>
      <c r="D104" s="72">
        <v>0.6076388888888888</v>
      </c>
      <c r="E104" s="104" t="b">
        <v>1</v>
      </c>
      <c r="F104" s="73">
        <v>0.6458333333333334</v>
      </c>
      <c r="G104" s="94" t="b">
        <v>1</v>
      </c>
      <c r="H104" s="75" t="s">
        <v>1246</v>
      </c>
      <c r="I104" s="76" t="str">
        <f>IF(K104&gt;1,VLOOKUP(K104,DB!$A$4:$B$500,2,0),"")</f>
        <v>WARA</v>
      </c>
      <c r="J104" s="77" t="str">
        <f>IF(L104&gt;1,VLOOKUP(L104,DB!$A$4:$B$500,2,0),"")</f>
        <v>WIEE</v>
      </c>
      <c r="K104" s="78" t="s">
        <v>300</v>
      </c>
      <c r="L104" s="74" t="s">
        <v>215</v>
      </c>
      <c r="M104" s="71" t="str">
        <f>IF(B104&gt;1,VLOOKUP(B104,DB!$D$4:$F$800,3,0),"")</f>
        <v>BATIK AIR</v>
      </c>
      <c r="N104" s="13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818</v>
      </c>
      <c r="C105" s="81" t="str">
        <f>IF(B105&gt;1,VLOOKUP(B105,DB!$D$4:$E$800,2,0),"")</f>
        <v>EC 45</v>
      </c>
      <c r="D105" s="82">
        <v>0.5909722222222222</v>
      </c>
      <c r="E105" s="105" t="b">
        <v>1</v>
      </c>
      <c r="F105" s="83">
        <v>0.6076388888888888</v>
      </c>
      <c r="G105" s="92" t="b">
        <v>1</v>
      </c>
      <c r="H105" s="85" t="s">
        <v>1236</v>
      </c>
      <c r="I105" s="103" t="s">
        <v>1238</v>
      </c>
      <c r="J105" s="84" t="s">
        <v>1238</v>
      </c>
      <c r="K105" s="88"/>
      <c r="L105" s="84"/>
      <c r="M105" s="81" t="str">
        <f>IF(B105&gt;1,VLOOKUP(B105,DB!$D$4:$F$800,3,0),"")</f>
        <v>SURYA AIR</v>
      </c>
      <c r="N105" s="89"/>
      <c r="O105" s="84" t="str">
        <f t="shared" si="1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785</v>
      </c>
      <c r="C106" s="71" t="str">
        <f>IF(B106&gt;1,VLOOKUP(B106,DB!$D$4:$E$800,2,0),"")</f>
        <v>L 1000</v>
      </c>
      <c r="D106" s="72">
        <v>0.6180555555555556</v>
      </c>
      <c r="E106" s="104" t="b">
        <v>1</v>
      </c>
      <c r="F106" s="73"/>
      <c r="G106" s="94" t="b">
        <v>0</v>
      </c>
      <c r="H106" s="75" t="s">
        <v>1217</v>
      </c>
      <c r="I106" s="112" t="s">
        <v>1250</v>
      </c>
      <c r="J106" s="77" t="str">
        <f>IF(L106&gt;1,VLOOKUP(L106,DB!$A$4:$B$500,2,0),"")</f>
        <v/>
      </c>
      <c r="K106" s="78"/>
      <c r="L106" s="74"/>
      <c r="M106" s="71" t="str">
        <f>IF(B106&gt;1,VLOOKUP(B106,DB!$D$4:$F$800,3,0),"")</f>
        <v>PREMI</v>
      </c>
      <c r="N106" s="79"/>
      <c r="O106" s="74" t="str">
        <f t="shared" si="1"/>
        <v>RON</v>
      </c>
      <c r="Q106" s="1" t="str">
        <f t="shared" si="2"/>
        <v>SA01</v>
      </c>
      <c r="R106" s="1" t="str">
        <f t="shared" si="3"/>
        <v>RON</v>
      </c>
      <c r="S106" s="1" t="str">
        <f t="shared" si="4"/>
        <v>L 1000</v>
      </c>
      <c r="T106" s="1" t="str">
        <f t="shared" si="5"/>
        <v>N-227GV</v>
      </c>
      <c r="U106" s="1" t="str">
        <f t="shared" si="6"/>
        <v>PREMI</v>
      </c>
    </row>
    <row r="107" ht="15.75" customHeight="1">
      <c r="A107" s="81">
        <v>90.0</v>
      </c>
      <c r="B107" s="81" t="s">
        <v>753</v>
      </c>
      <c r="C107" s="81" t="str">
        <f>IF(B107&gt;1,VLOOKUP(B107,DB!$D$4:$E$800,2,0),"")</f>
        <v>CT 680</v>
      </c>
      <c r="D107" s="82">
        <v>0.6284722222222222</v>
      </c>
      <c r="E107" s="105" t="b">
        <v>1</v>
      </c>
      <c r="F107" s="83">
        <v>0.66875</v>
      </c>
      <c r="G107" s="92" t="b">
        <v>1</v>
      </c>
      <c r="H107" s="85" t="s">
        <v>1216</v>
      </c>
      <c r="I107" s="103" t="s">
        <v>1272</v>
      </c>
      <c r="J107" s="84" t="s">
        <v>1215</v>
      </c>
      <c r="K107" s="88"/>
      <c r="L107" s="84"/>
      <c r="M107" s="81" t="str">
        <f>IF(B107&gt;1,VLOOKUP(B107,DB!$D$4:$F$800,3,0),"")</f>
        <v>JIP</v>
      </c>
      <c r="N107" s="89"/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947</v>
      </c>
      <c r="C108" s="71" t="str">
        <f>IF(B108&gt;1,VLOOKUP(B108,DB!$D$4:$E$800,2,0),"")</f>
        <v>EMB 135</v>
      </c>
      <c r="D108" s="72">
        <v>0.6319444444444444</v>
      </c>
      <c r="E108" s="104" t="b">
        <v>1</v>
      </c>
      <c r="F108" s="73">
        <v>0.6805555555555556</v>
      </c>
      <c r="G108" s="94" t="b">
        <v>1</v>
      </c>
      <c r="H108" s="75" t="s">
        <v>1250</v>
      </c>
      <c r="I108" s="112" t="s">
        <v>91</v>
      </c>
      <c r="J108" s="74" t="s">
        <v>1245</v>
      </c>
      <c r="K108" s="78"/>
      <c r="L108" s="74"/>
      <c r="M108" s="71" t="s">
        <v>1214</v>
      </c>
      <c r="N108" s="79"/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540</v>
      </c>
      <c r="C109" s="81" t="str">
        <f>IF(B109&gt;1,VLOOKUP(B109,DB!$D$4:$E$800,2,0),"")</f>
        <v>ATR 72</v>
      </c>
      <c r="D109" s="82">
        <v>0.6541666666666667</v>
      </c>
      <c r="E109" s="105" t="b">
        <v>1</v>
      </c>
      <c r="F109" s="83">
        <v>0.7020833333333333</v>
      </c>
      <c r="G109" s="92" t="b">
        <v>1</v>
      </c>
      <c r="H109" s="85" t="s">
        <v>1247</v>
      </c>
      <c r="I109" s="86" t="str">
        <f>IF(K109&gt;1,VLOOKUP(K109,DB!$A$4:$B$500,2,0),"")</f>
        <v>WAHH</v>
      </c>
      <c r="J109" s="84" t="s">
        <v>1231</v>
      </c>
      <c r="K109" s="88" t="s">
        <v>484</v>
      </c>
      <c r="L109" s="84"/>
      <c r="M109" s="81" t="str">
        <f>IF(B109&gt;1,VLOOKUP(B109,DB!$D$4:$F$800,3,0),"")</f>
        <v>FLY JAYA</v>
      </c>
      <c r="N109" s="96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309</v>
      </c>
      <c r="C110" s="71" t="str">
        <f>IF(B110&gt;1,VLOOKUP(B110,DB!$D$4:$E$800,2,0),"")</f>
        <v>A 320</v>
      </c>
      <c r="D110" s="72">
        <v>0.6680555555555555</v>
      </c>
      <c r="E110" s="104" t="b">
        <v>1</v>
      </c>
      <c r="F110" s="73">
        <v>0.7020833333333333</v>
      </c>
      <c r="G110" s="94" t="b">
        <v>1</v>
      </c>
      <c r="H110" s="75" t="s">
        <v>1229</v>
      </c>
      <c r="I110" s="76" t="str">
        <f>IF(K110&gt;1,VLOOKUP(K110,DB!$A$4:$B$500,2,0),"")</f>
        <v>WARR</v>
      </c>
      <c r="J110" s="77" t="str">
        <f>IF(L110&gt;1,VLOOKUP(L110,DB!$A$4:$B$500,2,0),"")</f>
        <v>WAHI</v>
      </c>
      <c r="K110" s="78" t="s">
        <v>245</v>
      </c>
      <c r="L110" s="74" t="s">
        <v>280</v>
      </c>
      <c r="M110" s="71" t="str">
        <f>IF(B110&gt;1,VLOOKUP(B110,DB!$D$4:$F$800,3,0),"")</f>
        <v>BATIK AIR</v>
      </c>
      <c r="N110" s="79"/>
      <c r="O110" s="74" t="str">
        <f t="shared" si="1"/>
        <v/>
      </c>
      <c r="Q110" s="1" t="str">
        <f t="shared" si="2"/>
        <v/>
      </c>
      <c r="R110" s="1" t="str">
        <f t="shared" si="3"/>
        <v/>
      </c>
      <c r="S110" s="1" t="str">
        <f t="shared" si="4"/>
        <v/>
      </c>
      <c r="T110" s="1" t="str">
        <f t="shared" si="5"/>
        <v/>
      </c>
      <c r="U110" s="1" t="str">
        <f t="shared" si="6"/>
        <v/>
      </c>
    </row>
    <row r="111" ht="15.75" customHeight="1">
      <c r="A111" s="81">
        <v>94.0</v>
      </c>
      <c r="B111" s="81" t="s">
        <v>189</v>
      </c>
      <c r="C111" s="81" t="str">
        <f>IF(B111&gt;1,VLOOKUP(B111,DB!$D$4:$E$800,2,0),"")</f>
        <v>A 320</v>
      </c>
      <c r="D111" s="82">
        <v>0.6736111111111112</v>
      </c>
      <c r="E111" s="105" t="b">
        <v>1</v>
      </c>
      <c r="F111" s="83">
        <v>0.7083333333333334</v>
      </c>
      <c r="G111" s="92" t="b">
        <v>1</v>
      </c>
      <c r="H111" s="85" t="s">
        <v>1246</v>
      </c>
      <c r="I111" s="86" t="str">
        <f>IF(K111&gt;1,VLOOKUP(K111,DB!$A$4:$B$500,2,0),"")</f>
        <v>WIPP</v>
      </c>
      <c r="J111" s="87" t="str">
        <f>IF(L111&gt;1,VLOOKUP(L111,DB!$A$4:$B$500,2,0),"")</f>
        <v>WADD</v>
      </c>
      <c r="K111" s="88" t="s">
        <v>186</v>
      </c>
      <c r="L111" s="84" t="s">
        <v>227</v>
      </c>
      <c r="M111" s="81" t="str">
        <f>IF(B111&gt;1,VLOOKUP(B111,DB!$D$4:$F$800,3,0),"")</f>
        <v>BATIK AIR</v>
      </c>
      <c r="N111" s="89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431</v>
      </c>
      <c r="C112" s="71" t="str">
        <f>IF(B112&gt;1,VLOOKUP(B112,DB!$D$4:$E$800,2,0),"")</f>
        <v>A 320</v>
      </c>
      <c r="D112" s="72">
        <v>0.6833333333333333</v>
      </c>
      <c r="E112" s="104" t="b">
        <v>1</v>
      </c>
      <c r="F112" s="73">
        <v>0.7125</v>
      </c>
      <c r="G112" s="94" t="b">
        <v>1</v>
      </c>
      <c r="H112" s="75" t="s">
        <v>1216</v>
      </c>
      <c r="I112" s="76" t="str">
        <f>IF(K112&gt;1,VLOOKUP(K112,DB!$A$4:$B$500,2,0),"")</f>
        <v>WARA</v>
      </c>
      <c r="J112" s="77" t="str">
        <f>IF(L112&gt;1,VLOOKUP(L112,DB!$A$4:$B$500,2,0),"")</f>
        <v>WARR</v>
      </c>
      <c r="K112" s="78" t="s">
        <v>557</v>
      </c>
      <c r="L112" s="74" t="s">
        <v>563</v>
      </c>
      <c r="M112" s="71" t="str">
        <f>IF(B112&gt;1,VLOOKUP(B112,DB!$D$4:$F$800,3,0),"")</f>
        <v>CITILINK</v>
      </c>
      <c r="N112" s="13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173</v>
      </c>
      <c r="C113" s="81" t="str">
        <f>IF(B113&gt;1,VLOOKUP(B113,DB!$D$4:$E$800,2,0),"")</f>
        <v>A 320</v>
      </c>
      <c r="D113" s="82">
        <v>0.6930555555555555</v>
      </c>
      <c r="E113" s="105" t="b">
        <v>1</v>
      </c>
      <c r="F113" s="83">
        <v>0.7180555555555556</v>
      </c>
      <c r="G113" s="92" t="b">
        <v>1</v>
      </c>
      <c r="H113" s="85" t="s">
        <v>1225</v>
      </c>
      <c r="I113" s="86" t="str">
        <f>IF(K113&gt;1,VLOOKUP(K113,DB!$A$4:$B$500,2,0),"")</f>
        <v>WAHI</v>
      </c>
      <c r="J113" s="87" t="str">
        <f>IF(L113&gt;1,VLOOKUP(L113,DB!$A$4:$B$500,2,0),"")</f>
        <v>WIPP</v>
      </c>
      <c r="K113" s="88" t="s">
        <v>274</v>
      </c>
      <c r="L113" s="84" t="s">
        <v>198</v>
      </c>
      <c r="M113" s="81" t="str">
        <f>IF(B113&gt;1,VLOOKUP(B113,DB!$D$4:$F$800,3,0),"")</f>
        <v>BATIK AIR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753</v>
      </c>
      <c r="C114" s="71" t="str">
        <f>IF(B114&gt;1,VLOOKUP(B114,DB!$D$4:$E$800,2,0),"")</f>
        <v>CT 680</v>
      </c>
      <c r="D114" s="72">
        <v>0.6756944444444445</v>
      </c>
      <c r="E114" s="104" t="b">
        <v>1</v>
      </c>
      <c r="F114" s="73"/>
      <c r="G114" s="94" t="b">
        <v>0</v>
      </c>
      <c r="H114" s="75" t="s">
        <v>1215</v>
      </c>
      <c r="I114" s="112" t="s">
        <v>1216</v>
      </c>
      <c r="J114" s="77" t="str">
        <f>IF(L114&gt;1,VLOOKUP(L114,DB!$A$4:$B$500,2,0),"")</f>
        <v/>
      </c>
      <c r="K114" s="78"/>
      <c r="L114" s="74"/>
      <c r="M114" s="71" t="str">
        <f>IF(B114&gt;1,VLOOKUP(B114,DB!$D$4:$F$800,3,0),"")</f>
        <v>JIP</v>
      </c>
      <c r="N114" s="13"/>
      <c r="O114" s="74" t="str">
        <f t="shared" si="1"/>
        <v>RON</v>
      </c>
      <c r="Q114" s="1" t="str">
        <f t="shared" si="2"/>
        <v>NSA13</v>
      </c>
      <c r="R114" s="1" t="str">
        <f t="shared" si="3"/>
        <v>RON</v>
      </c>
      <c r="S114" s="1" t="str">
        <f t="shared" si="4"/>
        <v>CT 680</v>
      </c>
      <c r="T114" s="1" t="str">
        <f t="shared" si="5"/>
        <v>N-977JH</v>
      </c>
      <c r="U114" s="1" t="str">
        <f t="shared" si="6"/>
        <v>JIP</v>
      </c>
    </row>
    <row r="115" ht="15.75" customHeight="1">
      <c r="A115" s="81">
        <v>98.0</v>
      </c>
      <c r="B115" s="81" t="s">
        <v>510</v>
      </c>
      <c r="C115" s="81" t="str">
        <f>IF(B115&gt;1,VLOOKUP(B115,DB!$D$4:$E$800,2,0),"")</f>
        <v>ATR 72</v>
      </c>
      <c r="D115" s="82">
        <v>0.7145833333333333</v>
      </c>
      <c r="E115" s="105" t="b">
        <v>1</v>
      </c>
      <c r="F115" s="83"/>
      <c r="G115" s="92" t="b">
        <v>0</v>
      </c>
      <c r="H115" s="85" t="s">
        <v>1236</v>
      </c>
      <c r="I115" s="86" t="str">
        <f>IF(K115&gt;1,VLOOKUP(K115,DB!$A$4:$B$500,2,0),"")</f>
        <v>WAHH</v>
      </c>
      <c r="J115" s="87" t="str">
        <f>IF(L115&gt;1,VLOOKUP(L115,DB!$A$4:$B$500,2,0),"")</f>
        <v/>
      </c>
      <c r="K115" s="88" t="s">
        <v>601</v>
      </c>
      <c r="L115" s="84"/>
      <c r="M115" s="81" t="str">
        <f>IF(B115&gt;1,VLOOKUP(B115,DB!$D$4:$F$800,3,0),"")</f>
        <v>CITILINK</v>
      </c>
      <c r="N115" s="89"/>
      <c r="O115" s="84" t="str">
        <f t="shared" si="1"/>
        <v>RON</v>
      </c>
      <c r="Q115" s="1" t="str">
        <f t="shared" si="2"/>
        <v>B7</v>
      </c>
      <c r="R115" s="1" t="str">
        <f t="shared" si="3"/>
        <v>RON</v>
      </c>
      <c r="S115" s="1" t="str">
        <f t="shared" si="4"/>
        <v>ATR 72</v>
      </c>
      <c r="T115" s="1" t="str">
        <f t="shared" si="5"/>
        <v>PK-GJV</v>
      </c>
      <c r="U115" s="1" t="str">
        <f t="shared" si="6"/>
        <v>CITILINK</v>
      </c>
    </row>
    <row r="116" ht="15.75" customHeight="1">
      <c r="A116" s="71">
        <v>99.0</v>
      </c>
      <c r="B116" s="71" t="s">
        <v>543</v>
      </c>
      <c r="C116" s="71" t="str">
        <f>IF(B116&gt;1,VLOOKUP(B116,DB!$D$4:$E$800,2,0),"")</f>
        <v>B 738</v>
      </c>
      <c r="D116" s="72">
        <v>0.7104166666666667</v>
      </c>
      <c r="E116" s="104" t="b">
        <v>1</v>
      </c>
      <c r="F116" s="73">
        <v>0.7493055555555556</v>
      </c>
      <c r="G116" s="94" t="b">
        <v>1</v>
      </c>
      <c r="H116" s="75" t="s">
        <v>1248</v>
      </c>
      <c r="I116" s="76" t="str">
        <f>IF(K116&gt;1,VLOOKUP(K116,DB!$A$4:$B$500,2,0),"")</f>
        <v>WARR</v>
      </c>
      <c r="J116" s="77" t="str">
        <f>IF(L116&gt;1,VLOOKUP(L116,DB!$A$4:$B$500,2,0),"")</f>
        <v>WARR</v>
      </c>
      <c r="K116" s="78" t="s">
        <v>84</v>
      </c>
      <c r="L116" s="74" t="s">
        <v>676</v>
      </c>
      <c r="M116" s="71" t="str">
        <f>IF(B116&gt;1,VLOOKUP(B116,DB!$D$4:$F$800,3,0),"")</f>
        <v>GARUDA</v>
      </c>
      <c r="N116" s="79"/>
      <c r="O116" s="74" t="str">
        <f t="shared" si="1"/>
        <v/>
      </c>
      <c r="Q116" s="1" t="str">
        <f t="shared" si="2"/>
        <v/>
      </c>
      <c r="R116" s="1" t="str">
        <f t="shared" si="3"/>
        <v/>
      </c>
      <c r="S116" s="1" t="str">
        <f t="shared" si="4"/>
        <v/>
      </c>
      <c r="T116" s="1" t="str">
        <f t="shared" si="5"/>
        <v/>
      </c>
      <c r="U116" s="1" t="str">
        <f t="shared" si="6"/>
        <v/>
      </c>
    </row>
    <row r="117" ht="15.75" customHeight="1">
      <c r="A117" s="81">
        <v>100.0</v>
      </c>
      <c r="B117" s="81" t="s">
        <v>387</v>
      </c>
      <c r="C117" s="81" t="str">
        <f>IF(B117&gt;1,VLOOKUP(B117,DB!$D$4:$E$800,2,0),"")</f>
        <v>A 320</v>
      </c>
      <c r="D117" s="82">
        <v>0.7083333333333334</v>
      </c>
      <c r="E117" s="105" t="b">
        <v>1</v>
      </c>
      <c r="F117" s="83">
        <v>0.7423611111111111</v>
      </c>
      <c r="G117" s="92" t="b">
        <v>1</v>
      </c>
      <c r="H117" s="85" t="s">
        <v>1247</v>
      </c>
      <c r="I117" s="86" t="str">
        <f>IF(K117&gt;1,VLOOKUP(K117,DB!$A$4:$B$500,2,0),"")</f>
        <v>WADD</v>
      </c>
      <c r="J117" s="87" t="str">
        <f>IF(L117&gt;1,VLOOKUP(L117,DB!$A$4:$B$500,2,0),"")</f>
        <v>WADD</v>
      </c>
      <c r="K117" s="88" t="s">
        <v>585</v>
      </c>
      <c r="L117" s="84" t="s">
        <v>583</v>
      </c>
      <c r="M117" s="81" t="str">
        <f>IF(B117&gt;1,VLOOKUP(B117,DB!$D$4:$F$800,3,0),"")</f>
        <v>CITILINK</v>
      </c>
      <c r="N117" s="96"/>
      <c r="O117" s="84" t="str">
        <f t="shared" si="1"/>
        <v/>
      </c>
      <c r="Q117" s="1" t="str">
        <f t="shared" si="2"/>
        <v/>
      </c>
      <c r="R117" s="1" t="str">
        <f t="shared" si="3"/>
        <v/>
      </c>
      <c r="S117" s="1" t="str">
        <f t="shared" si="4"/>
        <v/>
      </c>
      <c r="T117" s="1" t="str">
        <f t="shared" si="5"/>
        <v/>
      </c>
      <c r="U117" s="1" t="str">
        <f t="shared" si="6"/>
        <v/>
      </c>
    </row>
    <row r="118" ht="15.75" customHeight="1">
      <c r="A118" s="71">
        <v>101.0</v>
      </c>
      <c r="B118" s="71" t="s">
        <v>947</v>
      </c>
      <c r="C118" s="71" t="str">
        <f>IF(B118&gt;1,VLOOKUP(B118,DB!$D$4:$E$800,2,0),"")</f>
        <v>EMB 135</v>
      </c>
      <c r="D118" s="72">
        <v>0.6840277777777778</v>
      </c>
      <c r="E118" s="104" t="b">
        <v>1</v>
      </c>
      <c r="F118" s="73">
        <v>0.9069444444444444</v>
      </c>
      <c r="G118" s="94" t="b">
        <v>1</v>
      </c>
      <c r="H118" s="75" t="s">
        <v>1245</v>
      </c>
      <c r="I118" s="112" t="s">
        <v>1250</v>
      </c>
      <c r="J118" s="74" t="s">
        <v>1249</v>
      </c>
      <c r="K118" s="78"/>
      <c r="L118" s="74"/>
      <c r="M118" s="71" t="s">
        <v>1214</v>
      </c>
      <c r="N118" s="13"/>
      <c r="O118" s="74" t="str">
        <f t="shared" si="1"/>
        <v/>
      </c>
      <c r="Q118" s="1" t="str">
        <f t="shared" si="2"/>
        <v/>
      </c>
      <c r="R118" s="1" t="str">
        <f t="shared" si="3"/>
        <v/>
      </c>
      <c r="S118" s="1" t="str">
        <f t="shared" si="4"/>
        <v/>
      </c>
      <c r="T118" s="1" t="str">
        <f t="shared" si="5"/>
        <v/>
      </c>
      <c r="U118" s="1" t="str">
        <f t="shared" si="6"/>
        <v/>
      </c>
    </row>
    <row r="119" ht="15.75" customHeight="1">
      <c r="A119" s="81">
        <v>102.0</v>
      </c>
      <c r="B119" s="81" t="s">
        <v>80</v>
      </c>
      <c r="C119" s="81" t="str">
        <f>IF(B119&gt;1,VLOOKUP(B119,DB!$D$4:$E$800,2,0),"")</f>
        <v>A 320</v>
      </c>
      <c r="D119" s="82">
        <v>0.70625</v>
      </c>
      <c r="E119" s="105" t="b">
        <v>1</v>
      </c>
      <c r="F119" s="83">
        <v>0.7451388888888889</v>
      </c>
      <c r="G119" s="92" t="b">
        <v>1</v>
      </c>
      <c r="H119" s="85" t="s">
        <v>1250</v>
      </c>
      <c r="I119" s="86" t="str">
        <f>IF(K119&gt;1,VLOOKUP(K119,DB!$A$4:$B$500,2,0),"")</f>
        <v>WAHS</v>
      </c>
      <c r="J119" s="87" t="str">
        <f>IF(L119&gt;1,VLOOKUP(L119,DB!$A$4:$B$500,2,0),"")</f>
        <v>WARR</v>
      </c>
      <c r="K119" s="88" t="s">
        <v>291</v>
      </c>
      <c r="L119" s="84" t="s">
        <v>233</v>
      </c>
      <c r="M119" s="81" t="str">
        <f>IF(B119&gt;1,VLOOKUP(B119,DB!$D$4:$F$800,3,0),"")</f>
        <v>BATIK AIR</v>
      </c>
      <c r="N119" s="96"/>
      <c r="O119" s="84" t="str">
        <f t="shared" si="1"/>
        <v/>
      </c>
      <c r="Q119" s="1" t="str">
        <f t="shared" si="2"/>
        <v/>
      </c>
      <c r="R119" s="1" t="str">
        <f t="shared" si="3"/>
        <v/>
      </c>
      <c r="S119" s="1" t="str">
        <f t="shared" si="4"/>
        <v/>
      </c>
      <c r="T119" s="1" t="str">
        <f t="shared" si="5"/>
        <v/>
      </c>
      <c r="U119" s="1" t="str">
        <f t="shared" si="6"/>
        <v/>
      </c>
    </row>
    <row r="120" ht="15.75" customHeight="1">
      <c r="A120" s="71">
        <v>103.0</v>
      </c>
      <c r="B120" s="71" t="s">
        <v>866</v>
      </c>
      <c r="C120" s="71" t="str">
        <f>IF(B120&gt;1,VLOOKUP(B120,DB!$D$4:$E$800,2,0),"")</f>
        <v>ATR 72</v>
      </c>
      <c r="D120" s="72">
        <v>0.7409722222222223</v>
      </c>
      <c r="E120" s="104" t="b">
        <v>1</v>
      </c>
      <c r="F120" s="73">
        <v>0.7569444444444444</v>
      </c>
      <c r="G120" s="94" t="b">
        <v>1</v>
      </c>
      <c r="H120" s="75" t="s">
        <v>1216</v>
      </c>
      <c r="I120" s="112" t="s">
        <v>1271</v>
      </c>
      <c r="J120" s="74" t="s">
        <v>1218</v>
      </c>
      <c r="K120" s="78"/>
      <c r="L120" s="74"/>
      <c r="M120" s="71" t="str">
        <f>IF(B120&gt;1,VLOOKUP(B120,DB!$D$4:$F$800,3,0),"")</f>
        <v>TRAVIRA</v>
      </c>
      <c r="N120" s="13"/>
      <c r="O120" s="74" t="str">
        <f t="shared" si="1"/>
        <v/>
      </c>
      <c r="Q120" s="1" t="str">
        <f t="shared" si="2"/>
        <v/>
      </c>
      <c r="R120" s="1" t="str">
        <f t="shared" si="3"/>
        <v/>
      </c>
      <c r="S120" s="1" t="str">
        <f t="shared" si="4"/>
        <v/>
      </c>
      <c r="T120" s="1" t="str">
        <f t="shared" si="5"/>
        <v/>
      </c>
      <c r="U120" s="1" t="str">
        <f t="shared" si="6"/>
        <v/>
      </c>
    </row>
    <row r="121" ht="15.75" customHeight="1">
      <c r="A121" s="81">
        <v>104.0</v>
      </c>
      <c r="B121" s="81" t="s">
        <v>322</v>
      </c>
      <c r="C121" s="81" t="str">
        <f>IF(B121&gt;1,VLOOKUP(B121,DB!$D$4:$E$800,2,0),"")</f>
        <v>A 320</v>
      </c>
      <c r="D121" s="82">
        <v>0.7173611111111111</v>
      </c>
      <c r="E121" s="105" t="b">
        <v>1</v>
      </c>
      <c r="F121" s="83">
        <v>0.7458333333333333</v>
      </c>
      <c r="G121" s="92" t="b">
        <v>1</v>
      </c>
      <c r="H121" s="85" t="s">
        <v>1246</v>
      </c>
      <c r="I121" s="86" t="str">
        <f>IF(K121&gt;1,VLOOKUP(K121,DB!$A$4:$B$500,2,0),"")</f>
        <v>WARR</v>
      </c>
      <c r="J121" s="87" t="str">
        <f>IF(L121&gt;1,VLOOKUP(L121,DB!$A$4:$B$500,2,0),"")</f>
        <v>WARR</v>
      </c>
      <c r="K121" s="88" t="s">
        <v>241</v>
      </c>
      <c r="L121" s="84" t="s">
        <v>255</v>
      </c>
      <c r="M121" s="81" t="str">
        <f>IF(B121&gt;1,VLOOKUP(B121,DB!$D$4:$F$800,3,0),"")</f>
        <v>BATIK AIR</v>
      </c>
      <c r="N121" s="96"/>
      <c r="O121" s="84" t="str">
        <f t="shared" si="1"/>
        <v/>
      </c>
      <c r="Q121" s="1" t="str">
        <f t="shared" si="2"/>
        <v/>
      </c>
      <c r="R121" s="1" t="str">
        <f t="shared" si="3"/>
        <v/>
      </c>
      <c r="S121" s="1" t="str">
        <f t="shared" si="4"/>
        <v/>
      </c>
      <c r="T121" s="1" t="str">
        <f t="shared" si="5"/>
        <v/>
      </c>
      <c r="U121" s="1" t="str">
        <f t="shared" si="6"/>
        <v/>
      </c>
    </row>
    <row r="122" ht="15.75" customHeight="1">
      <c r="A122" s="71">
        <v>105.0</v>
      </c>
      <c r="B122" s="71" t="s">
        <v>540</v>
      </c>
      <c r="C122" s="71" t="str">
        <f>IF(B122&gt;1,VLOOKUP(B122,DB!$D$4:$E$800,2,0),"")</f>
        <v>ATR 72</v>
      </c>
      <c r="D122" s="72">
        <v>0.7090277777777778</v>
      </c>
      <c r="E122" s="104" t="b">
        <v>1</v>
      </c>
      <c r="F122" s="73"/>
      <c r="G122" s="94" t="b">
        <v>0</v>
      </c>
      <c r="H122" s="75" t="s">
        <v>1231</v>
      </c>
      <c r="I122" s="112" t="s">
        <v>1247</v>
      </c>
      <c r="J122" s="77" t="str">
        <f>IF(L122&gt;1,VLOOKUP(L122,DB!$A$4:$B$500,2,0),"")</f>
        <v/>
      </c>
      <c r="K122" s="78"/>
      <c r="L122" s="74"/>
      <c r="M122" s="71" t="str">
        <f>IF(B122&gt;1,VLOOKUP(B122,DB!$D$4:$F$800,3,0),"")</f>
        <v>FLY JAYA</v>
      </c>
      <c r="N122" s="13"/>
      <c r="O122" s="74" t="str">
        <f t="shared" si="1"/>
        <v>RON</v>
      </c>
      <c r="Q122" s="1" t="str">
        <f t="shared" si="2"/>
        <v>SA09</v>
      </c>
      <c r="R122" s="1" t="str">
        <f t="shared" si="3"/>
        <v>RON</v>
      </c>
      <c r="S122" s="1" t="str">
        <f t="shared" si="4"/>
        <v>ATR 72</v>
      </c>
      <c r="T122" s="1" t="str">
        <f t="shared" si="5"/>
        <v>PK-FJA</v>
      </c>
      <c r="U122" s="1" t="str">
        <f t="shared" si="6"/>
        <v>FLY JAYA</v>
      </c>
    </row>
    <row r="123" ht="15.75" customHeight="1">
      <c r="A123" s="81">
        <v>106.0</v>
      </c>
      <c r="B123" s="81" t="s">
        <v>762</v>
      </c>
      <c r="C123" s="81" t="str">
        <f>IF(B123&gt;1,VLOOKUP(B123,DB!$D$4:$E$800,2,0),"")</f>
        <v>G IV</v>
      </c>
      <c r="D123" s="82">
        <v>0.7326388888888888</v>
      </c>
      <c r="E123" s="105" t="b">
        <v>1</v>
      </c>
      <c r="F123" s="83">
        <v>0.7822920601902297</v>
      </c>
      <c r="G123" s="92" t="b">
        <v>1</v>
      </c>
      <c r="H123" s="85" t="s">
        <v>1232</v>
      </c>
      <c r="I123" s="103" t="s">
        <v>480</v>
      </c>
      <c r="J123" s="84" t="s">
        <v>1242</v>
      </c>
      <c r="K123" s="88"/>
      <c r="L123" s="84"/>
      <c r="M123" s="81" t="str">
        <f>IF(B123&gt;1,VLOOKUP(B123,DB!$D$4:$F$800,3,0),"")</f>
        <v>JIP</v>
      </c>
      <c r="N123" s="137" t="s">
        <v>1284</v>
      </c>
      <c r="O123" s="84" t="str">
        <f t="shared" si="1"/>
        <v/>
      </c>
      <c r="Q123" s="1" t="str">
        <f t="shared" si="2"/>
        <v/>
      </c>
      <c r="R123" s="1" t="str">
        <f t="shared" si="3"/>
        <v/>
      </c>
      <c r="S123" s="1" t="str">
        <f t="shared" si="4"/>
        <v/>
      </c>
      <c r="T123" s="1" t="str">
        <f t="shared" si="5"/>
        <v/>
      </c>
      <c r="U123" s="1" t="str">
        <f t="shared" si="6"/>
        <v/>
      </c>
    </row>
    <row r="124" ht="15.75" customHeight="1">
      <c r="A124" s="71">
        <v>107.0</v>
      </c>
      <c r="B124" s="71" t="s">
        <v>40</v>
      </c>
      <c r="C124" s="71" t="str">
        <f>IF(B124&gt;1,VLOOKUP(B124,DB!$D$4:$E$800,2,0),"")</f>
        <v>B 734</v>
      </c>
      <c r="D124" s="72">
        <v>0.7479166666666667</v>
      </c>
      <c r="E124" s="104" t="b">
        <v>1</v>
      </c>
      <c r="F124" s="73"/>
      <c r="G124" s="94" t="b">
        <v>0</v>
      </c>
      <c r="H124" s="75" t="s">
        <v>1254</v>
      </c>
      <c r="I124" s="76" t="str">
        <f>IF(K124&gt;1,VLOOKUP(K124,DB!$A$4:$B$500,2,0),"")</f>
        <v>WIOO</v>
      </c>
      <c r="J124" s="77" t="str">
        <f>IF(L124&gt;1,VLOOKUP(L124,DB!$A$4:$B$500,2,0),"")</f>
        <v/>
      </c>
      <c r="K124" s="78" t="s">
        <v>54</v>
      </c>
      <c r="L124" s="74"/>
      <c r="M124" s="71" t="str">
        <f>IF(B124&gt;1,VLOOKUP(B124,DB!$D$4:$F$800,3,0),"")</f>
        <v>B. B. N.</v>
      </c>
      <c r="N124" s="13"/>
      <c r="O124" s="74" t="str">
        <f t="shared" si="1"/>
        <v>RON</v>
      </c>
      <c r="Q124" s="1" t="str">
        <f t="shared" si="2"/>
        <v>B13</v>
      </c>
      <c r="R124" s="1" t="str">
        <f t="shared" si="3"/>
        <v>RON</v>
      </c>
      <c r="S124" s="1" t="str">
        <f t="shared" si="4"/>
        <v>B 734</v>
      </c>
      <c r="T124" s="1" t="str">
        <f t="shared" si="5"/>
        <v>PK-BBJ</v>
      </c>
      <c r="U124" s="1" t="str">
        <f t="shared" si="6"/>
        <v>B. B. N.</v>
      </c>
    </row>
    <row r="125" ht="15.75" customHeight="1">
      <c r="A125" s="81">
        <v>108.0</v>
      </c>
      <c r="B125" s="81" t="s">
        <v>763</v>
      </c>
      <c r="C125" s="81" t="str">
        <f>IF(B125&gt;1,VLOOKUP(B125,DB!$D$4:$E$800,2,0),"")</f>
        <v>ATR 72</v>
      </c>
      <c r="D125" s="82">
        <v>0.7576388888888889</v>
      </c>
      <c r="E125" s="105" t="b">
        <v>1</v>
      </c>
      <c r="F125" s="83"/>
      <c r="G125" s="92" t="b">
        <v>0</v>
      </c>
      <c r="H125" s="85" t="s">
        <v>1229</v>
      </c>
      <c r="I125" s="103" t="s">
        <v>471</v>
      </c>
      <c r="J125" s="87" t="str">
        <f>IF(L125&gt;1,VLOOKUP(L125,DB!$A$4:$B$500,2,0),"")</f>
        <v/>
      </c>
      <c r="K125" s="88"/>
      <c r="L125" s="84"/>
      <c r="M125" s="81" t="str">
        <f>IF(B125&gt;1,VLOOKUP(B125,DB!$D$4:$F$800,3,0),"")</f>
        <v>PELITA</v>
      </c>
      <c r="N125" s="96"/>
      <c r="O125" s="84" t="str">
        <f t="shared" si="1"/>
        <v>RON</v>
      </c>
      <c r="Q125" s="1" t="str">
        <f t="shared" si="2"/>
        <v>A1</v>
      </c>
      <c r="R125" s="1" t="str">
        <f t="shared" si="3"/>
        <v>RON</v>
      </c>
      <c r="S125" s="1" t="str">
        <f t="shared" si="4"/>
        <v>ATR 72</v>
      </c>
      <c r="T125" s="1" t="str">
        <f t="shared" si="5"/>
        <v>PK-PAH</v>
      </c>
      <c r="U125" s="1" t="str">
        <f t="shared" si="6"/>
        <v>PELITA</v>
      </c>
    </row>
    <row r="126" ht="15.75" customHeight="1">
      <c r="A126" s="71">
        <v>109.0</v>
      </c>
      <c r="B126" s="71" t="s">
        <v>886</v>
      </c>
      <c r="C126" s="71" t="str">
        <f>IF(B126&gt;1,VLOOKUP(B126,DB!$D$4:$E$800,2,0),"")</f>
        <v>B 733</v>
      </c>
      <c r="D126" s="72">
        <v>0.7701388888888889</v>
      </c>
      <c r="E126" s="104" t="b">
        <v>1</v>
      </c>
      <c r="F126" s="73">
        <v>0.8903448032360757</v>
      </c>
      <c r="G126" s="94" t="b">
        <v>1</v>
      </c>
      <c r="H126" s="75" t="s">
        <v>1251</v>
      </c>
      <c r="I126" s="76" t="str">
        <f>IF(K126&gt;1,VLOOKUP(K126,DB!$A$4:$B$500,2,0),"")</f>
        <v>WIKK</v>
      </c>
      <c r="J126" s="77" t="str">
        <f>IF(L126&gt;1,VLOOKUP(L126,DB!$A$4:$B$500,2,0),"")</f>
        <v>WAAA</v>
      </c>
      <c r="K126" s="78" t="s">
        <v>353</v>
      </c>
      <c r="L126" s="74" t="s">
        <v>376</v>
      </c>
      <c r="M126" s="71" t="str">
        <f>IF(B126&gt;1,VLOOKUP(B126,DB!$D$4:$F$800,3,0),"")</f>
        <v>TRIGANA</v>
      </c>
      <c r="N126" s="13"/>
      <c r="O126" s="74" t="str">
        <f t="shared" si="1"/>
        <v/>
      </c>
      <c r="Q126" s="1" t="str">
        <f t="shared" si="2"/>
        <v/>
      </c>
      <c r="R126" s="1" t="str">
        <f t="shared" si="3"/>
        <v/>
      </c>
      <c r="S126" s="1" t="str">
        <f t="shared" si="4"/>
        <v/>
      </c>
      <c r="T126" s="1" t="str">
        <f t="shared" si="5"/>
        <v/>
      </c>
      <c r="U126" s="1" t="str">
        <f t="shared" si="6"/>
        <v/>
      </c>
    </row>
    <row r="127" ht="15.75" customHeight="1">
      <c r="A127" s="81">
        <v>110.0</v>
      </c>
      <c r="B127" s="81" t="s">
        <v>978</v>
      </c>
      <c r="C127" s="81" t="str">
        <f>IF(B127&gt;1,VLOOKUP(B127,DB!$D$4:$E$800,2,0),"")</f>
        <v>EMB 135</v>
      </c>
      <c r="D127" s="82">
        <v>0.7935027546336642</v>
      </c>
      <c r="E127" s="105" t="b">
        <v>1</v>
      </c>
      <c r="F127" s="83">
        <v>0.8177257986098994</v>
      </c>
      <c r="G127" s="92" t="b">
        <v>1</v>
      </c>
      <c r="H127" s="85" t="s">
        <v>1255</v>
      </c>
      <c r="I127" s="103" t="s">
        <v>296</v>
      </c>
      <c r="J127" s="84" t="s">
        <v>1223</v>
      </c>
      <c r="K127" s="88"/>
      <c r="L127" s="84"/>
      <c r="M127" s="81" t="s">
        <v>1214</v>
      </c>
      <c r="N127" s="96"/>
      <c r="O127" s="84" t="str">
        <f t="shared" si="1"/>
        <v/>
      </c>
      <c r="Q127" s="1" t="str">
        <f t="shared" si="2"/>
        <v/>
      </c>
      <c r="R127" s="1" t="str">
        <f t="shared" si="3"/>
        <v/>
      </c>
      <c r="S127" s="1" t="str">
        <f t="shared" si="4"/>
        <v/>
      </c>
      <c r="T127" s="1" t="str">
        <f t="shared" si="5"/>
        <v/>
      </c>
      <c r="U127" s="1" t="str">
        <f t="shared" si="6"/>
        <v/>
      </c>
    </row>
    <row r="128" ht="15.75" customHeight="1">
      <c r="A128" s="71">
        <v>111.0</v>
      </c>
      <c r="B128" s="71" t="s">
        <v>1029</v>
      </c>
      <c r="C128" s="71" t="str">
        <f>IF(B128&gt;1,VLOOKUP(B128,DB!$D$4:$E$800,2,0),"")</f>
        <v>GLEX</v>
      </c>
      <c r="D128" s="72">
        <v>0.8083333333333333</v>
      </c>
      <c r="E128" s="104" t="b">
        <v>1</v>
      </c>
      <c r="F128" s="73">
        <v>0.84375</v>
      </c>
      <c r="G128" s="94" t="b">
        <v>1</v>
      </c>
      <c r="H128" s="75" t="s">
        <v>1216</v>
      </c>
      <c r="I128" s="112" t="s">
        <v>1283</v>
      </c>
      <c r="J128" s="74" t="s">
        <v>1218</v>
      </c>
      <c r="K128" s="78"/>
      <c r="L128" s="74"/>
      <c r="M128" s="71" t="s">
        <v>1211</v>
      </c>
      <c r="N128" s="13"/>
      <c r="O128" s="74" t="str">
        <f t="shared" si="1"/>
        <v/>
      </c>
      <c r="Q128" s="1" t="str">
        <f t="shared" si="2"/>
        <v/>
      </c>
      <c r="R128" s="1" t="str">
        <f t="shared" si="3"/>
        <v/>
      </c>
      <c r="S128" s="1" t="str">
        <f t="shared" si="4"/>
        <v/>
      </c>
      <c r="T128" s="1" t="str">
        <f t="shared" si="5"/>
        <v/>
      </c>
      <c r="U128" s="1" t="str">
        <f t="shared" si="6"/>
        <v/>
      </c>
    </row>
    <row r="129" ht="15.75" customHeight="1">
      <c r="A129" s="81">
        <v>112.0</v>
      </c>
      <c r="B129" s="81" t="s">
        <v>955</v>
      </c>
      <c r="C129" s="81" t="str">
        <f>IF(B129&gt;1,VLOOKUP(B129,DB!$D$4:$E$800,2,0),"")</f>
        <v>EMB 135</v>
      </c>
      <c r="D129" s="82">
        <v>0.8156466319487663</v>
      </c>
      <c r="E129" s="105" t="b">
        <v>1</v>
      </c>
      <c r="F129" s="83">
        <v>0.8837231828656513</v>
      </c>
      <c r="G129" s="92" t="b">
        <v>1</v>
      </c>
      <c r="H129" s="85" t="s">
        <v>1232</v>
      </c>
      <c r="I129" s="103" t="s">
        <v>22</v>
      </c>
      <c r="J129" s="84" t="s">
        <v>1218</v>
      </c>
      <c r="K129" s="88"/>
      <c r="L129" s="84"/>
      <c r="M129" s="81" t="s">
        <v>1211</v>
      </c>
      <c r="N129" s="89"/>
      <c r="O129" s="84" t="str">
        <f t="shared" si="1"/>
        <v/>
      </c>
      <c r="Q129" s="1" t="str">
        <f t="shared" si="2"/>
        <v/>
      </c>
      <c r="R129" s="1" t="str">
        <f t="shared" si="3"/>
        <v/>
      </c>
      <c r="S129" s="1" t="str">
        <f t="shared" si="4"/>
        <v/>
      </c>
      <c r="T129" s="1" t="str">
        <f t="shared" si="5"/>
        <v/>
      </c>
      <c r="U129" s="1" t="str">
        <f t="shared" si="6"/>
        <v/>
      </c>
    </row>
    <row r="130" ht="15.75" customHeight="1">
      <c r="A130" s="71">
        <v>113.0</v>
      </c>
      <c r="B130" s="71" t="s">
        <v>756</v>
      </c>
      <c r="C130" s="71" t="str">
        <f>IF(B130&gt;1,VLOOKUP(B130,DB!$D$4:$E$800,2,0),"")</f>
        <v>BBJ</v>
      </c>
      <c r="D130" s="72">
        <v>0.7784722222222222</v>
      </c>
      <c r="E130" s="104" t="b">
        <v>1</v>
      </c>
      <c r="F130" s="73">
        <v>0.8785446180554572</v>
      </c>
      <c r="G130" s="94" t="b">
        <v>1</v>
      </c>
      <c r="H130" s="75" t="s">
        <v>1249</v>
      </c>
      <c r="I130" s="112" t="s">
        <v>1223</v>
      </c>
      <c r="J130" s="74" t="s">
        <v>1293</v>
      </c>
      <c r="K130" s="78"/>
      <c r="L130" s="74"/>
      <c r="M130" s="71" t="str">
        <f>IF(B130&gt;1,VLOOKUP(B130,DB!$D$4:$F$800,3,0),"")</f>
        <v>JIP</v>
      </c>
      <c r="N130" s="13"/>
      <c r="O130" s="74" t="str">
        <f t="shared" si="1"/>
        <v/>
      </c>
      <c r="Q130" s="1" t="str">
        <f t="shared" si="2"/>
        <v/>
      </c>
      <c r="R130" s="1" t="str">
        <f t="shared" si="3"/>
        <v/>
      </c>
      <c r="S130" s="1" t="str">
        <f t="shared" si="4"/>
        <v/>
      </c>
      <c r="T130" s="1" t="str">
        <f t="shared" si="5"/>
        <v/>
      </c>
      <c r="U130" s="1" t="str">
        <f t="shared" si="6"/>
        <v/>
      </c>
    </row>
    <row r="131" ht="15.75" customHeight="1">
      <c r="A131" s="81">
        <v>114.0</v>
      </c>
      <c r="B131" s="81" t="s">
        <v>311</v>
      </c>
      <c r="C131" s="81" t="str">
        <f>IF(B131&gt;1,VLOOKUP(B131,DB!$D$4:$E$800,2,0),"")</f>
        <v>A 320</v>
      </c>
      <c r="D131" s="82">
        <v>0.8194444444444444</v>
      </c>
      <c r="E131" s="105" t="b">
        <v>1</v>
      </c>
      <c r="F131" s="83">
        <v>0.8458333333333333</v>
      </c>
      <c r="G131" s="92" t="b">
        <v>1</v>
      </c>
      <c r="H131" s="85" t="s">
        <v>1225</v>
      </c>
      <c r="I131" s="86" t="str">
        <f>IF(K131&gt;1,VLOOKUP(K131,DB!$A$4:$B$500,2,0),"")</f>
        <v>WIEE</v>
      </c>
      <c r="J131" s="87" t="str">
        <f>IF(L131&gt;1,VLOOKUP(L131,DB!$A$4:$B$500,2,0),"")</f>
        <v>WARR</v>
      </c>
      <c r="K131" s="88" t="s">
        <v>213</v>
      </c>
      <c r="L131" s="84" t="s">
        <v>259</v>
      </c>
      <c r="M131" s="81" t="str">
        <f>IF(B131&gt;1,VLOOKUP(B131,DB!$D$4:$F$800,3,0),"")</f>
        <v>BATIK AIR</v>
      </c>
      <c r="N131" s="96"/>
      <c r="O131" s="84" t="str">
        <f t="shared" si="1"/>
        <v/>
      </c>
      <c r="Q131" s="1" t="str">
        <f t="shared" si="2"/>
        <v/>
      </c>
      <c r="R131" s="1" t="str">
        <f t="shared" si="3"/>
        <v/>
      </c>
      <c r="S131" s="1" t="str">
        <f t="shared" si="4"/>
        <v/>
      </c>
      <c r="T131" s="1" t="str">
        <f t="shared" si="5"/>
        <v/>
      </c>
      <c r="U131" s="1" t="str">
        <f t="shared" si="6"/>
        <v/>
      </c>
    </row>
    <row r="132" ht="15.75" customHeight="1">
      <c r="A132" s="71">
        <v>115.0</v>
      </c>
      <c r="B132" s="71" t="s">
        <v>762</v>
      </c>
      <c r="C132" s="71" t="str">
        <f>IF(B132&gt;1,VLOOKUP(B132,DB!$D$4:$E$800,2,0),"")</f>
        <v>G IV</v>
      </c>
      <c r="D132" s="72">
        <v>0.7847222222222222</v>
      </c>
      <c r="E132" s="104" t="b">
        <v>1</v>
      </c>
      <c r="F132" s="73"/>
      <c r="G132" s="94" t="b">
        <v>0</v>
      </c>
      <c r="H132" s="75" t="s">
        <v>1242</v>
      </c>
      <c r="I132" s="112" t="s">
        <v>1232</v>
      </c>
      <c r="J132" s="77" t="str">
        <f>IF(L132&gt;1,VLOOKUP(L132,DB!$A$4:$B$500,2,0),"")</f>
        <v/>
      </c>
      <c r="K132" s="78"/>
      <c r="L132" s="74"/>
      <c r="M132" s="71" t="str">
        <f>IF(B132&gt;1,VLOOKUP(B132,DB!$D$4:$F$800,3,0),"")</f>
        <v>JIP</v>
      </c>
      <c r="N132" s="13"/>
      <c r="O132" s="74" t="str">
        <f t="shared" si="1"/>
        <v>RON</v>
      </c>
      <c r="Q132" s="1" t="str">
        <f t="shared" si="2"/>
        <v>RE02</v>
      </c>
      <c r="R132" s="1" t="str">
        <f t="shared" si="3"/>
        <v>RON</v>
      </c>
      <c r="S132" s="1" t="str">
        <f t="shared" si="4"/>
        <v>G IV</v>
      </c>
      <c r="T132" s="1" t="str">
        <f t="shared" si="5"/>
        <v>T7-977</v>
      </c>
      <c r="U132" s="1" t="str">
        <f t="shared" si="6"/>
        <v>JIP</v>
      </c>
    </row>
    <row r="133" ht="15.75" customHeight="1">
      <c r="A133" s="81">
        <v>116.0</v>
      </c>
      <c r="B133" s="142" t="s">
        <v>1141</v>
      </c>
      <c r="C133" s="81" t="str">
        <f>IF(B133&gt;1,VLOOKUP(B133,DB!$D$4:$E$800,2,0),"")</f>
        <v>GLEX</v>
      </c>
      <c r="D133" s="143">
        <v>0.8298611111111112</v>
      </c>
      <c r="E133" s="144" t="b">
        <v>1</v>
      </c>
      <c r="F133" s="145">
        <v>0.8926275694393553</v>
      </c>
      <c r="G133" s="146" t="b">
        <v>1</v>
      </c>
      <c r="H133" s="147" t="s">
        <v>1248</v>
      </c>
      <c r="I133" s="103" t="s">
        <v>1294</v>
      </c>
      <c r="J133" s="84" t="s">
        <v>1243</v>
      </c>
      <c r="K133" s="148"/>
      <c r="L133" s="149"/>
      <c r="M133" s="81" t="s">
        <v>1211</v>
      </c>
      <c r="N133" s="150"/>
      <c r="O133" s="149" t="str">
        <f t="shared" si="1"/>
        <v/>
      </c>
      <c r="Q133" s="1" t="str">
        <f t="shared" si="2"/>
        <v/>
      </c>
      <c r="R133" s="1" t="str">
        <f t="shared" si="3"/>
        <v/>
      </c>
      <c r="S133" s="1" t="str">
        <f t="shared" si="4"/>
        <v/>
      </c>
      <c r="T133" s="1" t="str">
        <f t="shared" si="5"/>
        <v/>
      </c>
      <c r="U133" s="1" t="str">
        <f t="shared" si="6"/>
        <v/>
      </c>
    </row>
    <row r="134" ht="15.75" customHeight="1">
      <c r="A134" s="90">
        <v>117.0</v>
      </c>
      <c r="B134" s="90" t="s">
        <v>173</v>
      </c>
      <c r="C134" s="71" t="str">
        <f>IF(B134&gt;1,VLOOKUP(B134,DB!$D$4:$E$800,2,0),"")</f>
        <v>A 320</v>
      </c>
      <c r="D134" s="117">
        <v>0.8375</v>
      </c>
      <c r="E134" s="118" t="b">
        <v>1</v>
      </c>
      <c r="F134" s="73">
        <v>0.8618459259305382</v>
      </c>
      <c r="G134" s="120" t="b">
        <v>1</v>
      </c>
      <c r="H134" s="121" t="s">
        <v>1247</v>
      </c>
      <c r="I134" s="76" t="str">
        <f>IF(K134&gt;1,VLOOKUP(K134,DB!$A$4:$B$500,2,0),"")</f>
        <v>WIPP</v>
      </c>
      <c r="J134" s="77" t="str">
        <f>IF(L134&gt;1,VLOOKUP(L134,DB!$A$4:$B$500,2,0),"")</f>
        <v>WIBB</v>
      </c>
      <c r="K134" s="122" t="s">
        <v>196</v>
      </c>
      <c r="L134" s="123" t="s">
        <v>209</v>
      </c>
      <c r="M134" s="71" t="str">
        <f>IF(B134&gt;1,VLOOKUP(B134,DB!$D$4:$F$800,3,0),"")</f>
        <v>BATIK AIR</v>
      </c>
      <c r="N134" s="13"/>
      <c r="O134" s="74" t="str">
        <f t="shared" si="1"/>
        <v/>
      </c>
      <c r="Q134" s="1" t="str">
        <f t="shared" si="2"/>
        <v/>
      </c>
      <c r="R134" s="1" t="str">
        <f t="shared" si="3"/>
        <v/>
      </c>
      <c r="S134" s="1" t="str">
        <f t="shared" si="4"/>
        <v/>
      </c>
      <c r="T134" s="1" t="str">
        <f t="shared" si="5"/>
        <v/>
      </c>
      <c r="U134" s="1" t="str">
        <f t="shared" si="6"/>
        <v/>
      </c>
    </row>
    <row r="135" ht="15.75" customHeight="1">
      <c r="A135" s="81">
        <v>118.0</v>
      </c>
      <c r="B135" s="81" t="s">
        <v>978</v>
      </c>
      <c r="C135" s="81" t="str">
        <f>IF(B135&gt;1,VLOOKUP(B135,DB!$D$4:$E$800,2,0),"")</f>
        <v>EMB 135</v>
      </c>
      <c r="D135" s="143">
        <v>0.8243055555555555</v>
      </c>
      <c r="E135" s="105" t="b">
        <v>1</v>
      </c>
      <c r="F135" s="151"/>
      <c r="G135" s="92" t="b">
        <v>0</v>
      </c>
      <c r="H135" s="85" t="s">
        <v>1223</v>
      </c>
      <c r="I135" s="86" t="s">
        <v>1255</v>
      </c>
      <c r="J135" s="152" t="str">
        <f>IF(L135&gt;1,VLOOKUP(L135,DB!$A$4:$B$500,2,0),"")</f>
        <v/>
      </c>
      <c r="K135" s="153"/>
      <c r="L135" s="154"/>
      <c r="M135" s="81" t="s">
        <v>1214</v>
      </c>
      <c r="N135" s="150"/>
      <c r="O135" s="149" t="str">
        <f t="shared" si="1"/>
        <v>RON</v>
      </c>
      <c r="Q135" s="1" t="str">
        <f t="shared" si="2"/>
        <v>SA04</v>
      </c>
      <c r="R135" s="1" t="str">
        <f t="shared" si="3"/>
        <v>RON</v>
      </c>
      <c r="S135" s="1" t="str">
        <f t="shared" si="4"/>
        <v>EMB 135</v>
      </c>
      <c r="T135" s="1" t="str">
        <f t="shared" si="5"/>
        <v>VP-CLL</v>
      </c>
      <c r="U135" s="1" t="str">
        <f t="shared" si="6"/>
        <v>KARISMA</v>
      </c>
    </row>
    <row r="136" ht="15.75" customHeight="1">
      <c r="A136" s="90">
        <v>119.0</v>
      </c>
      <c r="B136" s="71" t="s">
        <v>303</v>
      </c>
      <c r="C136" s="71" t="str">
        <f>IF(B136&gt;1,VLOOKUP(B136,DB!$D$4:$E$800,2,0),"")</f>
        <v>A 320</v>
      </c>
      <c r="D136" s="72">
        <v>0.8534722222222222</v>
      </c>
      <c r="E136" s="104" t="b">
        <v>1</v>
      </c>
      <c r="F136" s="73">
        <v>0.8861111111111111</v>
      </c>
      <c r="G136" s="94" t="b">
        <v>1</v>
      </c>
      <c r="H136" s="75" t="s">
        <v>1246</v>
      </c>
      <c r="I136" s="76" t="str">
        <f>IF(K136&gt;1,VLOOKUP(K136,DB!$A$4:$B$500,2,0),"")</f>
        <v>WIMM</v>
      </c>
      <c r="J136" s="77" t="str">
        <f>IF(L136&gt;1,VLOOKUP(L136,DB!$A$4:$B$500,2,0),"")</f>
        <v>WIPP</v>
      </c>
      <c r="K136" s="78" t="s">
        <v>170</v>
      </c>
      <c r="L136" s="74" t="s">
        <v>192</v>
      </c>
      <c r="M136" s="71" t="str">
        <f>IF(B136&gt;1,VLOOKUP(B136,DB!$D$4:$F$800,3,0),"")</f>
        <v>BATIK AIR</v>
      </c>
      <c r="N136" s="13"/>
      <c r="O136" s="74" t="str">
        <f t="shared" si="1"/>
        <v/>
      </c>
      <c r="Q136" s="1" t="str">
        <f t="shared" si="2"/>
        <v/>
      </c>
      <c r="R136" s="1" t="str">
        <f t="shared" si="3"/>
        <v/>
      </c>
      <c r="S136" s="1" t="str">
        <f t="shared" si="4"/>
        <v/>
      </c>
      <c r="T136" s="1" t="str">
        <f t="shared" si="5"/>
        <v/>
      </c>
      <c r="U136" s="1" t="str">
        <f t="shared" si="6"/>
        <v/>
      </c>
    </row>
    <row r="137" ht="15.75" customHeight="1">
      <c r="A137" s="81">
        <v>120.0</v>
      </c>
      <c r="B137" s="142" t="s">
        <v>892</v>
      </c>
      <c r="C137" s="81" t="str">
        <f>IF(B137&gt;1,VLOOKUP(B137,DB!$D$4:$E$800,2,0),"")</f>
        <v>B 733</v>
      </c>
      <c r="D137" s="143">
        <v>0.8569444444444444</v>
      </c>
      <c r="E137" s="144" t="b">
        <v>1</v>
      </c>
      <c r="F137" s="145">
        <v>0.8976305324031273</v>
      </c>
      <c r="G137" s="146" t="b">
        <v>1</v>
      </c>
      <c r="H137" s="147" t="s">
        <v>1253</v>
      </c>
      <c r="I137" s="86" t="str">
        <f>IF(K137&gt;1,VLOOKUP(K137,DB!$A$4:$B$500,2,0),"")</f>
        <v>WAOO</v>
      </c>
      <c r="J137" s="87" t="str">
        <f>IF(L137&gt;1,VLOOKUP(L137,DB!$A$4:$B$500,2,0),"")</f>
        <v>WAAA</v>
      </c>
      <c r="K137" s="148" t="s">
        <v>386</v>
      </c>
      <c r="L137" s="149" t="s">
        <v>368</v>
      </c>
      <c r="M137" s="81" t="str">
        <f>IF(B137&gt;1,VLOOKUP(B137,DB!$D$4:$F$800,3,0),"")</f>
        <v>TRIGANA</v>
      </c>
      <c r="N137" s="150"/>
      <c r="O137" s="149" t="str">
        <f t="shared" si="1"/>
        <v/>
      </c>
      <c r="Q137" s="1" t="str">
        <f t="shared" si="2"/>
        <v/>
      </c>
      <c r="R137" s="1" t="str">
        <f t="shared" si="3"/>
        <v/>
      </c>
      <c r="S137" s="1" t="str">
        <f t="shared" si="4"/>
        <v/>
      </c>
      <c r="T137" s="1" t="str">
        <f t="shared" si="5"/>
        <v/>
      </c>
      <c r="U137" s="1" t="str">
        <f t="shared" si="6"/>
        <v/>
      </c>
    </row>
    <row r="138" ht="15.75" customHeight="1">
      <c r="A138" s="90">
        <v>121.0</v>
      </c>
      <c r="B138" s="71" t="s">
        <v>193</v>
      </c>
      <c r="C138" s="71" t="str">
        <f>IF(B138&gt;1,VLOOKUP(B138,DB!$D$4:$E$800,2,0),"")</f>
        <v>A 320</v>
      </c>
      <c r="D138" s="72">
        <v>0.8722222222222222</v>
      </c>
      <c r="E138" s="104" t="b">
        <v>1</v>
      </c>
      <c r="F138" s="73"/>
      <c r="G138" s="94" t="b">
        <v>0</v>
      </c>
      <c r="H138" s="75" t="s">
        <v>1225</v>
      </c>
      <c r="I138" s="76" t="str">
        <f>IF(K138&gt;1,VLOOKUP(K138,DB!$A$4:$B$500,2,0),"")</f>
        <v>WAHI</v>
      </c>
      <c r="J138" s="77" t="str">
        <f>IF(L138&gt;1,VLOOKUP(L138,DB!$A$4:$B$500,2,0),"")</f>
        <v/>
      </c>
      <c r="K138" s="78" t="s">
        <v>261</v>
      </c>
      <c r="L138" s="74"/>
      <c r="M138" s="71" t="str">
        <f>IF(B138&gt;1,VLOOKUP(B138,DB!$D$4:$F$800,3,0),"")</f>
        <v>BATIK AIR</v>
      </c>
      <c r="N138" s="13"/>
      <c r="O138" s="74" t="str">
        <f t="shared" si="1"/>
        <v>RON</v>
      </c>
      <c r="Q138" s="1" t="str">
        <f t="shared" si="2"/>
        <v>A3</v>
      </c>
      <c r="R138" s="1" t="str">
        <f t="shared" si="3"/>
        <v>RON</v>
      </c>
      <c r="S138" s="1" t="str">
        <f t="shared" si="4"/>
        <v>A 320</v>
      </c>
      <c r="T138" s="1" t="str">
        <f t="shared" si="5"/>
        <v>PK-LAO</v>
      </c>
      <c r="U138" s="1" t="str">
        <f t="shared" si="6"/>
        <v>BATIK AIR</v>
      </c>
    </row>
    <row r="139" ht="15.75" customHeight="1">
      <c r="A139" s="81">
        <v>122.0</v>
      </c>
      <c r="B139" s="142" t="s">
        <v>322</v>
      </c>
      <c r="C139" s="81" t="str">
        <f>IF(B139&gt;1,VLOOKUP(B139,DB!$D$4:$E$800,2,0),"")</f>
        <v>A 320</v>
      </c>
      <c r="D139" s="143">
        <v>0.8798611111111111</v>
      </c>
      <c r="E139" s="144" t="b">
        <v>1</v>
      </c>
      <c r="F139" s="145"/>
      <c r="G139" s="146" t="b">
        <v>0</v>
      </c>
      <c r="H139" s="147" t="s">
        <v>1247</v>
      </c>
      <c r="I139" s="86" t="str">
        <f>IF(K139&gt;1,VLOOKUP(K139,DB!$A$4:$B$500,2,0),"")</f>
        <v>WARR</v>
      </c>
      <c r="J139" s="87" t="str">
        <f>IF(L139&gt;1,VLOOKUP(L139,DB!$A$4:$B$500,2,0),"")</f>
        <v/>
      </c>
      <c r="K139" s="148" t="s">
        <v>253</v>
      </c>
      <c r="L139" s="149"/>
      <c r="M139" s="81" t="str">
        <f>IF(B139&gt;1,VLOOKUP(B139,DB!$D$4:$F$800,3,0),"")</f>
        <v>BATIK AIR</v>
      </c>
      <c r="N139" s="150"/>
      <c r="O139" s="149" t="str">
        <f t="shared" si="1"/>
        <v>RON</v>
      </c>
      <c r="Q139" s="1" t="str">
        <f t="shared" si="2"/>
        <v>B1</v>
      </c>
      <c r="R139" s="1" t="str">
        <f t="shared" si="3"/>
        <v>RON</v>
      </c>
      <c r="S139" s="1" t="str">
        <f t="shared" si="4"/>
        <v>A 320</v>
      </c>
      <c r="T139" s="1" t="str">
        <f t="shared" si="5"/>
        <v>PK-LUY</v>
      </c>
      <c r="U139" s="1" t="str">
        <f t="shared" si="6"/>
        <v>BATIK AIR</v>
      </c>
    </row>
    <row r="140" ht="15.75" customHeight="1">
      <c r="A140" s="90">
        <v>123.0</v>
      </c>
      <c r="B140" s="71" t="s">
        <v>80</v>
      </c>
      <c r="C140" s="71" t="str">
        <f>IF(B140&gt;1,VLOOKUP(B140,DB!$D$4:$E$800,2,0),"")</f>
        <v>A 320</v>
      </c>
      <c r="D140" s="72">
        <v>0.8840277777777777</v>
      </c>
      <c r="E140" s="104" t="b">
        <v>1</v>
      </c>
      <c r="F140" s="73">
        <v>0.9261112962994957</v>
      </c>
      <c r="G140" s="94" t="b">
        <v>1</v>
      </c>
      <c r="H140" s="75" t="s">
        <v>1255</v>
      </c>
      <c r="I140" s="76" t="str">
        <f>IF(K140&gt;1,VLOOKUP(K140,DB!$A$4:$B$500,2,0),"")</f>
        <v>WARR</v>
      </c>
      <c r="J140" s="74" t="s">
        <v>1228</v>
      </c>
      <c r="K140" s="78" t="s">
        <v>231</v>
      </c>
      <c r="L140" s="74"/>
      <c r="M140" s="71" t="str">
        <f>IF(B140&gt;1,VLOOKUP(B140,DB!$D$4:$F$800,3,0),"")</f>
        <v>BATIK AIR</v>
      </c>
      <c r="N140" s="13"/>
      <c r="O140" s="74" t="str">
        <f t="shared" si="1"/>
        <v/>
      </c>
      <c r="Q140" s="1" t="str">
        <f t="shared" si="2"/>
        <v/>
      </c>
      <c r="R140" s="1" t="str">
        <f t="shared" si="3"/>
        <v/>
      </c>
      <c r="S140" s="1" t="str">
        <f t="shared" si="4"/>
        <v/>
      </c>
      <c r="T140" s="1" t="str">
        <f t="shared" si="5"/>
        <v/>
      </c>
      <c r="U140" s="1" t="str">
        <f t="shared" si="6"/>
        <v/>
      </c>
    </row>
    <row r="141" ht="15.75" customHeight="1">
      <c r="A141" s="81">
        <v>124.0</v>
      </c>
      <c r="B141" s="142" t="s">
        <v>189</v>
      </c>
      <c r="C141" s="81" t="str">
        <f>IF(B141&gt;1,VLOOKUP(B141,DB!$D$4:$E$800,2,0),"")</f>
        <v>A 320</v>
      </c>
      <c r="D141" s="143">
        <v>0.8861111111111111</v>
      </c>
      <c r="E141" s="144" t="b">
        <v>1</v>
      </c>
      <c r="F141" s="145"/>
      <c r="G141" s="146" t="b">
        <v>0</v>
      </c>
      <c r="H141" s="147" t="s">
        <v>1227</v>
      </c>
      <c r="I141" s="86" t="str">
        <f>IF(K141&gt;1,VLOOKUP(K141,DB!$A$4:$B$500,2,0),"")</f>
        <v>WADD</v>
      </c>
      <c r="J141" s="87" t="str">
        <f>IF(L141&gt;1,VLOOKUP(L141,DB!$A$4:$B$500,2,0),"")</f>
        <v/>
      </c>
      <c r="K141" s="148" t="s">
        <v>225</v>
      </c>
      <c r="L141" s="149"/>
      <c r="M141" s="81" t="str">
        <f>IF(B141&gt;1,VLOOKUP(B141,DB!$D$4:$F$800,3,0),"")</f>
        <v>BATIK AIR</v>
      </c>
      <c r="N141" s="150"/>
      <c r="O141" s="149" t="str">
        <f t="shared" si="1"/>
        <v>RON</v>
      </c>
      <c r="Q141" s="1" t="str">
        <f t="shared" si="2"/>
        <v>B9</v>
      </c>
      <c r="R141" s="1" t="str">
        <f t="shared" si="3"/>
        <v>RON</v>
      </c>
      <c r="S141" s="1" t="str">
        <f t="shared" si="4"/>
        <v>A 320</v>
      </c>
      <c r="T141" s="1" t="str">
        <f t="shared" si="5"/>
        <v>PK-LAM</v>
      </c>
      <c r="U141" s="1" t="str">
        <f t="shared" si="6"/>
        <v>BATIK AIR</v>
      </c>
    </row>
    <row r="142" ht="15.75" customHeight="1">
      <c r="A142" s="90">
        <v>125.0</v>
      </c>
      <c r="B142" s="71" t="s">
        <v>556</v>
      </c>
      <c r="C142" s="71" t="str">
        <f>IF(B142&gt;1,VLOOKUP(B142,DB!$D$4:$E$800,2,0),"")</f>
        <v>B 738</v>
      </c>
      <c r="D142" s="72">
        <v>0.9090277777777778</v>
      </c>
      <c r="E142" s="104" t="b">
        <v>1</v>
      </c>
      <c r="F142" s="73"/>
      <c r="G142" s="94" t="b">
        <v>0</v>
      </c>
      <c r="H142" s="75" t="s">
        <v>1248</v>
      </c>
      <c r="I142" s="76" t="str">
        <f>IF(K142&gt;1,VLOOKUP(K142,DB!$A$4:$B$500,2,0),"")</f>
        <v>WARR</v>
      </c>
      <c r="J142" s="77" t="str">
        <f>IF(L142&gt;1,VLOOKUP(L142,DB!$A$4:$B$500,2,0),"")</f>
        <v/>
      </c>
      <c r="K142" s="78" t="s">
        <v>678</v>
      </c>
      <c r="L142" s="74"/>
      <c r="M142" s="71" t="str">
        <f>IF(B142&gt;1,VLOOKUP(B142,DB!$D$4:$F$800,3,0),"")</f>
        <v>GARUDA</v>
      </c>
      <c r="N142" s="13"/>
      <c r="O142" s="74" t="str">
        <f t="shared" si="1"/>
        <v>RON</v>
      </c>
      <c r="Q142" s="1" t="str">
        <f t="shared" si="2"/>
        <v>B2</v>
      </c>
      <c r="R142" s="1" t="str">
        <f t="shared" si="3"/>
        <v>RON</v>
      </c>
      <c r="S142" s="1" t="str">
        <f t="shared" si="4"/>
        <v>B 738</v>
      </c>
      <c r="T142" s="1" t="str">
        <f t="shared" si="5"/>
        <v>PK-GFH</v>
      </c>
      <c r="U142" s="1" t="str">
        <f t="shared" si="6"/>
        <v>GARUDA</v>
      </c>
    </row>
    <row r="143" ht="15.75" customHeight="1">
      <c r="A143" s="81">
        <v>126.0</v>
      </c>
      <c r="B143" s="142" t="s">
        <v>407</v>
      </c>
      <c r="C143" s="81" t="str">
        <f>IF(B143&gt;1,VLOOKUP(B143,DB!$D$4:$E$800,2,0),"")</f>
        <v>A 320</v>
      </c>
      <c r="D143" s="143">
        <v>0.9229166666666667</v>
      </c>
      <c r="E143" s="144" t="b">
        <v>1</v>
      </c>
      <c r="F143" s="145"/>
      <c r="G143" s="146" t="b">
        <v>0</v>
      </c>
      <c r="H143" s="147" t="s">
        <v>1246</v>
      </c>
      <c r="I143" s="86" t="str">
        <f>IF(K143&gt;1,VLOOKUP(K143,DB!$A$4:$B$500,2,0),"")</f>
        <v>WARR</v>
      </c>
      <c r="J143" s="87" t="str">
        <f>IF(L143&gt;1,VLOOKUP(L143,DB!$A$4:$B$500,2,0),"")</f>
        <v/>
      </c>
      <c r="K143" s="148" t="s">
        <v>565</v>
      </c>
      <c r="L143" s="149"/>
      <c r="M143" s="81" t="str">
        <f>IF(B143&gt;1,VLOOKUP(B143,DB!$D$4:$F$800,3,0),"")</f>
        <v>CITILINK</v>
      </c>
      <c r="N143" s="150"/>
      <c r="O143" s="149" t="str">
        <f t="shared" si="1"/>
        <v>RON</v>
      </c>
      <c r="Q143" s="1" t="str">
        <f t="shared" si="2"/>
        <v>A2</v>
      </c>
      <c r="R143" s="1" t="str">
        <f t="shared" si="3"/>
        <v>RON</v>
      </c>
      <c r="S143" s="1" t="str">
        <f t="shared" si="4"/>
        <v>A 320</v>
      </c>
      <c r="T143" s="1" t="str">
        <f t="shared" si="5"/>
        <v>PK-GQF</v>
      </c>
      <c r="U143" s="1" t="str">
        <f t="shared" si="6"/>
        <v>CITILINK</v>
      </c>
    </row>
    <row r="144" ht="15.75" customHeight="1">
      <c r="A144" s="90">
        <v>127.0</v>
      </c>
      <c r="B144" s="71" t="s">
        <v>1141</v>
      </c>
      <c r="C144" s="71" t="str">
        <f>IF(B144&gt;1,VLOOKUP(B144,DB!$D$4:$E$800,2,0),"")</f>
        <v>GLEX</v>
      </c>
      <c r="D144" s="72">
        <v>0.8944444444444445</v>
      </c>
      <c r="E144" s="104" t="b">
        <v>1</v>
      </c>
      <c r="F144" s="73"/>
      <c r="G144" s="94" t="b">
        <v>0</v>
      </c>
      <c r="H144" s="75" t="s">
        <v>1243</v>
      </c>
      <c r="I144" s="112" t="s">
        <v>1248</v>
      </c>
      <c r="J144" s="77" t="str">
        <f>IF(L144&gt;1,VLOOKUP(L144,DB!$A$4:$B$500,2,0),"")</f>
        <v/>
      </c>
      <c r="K144" s="78"/>
      <c r="L144" s="74"/>
      <c r="M144" s="71" t="s">
        <v>1211</v>
      </c>
      <c r="N144" s="13"/>
      <c r="O144" s="74" t="str">
        <f t="shared" si="1"/>
        <v>RON</v>
      </c>
      <c r="Q144" s="1" t="str">
        <f t="shared" si="2"/>
        <v>RE03</v>
      </c>
      <c r="R144" s="1" t="str">
        <f t="shared" si="3"/>
        <v>RON</v>
      </c>
      <c r="S144" s="1" t="str">
        <f t="shared" si="4"/>
        <v>GLEX</v>
      </c>
      <c r="T144" s="1" t="str">
        <f t="shared" si="5"/>
        <v>B-7699</v>
      </c>
      <c r="U144" s="1" t="str">
        <f t="shared" si="6"/>
        <v>AFM</v>
      </c>
    </row>
    <row r="145" ht="15.75" customHeight="1">
      <c r="A145" s="81">
        <v>128.0</v>
      </c>
      <c r="B145" s="142" t="s">
        <v>964</v>
      </c>
      <c r="C145" s="81" t="str">
        <f>IF(B145&gt;1,VLOOKUP(B145,DB!$D$4:$E$800,2,0),"")</f>
        <v>G IV</v>
      </c>
      <c r="D145" s="143">
        <v>0.9027777777777778</v>
      </c>
      <c r="E145" s="144" t="b">
        <v>1</v>
      </c>
      <c r="F145" s="145"/>
      <c r="G145" s="146" t="b">
        <v>0</v>
      </c>
      <c r="H145" s="147" t="s">
        <v>1232</v>
      </c>
      <c r="I145" s="103" t="s">
        <v>1244</v>
      </c>
      <c r="J145" s="87" t="str">
        <f>IF(L145&gt;1,VLOOKUP(L145,DB!$A$4:$B$500,2,0),"")</f>
        <v/>
      </c>
      <c r="K145" s="148"/>
      <c r="L145" s="149"/>
      <c r="M145" s="81" t="s">
        <v>1211</v>
      </c>
      <c r="N145" s="150"/>
      <c r="O145" s="149" t="str">
        <f t="shared" si="1"/>
        <v>RON</v>
      </c>
      <c r="Q145" s="1" t="str">
        <f t="shared" si="2"/>
        <v>B5</v>
      </c>
      <c r="R145" s="1" t="str">
        <f t="shared" si="3"/>
        <v>RON</v>
      </c>
      <c r="S145" s="1" t="str">
        <f t="shared" si="4"/>
        <v>G IV</v>
      </c>
      <c r="T145" s="1" t="str">
        <f t="shared" si="5"/>
        <v>T7-HNA</v>
      </c>
      <c r="U145" s="1" t="str">
        <f t="shared" si="6"/>
        <v>AFM</v>
      </c>
    </row>
    <row r="146" ht="15.75" customHeight="1">
      <c r="A146" s="90">
        <v>129.0</v>
      </c>
      <c r="B146" s="71" t="s">
        <v>947</v>
      </c>
      <c r="C146" s="71" t="str">
        <f>IF(B146&gt;1,VLOOKUP(B146,DB!$D$4:$E$800,2,0),"")</f>
        <v>EMB 135</v>
      </c>
      <c r="D146" s="72">
        <v>0.9109578356437851</v>
      </c>
      <c r="E146" s="104" t="b">
        <v>1</v>
      </c>
      <c r="F146" s="73"/>
      <c r="G146" s="94" t="b">
        <v>0</v>
      </c>
      <c r="H146" s="75" t="s">
        <v>1249</v>
      </c>
      <c r="I146" s="112" t="s">
        <v>1245</v>
      </c>
      <c r="J146" s="77" t="str">
        <f>IF(L146&gt;1,VLOOKUP(L146,DB!$A$4:$B$500,2,0),"")</f>
        <v/>
      </c>
      <c r="K146" s="78"/>
      <c r="L146" s="74"/>
      <c r="M146" s="71" t="s">
        <v>1214</v>
      </c>
      <c r="N146" s="13"/>
      <c r="O146" s="74" t="str">
        <f t="shared" si="1"/>
        <v>RON</v>
      </c>
      <c r="Q146" s="1" t="str">
        <f t="shared" si="2"/>
        <v>B4</v>
      </c>
      <c r="R146" s="1" t="str">
        <f t="shared" si="3"/>
        <v>RON</v>
      </c>
      <c r="S146" s="1" t="str">
        <f t="shared" si="4"/>
        <v>EMB 135</v>
      </c>
      <c r="T146" s="1" t="str">
        <f t="shared" si="5"/>
        <v>PK-RSS</v>
      </c>
      <c r="U146" s="1" t="str">
        <f t="shared" si="6"/>
        <v>KARISMA</v>
      </c>
    </row>
    <row r="147" ht="15.75" customHeight="1">
      <c r="A147" s="81">
        <v>130.0</v>
      </c>
      <c r="B147" s="142" t="s">
        <v>80</v>
      </c>
      <c r="C147" s="81" t="str">
        <f>IF(B147&gt;1,VLOOKUP(B147,DB!$D$4:$E$800,2,0),"")</f>
        <v>A 320</v>
      </c>
      <c r="D147" s="143">
        <v>0.9326388888888889</v>
      </c>
      <c r="E147" s="144" t="b">
        <v>1</v>
      </c>
      <c r="F147" s="145"/>
      <c r="G147" s="146" t="b">
        <v>0</v>
      </c>
      <c r="H147" s="147" t="s">
        <v>1228</v>
      </c>
      <c r="I147" s="103" t="s">
        <v>1255</v>
      </c>
      <c r="J147" s="87" t="str">
        <f>IF(L147&gt;1,VLOOKUP(L147,DB!$A$4:$B$500,2,0),"")</f>
        <v/>
      </c>
      <c r="K147" s="148"/>
      <c r="L147" s="149"/>
      <c r="M147" s="81" t="str">
        <f>IF(B147&gt;1,VLOOKUP(B147,DB!$D$4:$F$800,3,0),"")</f>
        <v>BATIK AIR</v>
      </c>
      <c r="N147" s="150"/>
      <c r="O147" s="149" t="str">
        <f t="shared" si="1"/>
        <v>RON</v>
      </c>
      <c r="Q147" s="1" t="str">
        <f t="shared" si="2"/>
        <v>SA07</v>
      </c>
      <c r="R147" s="1" t="str">
        <f t="shared" si="3"/>
        <v>RON</v>
      </c>
      <c r="S147" s="1" t="str">
        <f t="shared" si="4"/>
        <v>A 320</v>
      </c>
      <c r="T147" s="1" t="str">
        <f t="shared" si="5"/>
        <v>PK-BKP</v>
      </c>
      <c r="U147" s="1" t="str">
        <f t="shared" si="6"/>
        <v>BATIK AIR</v>
      </c>
    </row>
    <row r="148" ht="15.75" customHeight="1">
      <c r="A148" s="90">
        <v>131.0</v>
      </c>
      <c r="B148" s="71" t="s">
        <v>967</v>
      </c>
      <c r="C148" s="71" t="str">
        <f>IF(B148&gt;1,VLOOKUP(B148,DB!$D$4:$E$800,2,0),"")</f>
        <v>EMB 135</v>
      </c>
      <c r="D148" s="72">
        <v>0.6875</v>
      </c>
      <c r="E148" s="104" t="b">
        <v>1</v>
      </c>
      <c r="F148" s="73"/>
      <c r="G148" s="94" t="b">
        <v>0</v>
      </c>
      <c r="H148" s="75" t="s">
        <v>1226</v>
      </c>
      <c r="I148" s="112" t="s">
        <v>1218</v>
      </c>
      <c r="J148" s="77" t="str">
        <f>IF(L148&gt;1,VLOOKUP(L148,DB!$A$4:$B$500,2,0),"")</f>
        <v/>
      </c>
      <c r="K148" s="78"/>
      <c r="L148" s="74"/>
      <c r="M148" s="71" t="s">
        <v>1214</v>
      </c>
      <c r="N148" s="13"/>
      <c r="O148" s="74" t="str">
        <f t="shared" si="1"/>
        <v>RON</v>
      </c>
      <c r="Q148" s="1" t="str">
        <f t="shared" si="2"/>
        <v>SA06</v>
      </c>
      <c r="R148" s="1" t="str">
        <f t="shared" si="3"/>
        <v>RON</v>
      </c>
      <c r="S148" s="1" t="str">
        <f t="shared" si="4"/>
        <v>EMB 135</v>
      </c>
      <c r="T148" s="1" t="str">
        <f t="shared" si="5"/>
        <v>T7-MPI</v>
      </c>
      <c r="U148" s="1" t="str">
        <f t="shared" si="6"/>
        <v>KARISMA</v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2"/>
      <c r="E149" s="105" t="b">
        <v>0</v>
      </c>
      <c r="F149" s="83"/>
      <c r="G149" s="92" t="b">
        <v>0</v>
      </c>
      <c r="H149" s="85"/>
      <c r="I149" s="103"/>
      <c r="J149" s="87" t="str">
        <f>IF(L149&gt;1,VLOOKUP(L149,DB!$A$4:$B$500,2,0),"")</f>
        <v/>
      </c>
      <c r="K149" s="88"/>
      <c r="L149" s="84"/>
      <c r="M149" s="81"/>
      <c r="N149" s="96"/>
      <c r="O149" s="84" t="str">
        <f t="shared" si="1"/>
        <v>RON</v>
      </c>
      <c r="Q149" s="1" t="str">
        <f t="shared" si="2"/>
        <v/>
      </c>
      <c r="R149" s="1" t="str">
        <f t="shared" si="3"/>
        <v>RON</v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117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1"/>
        <v>RON</v>
      </c>
      <c r="Q150" s="1" t="str">
        <f t="shared" si="2"/>
        <v/>
      </c>
      <c r="R150" s="1" t="str">
        <f t="shared" si="3"/>
        <v>RON</v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1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1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1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1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1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1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1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1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1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1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1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1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1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1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1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1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1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63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45842.0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1180</v>
      </c>
      <c r="D10" s="27"/>
      <c r="E10" s="26" t="s">
        <v>1181</v>
      </c>
      <c r="F10" s="28"/>
      <c r="G10" s="28"/>
      <c r="H10" s="27"/>
    </row>
    <row r="11" ht="15.75" customHeight="1">
      <c r="A11" s="25"/>
      <c r="B11" s="21"/>
      <c r="C11" s="29" t="s">
        <v>1182</v>
      </c>
      <c r="D11" s="30"/>
      <c r="E11" s="26" t="s">
        <v>1183</v>
      </c>
      <c r="F11" s="28"/>
      <c r="G11" s="28"/>
      <c r="H11" s="27"/>
    </row>
    <row r="12" ht="15.75" customHeight="1">
      <c r="A12" s="25"/>
      <c r="B12" s="21"/>
      <c r="C12" s="29" t="s">
        <v>1184</v>
      </c>
      <c r="D12" s="30"/>
      <c r="E12" s="29" t="s">
        <v>1185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6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2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2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916</v>
      </c>
      <c r="C27" s="81" t="str">
        <f>IF(B27&gt;1,VLOOKUP(B27,DB!$D$4:$E$800,2,0),"")</f>
        <v>HK 800</v>
      </c>
      <c r="D27" s="82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1211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N-2409K</v>
      </c>
      <c r="U27" s="1" t="str">
        <f t="shared" si="6"/>
        <v>AFM</v>
      </c>
    </row>
    <row r="28" ht="15.75" customHeight="1">
      <c r="A28" s="71">
        <v>11.0</v>
      </c>
      <c r="B28" s="71" t="s">
        <v>1123</v>
      </c>
      <c r="C28" s="71" t="str">
        <f>IF(B28&gt;1,VLOOKUP(B28,DB!$D$4:$E$800,2,0),"")</f>
        <v>KING AIR</v>
      </c>
      <c r="D28" s="72" t="s">
        <v>7</v>
      </c>
      <c r="E28" s="73" t="b">
        <v>0</v>
      </c>
      <c r="F28" s="73">
        <v>0.26458333333333334</v>
      </c>
      <c r="G28" s="74" t="b">
        <v>1</v>
      </c>
      <c r="H28" s="75" t="s">
        <v>1212</v>
      </c>
      <c r="I28" s="76" t="str">
        <f>IF(K28&gt;1,VLOOKUP(K28,DB!$A$4:$B$500,2,0),"")</f>
        <v>EX RON</v>
      </c>
      <c r="J28" s="74" t="s">
        <v>1216</v>
      </c>
      <c r="K28" s="78" t="s">
        <v>7</v>
      </c>
      <c r="L28" s="74"/>
      <c r="M28" s="71" t="s">
        <v>1211</v>
      </c>
      <c r="N28" s="79"/>
      <c r="O28" s="74" t="str">
        <f t="shared" si="1"/>
        <v/>
      </c>
      <c r="Q28" s="1" t="str">
        <f t="shared" si="2"/>
        <v/>
      </c>
      <c r="R28" s="1" t="str">
        <f t="shared" si="3"/>
        <v/>
      </c>
      <c r="S28" s="1" t="str">
        <f t="shared" si="4"/>
        <v/>
      </c>
      <c r="T28" s="1" t="str">
        <f t="shared" si="5"/>
        <v/>
      </c>
      <c r="U28" s="1" t="str">
        <f t="shared" si="6"/>
        <v/>
      </c>
    </row>
    <row r="29" ht="15.75" customHeight="1">
      <c r="A29" s="81">
        <v>12.0</v>
      </c>
      <c r="B29" s="81" t="s">
        <v>963</v>
      </c>
      <c r="C29" s="81" t="str">
        <f>IF(B29&gt;1,VLOOKUP(B29,DB!$D$4:$E$800,2,0),"")</f>
        <v>HK 800</v>
      </c>
      <c r="D29" s="82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">
        <v>1214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HK 800</v>
      </c>
      <c r="T29" s="1" t="str">
        <f t="shared" si="5"/>
        <v>T7-FCN</v>
      </c>
      <c r="U29" s="1" t="str">
        <f t="shared" si="6"/>
        <v>KARISMA</v>
      </c>
    </row>
    <row r="30" ht="15.75" customHeight="1">
      <c r="A30" s="71">
        <v>13.0</v>
      </c>
      <c r="B30" s="71" t="s">
        <v>753</v>
      </c>
      <c r="C30" s="71" t="str">
        <f>IF(B30&gt;1,VLOOKUP(B30,DB!$D$4:$E$800,2,0),"")</f>
        <v>CT 680</v>
      </c>
      <c r="D30" s="72" t="s">
        <v>7</v>
      </c>
      <c r="E30" s="73" t="b">
        <v>0</v>
      </c>
      <c r="F30" s="73"/>
      <c r="G30" s="74" t="b">
        <v>0</v>
      </c>
      <c r="H30" s="75" t="s">
        <v>1215</v>
      </c>
      <c r="I30" s="76" t="str">
        <f>IF(K30&gt;1,VLOOKUP(K30,DB!$A$4:$B$500,2,0),"")</f>
        <v/>
      </c>
      <c r="J30" s="77" t="str">
        <f>IF(L30&gt;1,VLOOKUP(L30,DB!$A$4:$B$500,2,0),"")</f>
        <v/>
      </c>
      <c r="K30" s="78"/>
      <c r="L30" s="74"/>
      <c r="M30" s="71" t="str">
        <f>IF(B30&gt;1,VLOOKUP(B30,DB!$D$4:$F$800,3,0),"")</f>
        <v>JIP</v>
      </c>
      <c r="N30" s="79"/>
      <c r="O30" s="74" t="str">
        <f t="shared" si="1"/>
        <v>RON</v>
      </c>
      <c r="Q30" s="1" t="str">
        <f t="shared" si="2"/>
        <v>NSA13</v>
      </c>
      <c r="R30" s="1" t="str">
        <f t="shared" si="3"/>
        <v>RON</v>
      </c>
      <c r="S30" s="1" t="str">
        <f t="shared" si="4"/>
        <v>CT 680</v>
      </c>
      <c r="T30" s="1" t="str">
        <f t="shared" si="5"/>
        <v>N-977JH</v>
      </c>
      <c r="U30" s="1" t="str">
        <f t="shared" si="6"/>
        <v>JIP</v>
      </c>
    </row>
    <row r="31" ht="15.75" customHeight="1">
      <c r="A31" s="81">
        <v>14.0</v>
      </c>
      <c r="B31" s="81" t="s">
        <v>785</v>
      </c>
      <c r="C31" s="81" t="str">
        <f>IF(B31&gt;1,VLOOKUP(B31,DB!$D$4:$E$800,2,0),"")</f>
        <v>L 1000</v>
      </c>
      <c r="D31" s="82" t="s">
        <v>7</v>
      </c>
      <c r="E31" s="83" t="b">
        <v>0</v>
      </c>
      <c r="F31" s="83"/>
      <c r="G31" s="84" t="b">
        <v>0</v>
      </c>
      <c r="H31" s="85" t="s">
        <v>1217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tr">
        <f>IF(B31&gt;1,VLOOKUP(B31,DB!$D$4:$F$800,3,0),"")</f>
        <v>PREMI</v>
      </c>
      <c r="N31" s="89"/>
      <c r="O31" s="84" t="str">
        <f t="shared" si="1"/>
        <v>RON</v>
      </c>
      <c r="Q31" s="1" t="str">
        <f t="shared" si="2"/>
        <v>SA01</v>
      </c>
      <c r="R31" s="1" t="str">
        <f t="shared" si="3"/>
        <v>RON</v>
      </c>
      <c r="S31" s="1" t="str">
        <f t="shared" si="4"/>
        <v>L 1000</v>
      </c>
      <c r="T31" s="1" t="str">
        <f t="shared" si="5"/>
        <v>N-227GV</v>
      </c>
      <c r="U31" s="1" t="str">
        <f t="shared" si="6"/>
        <v>PREMI</v>
      </c>
    </row>
    <row r="32" ht="15.75" customHeight="1">
      <c r="A32" s="71">
        <v>15.0</v>
      </c>
      <c r="B32" s="71" t="s">
        <v>806</v>
      </c>
      <c r="C32" s="71" t="str">
        <f>IF(B32&gt;1,VLOOKUP(B32,DB!$D$4:$E$800,2,0),"")</f>
        <v>EC 135</v>
      </c>
      <c r="D32" s="72" t="s">
        <v>7</v>
      </c>
      <c r="E32" s="73" t="b">
        <v>0</v>
      </c>
      <c r="F32" s="73"/>
      <c r="G32" s="74" t="b">
        <v>0</v>
      </c>
      <c r="H32" s="75" t="s">
        <v>1219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tr">
        <f>IF(B32&gt;1,VLOOKUP(B32,DB!$D$4:$F$800,3,0),"")</f>
        <v>PREMI</v>
      </c>
      <c r="N32" s="79"/>
      <c r="O32" s="74" t="str">
        <f t="shared" si="1"/>
        <v>RON</v>
      </c>
      <c r="Q32" s="1" t="str">
        <f t="shared" si="2"/>
        <v>SA02</v>
      </c>
      <c r="R32" s="1" t="str">
        <f t="shared" si="3"/>
        <v>RON</v>
      </c>
      <c r="S32" s="1" t="str">
        <f t="shared" si="4"/>
        <v>EC 135</v>
      </c>
      <c r="T32" s="1" t="str">
        <f t="shared" si="5"/>
        <v>PK-RJH</v>
      </c>
      <c r="U32" s="1" t="str">
        <f t="shared" si="6"/>
        <v>PREMI</v>
      </c>
    </row>
    <row r="33" ht="15.75" customHeight="1">
      <c r="A33" s="81">
        <v>16.0</v>
      </c>
      <c r="B33" s="81" t="s">
        <v>307</v>
      </c>
      <c r="C33" s="81" t="str">
        <f>IF(B33&gt;1,VLOOKUP(B33,DB!$D$4:$E$800,2,0),"")</f>
        <v>A 320</v>
      </c>
      <c r="D33" s="82" t="s">
        <v>7</v>
      </c>
      <c r="E33" s="83" t="b">
        <v>0</v>
      </c>
      <c r="F33" s="83">
        <v>0.22083333333333333</v>
      </c>
      <c r="G33" s="84" t="b">
        <v>1</v>
      </c>
      <c r="H33" s="85" t="s">
        <v>1220</v>
      </c>
      <c r="I33" s="86" t="str">
        <f>IF(K33&gt;1,VLOOKUP(K33,DB!$A$4:$B$500,2,0),"")</f>
        <v>EX RON</v>
      </c>
      <c r="J33" s="84" t="s">
        <v>1229</v>
      </c>
      <c r="K33" s="88" t="s">
        <v>7</v>
      </c>
      <c r="L33" s="84"/>
      <c r="M33" s="81" t="str">
        <f>IF(B33&gt;1,VLOOKUP(B33,DB!$D$4:$F$800,3,0),"")</f>
        <v>BATIK AIR</v>
      </c>
      <c r="N33" s="89"/>
      <c r="O33" s="84" t="str">
        <f t="shared" si="1"/>
        <v/>
      </c>
      <c r="Q33" s="1" t="str">
        <f t="shared" si="2"/>
        <v/>
      </c>
      <c r="R33" s="1" t="str">
        <f t="shared" si="3"/>
        <v/>
      </c>
      <c r="S33" s="1" t="str">
        <f t="shared" si="4"/>
        <v/>
      </c>
      <c r="T33" s="1" t="str">
        <f t="shared" si="5"/>
        <v/>
      </c>
      <c r="U33" s="1" t="str">
        <f t="shared" si="6"/>
        <v/>
      </c>
    </row>
    <row r="34" ht="15.75" customHeight="1">
      <c r="A34" s="71">
        <v>17.0</v>
      </c>
      <c r="B34" s="71" t="s">
        <v>978</v>
      </c>
      <c r="C34" s="71" t="str">
        <f>IF(B34&gt;1,VLOOKUP(B34,DB!$D$4:$E$800,2,0),"")</f>
        <v>EMB 135</v>
      </c>
      <c r="D34" s="72" t="s">
        <v>7</v>
      </c>
      <c r="E34" s="73" t="b">
        <v>0</v>
      </c>
      <c r="F34" s="73"/>
      <c r="G34" s="74" t="b">
        <v>0</v>
      </c>
      <c r="H34" s="75" t="s">
        <v>1223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">
        <v>1214</v>
      </c>
      <c r="N34" s="79"/>
      <c r="O34" s="74" t="str">
        <f t="shared" si="1"/>
        <v>RON</v>
      </c>
      <c r="Q34" s="1" t="str">
        <f t="shared" si="2"/>
        <v>SA04</v>
      </c>
      <c r="R34" s="1" t="str">
        <f t="shared" si="3"/>
        <v>RON</v>
      </c>
      <c r="S34" s="1" t="str">
        <f t="shared" si="4"/>
        <v>EMB 135</v>
      </c>
      <c r="T34" s="1" t="str">
        <f t="shared" si="5"/>
        <v>VP-CLL</v>
      </c>
      <c r="U34" s="1" t="str">
        <f t="shared" si="6"/>
        <v>KARISMA</v>
      </c>
    </row>
    <row r="35" ht="15.75" customHeight="1">
      <c r="A35" s="81">
        <v>18.0</v>
      </c>
      <c r="B35" s="81" t="s">
        <v>893</v>
      </c>
      <c r="C35" s="81" t="str">
        <f>IF(B35&gt;1,VLOOKUP(B35,DB!$D$4:$E$800,2,0),"")</f>
        <v>G VI</v>
      </c>
      <c r="D35" s="82" t="s">
        <v>7</v>
      </c>
      <c r="E35" s="83" t="b">
        <v>0</v>
      </c>
      <c r="F35" s="83"/>
      <c r="G35" s="84" t="b">
        <v>0</v>
      </c>
      <c r="H35" s="85" t="s">
        <v>1224</v>
      </c>
      <c r="I35" s="86" t="str">
        <f>IF(K35&gt;1,VLOOKUP(K35,DB!$A$4:$B$500,2,0),"")</f>
        <v/>
      </c>
      <c r="J35" s="87" t="str">
        <f>IF(L35&gt;1,VLOOKUP(L35,DB!$A$4:$B$500,2,0),"")</f>
        <v/>
      </c>
      <c r="K35" s="88"/>
      <c r="L35" s="84"/>
      <c r="M35" s="81" t="s">
        <v>1211</v>
      </c>
      <c r="N35" s="89"/>
      <c r="O35" s="84" t="str">
        <f t="shared" si="1"/>
        <v>RON</v>
      </c>
      <c r="Q35" s="1" t="str">
        <f t="shared" si="2"/>
        <v>SA05</v>
      </c>
      <c r="R35" s="1" t="str">
        <f t="shared" si="3"/>
        <v>RON</v>
      </c>
      <c r="S35" s="1" t="str">
        <f t="shared" si="4"/>
        <v>G VI</v>
      </c>
      <c r="T35" s="1" t="str">
        <f t="shared" si="5"/>
        <v>T7-X14</v>
      </c>
      <c r="U35" s="1" t="str">
        <f t="shared" si="6"/>
        <v>AFM</v>
      </c>
    </row>
    <row r="36" ht="15.75" customHeight="1">
      <c r="A36" s="71">
        <v>19.0</v>
      </c>
      <c r="B36" s="71" t="s">
        <v>967</v>
      </c>
      <c r="C36" s="71" t="str">
        <f>IF(B36&gt;1,VLOOKUP(B36,DB!$D$4:$E$800,2,0),"")</f>
        <v>EMB 135</v>
      </c>
      <c r="D36" s="72" t="s">
        <v>7</v>
      </c>
      <c r="E36" s="73" t="b">
        <v>0</v>
      </c>
      <c r="F36" s="73"/>
      <c r="G36" s="74" t="b">
        <v>0</v>
      </c>
      <c r="H36" s="75" t="s">
        <v>1226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">
        <v>1214</v>
      </c>
      <c r="N36" s="79"/>
      <c r="O36" s="74" t="str">
        <f t="shared" si="1"/>
        <v>RON</v>
      </c>
      <c r="Q36" s="1" t="str">
        <f t="shared" si="2"/>
        <v>SA06</v>
      </c>
      <c r="R36" s="1" t="str">
        <f t="shared" si="3"/>
        <v>RON</v>
      </c>
      <c r="S36" s="1" t="str">
        <f t="shared" si="4"/>
        <v>EMB 135</v>
      </c>
      <c r="T36" s="1" t="str">
        <f t="shared" si="5"/>
        <v>T7-MPI</v>
      </c>
      <c r="U36" s="1" t="str">
        <f t="shared" si="6"/>
        <v>KARISMA</v>
      </c>
    </row>
    <row r="37" ht="15.75" customHeight="1">
      <c r="A37" s="81">
        <v>20.0</v>
      </c>
      <c r="B37" s="81" t="s">
        <v>80</v>
      </c>
      <c r="C37" s="81" t="str">
        <f>IF(B37&gt;1,VLOOKUP(B37,DB!$D$4:$E$800,2,0),"")</f>
        <v>A 320</v>
      </c>
      <c r="D37" s="82" t="s">
        <v>7</v>
      </c>
      <c r="E37" s="83" t="b">
        <v>0</v>
      </c>
      <c r="F37" s="83">
        <v>0.19791666666666666</v>
      </c>
      <c r="G37" s="84" t="b">
        <v>1</v>
      </c>
      <c r="H37" s="85" t="s">
        <v>1228</v>
      </c>
      <c r="I37" s="86" t="str">
        <f>IF(K37&gt;1,VLOOKUP(K37,DB!$A$4:$B$500,2,0),"")</f>
        <v>EX RON</v>
      </c>
      <c r="J37" s="84" t="s">
        <v>1250</v>
      </c>
      <c r="K37" s="88" t="s">
        <v>7</v>
      </c>
      <c r="L37" s="84"/>
      <c r="M37" s="81" t="str">
        <f>IF(B37&gt;1,VLOOKUP(B37,DB!$D$4:$F$800,3,0),"")</f>
        <v>BATIK AIR</v>
      </c>
      <c r="N37" s="89"/>
      <c r="O37" s="84" t="str">
        <f t="shared" si="1"/>
        <v/>
      </c>
      <c r="Q37" s="1" t="str">
        <f t="shared" si="2"/>
        <v/>
      </c>
      <c r="R37" s="1" t="str">
        <f t="shared" si="3"/>
        <v/>
      </c>
      <c r="S37" s="1" t="str">
        <f t="shared" si="4"/>
        <v/>
      </c>
      <c r="T37" s="1" t="str">
        <f t="shared" si="5"/>
        <v/>
      </c>
      <c r="U37" s="1" t="str">
        <f t="shared" si="6"/>
        <v/>
      </c>
    </row>
    <row r="38" ht="15.75" customHeight="1">
      <c r="A38" s="71">
        <v>21.0</v>
      </c>
      <c r="B38" s="71" t="s">
        <v>345</v>
      </c>
      <c r="C38" s="71" t="str">
        <f>IF(B38&gt;1,VLOOKUP(B38,DB!$D$4:$E$800,2,0),"")</f>
        <v>ATR 72</v>
      </c>
      <c r="D38" s="72" t="s">
        <v>7</v>
      </c>
      <c r="E38" s="73" t="b">
        <v>0</v>
      </c>
      <c r="F38" s="73"/>
      <c r="G38" s="74" t="b">
        <v>0</v>
      </c>
      <c r="H38" s="75" t="s">
        <v>1230</v>
      </c>
      <c r="I38" s="76" t="str">
        <f>IF(K38&gt;1,VLOOKUP(K38,DB!$A$4:$B$500,2,0),"")</f>
        <v/>
      </c>
      <c r="J38" s="77" t="str">
        <f>IF(L38&gt;1,VLOOKUP(L38,DB!$A$4:$B$500,2,0),"")</f>
        <v/>
      </c>
      <c r="K38" s="78"/>
      <c r="L38" s="74"/>
      <c r="M38" s="71" t="str">
        <f>IF(B38&gt;1,VLOOKUP(B38,DB!$D$4:$F$800,3,0),"")</f>
        <v>CITILINK</v>
      </c>
      <c r="N38" s="79"/>
      <c r="O38" s="74" t="str">
        <f t="shared" si="1"/>
        <v>RON</v>
      </c>
      <c r="Q38" s="1" t="str">
        <f t="shared" si="2"/>
        <v>SA08</v>
      </c>
      <c r="R38" s="1" t="str">
        <f t="shared" si="3"/>
        <v>RON</v>
      </c>
      <c r="S38" s="1" t="str">
        <f t="shared" si="4"/>
        <v>ATR 72</v>
      </c>
      <c r="T38" s="1" t="str">
        <f t="shared" si="5"/>
        <v>PK-GJT</v>
      </c>
      <c r="U38" s="1" t="str">
        <f t="shared" si="6"/>
        <v>CITILINK</v>
      </c>
    </row>
    <row r="39" ht="15.75" customHeight="1">
      <c r="A39" s="81">
        <v>22.0</v>
      </c>
      <c r="B39" s="81" t="s">
        <v>540</v>
      </c>
      <c r="C39" s="81" t="str">
        <f>IF(B39&gt;1,VLOOKUP(B39,DB!$D$4:$E$800,2,0),"")</f>
        <v>ATR 72</v>
      </c>
      <c r="D39" s="82" t="s">
        <v>7</v>
      </c>
      <c r="E39" s="91" t="b">
        <v>0</v>
      </c>
      <c r="F39" s="83">
        <v>0.2798611111111111</v>
      </c>
      <c r="G39" s="92" t="b">
        <v>1</v>
      </c>
      <c r="H39" s="85" t="s">
        <v>1231</v>
      </c>
      <c r="I39" s="86" t="str">
        <f>IF(K39&gt;1,VLOOKUP(K39,DB!$A$4:$B$500,2,0),"")</f>
        <v>EX RON</v>
      </c>
      <c r="J39" s="84" t="s">
        <v>1248</v>
      </c>
      <c r="K39" s="88" t="s">
        <v>7</v>
      </c>
      <c r="L39" s="84"/>
      <c r="M39" s="81" t="str">
        <f>IF(B39&gt;1,VLOOKUP(B39,DB!$D$4:$F$800,3,0),"")</f>
        <v>FLY JAYA</v>
      </c>
      <c r="N39" s="89"/>
      <c r="O39" s="84" t="str">
        <f t="shared" si="1"/>
        <v/>
      </c>
      <c r="Q39" s="1" t="str">
        <f t="shared" si="2"/>
        <v/>
      </c>
      <c r="R39" s="1" t="str">
        <f t="shared" si="3"/>
        <v/>
      </c>
      <c r="S39" s="1" t="str">
        <f t="shared" si="4"/>
        <v/>
      </c>
      <c r="T39" s="1" t="str">
        <f t="shared" si="5"/>
        <v/>
      </c>
      <c r="U39" s="1" t="str">
        <f t="shared" si="6"/>
        <v/>
      </c>
    </row>
    <row r="40" ht="15.75" customHeight="1">
      <c r="A40" s="71">
        <v>23.0</v>
      </c>
      <c r="B40" s="71" t="s">
        <v>977</v>
      </c>
      <c r="C40" s="71" t="str">
        <f>IF(B40&gt;1,VLOOKUP(B40,DB!$D$4:$E$800,2,0),"")</f>
        <v>GLEX</v>
      </c>
      <c r="D40" s="72" t="s">
        <v>7</v>
      </c>
      <c r="E40" s="93" t="b">
        <v>0</v>
      </c>
      <c r="F40" s="73">
        <v>0.3888888888888889</v>
      </c>
      <c r="G40" s="94" t="b">
        <v>1</v>
      </c>
      <c r="H40" s="75" t="s">
        <v>1233</v>
      </c>
      <c r="I40" s="76" t="str">
        <f>IF(K40&gt;1,VLOOKUP(K40,DB!$A$4:$B$500,2,0),"")</f>
        <v>EX RON</v>
      </c>
      <c r="J40" s="74" t="s">
        <v>1236</v>
      </c>
      <c r="K40" s="78" t="s">
        <v>7</v>
      </c>
      <c r="L40" s="74"/>
      <c r="M40" s="71" t="s">
        <v>1211</v>
      </c>
      <c r="N40" s="13"/>
      <c r="O40" s="74" t="str">
        <f t="shared" si="1"/>
        <v/>
      </c>
      <c r="Q40" s="1" t="str">
        <f t="shared" si="2"/>
        <v/>
      </c>
      <c r="R40" s="1" t="str">
        <f t="shared" si="3"/>
        <v/>
      </c>
      <c r="S40" s="1" t="str">
        <f t="shared" si="4"/>
        <v/>
      </c>
      <c r="T40" s="1" t="str">
        <f t="shared" si="5"/>
        <v/>
      </c>
      <c r="U40" s="1" t="str">
        <f t="shared" si="6"/>
        <v/>
      </c>
    </row>
    <row r="41" ht="15.75" customHeight="1">
      <c r="A41" s="81">
        <v>24.0</v>
      </c>
      <c r="B41" s="81" t="s">
        <v>1064</v>
      </c>
      <c r="C41" s="81" t="str">
        <f>IF(B41&gt;1,VLOOKUP(B41,DB!$D$4:$E$800,2,0),"")</f>
        <v>EMB 135</v>
      </c>
      <c r="D41" s="82" t="s">
        <v>7</v>
      </c>
      <c r="E41" s="95" t="b">
        <v>0</v>
      </c>
      <c r="F41" s="83"/>
      <c r="G41" s="92" t="b">
        <v>0</v>
      </c>
      <c r="H41" s="85" t="s">
        <v>1234</v>
      </c>
      <c r="I41" s="86" t="str">
        <f>IF(K41&gt;1,VLOOKUP(K41,DB!$A$4:$B$500,2,0),"")</f>
        <v/>
      </c>
      <c r="J41" s="87" t="str">
        <f>IF(L41&gt;1,VLOOKUP(L41,DB!$A$4:$B$500,2,0),"")</f>
        <v/>
      </c>
      <c r="K41" s="88"/>
      <c r="L41" s="84"/>
      <c r="M41" s="81" t="s">
        <v>1214</v>
      </c>
      <c r="N41" s="96"/>
      <c r="O41" s="84" t="str">
        <f t="shared" si="1"/>
        <v>RON</v>
      </c>
      <c r="Q41" s="1" t="str">
        <f t="shared" si="2"/>
        <v>SA11</v>
      </c>
      <c r="R41" s="1" t="str">
        <f t="shared" si="3"/>
        <v>RON</v>
      </c>
      <c r="S41" s="1" t="str">
        <f t="shared" si="4"/>
        <v>EMB 135</v>
      </c>
      <c r="T41" s="1" t="str">
        <f t="shared" si="5"/>
        <v>T7-GBS</v>
      </c>
      <c r="U41" s="1" t="str">
        <f t="shared" si="6"/>
        <v>KARISMA</v>
      </c>
    </row>
    <row r="42" ht="15.75" customHeight="1">
      <c r="A42" s="97">
        <v>25.0</v>
      </c>
      <c r="B42" s="71" t="s">
        <v>832</v>
      </c>
      <c r="C42" s="71" t="str">
        <f>IF(B42&gt;1,VLOOKUP(B42,DB!$D$4:$E$800,2,0),"")</f>
        <v>ATR 72</v>
      </c>
      <c r="D42" s="72" t="s">
        <v>7</v>
      </c>
      <c r="E42" s="98" t="b">
        <v>0</v>
      </c>
      <c r="F42" s="73">
        <v>0.9222222222222223</v>
      </c>
      <c r="G42" s="94" t="b">
        <v>1</v>
      </c>
      <c r="H42" s="75" t="s">
        <v>1235</v>
      </c>
      <c r="I42" s="76" t="str">
        <f>IF(K42&gt;1,VLOOKUP(K42,DB!$A$4:$B$500,2,0),"")</f>
        <v>EX RON</v>
      </c>
      <c r="J42" s="74" t="s">
        <v>1232</v>
      </c>
      <c r="K42" s="78" t="s">
        <v>7</v>
      </c>
      <c r="L42" s="74"/>
      <c r="M42" s="71" t="str">
        <f>IF(B42&gt;1,VLOOKUP(B42,DB!$D$4:$F$800,3,0),"")</f>
        <v>TAS</v>
      </c>
      <c r="N42" s="13"/>
      <c r="O42" s="74" t="str">
        <f t="shared" si="1"/>
        <v/>
      </c>
      <c r="Q42" s="1" t="str">
        <f t="shared" si="2"/>
        <v/>
      </c>
      <c r="R42" s="1" t="str">
        <f t="shared" si="3"/>
        <v/>
      </c>
      <c r="S42" s="1" t="str">
        <f t="shared" si="4"/>
        <v/>
      </c>
      <c r="T42" s="1" t="str">
        <f t="shared" si="5"/>
        <v/>
      </c>
      <c r="U42" s="1" t="str">
        <f t="shared" si="6"/>
        <v/>
      </c>
    </row>
    <row r="43" ht="15.75" customHeight="1">
      <c r="A43" s="81">
        <v>26.0</v>
      </c>
      <c r="B43" s="81" t="s">
        <v>332</v>
      </c>
      <c r="C43" s="81" t="str">
        <f>IF(B43&gt;1,VLOOKUP(B43,DB!$D$4:$E$800,2,0),"")</f>
        <v>GLEX</v>
      </c>
      <c r="D43" s="82" t="s">
        <v>7</v>
      </c>
      <c r="E43" s="91" t="b">
        <v>0</v>
      </c>
      <c r="F43" s="83"/>
      <c r="G43" s="92" t="b">
        <v>0</v>
      </c>
      <c r="H43" s="85" t="s">
        <v>1241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tr">
        <f>IF(B43&gt;1,VLOOKUP(B43,DB!$D$4:$F$800,3,0),"")</f>
        <v>BIOMANTARA</v>
      </c>
      <c r="N43" s="96"/>
      <c r="O43" s="84" t="str">
        <f t="shared" si="1"/>
        <v>RON</v>
      </c>
      <c r="Q43" s="1" t="str">
        <f t="shared" si="2"/>
        <v>RE01</v>
      </c>
      <c r="R43" s="1" t="str">
        <f t="shared" si="3"/>
        <v>RON</v>
      </c>
      <c r="S43" s="1" t="str">
        <f t="shared" si="4"/>
        <v>GLEX</v>
      </c>
      <c r="T43" s="1" t="str">
        <f t="shared" si="5"/>
        <v>N-939AP</v>
      </c>
      <c r="U43" s="1" t="str">
        <f t="shared" si="6"/>
        <v>BIOMANTARA</v>
      </c>
    </row>
    <row r="44" ht="15.75" customHeight="1">
      <c r="A44" s="71">
        <v>27.0</v>
      </c>
      <c r="B44" s="71" t="s">
        <v>762</v>
      </c>
      <c r="C44" s="71" t="str">
        <f>IF(B44&gt;1,VLOOKUP(B44,DB!$D$4:$E$800,2,0),"")</f>
        <v>G IV</v>
      </c>
      <c r="D44" s="72" t="s">
        <v>7</v>
      </c>
      <c r="E44" s="98" t="b">
        <v>0</v>
      </c>
      <c r="F44" s="73"/>
      <c r="G44" s="94" t="b">
        <v>0</v>
      </c>
      <c r="H44" s="75" t="s">
        <v>1242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tr">
        <f>IF(B44&gt;1,VLOOKUP(B44,DB!$D$4:$F$800,3,0),"")</f>
        <v>JIP</v>
      </c>
      <c r="N44" s="79"/>
      <c r="O44" s="74" t="str">
        <f t="shared" si="1"/>
        <v>RON</v>
      </c>
      <c r="Q44" s="1" t="str">
        <f t="shared" si="2"/>
        <v>RE02</v>
      </c>
      <c r="R44" s="1" t="str">
        <f t="shared" si="3"/>
        <v>RON</v>
      </c>
      <c r="S44" s="1" t="str">
        <f t="shared" si="4"/>
        <v>G IV</v>
      </c>
      <c r="T44" s="1" t="str">
        <f t="shared" si="5"/>
        <v>T7-977</v>
      </c>
      <c r="U44" s="1" t="str">
        <f t="shared" si="6"/>
        <v>JIP</v>
      </c>
    </row>
    <row r="45" ht="15.75" customHeight="1">
      <c r="A45" s="81">
        <v>28.0</v>
      </c>
      <c r="B45" s="81" t="s">
        <v>1141</v>
      </c>
      <c r="C45" s="81" t="str">
        <f>IF(B45&gt;1,VLOOKUP(B45,DB!$D$4:$E$800,2,0),"")</f>
        <v>GLEX</v>
      </c>
      <c r="D45" s="82" t="s">
        <v>7</v>
      </c>
      <c r="E45" s="95" t="b">
        <v>0</v>
      </c>
      <c r="F45" s="83"/>
      <c r="G45" s="92" t="b">
        <v>0</v>
      </c>
      <c r="H45" s="85" t="s">
        <v>1243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">
        <v>1211</v>
      </c>
      <c r="N45" s="96"/>
      <c r="O45" s="84" t="str">
        <f t="shared" si="1"/>
        <v>RON</v>
      </c>
      <c r="Q45" s="1" t="str">
        <f t="shared" si="2"/>
        <v>RE03</v>
      </c>
      <c r="R45" s="1" t="str">
        <f t="shared" si="3"/>
        <v>RON</v>
      </c>
      <c r="S45" s="1" t="str">
        <f t="shared" si="4"/>
        <v>GLEX</v>
      </c>
      <c r="T45" s="1" t="str">
        <f t="shared" si="5"/>
        <v>B-7699</v>
      </c>
      <c r="U45" s="1" t="str">
        <f t="shared" si="6"/>
        <v>AFM</v>
      </c>
    </row>
    <row r="46" ht="15.75" customHeight="1">
      <c r="A46" s="71">
        <v>29.0</v>
      </c>
      <c r="B46" s="71" t="s">
        <v>763</v>
      </c>
      <c r="C46" s="71" t="str">
        <f>IF(B46&gt;1,VLOOKUP(B46,DB!$D$4:$E$800,2,0),"")</f>
        <v>ATR 72</v>
      </c>
      <c r="D46" s="72" t="s">
        <v>7</v>
      </c>
      <c r="E46" s="93" t="b">
        <v>0</v>
      </c>
      <c r="F46" s="73">
        <v>0.2014825810183538</v>
      </c>
      <c r="G46" s="94" t="b">
        <v>1</v>
      </c>
      <c r="H46" s="75" t="s">
        <v>1229</v>
      </c>
      <c r="I46" s="76" t="str">
        <f>IF(K46&gt;1,VLOOKUP(K46,DB!$A$4:$B$500,2,0),"")</f>
        <v>EX RON</v>
      </c>
      <c r="J46" s="77" t="str">
        <f>IF(L46&gt;1,VLOOKUP(L46,DB!$A$4:$B$500,2,0),"")</f>
        <v>WIDM</v>
      </c>
      <c r="K46" s="78" t="s">
        <v>7</v>
      </c>
      <c r="L46" s="74" t="s">
        <v>470</v>
      </c>
      <c r="M46" s="71" t="str">
        <f>IF(B46&gt;1,VLOOKUP(B46,DB!$D$4:$F$800,3,0),"")</f>
        <v>PELITA</v>
      </c>
      <c r="N46" s="13"/>
      <c r="O46" s="74" t="str">
        <f t="shared" si="1"/>
        <v/>
      </c>
      <c r="Q46" s="1" t="str">
        <f t="shared" si="2"/>
        <v/>
      </c>
      <c r="R46" s="1" t="str">
        <f t="shared" si="3"/>
        <v/>
      </c>
      <c r="S46" s="1" t="str">
        <f t="shared" si="4"/>
        <v/>
      </c>
      <c r="T46" s="1" t="str">
        <f t="shared" si="5"/>
        <v/>
      </c>
      <c r="U46" s="1" t="str">
        <f t="shared" si="6"/>
        <v/>
      </c>
    </row>
    <row r="47" ht="15.75" customHeight="1">
      <c r="A47" s="81">
        <v>30.0</v>
      </c>
      <c r="B47" s="81" t="s">
        <v>407</v>
      </c>
      <c r="C47" s="81" t="str">
        <f>IF(B47&gt;1,VLOOKUP(B47,DB!$D$4:$E$800,2,0),"")</f>
        <v>A 320</v>
      </c>
      <c r="D47" s="82" t="s">
        <v>7</v>
      </c>
      <c r="E47" s="91" t="b">
        <v>0</v>
      </c>
      <c r="F47" s="83">
        <v>0.2916666666666667</v>
      </c>
      <c r="G47" s="92" t="b">
        <v>1</v>
      </c>
      <c r="H47" s="85" t="s">
        <v>1246</v>
      </c>
      <c r="I47" s="86" t="str">
        <f>IF(K47&gt;1,VLOOKUP(K47,DB!$A$4:$B$500,2,0),"")</f>
        <v>EX RON</v>
      </c>
      <c r="J47" s="87" t="str">
        <f>IF(L47&gt;1,VLOOKUP(L47,DB!$A$4:$B$500,2,0),"")</f>
        <v>WIMN</v>
      </c>
      <c r="K47" s="88" t="s">
        <v>7</v>
      </c>
      <c r="L47" s="84" t="s">
        <v>494</v>
      </c>
      <c r="M47" s="81" t="str">
        <f>IF(B47&gt;1,VLOOKUP(B47,DB!$D$4:$F$800,3,0),"")</f>
        <v>CITILINK</v>
      </c>
      <c r="N47" s="89"/>
      <c r="O47" s="84" t="str">
        <f t="shared" si="1"/>
        <v/>
      </c>
      <c r="Q47" s="1" t="str">
        <f t="shared" si="2"/>
        <v/>
      </c>
      <c r="R47" s="1" t="str">
        <f t="shared" si="3"/>
        <v/>
      </c>
      <c r="S47" s="1" t="str">
        <f t="shared" si="4"/>
        <v/>
      </c>
      <c r="T47" s="1" t="str">
        <f t="shared" si="5"/>
        <v/>
      </c>
      <c r="U47" s="1" t="str">
        <f t="shared" si="6"/>
        <v/>
      </c>
    </row>
    <row r="48" ht="15.75" customHeight="1">
      <c r="A48" s="71">
        <v>31.0</v>
      </c>
      <c r="B48" s="71" t="s">
        <v>193</v>
      </c>
      <c r="C48" s="71" t="str">
        <f>IF(B48&gt;1,VLOOKUP(B48,DB!$D$4:$E$800,2,0),"")</f>
        <v>A 320</v>
      </c>
      <c r="D48" s="72" t="s">
        <v>7</v>
      </c>
      <c r="E48" s="93" t="b">
        <v>0</v>
      </c>
      <c r="F48" s="73">
        <v>0.3541666666666667</v>
      </c>
      <c r="G48" s="94" t="b">
        <v>1</v>
      </c>
      <c r="H48" s="75" t="s">
        <v>1225</v>
      </c>
      <c r="I48" s="76" t="str">
        <f>IF(K48&gt;1,VLOOKUP(K48,DB!$A$4:$B$500,2,0),"")</f>
        <v>EX RON</v>
      </c>
      <c r="J48" s="77" t="str">
        <f>IF(L48&gt;1,VLOOKUP(L48,DB!$A$4:$B$500,2,0),"")</f>
        <v>WAHI</v>
      </c>
      <c r="K48" s="78" t="s">
        <v>7</v>
      </c>
      <c r="L48" s="74" t="s">
        <v>268</v>
      </c>
      <c r="M48" s="71" t="str">
        <f>IF(B48&gt;1,VLOOKUP(B48,DB!$D$4:$F$800,3,0),"")</f>
        <v>BATIK AIR</v>
      </c>
      <c r="N48" s="79"/>
      <c r="O48" s="74" t="str">
        <f t="shared" si="1"/>
        <v/>
      </c>
      <c r="Q48" s="1" t="str">
        <f t="shared" si="2"/>
        <v/>
      </c>
      <c r="R48" s="1" t="str">
        <f t="shared" si="3"/>
        <v/>
      </c>
      <c r="S48" s="1" t="str">
        <f t="shared" si="4"/>
        <v/>
      </c>
      <c r="T48" s="1" t="str">
        <f t="shared" si="5"/>
        <v/>
      </c>
      <c r="U48" s="1" t="str">
        <f t="shared" si="6"/>
        <v/>
      </c>
    </row>
    <row r="49" ht="15.75" customHeight="1">
      <c r="A49" s="81">
        <v>32.0</v>
      </c>
      <c r="B49" s="81" t="s">
        <v>322</v>
      </c>
      <c r="C49" s="81" t="str">
        <f>IF(B49&gt;1,VLOOKUP(B49,DB!$D$4:$E$800,2,0),"")</f>
        <v>A 320</v>
      </c>
      <c r="D49" s="82" t="s">
        <v>7</v>
      </c>
      <c r="E49" s="91" t="b">
        <v>0</v>
      </c>
      <c r="F49" s="83">
        <v>0.22115987268625759</v>
      </c>
      <c r="G49" s="92" t="b">
        <v>1</v>
      </c>
      <c r="H49" s="85" t="s">
        <v>1247</v>
      </c>
      <c r="I49" s="86" t="str">
        <f>IF(K49&gt;1,VLOOKUP(K49,DB!$A$4:$B$500,2,0),"")</f>
        <v>EX RON</v>
      </c>
      <c r="J49" s="87" t="str">
        <f>IF(L49&gt;1,VLOOKUP(L49,DB!$A$4:$B$500,2,0),"")</f>
        <v>WARR</v>
      </c>
      <c r="K49" s="88" t="s">
        <v>7</v>
      </c>
      <c r="L49" s="84" t="s">
        <v>239</v>
      </c>
      <c r="M49" s="81" t="str">
        <f>IF(B49&gt;1,VLOOKUP(B49,DB!$D$4:$F$800,3,0),"")</f>
        <v>BATIK AIR</v>
      </c>
      <c r="N49" s="89"/>
      <c r="O49" s="84" t="str">
        <f t="shared" si="1"/>
        <v/>
      </c>
      <c r="Q49" s="1" t="str">
        <f t="shared" si="2"/>
        <v/>
      </c>
      <c r="R49" s="1" t="str">
        <f t="shared" si="3"/>
        <v/>
      </c>
      <c r="S49" s="1" t="str">
        <f t="shared" si="4"/>
        <v/>
      </c>
      <c r="T49" s="1" t="str">
        <f t="shared" si="5"/>
        <v/>
      </c>
      <c r="U49" s="1" t="str">
        <f t="shared" si="6"/>
        <v/>
      </c>
    </row>
    <row r="50" ht="15.75" customHeight="1">
      <c r="A50" s="71">
        <v>33.0</v>
      </c>
      <c r="B50" s="71" t="s">
        <v>556</v>
      </c>
      <c r="C50" s="71" t="str">
        <f>IF(B50&gt;1,VLOOKUP(B50,DB!$D$4:$E$800,2,0),"")</f>
        <v>B 738</v>
      </c>
      <c r="D50" s="72" t="s">
        <v>7</v>
      </c>
      <c r="E50" s="93" t="b">
        <v>0</v>
      </c>
      <c r="F50" s="73">
        <v>0.26284506944648456</v>
      </c>
      <c r="G50" s="94" t="b">
        <v>1</v>
      </c>
      <c r="H50" s="75" t="s">
        <v>1248</v>
      </c>
      <c r="I50" s="76" t="str">
        <f>IF(K50&gt;1,VLOOKUP(K50,DB!$A$4:$B$500,2,0),"")</f>
        <v>EX RON</v>
      </c>
      <c r="J50" s="77" t="str">
        <f>IF(L50&gt;1,VLOOKUP(L50,DB!$A$4:$B$500,2,0),"")</f>
        <v>WIMM</v>
      </c>
      <c r="K50" s="78" t="s">
        <v>7</v>
      </c>
      <c r="L50" s="74" t="s">
        <v>77</v>
      </c>
      <c r="M50" s="71" t="str">
        <f>IF(B50&gt;1,VLOOKUP(B50,DB!$D$4:$F$800,3,0),"")</f>
        <v>GARUDA</v>
      </c>
      <c r="N50" s="13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947</v>
      </c>
      <c r="C51" s="81" t="str">
        <f>IF(B51&gt;1,VLOOKUP(B51,DB!$D$4:$E$800,2,0),"")</f>
        <v>EMB 135</v>
      </c>
      <c r="D51" s="82" t="s">
        <v>7</v>
      </c>
      <c r="E51" s="91" t="b">
        <v>0</v>
      </c>
      <c r="F51" s="83">
        <v>0.20833333333333334</v>
      </c>
      <c r="G51" s="92" t="b">
        <v>1</v>
      </c>
      <c r="H51" s="85" t="s">
        <v>1249</v>
      </c>
      <c r="I51" s="86" t="str">
        <f>IF(K51&gt;1,VLOOKUP(K51,DB!$A$4:$B$500,2,0),"")</f>
        <v>EX RON</v>
      </c>
      <c r="J51" s="84" t="s">
        <v>91</v>
      </c>
      <c r="K51" s="88" t="s">
        <v>7</v>
      </c>
      <c r="L51" s="84"/>
      <c r="M51" s="81" t="s">
        <v>1214</v>
      </c>
      <c r="N51" s="89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964</v>
      </c>
      <c r="C52" s="71" t="str">
        <f>IF(B52&gt;1,VLOOKUP(B52,DB!$D$4:$E$800,2,0),"")</f>
        <v>G IV</v>
      </c>
      <c r="D52" s="72" t="s">
        <v>7</v>
      </c>
      <c r="E52" s="93" t="b">
        <v>0</v>
      </c>
      <c r="F52" s="73">
        <v>0.06724721065256745</v>
      </c>
      <c r="G52" s="94" t="b">
        <v>1</v>
      </c>
      <c r="H52" s="75" t="s">
        <v>1232</v>
      </c>
      <c r="I52" s="76" t="str">
        <f>IF(K52&gt;1,VLOOKUP(K52,DB!$A$4:$B$500,2,0),"")</f>
        <v>EX RON</v>
      </c>
      <c r="J52" s="74" t="s">
        <v>18</v>
      </c>
      <c r="K52" s="78" t="s">
        <v>7</v>
      </c>
      <c r="L52" s="74"/>
      <c r="M52" s="71" t="s">
        <v>1211</v>
      </c>
      <c r="N52" s="138" t="s">
        <v>1295</v>
      </c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510</v>
      </c>
      <c r="C53" s="81" t="str">
        <f>IF(B53&gt;1,VLOOKUP(B53,DB!$D$4:$E$800,2,0),"")</f>
        <v>ATR 72</v>
      </c>
      <c r="D53" s="82" t="s">
        <v>7</v>
      </c>
      <c r="E53" s="91" t="b">
        <v>0</v>
      </c>
      <c r="F53" s="83">
        <v>0.24444444444444444</v>
      </c>
      <c r="G53" s="92" t="b">
        <v>1</v>
      </c>
      <c r="H53" s="85" t="s">
        <v>1236</v>
      </c>
      <c r="I53" s="86" t="str">
        <f>IF(K53&gt;1,VLOOKUP(K53,DB!$A$4:$B$500,2,0),"")</f>
        <v>EX RON</v>
      </c>
      <c r="J53" s="87" t="str">
        <f>IF(L53&gt;1,VLOOKUP(L53,DB!$A$4:$B$500,2,0),"")</f>
        <v>WAHH</v>
      </c>
      <c r="K53" s="88" t="s">
        <v>7</v>
      </c>
      <c r="L53" s="84" t="s">
        <v>591</v>
      </c>
      <c r="M53" s="81" t="str">
        <f>IF(B53&gt;1,VLOOKUP(B53,DB!$D$4:$F$800,3,0),"")</f>
        <v>CITILINK</v>
      </c>
      <c r="N53" s="137" t="s">
        <v>1296</v>
      </c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189</v>
      </c>
      <c r="C54" s="71" t="str">
        <f>IF(B54&gt;1,VLOOKUP(B54,DB!$D$4:$E$800,2,0),"")</f>
        <v>A 320</v>
      </c>
      <c r="D54" s="72" t="s">
        <v>7</v>
      </c>
      <c r="E54" s="93" t="b">
        <v>0</v>
      </c>
      <c r="F54" s="73">
        <v>0.3902777777777778</v>
      </c>
      <c r="G54" s="94" t="b">
        <v>1</v>
      </c>
      <c r="H54" s="75" t="s">
        <v>1227</v>
      </c>
      <c r="I54" s="76" t="str">
        <f>IF(K54&gt;1,VLOOKUP(K54,DB!$A$4:$B$500,2,0),"")</f>
        <v>EX RON</v>
      </c>
      <c r="J54" s="77" t="str">
        <f>IF(L54&gt;1,VLOOKUP(L54,DB!$A$4:$B$500,2,0),"")</f>
        <v>WADD</v>
      </c>
      <c r="K54" s="78" t="s">
        <v>7</v>
      </c>
      <c r="L54" s="74" t="s">
        <v>223</v>
      </c>
      <c r="M54" s="71" t="str">
        <f>IF(B54&gt;1,VLOOKUP(B54,DB!$D$4:$F$800,3,0),"")</f>
        <v>BATIK AIR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34</v>
      </c>
      <c r="C55" s="81" t="str">
        <f>IF(B55&gt;1,VLOOKUP(B55,DB!$D$4:$E$800,2,0),"")</f>
        <v>B 733</v>
      </c>
      <c r="D55" s="82" t="s">
        <v>7</v>
      </c>
      <c r="E55" s="91" t="b">
        <v>0</v>
      </c>
      <c r="F55" s="83">
        <v>0.6583333333333333</v>
      </c>
      <c r="G55" s="92" t="b">
        <v>1</v>
      </c>
      <c r="H55" s="85" t="s">
        <v>1252</v>
      </c>
      <c r="I55" s="86" t="str">
        <f>IF(K55&gt;1,VLOOKUP(K55,DB!$A$4:$B$500,2,0),"")</f>
        <v>EX RON</v>
      </c>
      <c r="J55" s="84" t="s">
        <v>33</v>
      </c>
      <c r="K55" s="88" t="s">
        <v>7</v>
      </c>
      <c r="L55" s="84"/>
      <c r="M55" s="81" t="str">
        <f>IF(B55&gt;1,VLOOKUP(B55,DB!$D$4:$F$800,3,0),"")</f>
        <v>AIRNESIA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40</v>
      </c>
      <c r="C56" s="71" t="str">
        <f>IF(B56&gt;1,VLOOKUP(B56,DB!$D$4:$E$800,2,0),"")</f>
        <v>B 734</v>
      </c>
      <c r="D56" s="72" t="s">
        <v>7</v>
      </c>
      <c r="E56" s="93" t="b">
        <v>0</v>
      </c>
      <c r="F56" s="73">
        <v>0.30694444444444446</v>
      </c>
      <c r="G56" s="94" t="b">
        <v>1</v>
      </c>
      <c r="H56" s="75" t="s">
        <v>1254</v>
      </c>
      <c r="I56" s="76" t="str">
        <f>IF(K56&gt;1,VLOOKUP(K56,DB!$A$4:$B$500,2,0),"")</f>
        <v>EX RON</v>
      </c>
      <c r="J56" s="77" t="str">
        <f>IF(L56&gt;1,VLOOKUP(L56,DB!$A$4:$B$500,2,0),"")</f>
        <v>WIOO</v>
      </c>
      <c r="K56" s="78" t="s">
        <v>7</v>
      </c>
      <c r="L56" s="74" t="s">
        <v>51</v>
      </c>
      <c r="M56" s="71" t="str">
        <f>IF(B56&gt;1,VLOOKUP(B56,DB!$D$4:$F$800,3,0),"")</f>
        <v>B. B. N.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745</v>
      </c>
      <c r="C57" s="81" t="str">
        <f>IF(B57&gt;1,VLOOKUP(B57,DB!$D$4:$E$800,2,0),"")</f>
        <v>G IV</v>
      </c>
      <c r="D57" s="82">
        <v>0.15694444444444444</v>
      </c>
      <c r="E57" s="95" t="b">
        <v>1</v>
      </c>
      <c r="F57" s="83">
        <v>0.2951388888888889</v>
      </c>
      <c r="G57" s="92" t="b">
        <v>1</v>
      </c>
      <c r="H57" s="85" t="s">
        <v>1232</v>
      </c>
      <c r="I57" s="103" t="s">
        <v>1297</v>
      </c>
      <c r="J57" s="84" t="s">
        <v>184</v>
      </c>
      <c r="K57" s="88" t="s">
        <v>1298</v>
      </c>
      <c r="L57" s="84"/>
      <c r="M57" s="81" t="str">
        <f>IF(B57&gt;1,VLOOKUP(B57,DB!$D$4:$F$800,3,0),"")</f>
        <v>JETSET</v>
      </c>
      <c r="N57" s="137" t="s">
        <v>1299</v>
      </c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80</v>
      </c>
      <c r="C58" s="71" t="str">
        <f>IF(B58&gt;1,VLOOKUP(B58,DB!$D$4:$E$800,2,0),"")</f>
        <v>A 320</v>
      </c>
      <c r="D58" s="72">
        <v>0.2052779513905989</v>
      </c>
      <c r="E58" s="100" t="b">
        <v>1</v>
      </c>
      <c r="F58" s="73">
        <v>0.28888888888888886</v>
      </c>
      <c r="G58" s="74" t="b">
        <v>1</v>
      </c>
      <c r="H58" s="75" t="s">
        <v>1250</v>
      </c>
      <c r="I58" s="112" t="s">
        <v>1228</v>
      </c>
      <c r="J58" s="77" t="str">
        <f>IF(L58&gt;1,VLOOKUP(L58,DB!$A$4:$B$500,2,0),"")</f>
        <v>WARA</v>
      </c>
      <c r="K58" s="78" t="s">
        <v>7</v>
      </c>
      <c r="L58" s="74" t="s">
        <v>298</v>
      </c>
      <c r="M58" s="71" t="str">
        <f>IF(B58&gt;1,VLOOKUP(B58,DB!$D$4:$F$800,3,0),"")</f>
        <v>BATIK AIR</v>
      </c>
      <c r="N58" s="138" t="s">
        <v>1300</v>
      </c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880</v>
      </c>
      <c r="C59" s="81" t="str">
        <f>IF(B59&gt;1,VLOOKUP(B59,DB!$D$4:$E$800,2,0),"")</f>
        <v>B 733</v>
      </c>
      <c r="D59" s="82">
        <v>0.22430555555555556</v>
      </c>
      <c r="E59" s="101" t="b">
        <v>1</v>
      </c>
      <c r="F59" s="83">
        <v>0.2513888888888889</v>
      </c>
      <c r="G59" s="102" t="b">
        <v>1</v>
      </c>
      <c r="H59" s="85" t="s">
        <v>1253</v>
      </c>
      <c r="I59" s="86" t="str">
        <f>IF(K59&gt;1,VLOOKUP(K59,DB!$A$4:$B$500,2,0),"")</f>
        <v>WSSS</v>
      </c>
      <c r="J59" s="87" t="str">
        <f>IF(L59&gt;1,VLOOKUP(L59,DB!$A$4:$B$500,2,0),"")</f>
        <v>WALL</v>
      </c>
      <c r="K59" s="88" t="s">
        <v>104</v>
      </c>
      <c r="L59" s="84" t="s">
        <v>110</v>
      </c>
      <c r="M59" s="81" t="str">
        <f>IF(B59&gt;1,VLOOKUP(B59,DB!$D$4:$F$800,3,0),"")</f>
        <v>TRI MG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892</v>
      </c>
      <c r="C60" s="71" t="str">
        <f>IF(B60&gt;1,VLOOKUP(B60,DB!$D$4:$E$800,2,0),"")</f>
        <v>B 733</v>
      </c>
      <c r="D60" s="72">
        <v>0.2513888888888889</v>
      </c>
      <c r="E60" s="104" t="b">
        <v>1</v>
      </c>
      <c r="F60" s="73">
        <v>0.3090277777777778</v>
      </c>
      <c r="G60" s="94" t="b">
        <v>1</v>
      </c>
      <c r="H60" s="75" t="s">
        <v>1251</v>
      </c>
      <c r="I60" s="76" t="str">
        <f>IF(K60&gt;1,VLOOKUP(K60,DB!$A$4:$B$500,2,0),"")</f>
        <v>WAAA</v>
      </c>
      <c r="J60" s="77" t="str">
        <f>IF(L60&gt;1,VLOOKUP(L60,DB!$A$4:$B$500,2,0),"")</f>
        <v>WAGG</v>
      </c>
      <c r="K60" s="78" t="s">
        <v>370</v>
      </c>
      <c r="L60" s="74" t="s">
        <v>331</v>
      </c>
      <c r="M60" s="71" t="str">
        <f>IF(B60&gt;1,VLOOKUP(B60,DB!$D$4:$F$800,3,0),"")</f>
        <v>TRIGANA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284</v>
      </c>
      <c r="C61" s="81" t="str">
        <f>IF(B61&gt;1,VLOOKUP(B61,DB!$D$4:$E$800,2,0),"")</f>
        <v>A 320</v>
      </c>
      <c r="D61" s="82">
        <v>0.25416666666666665</v>
      </c>
      <c r="E61" s="105" t="b">
        <v>1</v>
      </c>
      <c r="F61" s="83">
        <v>0.2875</v>
      </c>
      <c r="G61" s="92" t="b">
        <v>1</v>
      </c>
      <c r="H61" s="85" t="s">
        <v>1247</v>
      </c>
      <c r="I61" s="86" t="str">
        <f>IF(K61&gt;1,VLOOKUP(K61,DB!$A$4:$B$500,2,0),"")</f>
        <v>WARR</v>
      </c>
      <c r="J61" s="87" t="str">
        <f>IF(L61&gt;1,VLOOKUP(L61,DB!$A$4:$B$500,2,0),"")</f>
        <v>WIPP</v>
      </c>
      <c r="K61" s="88" t="s">
        <v>235</v>
      </c>
      <c r="L61" s="84" t="s">
        <v>188</v>
      </c>
      <c r="M61" s="81" t="str">
        <f>IF(B61&gt;1,VLOOKUP(B61,DB!$D$4:$F$800,3,0),"")</f>
        <v>BATIK AIR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307</v>
      </c>
      <c r="C62" s="71" t="str">
        <f>IF(B62&gt;1,VLOOKUP(B62,DB!$D$4:$E$800,2,0),"")</f>
        <v>A 320</v>
      </c>
      <c r="D62" s="106">
        <v>0.22777777777777777</v>
      </c>
      <c r="E62" s="107" t="b">
        <v>1</v>
      </c>
      <c r="F62" s="108">
        <v>0.375</v>
      </c>
      <c r="G62" s="109" t="b">
        <v>1</v>
      </c>
      <c r="H62" s="110" t="s">
        <v>1229</v>
      </c>
      <c r="I62" s="112" t="s">
        <v>1220</v>
      </c>
      <c r="J62" s="77" t="str">
        <f>IF(L62&gt;1,VLOOKUP(L62,DB!$A$4:$B$500,2,0),"")</f>
        <v>WARR</v>
      </c>
      <c r="K62" s="111" t="s">
        <v>7</v>
      </c>
      <c r="L62" s="102" t="s">
        <v>243</v>
      </c>
      <c r="M62" s="71" t="str">
        <f>IF(B62&gt;1,VLOOKUP(B62,DB!$D$4:$F$800,3,0),"")</f>
        <v>BATIK AIR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935</v>
      </c>
      <c r="C63" s="81" t="str">
        <f>IF(B63&gt;1,VLOOKUP(B63,DB!$D$4:$E$800,2,0),"")</f>
        <v>CT 700</v>
      </c>
      <c r="D63" s="82">
        <v>0.26180555555555557</v>
      </c>
      <c r="E63" s="105" t="b">
        <v>1</v>
      </c>
      <c r="F63" s="83">
        <v>0.2951388888888889</v>
      </c>
      <c r="G63" s="92" t="b">
        <v>1</v>
      </c>
      <c r="H63" s="85" t="s">
        <v>1249</v>
      </c>
      <c r="I63" s="103" t="s">
        <v>319</v>
      </c>
      <c r="J63" s="84" t="s">
        <v>1301</v>
      </c>
      <c r="K63" s="88"/>
      <c r="L63" s="84"/>
      <c r="M63" s="81" t="s">
        <v>1214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1123</v>
      </c>
      <c r="C64" s="71" t="str">
        <f>IF(B64&gt;1,VLOOKUP(B64,DB!$D$4:$E$800,2,0),"")</f>
        <v>KING AIR</v>
      </c>
      <c r="D64" s="72">
        <v>0.27152777777777776</v>
      </c>
      <c r="E64" s="104" t="b">
        <v>1</v>
      </c>
      <c r="F64" s="73">
        <v>0.3388888888888889</v>
      </c>
      <c r="G64" s="94" t="b">
        <v>1</v>
      </c>
      <c r="H64" s="75" t="s">
        <v>1216</v>
      </c>
      <c r="I64" s="112" t="s">
        <v>1212</v>
      </c>
      <c r="J64" s="74" t="s">
        <v>22</v>
      </c>
      <c r="K64" s="78"/>
      <c r="L64" s="74"/>
      <c r="M64" s="71" t="s">
        <v>1211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540</v>
      </c>
      <c r="C65" s="81" t="str">
        <f>IF(B65&gt;1,VLOOKUP(B65,DB!$D$4:$E$800,2,0),"")</f>
        <v>ATR 72</v>
      </c>
      <c r="D65" s="82">
        <v>0.28680555555555554</v>
      </c>
      <c r="E65" s="105" t="b">
        <v>1</v>
      </c>
      <c r="F65" s="83">
        <v>0.3333333333333333</v>
      </c>
      <c r="G65" s="92" t="b">
        <v>1</v>
      </c>
      <c r="H65" s="85" t="s">
        <v>1248</v>
      </c>
      <c r="I65" s="103" t="s">
        <v>1231</v>
      </c>
      <c r="J65" s="87" t="str">
        <f>IF(L65&gt;1,VLOOKUP(L65,DB!$A$4:$B$500,2,0),"")</f>
        <v>WAHH</v>
      </c>
      <c r="K65" s="88" t="s">
        <v>7</v>
      </c>
      <c r="L65" s="84" t="s">
        <v>482</v>
      </c>
      <c r="M65" s="81" t="str">
        <f>IF(B65&gt;1,VLOOKUP(B65,DB!$D$4:$F$800,3,0),"")</f>
        <v>FLY JAYA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886</v>
      </c>
      <c r="C66" s="71" t="str">
        <f>IF(B66&gt;1,VLOOKUP(B66,DB!$D$4:$E$800,2,0),"")</f>
        <v>B 733</v>
      </c>
      <c r="D66" s="72">
        <v>0.3111111111111111</v>
      </c>
      <c r="E66" s="104" t="b">
        <v>1</v>
      </c>
      <c r="F66" s="73">
        <v>0.3875</v>
      </c>
      <c r="G66" s="94" t="b">
        <v>1</v>
      </c>
      <c r="H66" s="75" t="s">
        <v>1254</v>
      </c>
      <c r="I66" s="76" t="str">
        <f>IF(K66&gt;1,VLOOKUP(K66,DB!$A$4:$B$500,2,0),"")</f>
        <v>WAMM</v>
      </c>
      <c r="J66" s="77" t="str">
        <f>IF(L66&gt;1,VLOOKUP(L66,DB!$A$4:$B$500,2,0),"")</f>
        <v>WAGG</v>
      </c>
      <c r="K66" s="78" t="s">
        <v>406</v>
      </c>
      <c r="L66" s="74" t="s">
        <v>337</v>
      </c>
      <c r="M66" s="71" t="str">
        <f>IF(B66&gt;1,VLOOKUP(B66,DB!$D$4:$F$800,3,0),"")</f>
        <v>TRIGANA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303</v>
      </c>
      <c r="C67" s="81" t="str">
        <f>IF(B67&gt;1,VLOOKUP(B67,DB!$D$4:$E$800,2,0),"")</f>
        <v>A 320</v>
      </c>
      <c r="D67" s="82">
        <v>0.3368055555555556</v>
      </c>
      <c r="E67" s="105" t="b">
        <v>1</v>
      </c>
      <c r="F67" s="83">
        <v>0.4097222222222222</v>
      </c>
      <c r="G67" s="92" t="b">
        <v>1</v>
      </c>
      <c r="H67" s="85" t="s">
        <v>1232</v>
      </c>
      <c r="I67" s="86" t="str">
        <f>IF(K67&gt;1,VLOOKUP(K67,DB!$A$4:$B$500,2,0),"")</f>
        <v>WIPP</v>
      </c>
      <c r="J67" s="87" t="str">
        <f>IF(L67&gt;1,VLOOKUP(L67,DB!$A$4:$B$500,2,0),"")</f>
        <v>WAHS</v>
      </c>
      <c r="K67" s="88" t="s">
        <v>194</v>
      </c>
      <c r="L67" s="84" t="s">
        <v>289</v>
      </c>
      <c r="M67" s="81" t="str">
        <f>IF(B67&gt;1,VLOOKUP(B67,DB!$D$4:$F$800,3,0),"")</f>
        <v>BATIK AIR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173</v>
      </c>
      <c r="C68" s="71" t="str">
        <f>IF(B68&gt;1,VLOOKUP(B68,DB!$D$4:$E$800,2,0),"")</f>
        <v>A 320</v>
      </c>
      <c r="D68" s="106">
        <v>0.3388888888888889</v>
      </c>
      <c r="E68" s="107" t="b">
        <v>1</v>
      </c>
      <c r="F68" s="108">
        <v>0.36944444444444446</v>
      </c>
      <c r="G68" s="109" t="b">
        <v>1</v>
      </c>
      <c r="H68" s="110" t="s">
        <v>1246</v>
      </c>
      <c r="I68" s="76" t="str">
        <f>IF(K68&gt;1,VLOOKUP(K68,DB!$A$4:$B$500,2,0),"")</f>
        <v>WIBB</v>
      </c>
      <c r="J68" s="77" t="str">
        <f>IF(L68&gt;1,VLOOKUP(L68,DB!$A$4:$B$500,2,0),"")</f>
        <v>WAHQ</v>
      </c>
      <c r="K68" s="111" t="s">
        <v>211</v>
      </c>
      <c r="L68" s="102" t="s">
        <v>181</v>
      </c>
      <c r="M68" s="71" t="str">
        <f>IF(B68&gt;1,VLOOKUP(B68,DB!$D$4:$F$800,3,0),"")</f>
        <v>BATIK AIR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322</v>
      </c>
      <c r="C69" s="81" t="str">
        <f>IF(B69&gt;1,VLOOKUP(B69,DB!$D$4:$E$800,2,0),"")</f>
        <v>A 320</v>
      </c>
      <c r="D69" s="82">
        <v>0.3680555555555556</v>
      </c>
      <c r="E69" s="105" t="b">
        <v>1</v>
      </c>
      <c r="F69" s="83">
        <v>0.39444444444444443</v>
      </c>
      <c r="G69" s="92" t="b">
        <v>1</v>
      </c>
      <c r="H69" s="85" t="s">
        <v>1247</v>
      </c>
      <c r="I69" s="86" t="str">
        <f>IF(K69&gt;1,VLOOKUP(K69,DB!$A$4:$B$500,2,0),"")</f>
        <v>WARR</v>
      </c>
      <c r="J69" s="87" t="str">
        <f>IF(L69&gt;1,VLOOKUP(L69,DB!$A$4:$B$500,2,0),"")</f>
        <v>WAHS</v>
      </c>
      <c r="K69" s="88" t="s">
        <v>237</v>
      </c>
      <c r="L69" s="84" t="s">
        <v>289</v>
      </c>
      <c r="M69" s="81" t="str">
        <f>IF(B69&gt;1,VLOOKUP(B69,DB!$D$4:$F$800,3,0),"")</f>
        <v>BATIK AIR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510</v>
      </c>
      <c r="C70" s="71" t="str">
        <f>IF(B70&gt;1,VLOOKUP(B70,DB!$D$4:$E$800,2,0),"")</f>
        <v>ATR 72</v>
      </c>
      <c r="D70" s="72">
        <v>0.38055555555555554</v>
      </c>
      <c r="E70" s="104" t="b">
        <v>1</v>
      </c>
      <c r="F70" s="73">
        <v>0.40625</v>
      </c>
      <c r="G70" s="94" t="b">
        <v>1</v>
      </c>
      <c r="H70" s="75" t="s">
        <v>1248</v>
      </c>
      <c r="I70" s="76" t="str">
        <f>IF(K70&gt;1,VLOOKUP(K70,DB!$A$4:$B$500,2,0),"")</f>
        <v>WAHH</v>
      </c>
      <c r="J70" s="77" t="str">
        <f>IF(L70&gt;1,VLOOKUP(L70,DB!$A$4:$B$500,2,0),"")</f>
        <v>WAHH</v>
      </c>
      <c r="K70" s="78" t="s">
        <v>593</v>
      </c>
      <c r="L70" s="74" t="s">
        <v>599</v>
      </c>
      <c r="M70" s="71" t="str">
        <f>IF(B70&gt;1,VLOOKUP(B70,DB!$D$4:$F$800,3,0),"")</f>
        <v>CITILINK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795</v>
      </c>
      <c r="C71" s="81" t="str">
        <f>IF(B71&gt;1,VLOOKUP(B71,DB!$D$4:$E$800,2,0),"")</f>
        <v>G VI</v>
      </c>
      <c r="D71" s="82">
        <v>0.3576388888888889</v>
      </c>
      <c r="E71" s="105" t="b">
        <v>1</v>
      </c>
      <c r="F71" s="83">
        <v>0.5222222222222223</v>
      </c>
      <c r="G71" s="92" t="b">
        <v>1</v>
      </c>
      <c r="H71" s="85" t="s">
        <v>1216</v>
      </c>
      <c r="I71" s="103" t="s">
        <v>1218</v>
      </c>
      <c r="J71" s="84" t="s">
        <v>1258</v>
      </c>
      <c r="K71" s="88"/>
      <c r="L71" s="84"/>
      <c r="M71" s="81" t="str">
        <f>IF(B71&gt;1,VLOOKUP(B71,DB!$D$4:$F$800,3,0),"")</f>
        <v>PREMI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738</v>
      </c>
      <c r="C72" s="71" t="str">
        <f>IF(B72&gt;1,VLOOKUP(B72,DB!$D$4:$E$800,2,0),"")</f>
        <v>EMB 135</v>
      </c>
      <c r="D72" s="106">
        <v>0.3715277777777778</v>
      </c>
      <c r="E72" s="107" t="b">
        <v>1</v>
      </c>
      <c r="F72" s="108">
        <v>0.4</v>
      </c>
      <c r="G72" s="109" t="b">
        <v>1</v>
      </c>
      <c r="H72" s="110" t="s">
        <v>1249</v>
      </c>
      <c r="I72" s="112" t="s">
        <v>1218</v>
      </c>
      <c r="J72" s="74" t="s">
        <v>91</v>
      </c>
      <c r="K72" s="111"/>
      <c r="L72" s="102"/>
      <c r="M72" s="71" t="str">
        <f>IF(B72&gt;1,VLOOKUP(B72,DB!$D$4:$F$800,3,0),"")</f>
        <v>IAT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831</v>
      </c>
      <c r="C73" s="81" t="str">
        <f>IF(B73&gt;1,VLOOKUP(B73,DB!$D$4:$E$800,2,0),"")</f>
        <v>C 208</v>
      </c>
      <c r="D73" s="82">
        <v>0.3888888888888889</v>
      </c>
      <c r="E73" s="105" t="b">
        <v>1</v>
      </c>
      <c r="F73" s="83">
        <v>0.4131944444444444</v>
      </c>
      <c r="G73" s="92" t="b">
        <v>1</v>
      </c>
      <c r="H73" s="85" t="s">
        <v>1256</v>
      </c>
      <c r="I73" s="86" t="str">
        <f>IF(K73&gt;1,VLOOKUP(K73,DB!$A$4:$B$500,2,0),"")</f>
        <v>WICC</v>
      </c>
      <c r="J73" s="87" t="str">
        <f>IF(L73&gt;1,VLOOKUP(L73,DB!$A$4:$B$500,2,0),"")</f>
        <v>WICN</v>
      </c>
      <c r="K73" s="88" t="s">
        <v>670</v>
      </c>
      <c r="L73" s="84" t="s">
        <v>672</v>
      </c>
      <c r="M73" s="81" t="str">
        <f>IF(B73&gt;1,VLOOKUP(B73,DB!$D$4:$F$800,3,0),"")</f>
        <v>SUSI AIR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977</v>
      </c>
      <c r="C74" s="71" t="str">
        <f>IF(B74&gt;1,VLOOKUP(B74,DB!$D$4:$E$800,2,0),"")</f>
        <v>GLEX</v>
      </c>
      <c r="D74" s="72">
        <v>0.3958333333333333</v>
      </c>
      <c r="E74" s="104" t="b">
        <v>1</v>
      </c>
      <c r="F74" s="73">
        <v>0.46458333333333335</v>
      </c>
      <c r="G74" s="94" t="b">
        <v>1</v>
      </c>
      <c r="H74" s="75" t="s">
        <v>1236</v>
      </c>
      <c r="I74" s="112" t="s">
        <v>1233</v>
      </c>
      <c r="J74" s="74" t="s">
        <v>13</v>
      </c>
      <c r="K74" s="78"/>
      <c r="L74" s="74"/>
      <c r="M74" s="71" t="s">
        <v>1211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284</v>
      </c>
      <c r="C75" s="81" t="str">
        <f>IF(B75&gt;1,VLOOKUP(B75,DB!$D$4:$E$800,2,0),"")</f>
        <v>A 320</v>
      </c>
      <c r="D75" s="82">
        <v>0.4111111111111111</v>
      </c>
      <c r="E75" s="105" t="b">
        <v>1</v>
      </c>
      <c r="F75" s="83">
        <v>0.44583333333333336</v>
      </c>
      <c r="G75" s="92" t="b">
        <v>1</v>
      </c>
      <c r="H75" s="85" t="s">
        <v>1229</v>
      </c>
      <c r="I75" s="86" t="str">
        <f>IF(K75&gt;1,VLOOKUP(K75,DB!$A$4:$B$500,2,0),"")</f>
        <v>WIPP</v>
      </c>
      <c r="J75" s="87" t="str">
        <f>IF(L75&gt;1,VLOOKUP(L75,DB!$A$4:$B$500,2,0),"")</f>
        <v>WAHQ</v>
      </c>
      <c r="K75" s="88" t="s">
        <v>190</v>
      </c>
      <c r="L75" s="84" t="s">
        <v>264</v>
      </c>
      <c r="M75" s="81" t="str">
        <f>IF(B75&gt;1,VLOOKUP(B75,DB!$D$4:$F$800,3,0),"")</f>
        <v>BATIK AIR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421</v>
      </c>
      <c r="C76" s="71" t="str">
        <f>IF(B76&gt;1,VLOOKUP(B76,DB!$D$4:$E$800,2,0),"")</f>
        <v>A 320</v>
      </c>
      <c r="D76" s="72">
        <v>0.4201388888888889</v>
      </c>
      <c r="E76" s="104" t="b">
        <v>1</v>
      </c>
      <c r="F76" s="73">
        <v>0.4576388888888889</v>
      </c>
      <c r="G76" s="94" t="b">
        <v>1</v>
      </c>
      <c r="H76" s="75" t="s">
        <v>1247</v>
      </c>
      <c r="I76" s="76" t="str">
        <f>IF(K76&gt;1,VLOOKUP(K76,DB!$A$4:$B$500,2,0),"")</f>
        <v>WARR</v>
      </c>
      <c r="J76" s="77" t="str">
        <f>IF(L76&gt;1,VLOOKUP(L76,DB!$A$4:$B$500,2,0),"")</f>
        <v>WIPP</v>
      </c>
      <c r="K76" s="78" t="s">
        <v>561</v>
      </c>
      <c r="L76" s="74" t="s">
        <v>531</v>
      </c>
      <c r="M76" s="71" t="str">
        <f>IF(B76&gt;1,VLOOKUP(B76,DB!$D$4:$F$800,3,0),"")</f>
        <v>CITILINK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80</v>
      </c>
      <c r="C77" s="81" t="str">
        <f>IF(B77&gt;1,VLOOKUP(B77,DB!$D$4:$E$800,2,0),"")</f>
        <v>A 320</v>
      </c>
      <c r="D77" s="82">
        <v>0.43125</v>
      </c>
      <c r="E77" s="105" t="b">
        <v>1</v>
      </c>
      <c r="F77" s="83">
        <v>0.4722222222222222</v>
      </c>
      <c r="G77" s="92" t="b">
        <v>1</v>
      </c>
      <c r="H77" s="85" t="s">
        <v>1246</v>
      </c>
      <c r="I77" s="86" t="str">
        <f>IF(K77&gt;1,VLOOKUP(K77,DB!$A$4:$B$500,2,0),"")</f>
        <v>WARA</v>
      </c>
      <c r="J77" s="87" t="str">
        <f>IF(L77&gt;1,VLOOKUP(L77,DB!$A$4:$B$500,2,0),"")</f>
        <v>WARA</v>
      </c>
      <c r="K77" s="88" t="s">
        <v>295</v>
      </c>
      <c r="L77" s="84" t="s">
        <v>302</v>
      </c>
      <c r="M77" s="81" t="str">
        <f>IF(B77&gt;1,VLOOKUP(B77,DB!$D$4:$F$800,3,0),"")</f>
        <v>BATIK AIR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912</v>
      </c>
      <c r="C78" s="71" t="str">
        <f>IF(B78&gt;1,VLOOKUP(B78,DB!$D$4:$E$800,2,0),"")</f>
        <v>GLEX</v>
      </c>
      <c r="D78" s="72">
        <v>0.47638888888888886</v>
      </c>
      <c r="E78" s="104" t="b">
        <v>1</v>
      </c>
      <c r="F78" s="73">
        <v>0.55</v>
      </c>
      <c r="G78" s="94" t="b">
        <v>1</v>
      </c>
      <c r="H78" s="75" t="s">
        <v>1232</v>
      </c>
      <c r="I78" s="112" t="s">
        <v>1258</v>
      </c>
      <c r="J78" s="74" t="s">
        <v>1220</v>
      </c>
      <c r="K78" s="78"/>
      <c r="L78" s="74"/>
      <c r="M78" s="71" t="str">
        <f>IF(B78&gt;1,VLOOKUP(B78,DB!$D$4:$F$800,3,0),"")</f>
        <v/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193</v>
      </c>
      <c r="C79" s="81" t="str">
        <f>IF(B79&gt;1,VLOOKUP(B79,DB!$D$4:$E$800,2,0),"")</f>
        <v>A 320</v>
      </c>
      <c r="D79" s="82">
        <v>0.48819444444444443</v>
      </c>
      <c r="E79" s="105" t="b">
        <v>1</v>
      </c>
      <c r="F79" s="83">
        <v>0.5277777777777778</v>
      </c>
      <c r="G79" s="92" t="b">
        <v>1</v>
      </c>
      <c r="H79" s="85" t="s">
        <v>1229</v>
      </c>
      <c r="I79" s="86" t="str">
        <f>IF(K79&gt;1,VLOOKUP(K79,DB!$A$4:$B$500,2,0),"")</f>
        <v>WAHI</v>
      </c>
      <c r="J79" s="87" t="str">
        <f>IF(L79&gt;1,VLOOKUP(L79,DB!$A$4:$B$500,2,0),"")</f>
        <v>WARR</v>
      </c>
      <c r="K79" s="88" t="s">
        <v>278</v>
      </c>
      <c r="L79" s="84" t="s">
        <v>247</v>
      </c>
      <c r="M79" s="81" t="str">
        <f>IF(B79&gt;1,VLOOKUP(B79,DB!$D$4:$F$800,3,0),"")</f>
        <v>BATIK AIR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173</v>
      </c>
      <c r="C80" s="71" t="str">
        <f>IF(B80&gt;1,VLOOKUP(B80,DB!$D$4:$E$800,2,0),"")</f>
        <v>A 320</v>
      </c>
      <c r="D80" s="72">
        <v>0.49166666666666664</v>
      </c>
      <c r="E80" s="104" t="b">
        <v>1</v>
      </c>
      <c r="F80" s="73">
        <v>0.53125</v>
      </c>
      <c r="G80" s="94" t="b">
        <v>1</v>
      </c>
      <c r="H80" s="75" t="s">
        <v>1246</v>
      </c>
      <c r="I80" s="76" t="str">
        <f>IF(K80&gt;1,VLOOKUP(K80,DB!$A$4:$B$500,2,0),"")</f>
        <v>WAHQ</v>
      </c>
      <c r="J80" s="77" t="str">
        <f>IF(L80&gt;1,VLOOKUP(L80,DB!$A$4:$B$500,2,0),"")</f>
        <v>WAHI</v>
      </c>
      <c r="K80" s="78" t="s">
        <v>178</v>
      </c>
      <c r="L80" s="74" t="s">
        <v>276</v>
      </c>
      <c r="M80" s="71" t="str">
        <f>IF(B80&gt;1,VLOOKUP(B80,DB!$D$4:$F$800,3,0),"")</f>
        <v>BATIK AIR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556</v>
      </c>
      <c r="C81" s="81" t="str">
        <f>IF(B81&gt;1,VLOOKUP(B81,DB!$D$4:$E$800,2,0),"")</f>
        <v>B 738</v>
      </c>
      <c r="D81" s="82">
        <v>0.4965277777777778</v>
      </c>
      <c r="E81" s="105" t="b">
        <v>1</v>
      </c>
      <c r="F81" s="83">
        <v>0.5402777777777777</v>
      </c>
      <c r="G81" s="92" t="b">
        <v>1</v>
      </c>
      <c r="H81" s="85" t="s">
        <v>1247</v>
      </c>
      <c r="I81" s="86" t="str">
        <f>IF(K81&gt;1,VLOOKUP(K81,DB!$A$4:$B$500,2,0),"")</f>
        <v>WIMM</v>
      </c>
      <c r="J81" s="87" t="str">
        <f>IF(L81&gt;1,VLOOKUP(L81,DB!$A$4:$B$500,2,0),"")</f>
        <v>WARR</v>
      </c>
      <c r="K81" s="88" t="s">
        <v>79</v>
      </c>
      <c r="L81" s="84" t="s">
        <v>81</v>
      </c>
      <c r="M81" s="81" t="str">
        <f>IF(B81&gt;1,VLOOKUP(B81,DB!$D$4:$F$800,3,0),"")</f>
        <v>GARUDA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407</v>
      </c>
      <c r="C82" s="71" t="str">
        <f>IF(B82&gt;1,VLOOKUP(B82,DB!$D$4:$E$800,2,0),"")</f>
        <v>A 320</v>
      </c>
      <c r="D82" s="72">
        <v>0.5069444444444444</v>
      </c>
      <c r="E82" s="104" t="b">
        <v>1</v>
      </c>
      <c r="F82" s="73">
        <v>0.5430555555555555</v>
      </c>
      <c r="G82" s="94" t="b">
        <v>1</v>
      </c>
      <c r="H82" s="75" t="s">
        <v>1225</v>
      </c>
      <c r="I82" s="76" t="str">
        <f>IF(K82&gt;1,VLOOKUP(K82,DB!$A$4:$B$500,2,0),"")</f>
        <v>WIMN</v>
      </c>
      <c r="J82" s="77" t="str">
        <f>IF(L82&gt;1,VLOOKUP(L82,DB!$A$4:$B$500,2,0),"")</f>
        <v>WARA</v>
      </c>
      <c r="K82" s="78" t="s">
        <v>497</v>
      </c>
      <c r="L82" s="74" t="s">
        <v>555</v>
      </c>
      <c r="M82" s="71" t="str">
        <f>IF(B82&gt;1,VLOOKUP(B82,DB!$D$4:$F$800,3,0),"")</f>
        <v>CITILINK</v>
      </c>
      <c r="N82" s="114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741</v>
      </c>
      <c r="C83" s="81" t="str">
        <f>IF(B83&gt;1,VLOOKUP(B83,DB!$D$4:$E$800,2,0),"")</f>
        <v>ATR 42</v>
      </c>
      <c r="D83" s="82">
        <v>0.48541666666666666</v>
      </c>
      <c r="E83" s="105" t="b">
        <v>1</v>
      </c>
      <c r="F83" s="83">
        <v>0.5472222222222223</v>
      </c>
      <c r="G83" s="92" t="b">
        <v>1</v>
      </c>
      <c r="H83" s="85" t="s">
        <v>1248</v>
      </c>
      <c r="I83" s="103" t="s">
        <v>1218</v>
      </c>
      <c r="J83" s="84" t="s">
        <v>296</v>
      </c>
      <c r="K83" s="88"/>
      <c r="L83" s="84"/>
      <c r="M83" s="81" t="str">
        <f>IF(B83&gt;1,VLOOKUP(B83,DB!$D$4:$F$800,3,0),"")</f>
        <v>IAT</v>
      </c>
      <c r="N83" s="96"/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40</v>
      </c>
      <c r="C84" s="71" t="str">
        <f>IF(B84&gt;1,VLOOKUP(B84,DB!$D$4:$E$800,2,0),"")</f>
        <v>B 734</v>
      </c>
      <c r="D84" s="72">
        <v>0.5173611111111112</v>
      </c>
      <c r="E84" s="104" t="b">
        <v>1</v>
      </c>
      <c r="F84" s="73">
        <v>0.7229166666666667</v>
      </c>
      <c r="G84" s="94" t="b">
        <v>1</v>
      </c>
      <c r="H84" s="75" t="s">
        <v>1254</v>
      </c>
      <c r="I84" s="76" t="str">
        <f>IF(K84&gt;1,VLOOKUP(K84,DB!$A$4:$B$500,2,0),"")</f>
        <v>WIOO</v>
      </c>
      <c r="J84" s="77" t="str">
        <f>IF(L84&gt;1,VLOOKUP(L84,DB!$A$4:$B$500,2,0),"")</f>
        <v>WIOO</v>
      </c>
      <c r="K84" s="78" t="s">
        <v>54</v>
      </c>
      <c r="L84" s="74" t="s">
        <v>56</v>
      </c>
      <c r="M84" s="71" t="str">
        <f>IF(B84&gt;1,VLOOKUP(B84,DB!$D$4:$F$800,3,0),"")</f>
        <v>B. B. N.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892</v>
      </c>
      <c r="C85" s="81" t="str">
        <f>IF(B85&gt;1,VLOOKUP(B85,DB!$D$4:$E$800,2,0),"")</f>
        <v>B 733</v>
      </c>
      <c r="D85" s="82">
        <v>0.5263888888888889</v>
      </c>
      <c r="E85" s="105" t="b">
        <v>1</v>
      </c>
      <c r="F85" s="83">
        <v>0.6006944444444444</v>
      </c>
      <c r="G85" s="92" t="b">
        <v>1</v>
      </c>
      <c r="H85" s="85" t="s">
        <v>1251</v>
      </c>
      <c r="I85" s="86" t="str">
        <f>IF(K85&gt;1,VLOOKUP(K85,DB!$A$4:$B$500,2,0),"")</f>
        <v>WAGG</v>
      </c>
      <c r="J85" s="87" t="str">
        <f>IF(L85&gt;1,VLOOKUP(L85,DB!$A$4:$B$500,2,0),"")</f>
        <v>WIDN</v>
      </c>
      <c r="K85" s="88" t="s">
        <v>344</v>
      </c>
      <c r="L85" s="84" t="s">
        <v>357</v>
      </c>
      <c r="M85" s="81" t="str">
        <f>IF(B85&gt;1,VLOOKUP(B85,DB!$D$4:$F$800,3,0),"")</f>
        <v>TRIGANA</v>
      </c>
      <c r="N85" s="89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315</v>
      </c>
      <c r="C86" s="71" t="str">
        <f>IF(B86&gt;1,VLOOKUP(B86,DB!$D$4:$E$800,2,0),"")</f>
        <v>A 320</v>
      </c>
      <c r="D86" s="72">
        <v>0.5208333333333334</v>
      </c>
      <c r="E86" s="104" t="b">
        <v>1</v>
      </c>
      <c r="F86" s="73">
        <v>0.5819444444444445</v>
      </c>
      <c r="G86" s="94" t="b">
        <v>1</v>
      </c>
      <c r="H86" s="75" t="s">
        <v>1250</v>
      </c>
      <c r="I86" s="76" t="str">
        <f>IF(K86&gt;1,VLOOKUP(K86,DB!$A$4:$B$500,2,0),"")</f>
        <v>WAHS</v>
      </c>
      <c r="J86" s="77" t="str">
        <f>IF(L86&gt;1,VLOOKUP(L86,DB!$A$4:$B$500,2,0),"")</f>
        <v>WIMM</v>
      </c>
      <c r="K86" s="78" t="s">
        <v>287</v>
      </c>
      <c r="L86" s="74" t="s">
        <v>172</v>
      </c>
      <c r="M86" s="71" t="str">
        <f>IF(B86&gt;1,VLOOKUP(B86,DB!$D$4:$F$800,3,0),"")</f>
        <v>BATIK AIR</v>
      </c>
      <c r="N86" s="13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326</v>
      </c>
      <c r="C87" s="81" t="str">
        <f>IF(B87&gt;1,VLOOKUP(B87,DB!$D$4:$E$800,2,0),"")</f>
        <v>A 320</v>
      </c>
      <c r="D87" s="82">
        <v>0.5291666666666667</v>
      </c>
      <c r="E87" s="105" t="b">
        <v>1</v>
      </c>
      <c r="F87" s="83">
        <v>0.5826388888888889</v>
      </c>
      <c r="G87" s="92" t="b">
        <v>1</v>
      </c>
      <c r="H87" s="85" t="s">
        <v>1236</v>
      </c>
      <c r="I87" s="86" t="str">
        <f>IF(K87&gt;1,VLOOKUP(K87,DB!$A$4:$B$500,2,0),"")</f>
        <v>WARR</v>
      </c>
      <c r="J87" s="87" t="str">
        <f>IF(L87&gt;1,VLOOKUP(L87,DB!$A$4:$B$500,2,0),"")</f>
        <v>WIPP</v>
      </c>
      <c r="K87" s="88" t="s">
        <v>249</v>
      </c>
      <c r="L87" s="84" t="s">
        <v>183</v>
      </c>
      <c r="M87" s="81" t="str">
        <f>IF(B87&gt;1,VLOOKUP(B87,DB!$D$4:$F$800,3,0),"")</f>
        <v>BATIK AIR</v>
      </c>
      <c r="N87" s="89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322</v>
      </c>
      <c r="C88" s="71" t="str">
        <f>IF(B88&gt;1,VLOOKUP(B88,DB!$D$4:$E$800,2,0),"")</f>
        <v>A 320</v>
      </c>
      <c r="D88" s="106">
        <v>0.5416666666666666</v>
      </c>
      <c r="E88" s="107" t="b">
        <v>1</v>
      </c>
      <c r="F88" s="108">
        <v>0.5875</v>
      </c>
      <c r="G88" s="109" t="b">
        <v>1</v>
      </c>
      <c r="H88" s="110" t="s">
        <v>1249</v>
      </c>
      <c r="I88" s="76" t="str">
        <f>IF(K88&gt;1,VLOOKUP(K88,DB!$A$4:$B$500,2,0),"")</f>
        <v>WARR</v>
      </c>
      <c r="J88" s="77" t="str">
        <f>IF(L88&gt;1,VLOOKUP(L88,DB!$A$4:$B$500,2,0),"")</f>
        <v>WARR</v>
      </c>
      <c r="K88" s="111" t="s">
        <v>257</v>
      </c>
      <c r="L88" s="102" t="s">
        <v>229</v>
      </c>
      <c r="M88" s="71" t="str">
        <f>IF(B88&gt;1,VLOOKUP(B88,DB!$D$4:$F$800,3,0),"")</f>
        <v>BATIK AIR</v>
      </c>
      <c r="N88" s="115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831</v>
      </c>
      <c r="C89" s="81" t="str">
        <f>IF(B89&gt;1,VLOOKUP(B89,DB!$D$4:$E$800,2,0),"")</f>
        <v>C 208</v>
      </c>
      <c r="D89" s="82">
        <v>0.53125</v>
      </c>
      <c r="E89" s="105" t="b">
        <v>1</v>
      </c>
      <c r="F89" s="83">
        <v>0.5541666666666667</v>
      </c>
      <c r="G89" s="92" t="b">
        <v>1</v>
      </c>
      <c r="H89" s="85" t="s">
        <v>1256</v>
      </c>
      <c r="I89" s="86" t="str">
        <f>IF(K89&gt;1,VLOOKUP(K89,DB!$A$4:$B$500,2,0),"")</f>
        <v>WICN</v>
      </c>
      <c r="J89" s="87" t="str">
        <f>IF(L89&gt;1,VLOOKUP(L89,DB!$A$4:$B$500,2,0),"")</f>
        <v>WICC</v>
      </c>
      <c r="K89" s="88" t="s">
        <v>674</v>
      </c>
      <c r="L89" s="84" t="s">
        <v>668</v>
      </c>
      <c r="M89" s="81" t="str">
        <f>IF(B89&gt;1,VLOOKUP(B89,DB!$D$4:$F$800,3,0),"")</f>
        <v>SUSI AIR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510</v>
      </c>
      <c r="C90" s="71" t="str">
        <f>IF(B90&gt;1,VLOOKUP(B90,DB!$D$4:$E$800,2,0),"")</f>
        <v>ATR 72</v>
      </c>
      <c r="D90" s="72">
        <v>0.5402777777777777</v>
      </c>
      <c r="E90" s="104" t="b">
        <v>1</v>
      </c>
      <c r="F90" s="73">
        <v>0.58125</v>
      </c>
      <c r="G90" s="94" t="b">
        <v>1</v>
      </c>
      <c r="H90" s="75" t="s">
        <v>1216</v>
      </c>
      <c r="I90" s="76" t="str">
        <f>IF(K90&gt;1,VLOOKUP(K90,DB!$A$4:$B$500,2,0),"")</f>
        <v>WAHH</v>
      </c>
      <c r="J90" s="77" t="str">
        <f>IF(L90&gt;1,VLOOKUP(L90,DB!$A$4:$B$500,2,0),"")</f>
        <v>WAHH</v>
      </c>
      <c r="K90" s="78" t="s">
        <v>597</v>
      </c>
      <c r="L90" s="74" t="s">
        <v>595</v>
      </c>
      <c r="M90" s="71" t="str">
        <f>IF(B90&gt;1,VLOOKUP(B90,DB!$D$4:$F$800,3,0),"")</f>
        <v>CITILINK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912</v>
      </c>
      <c r="C91" s="81" t="str">
        <f>IF(B91&gt;1,VLOOKUP(B91,DB!$D$4:$E$800,2,0),"")</f>
        <v>GLEX</v>
      </c>
      <c r="D91" s="82">
        <v>0.5569444444444445</v>
      </c>
      <c r="E91" s="105" t="b">
        <v>1</v>
      </c>
      <c r="F91" s="83"/>
      <c r="G91" s="92" t="b">
        <v>0</v>
      </c>
      <c r="H91" s="85" t="s">
        <v>1220</v>
      </c>
      <c r="I91" s="103" t="s">
        <v>1232</v>
      </c>
      <c r="J91" s="87" t="str">
        <f>IF(L91&gt;1,VLOOKUP(L91,DB!$A$4:$B$500,2,0),"")</f>
        <v/>
      </c>
      <c r="K91" s="88"/>
      <c r="L91" s="84"/>
      <c r="M91" s="81" t="s">
        <v>1214</v>
      </c>
      <c r="N91" s="96"/>
      <c r="O91" s="84" t="str">
        <f t="shared" si="1"/>
        <v>RON</v>
      </c>
      <c r="Q91" s="1" t="str">
        <f t="shared" si="2"/>
        <v>SA03</v>
      </c>
      <c r="R91" s="1" t="str">
        <f t="shared" si="3"/>
        <v>RON</v>
      </c>
      <c r="S91" s="1" t="str">
        <f t="shared" si="4"/>
        <v>GLEX</v>
      </c>
      <c r="T91" s="1" t="str">
        <f t="shared" si="5"/>
        <v>M-JGVJ</v>
      </c>
      <c r="U91" s="1" t="str">
        <f t="shared" si="6"/>
        <v>KARISMA</v>
      </c>
    </row>
    <row r="92" ht="15.75" customHeight="1">
      <c r="A92" s="71">
        <v>75.0</v>
      </c>
      <c r="B92" s="71" t="s">
        <v>839</v>
      </c>
      <c r="C92" s="71" t="str">
        <f>IF(B92&gt;1,VLOOKUP(B92,DB!$D$4:$E$800,2,0),"")</f>
        <v>B 735</v>
      </c>
      <c r="D92" s="72" t="s">
        <v>7</v>
      </c>
      <c r="E92" s="104" t="b">
        <v>0</v>
      </c>
      <c r="F92" s="73">
        <v>0.5798611111111112</v>
      </c>
      <c r="G92" s="94" t="b">
        <v>0</v>
      </c>
      <c r="H92" s="75" t="s">
        <v>1302</v>
      </c>
      <c r="I92" s="76" t="str">
        <f>IF(K92&gt;1,VLOOKUP(K92,DB!$A$4:$B$500,2,0),"")</f>
        <v>EX RON</v>
      </c>
      <c r="J92" s="74" t="s">
        <v>179</v>
      </c>
      <c r="K92" s="78" t="s">
        <v>7</v>
      </c>
      <c r="L92" s="74" t="s">
        <v>1303</v>
      </c>
      <c r="M92" s="71" t="str">
        <f>IF(B92&gt;1,VLOOKUP(B92,DB!$D$4:$F$800,3,0),"")</f>
        <v>TNI AU</v>
      </c>
      <c r="N92" s="138" t="s">
        <v>1304</v>
      </c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189</v>
      </c>
      <c r="C93" s="81" t="str">
        <f>IF(B93&gt;1,VLOOKUP(B93,DB!$D$4:$E$800,2,0),"")</f>
        <v>A 320</v>
      </c>
      <c r="D93" s="82">
        <v>0.5909722222222222</v>
      </c>
      <c r="E93" s="105" t="b">
        <v>1</v>
      </c>
      <c r="F93" s="83">
        <v>0.6243055555555556</v>
      </c>
      <c r="G93" s="92" t="b">
        <v>1</v>
      </c>
      <c r="H93" s="85" t="s">
        <v>1229</v>
      </c>
      <c r="I93" s="86" t="str">
        <f>IF(K93&gt;1,VLOOKUP(K93,DB!$A$4:$B$500,2,0),"")</f>
        <v>WADD</v>
      </c>
      <c r="J93" s="87" t="str">
        <f>IF(L93&gt;1,VLOOKUP(L93,DB!$A$4:$B$500,2,0),"")</f>
        <v>WIEE</v>
      </c>
      <c r="K93" s="88" t="s">
        <v>221</v>
      </c>
      <c r="L93" s="84" t="s">
        <v>215</v>
      </c>
      <c r="M93" s="81" t="str">
        <f>IF(B93&gt;1,VLOOKUP(B93,DB!$D$4:$F$800,3,0),"")</f>
        <v>BATIK AIR</v>
      </c>
      <c r="N93" s="96"/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421</v>
      </c>
      <c r="C94" s="71" t="str">
        <f>IF(B94&gt;1,VLOOKUP(B94,DB!$D$4:$E$800,2,0),"")</f>
        <v>A 320</v>
      </c>
      <c r="D94" s="72">
        <v>0.5972222222222222</v>
      </c>
      <c r="E94" s="104" t="b">
        <v>1</v>
      </c>
      <c r="F94" s="73">
        <v>0.6201388888888889</v>
      </c>
      <c r="G94" s="94" t="b">
        <v>1</v>
      </c>
      <c r="H94" s="75" t="s">
        <v>1248</v>
      </c>
      <c r="I94" s="76" t="str">
        <f>IF(K94&gt;1,VLOOKUP(K94,DB!$A$4:$B$500,2,0),"")</f>
        <v>WIPP</v>
      </c>
      <c r="J94" s="77" t="str">
        <f>IF(L94&gt;1,VLOOKUP(L94,DB!$A$4:$B$500,2,0),"")</f>
        <v>WARR</v>
      </c>
      <c r="K94" s="78" t="s">
        <v>533</v>
      </c>
      <c r="L94" s="74" t="s">
        <v>567</v>
      </c>
      <c r="M94" s="71" t="str">
        <f>IF(B94&gt;1,VLOOKUP(B94,DB!$D$4:$F$800,3,0),"")</f>
        <v>CITILINK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886</v>
      </c>
      <c r="C95" s="81" t="str">
        <f>IF(B95&gt;1,VLOOKUP(B95,DB!$D$4:$E$800,2,0),"")</f>
        <v>B 733</v>
      </c>
      <c r="D95" s="82">
        <v>0.6055555555555555</v>
      </c>
      <c r="E95" s="105" t="b">
        <v>1</v>
      </c>
      <c r="F95" s="83">
        <v>0.6770833333333334</v>
      </c>
      <c r="G95" s="92" t="b">
        <v>1</v>
      </c>
      <c r="H95" s="85" t="s">
        <v>1251</v>
      </c>
      <c r="I95" s="86" t="str">
        <f>IF(K95&gt;1,VLOOKUP(K95,DB!$A$4:$B$500,2,0),"")</f>
        <v>WAGG</v>
      </c>
      <c r="J95" s="87" t="str">
        <f>IF(L95&gt;1,VLOOKUP(L95,DB!$A$4:$B$500,2,0),"")</f>
        <v>WAGG</v>
      </c>
      <c r="K95" s="88" t="s">
        <v>335</v>
      </c>
      <c r="L95" s="84" t="s">
        <v>340</v>
      </c>
      <c r="M95" s="81" t="str">
        <f>IF(B95&gt;1,VLOOKUP(B95,DB!$D$4:$F$800,3,0),"")</f>
        <v>TRIGANA</v>
      </c>
      <c r="N95" s="96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284</v>
      </c>
      <c r="C96" s="71" t="str">
        <f>IF(B96&gt;1,VLOOKUP(B96,DB!$D$4:$E$800,2,0),"")</f>
        <v>A 320</v>
      </c>
      <c r="D96" s="72">
        <v>0.6090277777777777</v>
      </c>
      <c r="E96" s="104" t="b">
        <v>1</v>
      </c>
      <c r="F96" s="73">
        <v>0.6402777777777777</v>
      </c>
      <c r="G96" s="94" t="b">
        <v>1</v>
      </c>
      <c r="H96" s="75" t="s">
        <v>1246</v>
      </c>
      <c r="I96" s="76" t="str">
        <f>IF(K96&gt;1,VLOOKUP(K96,DB!$A$4:$B$500,2,0),"")</f>
        <v>WAHQ</v>
      </c>
      <c r="J96" s="77" t="str">
        <f>IF(L96&gt;1,VLOOKUP(L96,DB!$A$4:$B$500,2,0),"")</f>
        <v>WAHS</v>
      </c>
      <c r="K96" s="78" t="s">
        <v>266</v>
      </c>
      <c r="L96" s="74" t="s">
        <v>293</v>
      </c>
      <c r="M96" s="71" t="str">
        <f>IF(B96&gt;1,VLOOKUP(B96,DB!$D$4:$F$800,3,0),"")</f>
        <v>BATIK AIR</v>
      </c>
      <c r="N96" s="79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80</v>
      </c>
      <c r="C97" s="81" t="str">
        <f>IF(B97&gt;1,VLOOKUP(B97,DB!$D$4:$E$800,2,0),"")</f>
        <v>A 320</v>
      </c>
      <c r="D97" s="82">
        <v>0.61875</v>
      </c>
      <c r="E97" s="105" t="b">
        <v>1</v>
      </c>
      <c r="F97" s="83">
        <v>0.7319444444444444</v>
      </c>
      <c r="G97" s="92" t="b">
        <v>1</v>
      </c>
      <c r="H97" s="85" t="s">
        <v>1225</v>
      </c>
      <c r="I97" s="86" t="str">
        <f>IF(K97&gt;1,VLOOKUP(K97,DB!$A$4:$B$500,2,0),"")</f>
        <v>WARA</v>
      </c>
      <c r="J97" s="87" t="str">
        <f>IF(L97&gt;1,VLOOKUP(L97,DB!$A$4:$B$500,2,0),"")</f>
        <v>WARR</v>
      </c>
      <c r="K97" s="88" t="s">
        <v>300</v>
      </c>
      <c r="L97" s="84" t="s">
        <v>233</v>
      </c>
      <c r="M97" s="81" t="str">
        <f>IF(B97&gt;1,VLOOKUP(B97,DB!$D$4:$F$800,3,0),"")</f>
        <v>BATIK AIR</v>
      </c>
      <c r="N97" s="96"/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540</v>
      </c>
      <c r="C98" s="71" t="str">
        <f>IF(B98&gt;1,VLOOKUP(B98,DB!$D$4:$E$800,2,0),"")</f>
        <v>ATR 72</v>
      </c>
      <c r="D98" s="72">
        <v>0.6111111111111112</v>
      </c>
      <c r="E98" s="104" t="b">
        <v>1</v>
      </c>
      <c r="F98" s="73">
        <v>0.6451388888888889</v>
      </c>
      <c r="G98" s="94" t="b">
        <v>1</v>
      </c>
      <c r="H98" s="75" t="s">
        <v>1247</v>
      </c>
      <c r="I98" s="76" t="str">
        <f>IF(K98&gt;1,VLOOKUP(K98,DB!$A$4:$B$500,2,0),"")</f>
        <v>WAHH</v>
      </c>
      <c r="J98" s="77" t="str">
        <f>IF(L98&gt;1,VLOOKUP(L98,DB!$A$4:$B$500,2,0),"")</f>
        <v>WAHH</v>
      </c>
      <c r="K98" s="78" t="s">
        <v>484</v>
      </c>
      <c r="L98" s="74" t="s">
        <v>486</v>
      </c>
      <c r="M98" s="71" t="str">
        <f>IF(B98&gt;1,VLOOKUP(B98,DB!$D$4:$F$800,3,0),"")</f>
        <v>FLY JAYA</v>
      </c>
      <c r="N98" s="13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763</v>
      </c>
      <c r="C99" s="81" t="str">
        <f>IF(B99&gt;1,VLOOKUP(B99,DB!$D$4:$E$800,2,0),"")</f>
        <v>ATR 72</v>
      </c>
      <c r="D99" s="82">
        <v>0.6604166666666667</v>
      </c>
      <c r="E99" s="105" t="b">
        <v>1</v>
      </c>
      <c r="F99" s="83"/>
      <c r="G99" s="92" t="b">
        <v>0</v>
      </c>
      <c r="H99" s="85" t="s">
        <v>1229</v>
      </c>
      <c r="I99" s="86" t="str">
        <f>IF(K99&gt;1,VLOOKUP(K99,DB!$A$4:$B$500,2,0),"")</f>
        <v>WIDM</v>
      </c>
      <c r="J99" s="87" t="str">
        <f>IF(L99&gt;1,VLOOKUP(L99,DB!$A$4:$B$500,2,0),"")</f>
        <v/>
      </c>
      <c r="K99" s="88" t="s">
        <v>473</v>
      </c>
      <c r="L99" s="84"/>
      <c r="M99" s="81" t="str">
        <f>IF(B99&gt;1,VLOOKUP(B99,DB!$D$4:$F$800,3,0),"")</f>
        <v>PELITA</v>
      </c>
      <c r="N99" s="89"/>
      <c r="O99" s="84" t="str">
        <f t="shared" si="1"/>
        <v>RON</v>
      </c>
      <c r="Q99" s="1" t="str">
        <f t="shared" si="2"/>
        <v>A1</v>
      </c>
      <c r="R99" s="1" t="str">
        <f t="shared" si="3"/>
        <v>RON</v>
      </c>
      <c r="S99" s="1" t="str">
        <f t="shared" si="4"/>
        <v>ATR 72</v>
      </c>
      <c r="T99" s="1" t="str">
        <f t="shared" si="5"/>
        <v>PK-PAH</v>
      </c>
      <c r="U99" s="1" t="str">
        <f t="shared" si="6"/>
        <v>PELITA</v>
      </c>
    </row>
    <row r="100" ht="15.75" customHeight="1">
      <c r="A100" s="71">
        <v>83.0</v>
      </c>
      <c r="B100" s="71" t="s">
        <v>173</v>
      </c>
      <c r="C100" s="71" t="str">
        <f>IF(B100&gt;1,VLOOKUP(B100,DB!$D$4:$E$800,2,0),"")</f>
        <v>A 320</v>
      </c>
      <c r="D100" s="72">
        <v>0.6486111111111111</v>
      </c>
      <c r="E100" s="104" t="b">
        <v>1</v>
      </c>
      <c r="F100" s="73">
        <v>0.6847222222222222</v>
      </c>
      <c r="G100" s="94" t="b">
        <v>1</v>
      </c>
      <c r="H100" s="75" t="s">
        <v>1236</v>
      </c>
      <c r="I100" s="76" t="str">
        <f>IF(K100&gt;1,VLOOKUP(K100,DB!$A$4:$B$500,2,0),"")</f>
        <v>WAHI</v>
      </c>
      <c r="J100" s="77" t="str">
        <f>IF(L100&gt;1,VLOOKUP(L100,DB!$A$4:$B$500,2,0),"")</f>
        <v>WIPP</v>
      </c>
      <c r="K100" s="78" t="s">
        <v>274</v>
      </c>
      <c r="L100" s="74" t="s">
        <v>198</v>
      </c>
      <c r="M100" s="71" t="str">
        <f>IF(B100&gt;1,VLOOKUP(B100,DB!$D$4:$F$800,3,0),"")</f>
        <v>BATIK AIR</v>
      </c>
      <c r="N100" s="79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193</v>
      </c>
      <c r="C101" s="81" t="str">
        <f>IF(B101&gt;1,VLOOKUP(B101,DB!$D$4:$E$800,2,0),"")</f>
        <v>A 320</v>
      </c>
      <c r="D101" s="82">
        <v>0.6652777777777777</v>
      </c>
      <c r="E101" s="105" t="b">
        <v>1</v>
      </c>
      <c r="F101" s="83">
        <v>0.7145833333333333</v>
      </c>
      <c r="G101" s="92" t="b">
        <v>1</v>
      </c>
      <c r="H101" s="85" t="s">
        <v>1246</v>
      </c>
      <c r="I101" s="86" t="str">
        <f>IF(K101&gt;1,VLOOKUP(K101,DB!$A$4:$B$500,2,0),"")</f>
        <v>WARR</v>
      </c>
      <c r="J101" s="87" t="str">
        <f>IF(L101&gt;1,VLOOKUP(L101,DB!$A$4:$B$500,2,0),"")</f>
        <v>WADD</v>
      </c>
      <c r="K101" s="88" t="s">
        <v>245</v>
      </c>
      <c r="L101" s="84" t="s">
        <v>227</v>
      </c>
      <c r="M101" s="81" t="str">
        <f>IF(B101&gt;1,VLOOKUP(B101,DB!$D$4:$F$800,3,0),"")</f>
        <v>BATIK AIR</v>
      </c>
      <c r="N101" s="89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407</v>
      </c>
      <c r="C102" s="71" t="str">
        <f>IF(B102&gt;1,VLOOKUP(B102,DB!$D$4:$E$800,2,0),"")</f>
        <v>A 320</v>
      </c>
      <c r="D102" s="72">
        <v>0.6916666666666667</v>
      </c>
      <c r="E102" s="104" t="b">
        <v>1</v>
      </c>
      <c r="F102" s="73">
        <v>0.71875</v>
      </c>
      <c r="G102" s="94" t="b">
        <v>1</v>
      </c>
      <c r="H102" s="75" t="s">
        <v>1247</v>
      </c>
      <c r="I102" s="76" t="str">
        <f>IF(K102&gt;1,VLOOKUP(K102,DB!$A$4:$B$500,2,0),"")</f>
        <v>WARA</v>
      </c>
      <c r="J102" s="77" t="str">
        <f>IF(L102&gt;1,VLOOKUP(L102,DB!$A$4:$B$500,2,0),"")</f>
        <v>WARR</v>
      </c>
      <c r="K102" s="78" t="s">
        <v>557</v>
      </c>
      <c r="L102" s="74" t="s">
        <v>563</v>
      </c>
      <c r="M102" s="71" t="str">
        <f>IF(B102&gt;1,VLOOKUP(B102,DB!$D$4:$F$800,3,0),"")</f>
        <v>CITILINK</v>
      </c>
      <c r="N102" s="13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556</v>
      </c>
      <c r="C103" s="81" t="str">
        <f>IF(B103&gt;1,VLOOKUP(B103,DB!$D$4:$E$800,2,0),"")</f>
        <v>B 738</v>
      </c>
      <c r="D103" s="82">
        <v>0.69375</v>
      </c>
      <c r="E103" s="105" t="b">
        <v>1</v>
      </c>
      <c r="F103" s="83">
        <v>0.7291666666666666</v>
      </c>
      <c r="G103" s="92" t="b">
        <v>1</v>
      </c>
      <c r="H103" s="85" t="s">
        <v>1248</v>
      </c>
      <c r="I103" s="86" t="str">
        <f>IF(K103&gt;1,VLOOKUP(K103,DB!$A$4:$B$500,2,0),"")</f>
        <v>WARR</v>
      </c>
      <c r="J103" s="87" t="str">
        <f>IF(L103&gt;1,VLOOKUP(L103,DB!$A$4:$B$500,2,0),"")</f>
        <v>WARR</v>
      </c>
      <c r="K103" s="88" t="s">
        <v>84</v>
      </c>
      <c r="L103" s="84" t="s">
        <v>676</v>
      </c>
      <c r="M103" s="81" t="str">
        <f>IF(B103&gt;1,VLOOKUP(B103,DB!$D$4:$F$800,3,0),"")</f>
        <v>GARUDA</v>
      </c>
      <c r="N103" s="96"/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71" t="s">
        <v>387</v>
      </c>
      <c r="C104" s="71" t="str">
        <f>IF(B104&gt;1,VLOOKUP(B104,DB!$D$4:$E$800,2,0),"")</f>
        <v>A 320</v>
      </c>
      <c r="D104" s="72">
        <v>0.7222222222222222</v>
      </c>
      <c r="E104" s="104" t="b">
        <v>1</v>
      </c>
      <c r="F104" s="73">
        <v>0.7534722222222222</v>
      </c>
      <c r="G104" s="94" t="b">
        <v>1</v>
      </c>
      <c r="H104" s="75" t="s">
        <v>1246</v>
      </c>
      <c r="I104" s="76" t="str">
        <f>IF(K104&gt;1,VLOOKUP(K104,DB!$A$4:$B$500,2,0),"")</f>
        <v>WADD</v>
      </c>
      <c r="J104" s="77" t="str">
        <f>IF(L104&gt;1,VLOOKUP(L104,DB!$A$4:$B$500,2,0),"")</f>
        <v>WADD</v>
      </c>
      <c r="K104" s="78" t="s">
        <v>585</v>
      </c>
      <c r="L104" s="74" t="s">
        <v>583</v>
      </c>
      <c r="M104" s="71" t="str">
        <f>IF(B104&gt;1,VLOOKUP(B104,DB!$D$4:$F$800,3,0),"")</f>
        <v>CITILINK</v>
      </c>
      <c r="N104" s="13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510</v>
      </c>
      <c r="C105" s="81" t="str">
        <f>IF(B105&gt;1,VLOOKUP(B105,DB!$D$4:$E$800,2,0),"")</f>
        <v>ATR 72</v>
      </c>
      <c r="D105" s="82">
        <v>0.7145833333333333</v>
      </c>
      <c r="E105" s="105" t="b">
        <v>1</v>
      </c>
      <c r="F105" s="83">
        <v>0.7902777777777777</v>
      </c>
      <c r="G105" s="92" t="b">
        <v>1</v>
      </c>
      <c r="H105" s="85" t="s">
        <v>1216</v>
      </c>
      <c r="I105" s="86" t="str">
        <f>IF(K105&gt;1,VLOOKUP(K105,DB!$A$4:$B$500,2,0),"")</f>
        <v>WAHH</v>
      </c>
      <c r="J105" s="84" t="s">
        <v>1246</v>
      </c>
      <c r="K105" s="88" t="s">
        <v>601</v>
      </c>
      <c r="L105" s="84"/>
      <c r="M105" s="81" t="str">
        <f>IF(B105&gt;1,VLOOKUP(B105,DB!$D$4:$F$800,3,0),"")</f>
        <v>CITILINK</v>
      </c>
      <c r="N105" s="96"/>
      <c r="O105" s="84" t="str">
        <f t="shared" si="1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326</v>
      </c>
      <c r="C106" s="71" t="str">
        <f>IF(B106&gt;1,VLOOKUP(B106,DB!$D$4:$E$800,2,0),"")</f>
        <v>A 320</v>
      </c>
      <c r="D106" s="72">
        <v>0.71875</v>
      </c>
      <c r="E106" s="104" t="b">
        <v>1</v>
      </c>
      <c r="F106" s="73">
        <v>0.7520833333333333</v>
      </c>
      <c r="G106" s="94" t="b">
        <v>1</v>
      </c>
      <c r="H106" s="75" t="s">
        <v>1236</v>
      </c>
      <c r="I106" s="76" t="str">
        <f>IF(K106&gt;1,VLOOKUP(K106,DB!$A$4:$B$500,2,0),"")</f>
        <v>WIPP</v>
      </c>
      <c r="J106" s="77" t="str">
        <f>IF(L106&gt;1,VLOOKUP(L106,DB!$A$4:$B$500,2,0),"")</f>
        <v>WAHI</v>
      </c>
      <c r="K106" s="78" t="s">
        <v>186</v>
      </c>
      <c r="L106" s="74" t="s">
        <v>280</v>
      </c>
      <c r="M106" s="71" t="str">
        <f>IF(B106&gt;1,VLOOKUP(B106,DB!$D$4:$F$800,3,0),"")</f>
        <v>BATIK AIR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935</v>
      </c>
      <c r="C107" s="81" t="str">
        <f>IF(B107&gt;1,VLOOKUP(B107,DB!$D$4:$E$800,2,0),"")</f>
        <v>CT 700</v>
      </c>
      <c r="D107" s="82">
        <v>0.7104166666666667</v>
      </c>
      <c r="E107" s="105" t="b">
        <v>1</v>
      </c>
      <c r="F107" s="83">
        <v>0.7347222222222223</v>
      </c>
      <c r="G107" s="92" t="b">
        <v>1</v>
      </c>
      <c r="H107" s="85" t="s">
        <v>1249</v>
      </c>
      <c r="I107" s="103" t="s">
        <v>1301</v>
      </c>
      <c r="J107" s="84" t="s">
        <v>319</v>
      </c>
      <c r="K107" s="88"/>
      <c r="L107" s="84"/>
      <c r="M107" s="81" t="s">
        <v>1214</v>
      </c>
      <c r="N107" s="89"/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322</v>
      </c>
      <c r="C108" s="71" t="str">
        <f>IF(B108&gt;1,VLOOKUP(B108,DB!$D$4:$E$800,2,0),"")</f>
        <v>A 320</v>
      </c>
      <c r="D108" s="72">
        <v>0.75</v>
      </c>
      <c r="E108" s="104" t="b">
        <v>1</v>
      </c>
      <c r="F108" s="73">
        <v>0.7854166666666667</v>
      </c>
      <c r="G108" s="94" t="b">
        <v>1</v>
      </c>
      <c r="H108" s="75" t="s">
        <v>1247</v>
      </c>
      <c r="I108" s="76" t="str">
        <f>IF(K108&gt;1,VLOOKUP(K108,DB!$A$4:$B$500,2,0),"")</f>
        <v>WARR</v>
      </c>
      <c r="J108" s="77" t="str">
        <f>IF(L108&gt;1,VLOOKUP(L108,DB!$A$4:$B$500,2,0),"")</f>
        <v>WARR</v>
      </c>
      <c r="K108" s="78" t="s">
        <v>241</v>
      </c>
      <c r="L108" s="74" t="s">
        <v>255</v>
      </c>
      <c r="M108" s="71" t="str">
        <f>IF(B108&gt;1,VLOOKUP(B108,DB!$D$4:$F$800,3,0),"")</f>
        <v>BATIK AIR</v>
      </c>
      <c r="N108" s="79"/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284</v>
      </c>
      <c r="C109" s="81" t="str">
        <f>IF(B109&gt;1,VLOOKUP(B109,DB!$D$4:$E$800,2,0),"")</f>
        <v>A 320</v>
      </c>
      <c r="D109" s="82">
        <v>0.7486111111111111</v>
      </c>
      <c r="E109" s="105" t="b">
        <v>1</v>
      </c>
      <c r="F109" s="83">
        <v>0.7805555555555556</v>
      </c>
      <c r="G109" s="92" t="b">
        <v>1</v>
      </c>
      <c r="H109" s="85" t="s">
        <v>1225</v>
      </c>
      <c r="I109" s="86" t="str">
        <f>IF(K109&gt;1,VLOOKUP(K109,DB!$A$4:$B$500,2,0),"")</f>
        <v>WAHS</v>
      </c>
      <c r="J109" s="87" t="str">
        <f>IF(L109&gt;1,VLOOKUP(L109,DB!$A$4:$B$500,2,0),"")</f>
        <v>WIBB</v>
      </c>
      <c r="K109" s="88" t="s">
        <v>291</v>
      </c>
      <c r="L109" s="84" t="s">
        <v>209</v>
      </c>
      <c r="M109" s="81" t="str">
        <f>IF(B109&gt;1,VLOOKUP(B109,DB!$D$4:$F$800,3,0),"")</f>
        <v>BATIK AIR</v>
      </c>
      <c r="N109" s="89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189</v>
      </c>
      <c r="C110" s="71" t="str">
        <f>IF(B110&gt;1,VLOOKUP(B110,DB!$D$4:$E$800,2,0),"")</f>
        <v>A 320</v>
      </c>
      <c r="D110" s="72">
        <v>0.7888888888888889</v>
      </c>
      <c r="E110" s="104" t="b">
        <v>1</v>
      </c>
      <c r="F110" s="73">
        <v>0.8166666666666667</v>
      </c>
      <c r="G110" s="94" t="b">
        <v>1</v>
      </c>
      <c r="H110" s="75" t="s">
        <v>1225</v>
      </c>
      <c r="I110" s="76" t="str">
        <f>IF(K110&gt;1,VLOOKUP(K110,DB!$A$4:$B$500,2,0),"")</f>
        <v>WIEE</v>
      </c>
      <c r="J110" s="77" t="str">
        <f>IF(L110&gt;1,VLOOKUP(L110,DB!$A$4:$B$500,2,0),"")</f>
        <v>WIPP</v>
      </c>
      <c r="K110" s="78" t="s">
        <v>213</v>
      </c>
      <c r="L110" s="74" t="s">
        <v>192</v>
      </c>
      <c r="M110" s="71" t="str">
        <f>IF(B110&gt;1,VLOOKUP(B110,DB!$D$4:$F$800,3,0),"")</f>
        <v>BATIK AIR</v>
      </c>
      <c r="N110" s="13"/>
      <c r="O110" s="74" t="str">
        <f t="shared" si="1"/>
        <v/>
      </c>
      <c r="Q110" s="1" t="str">
        <f t="shared" si="2"/>
        <v/>
      </c>
      <c r="R110" s="1" t="str">
        <f t="shared" si="3"/>
        <v/>
      </c>
      <c r="S110" s="1" t="str">
        <f t="shared" si="4"/>
        <v/>
      </c>
      <c r="T110" s="1" t="str">
        <f t="shared" si="5"/>
        <v/>
      </c>
      <c r="U110" s="1" t="str">
        <f t="shared" si="6"/>
        <v/>
      </c>
    </row>
    <row r="111" ht="15.75" customHeight="1">
      <c r="A111" s="81">
        <v>94.0</v>
      </c>
      <c r="B111" s="81" t="s">
        <v>315</v>
      </c>
      <c r="C111" s="81" t="str">
        <f>IF(B111&gt;1,VLOOKUP(B111,DB!$D$4:$E$800,2,0),"")</f>
        <v>A 320</v>
      </c>
      <c r="D111" s="82">
        <v>0.8208333333333333</v>
      </c>
      <c r="E111" s="105" t="b">
        <v>1</v>
      </c>
      <c r="F111" s="83">
        <v>0.8569444444444444</v>
      </c>
      <c r="G111" s="92" t="b">
        <v>1</v>
      </c>
      <c r="H111" s="85" t="s">
        <v>1249</v>
      </c>
      <c r="I111" s="86" t="str">
        <f>IF(K111&gt;1,VLOOKUP(K111,DB!$A$4:$B$500,2,0),"")</f>
        <v>WIMM</v>
      </c>
      <c r="J111" s="84" t="s">
        <v>1255</v>
      </c>
      <c r="K111" s="88" t="s">
        <v>170</v>
      </c>
      <c r="L111" s="84"/>
      <c r="M111" s="81" t="str">
        <f>IF(B111&gt;1,VLOOKUP(B111,DB!$D$4:$F$800,3,0),"")</f>
        <v>BATIK AIR</v>
      </c>
      <c r="N111" s="89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173</v>
      </c>
      <c r="C112" s="71" t="str">
        <f>IF(B112&gt;1,VLOOKUP(B112,DB!$D$4:$E$800,2,0),"")</f>
        <v>A 320</v>
      </c>
      <c r="D112" s="72">
        <v>0.8118055555555556</v>
      </c>
      <c r="E112" s="104" t="b">
        <v>1</v>
      </c>
      <c r="F112" s="73">
        <v>0.8410039467562456</v>
      </c>
      <c r="G112" s="94" t="b">
        <v>1</v>
      </c>
      <c r="H112" s="75" t="s">
        <v>1247</v>
      </c>
      <c r="I112" s="76" t="str">
        <f>IF(K112&gt;1,VLOOKUP(K112,DB!$A$4:$B$500,2,0),"")</f>
        <v>WIPP</v>
      </c>
      <c r="J112" s="77" t="str">
        <f>IF(L112&gt;1,VLOOKUP(L112,DB!$A$4:$B$500,2,0),"")</f>
        <v>WARR</v>
      </c>
      <c r="K112" s="78" t="s">
        <v>196</v>
      </c>
      <c r="L112" s="74" t="s">
        <v>259</v>
      </c>
      <c r="M112" s="71" t="str">
        <f>IF(B112&gt;1,VLOOKUP(B112,DB!$D$4:$F$800,3,0),"")</f>
        <v>BATIK AIR</v>
      </c>
      <c r="N112" s="79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892</v>
      </c>
      <c r="C113" s="81" t="str">
        <f>IF(B113&gt;1,VLOOKUP(B113,DB!$D$4:$E$800,2,0),"")</f>
        <v>B 733</v>
      </c>
      <c r="D113" s="82">
        <v>0.8180555555555555</v>
      </c>
      <c r="E113" s="105" t="b">
        <v>1</v>
      </c>
      <c r="F113" s="83">
        <v>0.9452139120403444</v>
      </c>
      <c r="G113" s="92" t="b">
        <v>1</v>
      </c>
      <c r="H113" s="85" t="s">
        <v>1252</v>
      </c>
      <c r="I113" s="86" t="str">
        <f>IF(K113&gt;1,VLOOKUP(K113,DB!$A$4:$B$500,2,0),"")</f>
        <v>WIDN</v>
      </c>
      <c r="J113" s="87" t="str">
        <f>IF(L113&gt;1,VLOOKUP(L113,DB!$A$4:$B$500,2,0),"")</f>
        <v>WAAA</v>
      </c>
      <c r="K113" s="88" t="s">
        <v>360</v>
      </c>
      <c r="L113" s="84" t="s">
        <v>368</v>
      </c>
      <c r="M113" s="81" t="str">
        <f>IF(B113&gt;1,VLOOKUP(B113,DB!$D$4:$F$800,3,0),"")</f>
        <v>TRIGANA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915</v>
      </c>
      <c r="C114" s="71" t="str">
        <f>IF(B114&gt;1,VLOOKUP(B114,DB!$D$4:$E$800,2,0),"")</f>
        <v>GLEX</v>
      </c>
      <c r="D114" s="72">
        <v>0.83125</v>
      </c>
      <c r="E114" s="104" t="b">
        <v>1</v>
      </c>
      <c r="F114" s="73">
        <v>0.8903931365784956</v>
      </c>
      <c r="G114" s="94" t="b">
        <v>1</v>
      </c>
      <c r="H114" s="75" t="s">
        <v>1216</v>
      </c>
      <c r="I114" s="112" t="s">
        <v>1305</v>
      </c>
      <c r="J114" s="74" t="s">
        <v>1228</v>
      </c>
      <c r="K114" s="78"/>
      <c r="L114" s="74"/>
      <c r="M114" s="71" t="s">
        <v>810</v>
      </c>
      <c r="N114" s="13"/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510</v>
      </c>
      <c r="C115" s="81" t="str">
        <f>IF(B115&gt;1,VLOOKUP(B115,DB!$D$4:$E$800,2,0),"")</f>
        <v>ATR 72</v>
      </c>
      <c r="D115" s="82">
        <v>0.7944444444444444</v>
      </c>
      <c r="E115" s="105" t="b">
        <v>1</v>
      </c>
      <c r="F115" s="83"/>
      <c r="G115" s="92" t="b">
        <v>0</v>
      </c>
      <c r="H115" s="85" t="s">
        <v>1246</v>
      </c>
      <c r="I115" s="103" t="s">
        <v>1216</v>
      </c>
      <c r="J115" s="87" t="str">
        <f>IF(L115&gt;1,VLOOKUP(L115,DB!$A$4:$B$500,2,0),"")</f>
        <v/>
      </c>
      <c r="K115" s="88"/>
      <c r="L115" s="84"/>
      <c r="M115" s="81" t="str">
        <f>IF(B115&gt;1,VLOOKUP(B115,DB!$D$4:$F$800,3,0),"")</f>
        <v>CITILINK</v>
      </c>
      <c r="N115" s="96"/>
      <c r="O115" s="84" t="str">
        <f t="shared" si="1"/>
        <v>RON</v>
      </c>
      <c r="Q115" s="1" t="str">
        <f t="shared" si="2"/>
        <v>A2</v>
      </c>
      <c r="R115" s="1" t="str">
        <f t="shared" si="3"/>
        <v>RON</v>
      </c>
      <c r="S115" s="1" t="str">
        <f t="shared" si="4"/>
        <v>ATR 72</v>
      </c>
      <c r="T115" s="1" t="str">
        <f t="shared" si="5"/>
        <v>PK-GJV</v>
      </c>
      <c r="U115" s="1" t="str">
        <f t="shared" si="6"/>
        <v>CITILINK</v>
      </c>
    </row>
    <row r="116" ht="15.75" customHeight="1">
      <c r="A116" s="71">
        <v>99.0</v>
      </c>
      <c r="B116" s="71" t="s">
        <v>326</v>
      </c>
      <c r="C116" s="71" t="str">
        <f>IF(B116&gt;1,VLOOKUP(B116,DB!$D$4:$E$800,2,0),"")</f>
        <v>A 320</v>
      </c>
      <c r="D116" s="72">
        <v>0.8555555555555555</v>
      </c>
      <c r="E116" s="104" t="b">
        <v>1</v>
      </c>
      <c r="F116" s="73">
        <v>0.9083333333333333</v>
      </c>
      <c r="G116" s="94" t="b">
        <v>1</v>
      </c>
      <c r="H116" s="75" t="s">
        <v>1232</v>
      </c>
      <c r="I116" s="76" t="str">
        <f>IF(K116&gt;1,VLOOKUP(K116,DB!$A$4:$B$500,2,0),"")</f>
        <v>WAHI</v>
      </c>
      <c r="J116" s="74" t="s">
        <v>1231</v>
      </c>
      <c r="K116" s="78" t="s">
        <v>261</v>
      </c>
      <c r="L116" s="74"/>
      <c r="M116" s="71" t="str">
        <f>IF(B116&gt;1,VLOOKUP(B116,DB!$D$4:$F$800,3,0),"")</f>
        <v>BATIK AIR</v>
      </c>
      <c r="N116" s="79"/>
      <c r="O116" s="74" t="str">
        <f t="shared" si="1"/>
        <v/>
      </c>
      <c r="Q116" s="1" t="str">
        <f t="shared" si="2"/>
        <v/>
      </c>
      <c r="R116" s="1" t="str">
        <f t="shared" si="3"/>
        <v/>
      </c>
      <c r="S116" s="1" t="str">
        <f t="shared" si="4"/>
        <v/>
      </c>
      <c r="T116" s="1" t="str">
        <f t="shared" si="5"/>
        <v/>
      </c>
      <c r="U116" s="1" t="str">
        <f t="shared" si="6"/>
        <v/>
      </c>
    </row>
    <row r="117" ht="15.75" customHeight="1">
      <c r="A117" s="81">
        <v>100.0</v>
      </c>
      <c r="B117" s="81" t="s">
        <v>407</v>
      </c>
      <c r="C117" s="81" t="str">
        <f>IF(B117&gt;1,VLOOKUP(B117,DB!$D$4:$E$800,2,0),"")</f>
        <v>A 320</v>
      </c>
      <c r="D117" s="82">
        <v>0.8583333333333333</v>
      </c>
      <c r="E117" s="105" t="b">
        <v>1</v>
      </c>
      <c r="F117" s="83"/>
      <c r="G117" s="92" t="b">
        <v>0</v>
      </c>
      <c r="H117" s="85" t="s">
        <v>1247</v>
      </c>
      <c r="I117" s="86" t="str">
        <f>IF(K117&gt;1,VLOOKUP(K117,DB!$A$4:$B$500,2,0),"")</f>
        <v>WARR</v>
      </c>
      <c r="J117" s="87" t="str">
        <f>IF(L117&gt;1,VLOOKUP(L117,DB!$A$4:$B$500,2,0),"")</f>
        <v/>
      </c>
      <c r="K117" s="88" t="s">
        <v>565</v>
      </c>
      <c r="L117" s="84"/>
      <c r="M117" s="81" t="str">
        <f>IF(B117&gt;1,VLOOKUP(B117,DB!$D$4:$F$800,3,0),"")</f>
        <v>CITILINK</v>
      </c>
      <c r="N117" s="89"/>
      <c r="O117" s="84" t="str">
        <f t="shared" si="1"/>
        <v>RON</v>
      </c>
      <c r="Q117" s="1" t="str">
        <f t="shared" si="2"/>
        <v>B1</v>
      </c>
      <c r="R117" s="1" t="str">
        <f t="shared" si="3"/>
        <v>RON</v>
      </c>
      <c r="S117" s="1" t="str">
        <f t="shared" si="4"/>
        <v>A 320</v>
      </c>
      <c r="T117" s="1" t="str">
        <f t="shared" si="5"/>
        <v>PK-GQF</v>
      </c>
      <c r="U117" s="1" t="str">
        <f t="shared" si="6"/>
        <v>CITILINK</v>
      </c>
    </row>
    <row r="118" ht="15.75" customHeight="1">
      <c r="A118" s="71">
        <v>101.0</v>
      </c>
      <c r="B118" s="71" t="s">
        <v>34</v>
      </c>
      <c r="C118" s="71" t="str">
        <f>IF(B118&gt;1,VLOOKUP(B118,DB!$D$4:$E$800,2,0),"")</f>
        <v>B 733</v>
      </c>
      <c r="D118" s="72">
        <v>0.8631944444444445</v>
      </c>
      <c r="E118" s="104" t="b">
        <v>1</v>
      </c>
      <c r="F118" s="73">
        <v>0.9263888888888889</v>
      </c>
      <c r="G118" s="94" t="b">
        <v>1</v>
      </c>
      <c r="H118" s="75" t="s">
        <v>1251</v>
      </c>
      <c r="I118" s="112" t="s">
        <v>33</v>
      </c>
      <c r="J118" s="74" t="s">
        <v>22</v>
      </c>
      <c r="K118" s="78"/>
      <c r="L118" s="74"/>
      <c r="M118" s="71" t="str">
        <f>IF(B118&gt;1,VLOOKUP(B118,DB!$D$4:$F$800,3,0),"")</f>
        <v>AIRNESIA</v>
      </c>
      <c r="N118" s="13"/>
      <c r="O118" s="74" t="str">
        <f t="shared" si="1"/>
        <v/>
      </c>
      <c r="Q118" s="1" t="str">
        <f t="shared" si="2"/>
        <v/>
      </c>
      <c r="R118" s="1" t="str">
        <f t="shared" si="3"/>
        <v/>
      </c>
      <c r="S118" s="1" t="str">
        <f t="shared" si="4"/>
        <v/>
      </c>
      <c r="T118" s="1" t="str">
        <f t="shared" si="5"/>
        <v/>
      </c>
      <c r="U118" s="1" t="str">
        <f t="shared" si="6"/>
        <v/>
      </c>
    </row>
    <row r="119" ht="15.75" customHeight="1">
      <c r="A119" s="81">
        <v>102.0</v>
      </c>
      <c r="B119" s="81" t="s">
        <v>886</v>
      </c>
      <c r="C119" s="81" t="str">
        <f>IF(B119&gt;1,VLOOKUP(B119,DB!$D$4:$E$800,2,0),"")</f>
        <v>B 733</v>
      </c>
      <c r="D119" s="82">
        <v>0.8666666666666667</v>
      </c>
      <c r="E119" s="105" t="b">
        <v>1</v>
      </c>
      <c r="F119" s="83">
        <v>0.9391650810139254</v>
      </c>
      <c r="G119" s="92" t="b">
        <v>1</v>
      </c>
      <c r="H119" s="85" t="s">
        <v>1253</v>
      </c>
      <c r="I119" s="86" t="str">
        <f>IF(K119&gt;1,VLOOKUP(K119,DB!$A$4:$B$500,2,0),"")</f>
        <v>WAGG</v>
      </c>
      <c r="J119" s="87" t="str">
        <f>IF(L119&gt;1,VLOOKUP(L119,DB!$A$4:$B$500,2,0),"")</f>
        <v>WAAA</v>
      </c>
      <c r="K119" s="88" t="s">
        <v>346</v>
      </c>
      <c r="L119" s="84" t="s">
        <v>376</v>
      </c>
      <c r="M119" s="81" t="str">
        <f>IF(B119&gt;1,VLOOKUP(B119,DB!$D$4:$F$800,3,0),"")</f>
        <v>TRIGANA</v>
      </c>
      <c r="N119" s="96"/>
      <c r="O119" s="84" t="str">
        <f t="shared" si="1"/>
        <v/>
      </c>
      <c r="Q119" s="1" t="str">
        <f t="shared" si="2"/>
        <v/>
      </c>
      <c r="R119" s="1" t="str">
        <f t="shared" si="3"/>
        <v/>
      </c>
      <c r="S119" s="1" t="str">
        <f t="shared" si="4"/>
        <v/>
      </c>
      <c r="T119" s="1" t="str">
        <f t="shared" si="5"/>
        <v/>
      </c>
      <c r="U119" s="1" t="str">
        <f t="shared" si="6"/>
        <v/>
      </c>
    </row>
    <row r="120" ht="15.75" customHeight="1">
      <c r="A120" s="71">
        <v>103.0</v>
      </c>
      <c r="B120" s="71" t="s">
        <v>315</v>
      </c>
      <c r="C120" s="71" t="str">
        <f>IF(B120&gt;1,VLOOKUP(B120,DB!$D$4:$E$800,2,0),"")</f>
        <v>A 320</v>
      </c>
      <c r="D120" s="72">
        <v>0.8597222222222223</v>
      </c>
      <c r="E120" s="104" t="b">
        <v>1</v>
      </c>
      <c r="F120" s="73"/>
      <c r="G120" s="94" t="b">
        <v>0</v>
      </c>
      <c r="H120" s="75" t="s">
        <v>1255</v>
      </c>
      <c r="I120" s="112" t="s">
        <v>1249</v>
      </c>
      <c r="J120" s="77" t="str">
        <f>IF(L120&gt;1,VLOOKUP(L120,DB!$A$4:$B$500,2,0),"")</f>
        <v/>
      </c>
      <c r="K120" s="78"/>
      <c r="L120" s="74"/>
      <c r="M120" s="71" t="str">
        <f>IF(B120&gt;1,VLOOKUP(B120,DB!$D$4:$F$800,3,0),"")</f>
        <v>BATIK AIR</v>
      </c>
      <c r="N120" s="13"/>
      <c r="O120" s="74" t="str">
        <f t="shared" si="1"/>
        <v>RON</v>
      </c>
      <c r="Q120" s="1" t="str">
        <f t="shared" si="2"/>
        <v>B8</v>
      </c>
      <c r="R120" s="1" t="str">
        <f t="shared" si="3"/>
        <v>RON</v>
      </c>
      <c r="S120" s="1" t="str">
        <f t="shared" si="4"/>
        <v>A 320</v>
      </c>
      <c r="T120" s="1" t="str">
        <f t="shared" si="5"/>
        <v>PK-LUV</v>
      </c>
      <c r="U120" s="1" t="str">
        <f t="shared" si="6"/>
        <v>BATIK AIR</v>
      </c>
    </row>
    <row r="121" ht="15.75" customHeight="1">
      <c r="A121" s="81">
        <v>104.0</v>
      </c>
      <c r="B121" s="81" t="s">
        <v>80</v>
      </c>
      <c r="C121" s="81" t="str">
        <f>IF(B121&gt;1,VLOOKUP(B121,DB!$D$4:$E$800,2,0),"")</f>
        <v>A 320</v>
      </c>
      <c r="D121" s="82">
        <v>0.8763888888888889</v>
      </c>
      <c r="E121" s="105" t="b">
        <v>1</v>
      </c>
      <c r="F121" s="83"/>
      <c r="G121" s="92" t="b">
        <v>0</v>
      </c>
      <c r="H121" s="85" t="s">
        <v>1225</v>
      </c>
      <c r="I121" s="86" t="str">
        <f>IF(K121&gt;1,VLOOKUP(K121,DB!$A$4:$B$500,2,0),"")</f>
        <v>WARR</v>
      </c>
      <c r="J121" s="87" t="str">
        <f>IF(L121&gt;1,VLOOKUP(L121,DB!$A$4:$B$500,2,0),"")</f>
        <v/>
      </c>
      <c r="K121" s="88" t="s">
        <v>231</v>
      </c>
      <c r="L121" s="84"/>
      <c r="M121" s="81" t="str">
        <f>IF(B121&gt;1,VLOOKUP(B121,DB!$D$4:$F$800,3,0),"")</f>
        <v>BATIK AIR</v>
      </c>
      <c r="N121" s="96"/>
      <c r="O121" s="84" t="str">
        <f t="shared" si="1"/>
        <v>RON</v>
      </c>
      <c r="Q121" s="1" t="str">
        <f t="shared" si="2"/>
        <v>A3</v>
      </c>
      <c r="R121" s="1" t="str">
        <f t="shared" si="3"/>
        <v>RON</v>
      </c>
      <c r="S121" s="1" t="str">
        <f t="shared" si="4"/>
        <v>A 320</v>
      </c>
      <c r="T121" s="1" t="str">
        <f t="shared" si="5"/>
        <v>PK-BKP</v>
      </c>
      <c r="U121" s="1" t="str">
        <f t="shared" si="6"/>
        <v>BATIK AIR</v>
      </c>
    </row>
    <row r="122" ht="15.75" customHeight="1">
      <c r="A122" s="71">
        <v>105.0</v>
      </c>
      <c r="B122" s="71" t="s">
        <v>556</v>
      </c>
      <c r="C122" s="71" t="str">
        <f>IF(B122&gt;1,VLOOKUP(B122,DB!$D$4:$E$800,2,0),"")</f>
        <v>B 738</v>
      </c>
      <c r="D122" s="72">
        <v>0.8852564004628221</v>
      </c>
      <c r="E122" s="104" t="b">
        <v>1</v>
      </c>
      <c r="F122" s="73"/>
      <c r="G122" s="94" t="b">
        <v>0</v>
      </c>
      <c r="H122" s="75" t="s">
        <v>1248</v>
      </c>
      <c r="I122" s="76" t="str">
        <f>IF(K122&gt;1,VLOOKUP(K122,DB!$A$4:$B$500,2,0),"")</f>
        <v>WARR</v>
      </c>
      <c r="J122" s="77" t="str">
        <f>IF(L122&gt;1,VLOOKUP(L122,DB!$A$4:$B$500,2,0),"")</f>
        <v/>
      </c>
      <c r="K122" s="78" t="s">
        <v>678</v>
      </c>
      <c r="L122" s="74"/>
      <c r="M122" s="71" t="str">
        <f>IF(B122&gt;1,VLOOKUP(B122,DB!$D$4:$F$800,3,0),"")</f>
        <v>GARUDA</v>
      </c>
      <c r="N122" s="13"/>
      <c r="O122" s="74" t="str">
        <f t="shared" si="1"/>
        <v>RON</v>
      </c>
      <c r="Q122" s="1" t="str">
        <f t="shared" si="2"/>
        <v>B2</v>
      </c>
      <c r="R122" s="1" t="str">
        <f t="shared" si="3"/>
        <v>RON</v>
      </c>
      <c r="S122" s="1" t="str">
        <f t="shared" si="4"/>
        <v>B 738</v>
      </c>
      <c r="T122" s="1" t="str">
        <f t="shared" si="5"/>
        <v>PK-GFH</v>
      </c>
      <c r="U122" s="1" t="str">
        <f t="shared" si="6"/>
        <v>GARUDA</v>
      </c>
    </row>
    <row r="123" ht="15.75" customHeight="1">
      <c r="A123" s="81">
        <v>106.0</v>
      </c>
      <c r="B123" s="81" t="s">
        <v>915</v>
      </c>
      <c r="C123" s="81" t="str">
        <f>IF(B123&gt;1,VLOOKUP(B123,DB!$D$4:$E$800,2,0),"")</f>
        <v>GLEX</v>
      </c>
      <c r="D123" s="82">
        <v>0.8972222222222223</v>
      </c>
      <c r="E123" s="105" t="b">
        <v>1</v>
      </c>
      <c r="F123" s="83"/>
      <c r="G123" s="92" t="b">
        <v>0</v>
      </c>
      <c r="H123" s="85" t="s">
        <v>1228</v>
      </c>
      <c r="I123" s="103" t="s">
        <v>1216</v>
      </c>
      <c r="J123" s="87" t="str">
        <f>IF(L123&gt;1,VLOOKUP(L123,DB!$A$4:$B$500,2,0),"")</f>
        <v/>
      </c>
      <c r="K123" s="88"/>
      <c r="L123" s="84"/>
      <c r="M123" s="81" t="s">
        <v>810</v>
      </c>
      <c r="N123" s="96"/>
      <c r="O123" s="84" t="str">
        <f t="shared" si="1"/>
        <v>RON</v>
      </c>
      <c r="Q123" s="1" t="str">
        <f t="shared" si="2"/>
        <v>SA07</v>
      </c>
      <c r="R123" s="1" t="str">
        <f t="shared" si="3"/>
        <v>RON</v>
      </c>
      <c r="S123" s="1" t="str">
        <f t="shared" si="4"/>
        <v>GLEX</v>
      </c>
      <c r="T123" s="1" t="str">
        <f t="shared" si="5"/>
        <v>N-11UB</v>
      </c>
      <c r="U123" s="1" t="str">
        <f t="shared" si="6"/>
        <v>PTN</v>
      </c>
    </row>
    <row r="124" ht="15.75" customHeight="1">
      <c r="A124" s="71">
        <v>107.0</v>
      </c>
      <c r="B124" s="71" t="s">
        <v>193</v>
      </c>
      <c r="C124" s="71" t="str">
        <f>IF(B124&gt;1,VLOOKUP(B124,DB!$D$4:$E$800,2,0),"")</f>
        <v>A 320</v>
      </c>
      <c r="D124" s="72">
        <v>0.9125</v>
      </c>
      <c r="E124" s="104" t="b">
        <v>1</v>
      </c>
      <c r="F124" s="73">
        <v>0.9538880787004018</v>
      </c>
      <c r="G124" s="94" t="b">
        <v>1</v>
      </c>
      <c r="H124" s="75" t="s">
        <v>1249</v>
      </c>
      <c r="I124" s="76" t="str">
        <f>IF(K124&gt;1,VLOOKUP(K124,DB!$A$4:$B$500,2,0),"")</f>
        <v>WADD</v>
      </c>
      <c r="J124" s="74" t="s">
        <v>1235</v>
      </c>
      <c r="K124" s="78" t="s">
        <v>225</v>
      </c>
      <c r="L124" s="74"/>
      <c r="M124" s="71" t="str">
        <f>IF(B124&gt;1,VLOOKUP(B124,DB!$D$4:$F$800,3,0),"")</f>
        <v>BATIK AIR</v>
      </c>
      <c r="N124" s="13"/>
      <c r="O124" s="74" t="str">
        <f t="shared" si="1"/>
        <v/>
      </c>
      <c r="Q124" s="1" t="str">
        <f t="shared" si="2"/>
        <v/>
      </c>
      <c r="R124" s="1" t="str">
        <f t="shared" si="3"/>
        <v/>
      </c>
      <c r="S124" s="1" t="str">
        <f t="shared" si="4"/>
        <v/>
      </c>
      <c r="T124" s="1" t="str">
        <f t="shared" si="5"/>
        <v/>
      </c>
      <c r="U124" s="1" t="str">
        <f t="shared" si="6"/>
        <v/>
      </c>
    </row>
    <row r="125" ht="15.75" customHeight="1">
      <c r="A125" s="81">
        <v>108.0</v>
      </c>
      <c r="B125" s="81" t="s">
        <v>40</v>
      </c>
      <c r="C125" s="81" t="str">
        <f>IF(B125&gt;1,VLOOKUP(B125,DB!$D$4:$E$800,2,0),"")</f>
        <v>B 734</v>
      </c>
      <c r="D125" s="82">
        <v>0.91875</v>
      </c>
      <c r="E125" s="105" t="b">
        <v>1</v>
      </c>
      <c r="F125" s="83"/>
      <c r="G125" s="92" t="b">
        <v>0</v>
      </c>
      <c r="H125" s="85" t="s">
        <v>1254</v>
      </c>
      <c r="I125" s="86" t="str">
        <f>IF(K125&gt;1,VLOOKUP(K125,DB!$A$4:$B$500,2,0),"")</f>
        <v>WIOO</v>
      </c>
      <c r="J125" s="87" t="str">
        <f>IF(L125&gt;1,VLOOKUP(L125,DB!$A$4:$B$500,2,0),"")</f>
        <v/>
      </c>
      <c r="K125" s="88" t="s">
        <v>58</v>
      </c>
      <c r="L125" s="84"/>
      <c r="M125" s="81" t="str">
        <f>IF(B125&gt;1,VLOOKUP(B125,DB!$D$4:$F$800,3,0),"")</f>
        <v>B. B. N.</v>
      </c>
      <c r="N125" s="96"/>
      <c r="O125" s="84" t="str">
        <f t="shared" si="1"/>
        <v>RON</v>
      </c>
      <c r="Q125" s="1" t="str">
        <f t="shared" si="2"/>
        <v>B13</v>
      </c>
      <c r="R125" s="1" t="str">
        <f t="shared" si="3"/>
        <v>RON</v>
      </c>
      <c r="S125" s="1" t="str">
        <f t="shared" si="4"/>
        <v>B 734</v>
      </c>
      <c r="T125" s="1" t="str">
        <f t="shared" si="5"/>
        <v>PK-BBJ</v>
      </c>
      <c r="U125" s="1" t="str">
        <f t="shared" si="6"/>
        <v>B. B. N.</v>
      </c>
    </row>
    <row r="126" ht="15.75" customHeight="1">
      <c r="A126" s="71">
        <v>109.0</v>
      </c>
      <c r="B126" s="71" t="s">
        <v>322</v>
      </c>
      <c r="C126" s="71" t="str">
        <f>IF(B126&gt;1,VLOOKUP(B126,DB!$D$4:$E$800,2,0),"")</f>
        <v>A 320</v>
      </c>
      <c r="D126" s="72">
        <v>0.9222222222222223</v>
      </c>
      <c r="E126" s="104" t="b">
        <v>1</v>
      </c>
      <c r="F126" s="73"/>
      <c r="G126" s="94" t="b">
        <v>0</v>
      </c>
      <c r="H126" s="75" t="s">
        <v>1216</v>
      </c>
      <c r="I126" s="76" t="str">
        <f>IF(K126&gt;1,VLOOKUP(K126,DB!$A$4:$B$500,2,0),"")</f>
        <v>WARR</v>
      </c>
      <c r="J126" s="77" t="str">
        <f>IF(L126&gt;1,VLOOKUP(L126,DB!$A$4:$B$500,2,0),"")</f>
        <v/>
      </c>
      <c r="K126" s="78" t="s">
        <v>253</v>
      </c>
      <c r="L126" s="74"/>
      <c r="M126" s="71" t="str">
        <f>IF(B126&gt;1,VLOOKUP(B126,DB!$D$4:$F$800,3,0),"")</f>
        <v>BATIK AIR</v>
      </c>
      <c r="N126" s="13"/>
      <c r="O126" s="74" t="str">
        <f t="shared" si="1"/>
        <v>RON</v>
      </c>
      <c r="Q126" s="1" t="str">
        <f t="shared" si="2"/>
        <v>B3</v>
      </c>
      <c r="R126" s="1" t="str">
        <f t="shared" si="3"/>
        <v>RON</v>
      </c>
      <c r="S126" s="1" t="str">
        <f t="shared" si="4"/>
        <v>A 320</v>
      </c>
      <c r="T126" s="1" t="str">
        <f t="shared" si="5"/>
        <v>PK-LUY</v>
      </c>
      <c r="U126" s="1" t="str">
        <f t="shared" si="6"/>
        <v>BATIK AIR</v>
      </c>
    </row>
    <row r="127" ht="15.75" customHeight="1">
      <c r="A127" s="81">
        <v>110.0</v>
      </c>
      <c r="B127" s="81" t="s">
        <v>326</v>
      </c>
      <c r="C127" s="81" t="str">
        <f>IF(B127&gt;1,VLOOKUP(B127,DB!$D$4:$E$800,2,0),"")</f>
        <v>A 320</v>
      </c>
      <c r="D127" s="82">
        <v>0.9152777777777777</v>
      </c>
      <c r="E127" s="105" t="b">
        <v>1</v>
      </c>
      <c r="F127" s="83"/>
      <c r="G127" s="92" t="b">
        <v>0</v>
      </c>
      <c r="H127" s="85" t="s">
        <v>1231</v>
      </c>
      <c r="I127" s="103" t="s">
        <v>1232</v>
      </c>
      <c r="J127" s="87" t="str">
        <f>IF(L127&gt;1,VLOOKUP(L127,DB!$A$4:$B$500,2,0),"")</f>
        <v/>
      </c>
      <c r="K127" s="88"/>
      <c r="L127" s="84"/>
      <c r="M127" s="81" t="str">
        <f>IF(B127&gt;1,VLOOKUP(B127,DB!$D$4:$F$800,3,0),"")</f>
        <v>BATIK AIR</v>
      </c>
      <c r="N127" s="96"/>
      <c r="O127" s="84" t="str">
        <f t="shared" si="1"/>
        <v>RON</v>
      </c>
      <c r="Q127" s="1" t="str">
        <f t="shared" si="2"/>
        <v>SA09</v>
      </c>
      <c r="R127" s="1" t="str">
        <f t="shared" si="3"/>
        <v>RON</v>
      </c>
      <c r="S127" s="1" t="str">
        <f t="shared" si="4"/>
        <v>A 320</v>
      </c>
      <c r="T127" s="1" t="str">
        <f t="shared" si="5"/>
        <v>PK-LZH</v>
      </c>
      <c r="U127" s="1" t="str">
        <f t="shared" si="6"/>
        <v>BATIK AIR</v>
      </c>
    </row>
    <row r="128" ht="15.75" customHeight="1">
      <c r="A128" s="71">
        <v>111.0</v>
      </c>
      <c r="B128" s="71" t="s">
        <v>832</v>
      </c>
      <c r="C128" s="71" t="str">
        <f>IF(B128&gt;1,VLOOKUP(B128,DB!$D$4:$E$800,2,0),"")</f>
        <v>ATR 72</v>
      </c>
      <c r="D128" s="72">
        <v>0.9291666666666667</v>
      </c>
      <c r="E128" s="104" t="b">
        <v>1</v>
      </c>
      <c r="F128" s="73"/>
      <c r="G128" s="94" t="b">
        <v>0</v>
      </c>
      <c r="H128" s="75" t="s">
        <v>1232</v>
      </c>
      <c r="I128" s="112" t="s">
        <v>1235</v>
      </c>
      <c r="J128" s="77" t="str">
        <f>IF(L128&gt;1,VLOOKUP(L128,DB!$A$4:$B$500,2,0),"")</f>
        <v/>
      </c>
      <c r="K128" s="78"/>
      <c r="L128" s="74"/>
      <c r="M128" s="71" t="str">
        <f>IF(B128&gt;1,VLOOKUP(B128,DB!$D$4:$F$800,3,0),"")</f>
        <v>TAS</v>
      </c>
      <c r="N128" s="13"/>
      <c r="O128" s="74" t="str">
        <f t="shared" si="1"/>
        <v>RON</v>
      </c>
      <c r="Q128" s="1" t="str">
        <f t="shared" si="2"/>
        <v>B5</v>
      </c>
      <c r="R128" s="1" t="str">
        <f t="shared" si="3"/>
        <v>RON</v>
      </c>
      <c r="S128" s="1" t="str">
        <f t="shared" si="4"/>
        <v>ATR 72</v>
      </c>
      <c r="T128" s="1" t="str">
        <f t="shared" si="5"/>
        <v>PK-OTR</v>
      </c>
      <c r="U128" s="1" t="str">
        <f t="shared" si="6"/>
        <v>TAS</v>
      </c>
    </row>
    <row r="129" ht="15.75" customHeight="1">
      <c r="A129" s="81">
        <v>112.0</v>
      </c>
      <c r="B129" s="81" t="s">
        <v>193</v>
      </c>
      <c r="C129" s="81" t="str">
        <f>IF(B129&gt;1,VLOOKUP(B129,DB!$D$4:$E$800,2,0),"")</f>
        <v>A 320</v>
      </c>
      <c r="D129" s="82">
        <v>0.9604166666666667</v>
      </c>
      <c r="E129" s="105" t="b">
        <v>1</v>
      </c>
      <c r="F129" s="83"/>
      <c r="G129" s="92" t="b">
        <v>0</v>
      </c>
      <c r="H129" s="85" t="s">
        <v>1235</v>
      </c>
      <c r="I129" s="103" t="s">
        <v>1249</v>
      </c>
      <c r="J129" s="87" t="str">
        <f>IF(L129&gt;1,VLOOKUP(L129,DB!$A$4:$B$500,2,0),"")</f>
        <v/>
      </c>
      <c r="K129" s="88"/>
      <c r="L129" s="84"/>
      <c r="M129" s="81" t="str">
        <f>IF(B129&gt;1,VLOOKUP(B129,DB!$D$4:$F$800,3,0),"")</f>
        <v>BATIK AIR</v>
      </c>
      <c r="N129" s="96"/>
      <c r="O129" s="84" t="str">
        <f t="shared" si="1"/>
        <v>RON</v>
      </c>
      <c r="Q129" s="1" t="str">
        <f t="shared" si="2"/>
        <v>SA12</v>
      </c>
      <c r="R129" s="1" t="str">
        <f t="shared" si="3"/>
        <v>RON</v>
      </c>
      <c r="S129" s="1" t="str">
        <f t="shared" si="4"/>
        <v>A 320</v>
      </c>
      <c r="T129" s="1" t="str">
        <f t="shared" si="5"/>
        <v>PK-LAO</v>
      </c>
      <c r="U129" s="1" t="str">
        <f t="shared" si="6"/>
        <v>BATIK AIR</v>
      </c>
    </row>
    <row r="130" ht="15.75" customHeight="1">
      <c r="A130" s="71">
        <v>113.0</v>
      </c>
      <c r="B130" s="71"/>
      <c r="C130" s="71" t="str">
        <f>IF(B130&gt;1,VLOOKUP(B130,DB!$D$4:$E$800,2,0),"")</f>
        <v/>
      </c>
      <c r="D130" s="72"/>
      <c r="E130" s="104" t="b">
        <v>0</v>
      </c>
      <c r="F130" s="73"/>
      <c r="G130" s="94" t="b">
        <v>0</v>
      </c>
      <c r="H130" s="75"/>
      <c r="I130" s="112"/>
      <c r="J130" s="77" t="str">
        <f>IF(L130&gt;1,VLOOKUP(L130,DB!$A$4:$B$500,2,0),"")</f>
        <v/>
      </c>
      <c r="K130" s="78"/>
      <c r="L130" s="74"/>
      <c r="M130" s="71" t="str">
        <f>IF(B130&gt;1,VLOOKUP(B130,DB!$D$4:$F$800,3,0),"")</f>
        <v/>
      </c>
      <c r="N130" s="79"/>
      <c r="O130" s="74" t="str">
        <f t="shared" si="1"/>
        <v>RON</v>
      </c>
      <c r="Q130" s="1" t="str">
        <f t="shared" si="2"/>
        <v/>
      </c>
      <c r="R130" s="1" t="str">
        <f t="shared" si="3"/>
        <v>RON</v>
      </c>
      <c r="S130" s="1" t="str">
        <f t="shared" si="4"/>
        <v/>
      </c>
      <c r="T130" s="1" t="str">
        <f t="shared" si="5"/>
        <v/>
      </c>
      <c r="U130" s="1" t="str">
        <f t="shared" si="6"/>
        <v/>
      </c>
    </row>
    <row r="131" ht="15.75" customHeight="1">
      <c r="A131" s="81">
        <v>114.0</v>
      </c>
      <c r="B131" s="81"/>
      <c r="C131" s="81" t="str">
        <f>IF(B131&gt;1,VLOOKUP(B131,DB!$D$4:$E$800,2,0),"")</f>
        <v/>
      </c>
      <c r="D131" s="82"/>
      <c r="E131" s="105" t="b">
        <v>0</v>
      </c>
      <c r="F131" s="83"/>
      <c r="G131" s="92" t="b">
        <v>0</v>
      </c>
      <c r="H131" s="85"/>
      <c r="I131" s="103"/>
      <c r="J131" s="87" t="str">
        <f>IF(L131&gt;1,VLOOKUP(L131,DB!$A$4:$B$500,2,0),"")</f>
        <v/>
      </c>
      <c r="K131" s="88"/>
      <c r="L131" s="84"/>
      <c r="M131" s="81" t="str">
        <f>IF(B131&gt;1,VLOOKUP(B131,DB!$D$4:$F$800,3,0),"")</f>
        <v/>
      </c>
      <c r="N131" s="96"/>
      <c r="O131" s="84" t="str">
        <f t="shared" si="1"/>
        <v>RON</v>
      </c>
      <c r="Q131" s="1" t="str">
        <f t="shared" si="2"/>
        <v/>
      </c>
      <c r="R131" s="1" t="str">
        <f t="shared" si="3"/>
        <v>RON</v>
      </c>
      <c r="S131" s="1" t="str">
        <f t="shared" si="4"/>
        <v/>
      </c>
      <c r="T131" s="1" t="str">
        <f t="shared" si="5"/>
        <v/>
      </c>
      <c r="U131" s="1" t="str">
        <f t="shared" si="6"/>
        <v/>
      </c>
    </row>
    <row r="132" ht="15.75" customHeight="1">
      <c r="A132" s="71">
        <v>115.0</v>
      </c>
      <c r="B132" s="71"/>
      <c r="C132" s="71" t="str">
        <f>IF(B132&gt;1,VLOOKUP(B132,DB!$D$4:$E$800,2,0),"")</f>
        <v/>
      </c>
      <c r="D132" s="72"/>
      <c r="E132" s="104" t="b">
        <v>0</v>
      </c>
      <c r="F132" s="73"/>
      <c r="G132" s="94" t="b">
        <v>0</v>
      </c>
      <c r="H132" s="75"/>
      <c r="I132" s="76"/>
      <c r="J132" s="77" t="str">
        <f>IF(L132&gt;1,VLOOKUP(L132,DB!$A$4:$B$500,2,0),"")</f>
        <v/>
      </c>
      <c r="K132" s="78"/>
      <c r="L132" s="74"/>
      <c r="M132" s="71" t="str">
        <f>IF(B132&gt;1,VLOOKUP(B132,DB!$D$4:$F$800,3,0),"")</f>
        <v/>
      </c>
      <c r="N132" s="13"/>
      <c r="O132" s="74" t="str">
        <f t="shared" si="1"/>
        <v>RON</v>
      </c>
      <c r="Q132" s="1" t="str">
        <f t="shared" si="2"/>
        <v/>
      </c>
      <c r="R132" s="1" t="str">
        <f t="shared" si="3"/>
        <v>RON</v>
      </c>
      <c r="S132" s="1" t="str">
        <f t="shared" si="4"/>
        <v/>
      </c>
      <c r="T132" s="1" t="str">
        <f t="shared" si="5"/>
        <v/>
      </c>
      <c r="U132" s="1" t="str">
        <f t="shared" si="6"/>
        <v/>
      </c>
    </row>
    <row r="133" ht="15.75" customHeight="1">
      <c r="A133" s="81">
        <v>116.0</v>
      </c>
      <c r="B133" s="81"/>
      <c r="C133" s="81" t="str">
        <f>IF(B133&gt;1,VLOOKUP(B133,DB!$D$4:$E$800,2,0),"")</f>
        <v/>
      </c>
      <c r="D133" s="82"/>
      <c r="E133" s="105" t="b">
        <v>0</v>
      </c>
      <c r="F133" s="83"/>
      <c r="G133" s="92" t="b">
        <v>0</v>
      </c>
      <c r="H133" s="85"/>
      <c r="I133" s="86" t="str">
        <f>IF(K133&gt;1,VLOOKUP(K133,DB!$A$4:$B$500,2,0),"")</f>
        <v/>
      </c>
      <c r="J133" s="87" t="str">
        <f>IF(L133&gt;1,VLOOKUP(L133,DB!$A$4:$B$500,2,0),"")</f>
        <v/>
      </c>
      <c r="K133" s="88"/>
      <c r="L133" s="84"/>
      <c r="M133" s="81" t="str">
        <f>IF(B133&gt;1,VLOOKUP(B133,DB!$D$4:$F$800,3,0),"")</f>
        <v/>
      </c>
      <c r="N133" s="96"/>
      <c r="O133" s="84" t="str">
        <f t="shared" si="1"/>
        <v>RON</v>
      </c>
      <c r="Q133" s="1" t="str">
        <f t="shared" si="2"/>
        <v/>
      </c>
      <c r="R133" s="1" t="str">
        <f t="shared" si="3"/>
        <v>RON</v>
      </c>
      <c r="S133" s="1" t="str">
        <f t="shared" si="4"/>
        <v/>
      </c>
      <c r="T133" s="1" t="str">
        <f t="shared" si="5"/>
        <v/>
      </c>
      <c r="U133" s="1" t="str">
        <f t="shared" si="6"/>
        <v/>
      </c>
    </row>
    <row r="134" ht="15.75" customHeight="1">
      <c r="A134" s="90">
        <v>117.0</v>
      </c>
      <c r="B134" s="90"/>
      <c r="C134" s="71" t="str">
        <f>IF(B134&gt;1,VLOOKUP(B134,DB!$D$4:$E$800,2,0),"")</f>
        <v/>
      </c>
      <c r="D134" s="117"/>
      <c r="E134" s="118" t="b">
        <v>0</v>
      </c>
      <c r="F134" s="119"/>
      <c r="G134" s="120" t="b">
        <v>0</v>
      </c>
      <c r="H134" s="121"/>
      <c r="I134" s="76" t="str">
        <f>IF(K134&gt;1,VLOOKUP(K134,DB!$A$4:$B$500,2,0),"")</f>
        <v/>
      </c>
      <c r="J134" s="77" t="str">
        <f>IF(L134&gt;1,VLOOKUP(L134,DB!$A$4:$B$500,2,0),"")</f>
        <v/>
      </c>
      <c r="K134" s="122"/>
      <c r="L134" s="123"/>
      <c r="M134" s="71" t="str">
        <f>IF(B134&gt;1,VLOOKUP(B134,DB!$D$4:$F$800,3,0),"")</f>
        <v/>
      </c>
      <c r="N134" s="124"/>
      <c r="O134" s="123" t="str">
        <f t="shared" si="1"/>
        <v>RON</v>
      </c>
      <c r="Q134" s="1" t="str">
        <f t="shared" si="2"/>
        <v/>
      </c>
      <c r="R134" s="1" t="str">
        <f t="shared" si="3"/>
        <v>RON</v>
      </c>
      <c r="S134" s="1" t="str">
        <f t="shared" si="4"/>
        <v/>
      </c>
      <c r="T134" s="1" t="str">
        <f t="shared" si="5"/>
        <v/>
      </c>
      <c r="U134" s="1" t="str">
        <f t="shared" si="6"/>
        <v/>
      </c>
    </row>
    <row r="135" ht="15.75" customHeight="1">
      <c r="A135" s="81">
        <v>118.0</v>
      </c>
      <c r="B135" s="81"/>
      <c r="C135" s="81" t="str">
        <f>IF(B135&gt;1,VLOOKUP(B135,DB!$D$4:$E$800,2,0),"")</f>
        <v/>
      </c>
      <c r="D135" s="82"/>
      <c r="E135" s="105" t="b">
        <v>0</v>
      </c>
      <c r="F135" s="83"/>
      <c r="G135" s="92" t="b">
        <v>0</v>
      </c>
      <c r="H135" s="85"/>
      <c r="I135" s="86" t="str">
        <f>IF(K135&gt;1,VLOOKUP(K135,DB!$A$4:$B$500,2,0),"")</f>
        <v/>
      </c>
      <c r="J135" s="87" t="str">
        <f>IF(L135&gt;1,VLOOKUP(L135,DB!$A$4:$B$500,2,0),"")</f>
        <v/>
      </c>
      <c r="K135" s="88"/>
      <c r="L135" s="84"/>
      <c r="M135" s="81" t="str">
        <f>IF(B135&gt;1,VLOOKUP(B135,DB!$D$4:$F$800,3,0),"")</f>
        <v/>
      </c>
      <c r="N135" s="96"/>
      <c r="O135" s="84" t="str">
        <f t="shared" si="1"/>
        <v>RON</v>
      </c>
      <c r="Q135" s="1" t="str">
        <f t="shared" si="2"/>
        <v/>
      </c>
      <c r="R135" s="1" t="str">
        <f t="shared" si="3"/>
        <v>RON</v>
      </c>
      <c r="S135" s="1" t="str">
        <f t="shared" si="4"/>
        <v/>
      </c>
      <c r="T135" s="1" t="str">
        <f t="shared" si="5"/>
        <v/>
      </c>
      <c r="U135" s="1" t="str">
        <f t="shared" si="6"/>
        <v/>
      </c>
    </row>
    <row r="136" ht="15.75" customHeight="1">
      <c r="A136" s="90">
        <v>119.0</v>
      </c>
      <c r="B136" s="90"/>
      <c r="C136" s="71" t="str">
        <f>IF(B136&gt;1,VLOOKUP(B136,DB!$D$4:$E$800,2,0),"")</f>
        <v/>
      </c>
      <c r="D136" s="117"/>
      <c r="E136" s="118" t="b">
        <v>0</v>
      </c>
      <c r="F136" s="119"/>
      <c r="G136" s="120" t="b">
        <v>0</v>
      </c>
      <c r="H136" s="121"/>
      <c r="I136" s="76" t="str">
        <f>IF(K136&gt;1,VLOOKUP(K136,DB!$A$4:$B$500,2,0),"")</f>
        <v/>
      </c>
      <c r="J136" s="77" t="str">
        <f>IF(L136&gt;1,VLOOKUP(L136,DB!$A$4:$B$500,2,0),"")</f>
        <v/>
      </c>
      <c r="K136" s="122"/>
      <c r="L136" s="123"/>
      <c r="M136" s="71" t="str">
        <f>IF(B136&gt;1,VLOOKUP(B136,DB!$D$4:$F$800,3,0),"")</f>
        <v/>
      </c>
      <c r="N136" s="124"/>
      <c r="O136" s="123" t="str">
        <f t="shared" si="1"/>
        <v>RON</v>
      </c>
      <c r="Q136" s="1" t="str">
        <f t="shared" si="2"/>
        <v/>
      </c>
      <c r="R136" s="1" t="str">
        <f t="shared" si="3"/>
        <v>RON</v>
      </c>
      <c r="S136" s="1" t="str">
        <f t="shared" si="4"/>
        <v/>
      </c>
      <c r="T136" s="1" t="str">
        <f t="shared" si="5"/>
        <v/>
      </c>
      <c r="U136" s="1" t="str">
        <f t="shared" si="6"/>
        <v/>
      </c>
    </row>
    <row r="137" ht="15.75" customHeight="1">
      <c r="A137" s="81">
        <v>120.0</v>
      </c>
      <c r="B137" s="81"/>
      <c r="C137" s="81" t="str">
        <f>IF(B137&gt;1,VLOOKUP(B137,DB!$D$4:$E$800,2,0),"")</f>
        <v/>
      </c>
      <c r="D137" s="82"/>
      <c r="E137" s="105" t="b">
        <v>0</v>
      </c>
      <c r="F137" s="83"/>
      <c r="G137" s="92" t="b">
        <v>0</v>
      </c>
      <c r="H137" s="85"/>
      <c r="I137" s="86" t="str">
        <f>IF(K137&gt;1,VLOOKUP(K137,DB!$A$4:$B$500,2,0),"")</f>
        <v/>
      </c>
      <c r="J137" s="87" t="str">
        <f>IF(L137&gt;1,VLOOKUP(L137,DB!$A$4:$B$500,2,0),"")</f>
        <v/>
      </c>
      <c r="K137" s="88"/>
      <c r="L137" s="84"/>
      <c r="M137" s="81" t="str">
        <f>IF(B137&gt;1,VLOOKUP(B137,DB!$D$4:$F$800,3,0),"")</f>
        <v/>
      </c>
      <c r="N137" s="96"/>
      <c r="O137" s="84" t="str">
        <f t="shared" si="1"/>
        <v>RON</v>
      </c>
      <c r="Q137" s="1" t="str">
        <f t="shared" si="2"/>
        <v/>
      </c>
      <c r="R137" s="1" t="str">
        <f t="shared" si="3"/>
        <v>RON</v>
      </c>
      <c r="S137" s="1" t="str">
        <f t="shared" si="4"/>
        <v/>
      </c>
      <c r="T137" s="1" t="str">
        <f t="shared" si="5"/>
        <v/>
      </c>
      <c r="U137" s="1" t="str">
        <f t="shared" si="6"/>
        <v/>
      </c>
    </row>
    <row r="138" ht="15.75" customHeight="1">
      <c r="A138" s="90">
        <v>121.0</v>
      </c>
      <c r="B138" s="90"/>
      <c r="C138" s="71" t="str">
        <f>IF(B138&gt;1,VLOOKUP(B138,DB!$D$4:$E$800,2,0),"")</f>
        <v/>
      </c>
      <c r="D138" s="117"/>
      <c r="E138" s="118" t="b">
        <v>0</v>
      </c>
      <c r="F138" s="119"/>
      <c r="G138" s="120" t="b">
        <v>0</v>
      </c>
      <c r="H138" s="121"/>
      <c r="I138" s="76" t="str">
        <f>IF(K138&gt;1,VLOOKUP(K138,DB!$A$4:$B$500,2,0),"")</f>
        <v/>
      </c>
      <c r="J138" s="77" t="str">
        <f>IF(L138&gt;1,VLOOKUP(L138,DB!$A$4:$B$500,2,0),"")</f>
        <v/>
      </c>
      <c r="K138" s="122"/>
      <c r="L138" s="123"/>
      <c r="M138" s="71" t="str">
        <f>IF(B138&gt;1,VLOOKUP(B138,DB!$D$4:$F$800,3,0),"")</f>
        <v/>
      </c>
      <c r="N138" s="124"/>
      <c r="O138" s="123" t="str">
        <f t="shared" si="1"/>
        <v>RON</v>
      </c>
      <c r="Q138" s="1" t="str">
        <f t="shared" si="2"/>
        <v/>
      </c>
      <c r="R138" s="1" t="str">
        <f t="shared" si="3"/>
        <v>RON</v>
      </c>
      <c r="S138" s="1" t="str">
        <f t="shared" si="4"/>
        <v/>
      </c>
      <c r="T138" s="1" t="str">
        <f t="shared" si="5"/>
        <v/>
      </c>
      <c r="U138" s="1" t="str">
        <f t="shared" si="6"/>
        <v/>
      </c>
    </row>
    <row r="139" ht="15.75" customHeight="1">
      <c r="A139" s="81">
        <v>122.0</v>
      </c>
      <c r="B139" s="81"/>
      <c r="C139" s="81" t="str">
        <f>IF(B139&gt;1,VLOOKUP(B139,DB!$D$4:$E$800,2,0),"")</f>
        <v/>
      </c>
      <c r="D139" s="82"/>
      <c r="E139" s="105" t="b">
        <v>0</v>
      </c>
      <c r="F139" s="83"/>
      <c r="G139" s="92" t="b">
        <v>0</v>
      </c>
      <c r="H139" s="85"/>
      <c r="I139" s="86" t="str">
        <f>IF(K139&gt;1,VLOOKUP(K139,DB!$A$4:$B$500,2,0),"")</f>
        <v/>
      </c>
      <c r="J139" s="87" t="str">
        <f>IF(L139&gt;1,VLOOKUP(L139,DB!$A$4:$B$500,2,0),"")</f>
        <v/>
      </c>
      <c r="K139" s="88"/>
      <c r="L139" s="84"/>
      <c r="M139" s="81" t="str">
        <f>IF(B139&gt;1,VLOOKUP(B139,DB!$D$4:$F$800,3,0),"")</f>
        <v/>
      </c>
      <c r="N139" s="96"/>
      <c r="O139" s="84" t="str">
        <f t="shared" si="1"/>
        <v>RON</v>
      </c>
      <c r="Q139" s="1" t="str">
        <f t="shared" si="2"/>
        <v/>
      </c>
      <c r="R139" s="1" t="str">
        <f t="shared" si="3"/>
        <v>RON</v>
      </c>
      <c r="S139" s="1" t="str">
        <f t="shared" si="4"/>
        <v/>
      </c>
      <c r="T139" s="1" t="str">
        <f t="shared" si="5"/>
        <v/>
      </c>
      <c r="U139" s="1" t="str">
        <f t="shared" si="6"/>
        <v/>
      </c>
    </row>
    <row r="140" ht="15.75" customHeight="1">
      <c r="A140" s="90">
        <v>123.0</v>
      </c>
      <c r="B140" s="90"/>
      <c r="C140" s="71" t="str">
        <f>IF(B140&gt;1,VLOOKUP(B140,DB!$D$4:$E$800,2,0),"")</f>
        <v/>
      </c>
      <c r="D140" s="117"/>
      <c r="E140" s="118" t="b">
        <v>0</v>
      </c>
      <c r="F140" s="119"/>
      <c r="G140" s="120" t="b">
        <v>0</v>
      </c>
      <c r="H140" s="121"/>
      <c r="I140" s="76" t="str">
        <f>IF(K140&gt;1,VLOOKUP(K140,DB!$A$4:$B$500,2,0),"")</f>
        <v/>
      </c>
      <c r="J140" s="77" t="str">
        <f>IF(L140&gt;1,VLOOKUP(L140,DB!$A$4:$B$500,2,0),"")</f>
        <v/>
      </c>
      <c r="K140" s="122"/>
      <c r="L140" s="123"/>
      <c r="M140" s="71" t="str">
        <f>IF(B140&gt;1,VLOOKUP(B140,DB!$D$4:$F$800,3,0),"")</f>
        <v/>
      </c>
      <c r="N140" s="124"/>
      <c r="O140" s="123" t="str">
        <f t="shared" si="1"/>
        <v>RON</v>
      </c>
      <c r="Q140" s="1" t="str">
        <f t="shared" si="2"/>
        <v/>
      </c>
      <c r="R140" s="1" t="str">
        <f t="shared" si="3"/>
        <v>RON</v>
      </c>
      <c r="S140" s="1" t="str">
        <f t="shared" si="4"/>
        <v/>
      </c>
      <c r="T140" s="1" t="str">
        <f t="shared" si="5"/>
        <v/>
      </c>
      <c r="U140" s="1" t="str">
        <f t="shared" si="6"/>
        <v/>
      </c>
    </row>
    <row r="141" ht="15.75" customHeight="1">
      <c r="A141" s="81">
        <v>124.0</v>
      </c>
      <c r="B141" s="81"/>
      <c r="C141" s="81" t="str">
        <f>IF(B141&gt;1,VLOOKUP(B141,DB!$D$4:$E$800,2,0),"")</f>
        <v/>
      </c>
      <c r="D141" s="82"/>
      <c r="E141" s="105" t="b">
        <v>0</v>
      </c>
      <c r="F141" s="83"/>
      <c r="G141" s="92" t="b">
        <v>0</v>
      </c>
      <c r="H141" s="85"/>
      <c r="I141" s="86" t="str">
        <f>IF(K141&gt;1,VLOOKUP(K141,DB!$A$4:$B$500,2,0),"")</f>
        <v/>
      </c>
      <c r="J141" s="87" t="str">
        <f>IF(L141&gt;1,VLOOKUP(L141,DB!$A$4:$B$500,2,0),"")</f>
        <v/>
      </c>
      <c r="K141" s="88"/>
      <c r="L141" s="84"/>
      <c r="M141" s="81" t="str">
        <f>IF(B141&gt;1,VLOOKUP(B141,DB!$D$4:$F$800,3,0),"")</f>
        <v/>
      </c>
      <c r="N141" s="96"/>
      <c r="O141" s="84" t="str">
        <f t="shared" si="1"/>
        <v>RON</v>
      </c>
      <c r="Q141" s="1" t="str">
        <f t="shared" si="2"/>
        <v/>
      </c>
      <c r="R141" s="1" t="str">
        <f t="shared" si="3"/>
        <v>RON</v>
      </c>
      <c r="S141" s="1" t="str">
        <f t="shared" si="4"/>
        <v/>
      </c>
      <c r="T141" s="1" t="str">
        <f t="shared" si="5"/>
        <v/>
      </c>
      <c r="U141" s="1" t="str">
        <f t="shared" si="6"/>
        <v/>
      </c>
    </row>
    <row r="142" ht="15.75" customHeight="1">
      <c r="A142" s="90">
        <v>125.0</v>
      </c>
      <c r="B142" s="90"/>
      <c r="C142" s="71" t="str">
        <f>IF(B142&gt;1,VLOOKUP(B142,DB!$D$4:$E$800,2,0),"")</f>
        <v/>
      </c>
      <c r="D142" s="117"/>
      <c r="E142" s="118" t="b">
        <v>0</v>
      </c>
      <c r="F142" s="119"/>
      <c r="G142" s="120" t="b">
        <v>0</v>
      </c>
      <c r="H142" s="121"/>
      <c r="I142" s="76" t="str">
        <f>IF(K142&gt;1,VLOOKUP(K142,DB!$A$4:$B$500,2,0),"")</f>
        <v/>
      </c>
      <c r="J142" s="77" t="str">
        <f>IF(L142&gt;1,VLOOKUP(L142,DB!$A$4:$B$500,2,0),"")</f>
        <v/>
      </c>
      <c r="K142" s="122"/>
      <c r="L142" s="123"/>
      <c r="M142" s="71" t="str">
        <f>IF(B142&gt;1,VLOOKUP(B142,DB!$D$4:$F$800,3,0),"")</f>
        <v/>
      </c>
      <c r="N142" s="124"/>
      <c r="O142" s="123" t="str">
        <f t="shared" si="1"/>
        <v>RON</v>
      </c>
      <c r="Q142" s="1" t="str">
        <f t="shared" si="2"/>
        <v/>
      </c>
      <c r="R142" s="1" t="str">
        <f t="shared" si="3"/>
        <v>RON</v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81">
        <v>126.0</v>
      </c>
      <c r="B143" s="81"/>
      <c r="C143" s="81" t="str">
        <f>IF(B143&gt;1,VLOOKUP(B143,DB!$D$4:$E$800,2,0),"")</f>
        <v/>
      </c>
      <c r="D143" s="82"/>
      <c r="E143" s="105" t="b">
        <v>0</v>
      </c>
      <c r="F143" s="83"/>
      <c r="G143" s="92" t="b">
        <v>0</v>
      </c>
      <c r="H143" s="85"/>
      <c r="I143" s="86" t="str">
        <f>IF(K143&gt;1,VLOOKUP(K143,DB!$A$4:$B$500,2,0),"")</f>
        <v/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/>
      </c>
      <c r="N143" s="96"/>
      <c r="O143" s="84" t="str">
        <f t="shared" si="1"/>
        <v>RON</v>
      </c>
      <c r="Q143" s="1" t="str">
        <f t="shared" si="2"/>
        <v/>
      </c>
      <c r="R143" s="1" t="str">
        <f t="shared" si="3"/>
        <v>RON</v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90">
        <v>127.0</v>
      </c>
      <c r="B144" s="90"/>
      <c r="C144" s="71" t="str">
        <f>IF(B144&gt;1,VLOOKUP(B144,DB!$D$4:$E$800,2,0),"")</f>
        <v/>
      </c>
      <c r="D144" s="117"/>
      <c r="E144" s="118" t="b">
        <v>0</v>
      </c>
      <c r="F144" s="119"/>
      <c r="G144" s="120" t="b">
        <v>0</v>
      </c>
      <c r="H144" s="121"/>
      <c r="I144" s="76" t="str">
        <f>IF(K144&gt;1,VLOOKUP(K144,DB!$A$4:$B$500,2,0),"")</f>
        <v/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/>
      </c>
      <c r="N144" s="124"/>
      <c r="O144" s="123" t="str">
        <f t="shared" si="1"/>
        <v>RON</v>
      </c>
      <c r="Q144" s="1" t="str">
        <f t="shared" si="2"/>
        <v/>
      </c>
      <c r="R144" s="1" t="str">
        <f t="shared" si="3"/>
        <v>RON</v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81">
        <v>128.0</v>
      </c>
      <c r="B145" s="81"/>
      <c r="C145" s="81" t="str">
        <f>IF(B145&gt;1,VLOOKUP(B145,DB!$D$4:$E$800,2,0),"")</f>
        <v/>
      </c>
      <c r="D145" s="82"/>
      <c r="E145" s="105" t="b">
        <v>0</v>
      </c>
      <c r="F145" s="83"/>
      <c r="G145" s="92" t="b">
        <v>0</v>
      </c>
      <c r="H145" s="85"/>
      <c r="I145" s="86" t="str">
        <f>IF(K145&gt;1,VLOOKUP(K145,DB!$A$4:$B$500,2,0),"")</f>
        <v/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/>
      </c>
      <c r="N145" s="96"/>
      <c r="O145" s="84" t="str">
        <f t="shared" si="1"/>
        <v>RON</v>
      </c>
      <c r="Q145" s="1" t="str">
        <f t="shared" si="2"/>
        <v/>
      </c>
      <c r="R145" s="1" t="str">
        <f t="shared" si="3"/>
        <v>RON</v>
      </c>
      <c r="S145" s="1" t="str">
        <f t="shared" si="4"/>
        <v/>
      </c>
      <c r="T145" s="1" t="str">
        <f t="shared" si="5"/>
        <v/>
      </c>
      <c r="U145" s="1" t="str">
        <f t="shared" si="6"/>
        <v/>
      </c>
    </row>
    <row r="146" ht="15.75" customHeight="1">
      <c r="A146" s="90">
        <v>129.0</v>
      </c>
      <c r="B146" s="90"/>
      <c r="C146" s="71" t="str">
        <f>IF(B146&gt;1,VLOOKUP(B146,DB!$D$4:$E$800,2,0),"")</f>
        <v/>
      </c>
      <c r="D146" s="117"/>
      <c r="E146" s="118" t="b">
        <v>0</v>
      </c>
      <c r="F146" s="119"/>
      <c r="G146" s="120" t="b">
        <v>0</v>
      </c>
      <c r="H146" s="121"/>
      <c r="I146" s="76" t="str">
        <f>IF(K146&gt;1,VLOOKUP(K146,DB!$A$4:$B$500,2,0),"")</f>
        <v/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/>
      </c>
      <c r="N146" s="124"/>
      <c r="O146" s="123" t="str">
        <f t="shared" si="1"/>
        <v>RON</v>
      </c>
      <c r="Q146" s="1" t="str">
        <f t="shared" si="2"/>
        <v/>
      </c>
      <c r="R146" s="1" t="str">
        <f t="shared" si="3"/>
        <v>RON</v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81">
        <v>130.0</v>
      </c>
      <c r="B147" s="81"/>
      <c r="C147" s="81" t="str">
        <f>IF(B147&gt;1,VLOOKUP(B147,DB!$D$4:$E$800,2,0),"")</f>
        <v/>
      </c>
      <c r="D147" s="82"/>
      <c r="E147" s="105" t="b">
        <v>0</v>
      </c>
      <c r="F147" s="83"/>
      <c r="G147" s="92" t="b">
        <v>0</v>
      </c>
      <c r="H147" s="85"/>
      <c r="I147" s="86" t="str">
        <f>IF(K147&gt;1,VLOOKUP(K147,DB!$A$4:$B$500,2,0),"")</f>
        <v/>
      </c>
      <c r="J147" s="87" t="str">
        <f>IF(L147&gt;1,VLOOKUP(L147,DB!$A$4:$B$500,2,0),"")</f>
        <v/>
      </c>
      <c r="K147" s="88"/>
      <c r="L147" s="84"/>
      <c r="M147" s="81" t="str">
        <f>IF(B147&gt;1,VLOOKUP(B147,DB!$D$4:$F$800,3,0),"")</f>
        <v/>
      </c>
      <c r="N147" s="96"/>
      <c r="O147" s="84" t="str">
        <f t="shared" si="1"/>
        <v>RON</v>
      </c>
      <c r="Q147" s="1" t="str">
        <f t="shared" si="2"/>
        <v/>
      </c>
      <c r="R147" s="1" t="str">
        <f t="shared" si="3"/>
        <v>RON</v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90">
        <v>131.0</v>
      </c>
      <c r="B148" s="90"/>
      <c r="C148" s="71" t="str">
        <f>IF(B148&gt;1,VLOOKUP(B148,DB!$D$4:$E$800,2,0),"")</f>
        <v/>
      </c>
      <c r="D148" s="117"/>
      <c r="E148" s="118" t="b">
        <v>0</v>
      </c>
      <c r="F148" s="119"/>
      <c r="G148" s="120" t="b">
        <v>0</v>
      </c>
      <c r="H148" s="121"/>
      <c r="I148" s="76" t="str">
        <f>IF(K148&gt;1,VLOOKUP(K148,DB!$A$4:$B$500,2,0),"")</f>
        <v/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/>
      </c>
      <c r="N148" s="124"/>
      <c r="O148" s="123" t="str">
        <f t="shared" si="1"/>
        <v>RON</v>
      </c>
      <c r="Q148" s="1" t="str">
        <f t="shared" si="2"/>
        <v/>
      </c>
      <c r="R148" s="1" t="str">
        <f t="shared" si="3"/>
        <v>RON</v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2"/>
      <c r="E149" s="105" t="b">
        <v>0</v>
      </c>
      <c r="F149" s="83"/>
      <c r="G149" s="92" t="b">
        <v>0</v>
      </c>
      <c r="H149" s="85"/>
      <c r="I149" s="86" t="str">
        <f>IF(K149&gt;1,VLOOKUP(K149,DB!$A$4:$B$500,2,0),"")</f>
        <v/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/>
      </c>
      <c r="N149" s="96"/>
      <c r="O149" s="84" t="str">
        <f t="shared" si="1"/>
        <v>RON</v>
      </c>
      <c r="Q149" s="1" t="str">
        <f t="shared" si="2"/>
        <v/>
      </c>
      <c r="R149" s="1" t="str">
        <f t="shared" si="3"/>
        <v>RON</v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117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1"/>
        <v>RON</v>
      </c>
      <c r="Q150" s="1" t="str">
        <f t="shared" si="2"/>
        <v/>
      </c>
      <c r="R150" s="1" t="str">
        <f t="shared" si="3"/>
        <v>RON</v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1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1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1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1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1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1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1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1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1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1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1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1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1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1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1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1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1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45843.0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1267</v>
      </c>
      <c r="D10" s="27"/>
      <c r="E10" s="26" t="s">
        <v>1180</v>
      </c>
      <c r="F10" s="28"/>
      <c r="G10" s="28"/>
      <c r="H10" s="27"/>
    </row>
    <row r="11" ht="15.75" customHeight="1">
      <c r="A11" s="25"/>
      <c r="B11" s="21"/>
      <c r="C11" s="29" t="s">
        <v>1268</v>
      </c>
      <c r="D11" s="30"/>
      <c r="E11" s="26" t="s">
        <v>1182</v>
      </c>
      <c r="F11" s="28"/>
      <c r="G11" s="28"/>
      <c r="H11" s="27"/>
    </row>
    <row r="12" ht="15.75" customHeight="1">
      <c r="A12" s="25"/>
      <c r="B12" s="21"/>
      <c r="C12" s="29" t="s">
        <v>1269</v>
      </c>
      <c r="D12" s="30"/>
      <c r="E12" s="29" t="s">
        <v>1184</v>
      </c>
      <c r="F12" s="31"/>
      <c r="G12" s="31"/>
      <c r="H12" s="30"/>
    </row>
    <row r="13" ht="15.75" customHeight="1">
      <c r="A13" s="32"/>
      <c r="B13" s="33"/>
      <c r="C13" s="34"/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6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2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2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916</v>
      </c>
      <c r="C27" s="81" t="str">
        <f>IF(B27&gt;1,VLOOKUP(B27,DB!$D$4:$E$800,2,0),"")</f>
        <v>HK 800</v>
      </c>
      <c r="D27" s="82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1211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N-2409K</v>
      </c>
      <c r="U27" s="1" t="str">
        <f t="shared" si="6"/>
        <v>AFM</v>
      </c>
    </row>
    <row r="28" ht="15.75" customHeight="1">
      <c r="A28" s="71">
        <v>11.0</v>
      </c>
      <c r="B28" s="71" t="s">
        <v>963</v>
      </c>
      <c r="C28" s="71" t="str">
        <f>IF(B28&gt;1,VLOOKUP(B28,DB!$D$4:$E$800,2,0),"")</f>
        <v>HK 800</v>
      </c>
      <c r="D28" s="72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">
        <v>1214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HK 800</v>
      </c>
      <c r="T28" s="1" t="str">
        <f t="shared" si="5"/>
        <v>T7-FCN</v>
      </c>
      <c r="U28" s="1" t="str">
        <f t="shared" si="6"/>
        <v>KARISMA</v>
      </c>
    </row>
    <row r="29" ht="15.75" customHeight="1">
      <c r="A29" s="81">
        <v>12.0</v>
      </c>
      <c r="B29" s="81" t="s">
        <v>753</v>
      </c>
      <c r="C29" s="81" t="str">
        <f>IF(B29&gt;1,VLOOKUP(B29,DB!$D$4:$E$800,2,0),"")</f>
        <v>CT 680</v>
      </c>
      <c r="D29" s="82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tr">
        <f>IF(B29&gt;1,VLOOKUP(B29,DB!$D$4:$F$800,3,0),"")</f>
        <v>JIP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CT 680</v>
      </c>
      <c r="T29" s="1" t="str">
        <f t="shared" si="5"/>
        <v>N-977JH</v>
      </c>
      <c r="U29" s="1" t="str">
        <f t="shared" si="6"/>
        <v>JIP</v>
      </c>
    </row>
    <row r="30" ht="15.75" customHeight="1">
      <c r="A30" s="71">
        <v>13.0</v>
      </c>
      <c r="B30" s="71" t="s">
        <v>785</v>
      </c>
      <c r="C30" s="71" t="str">
        <f>IF(B30&gt;1,VLOOKUP(B30,DB!$D$4:$E$800,2,0),"")</f>
        <v>L 1000</v>
      </c>
      <c r="D30" s="72" t="s">
        <v>7</v>
      </c>
      <c r="E30" s="73" t="b">
        <v>0</v>
      </c>
      <c r="F30" s="73">
        <v>0.23680555555555555</v>
      </c>
      <c r="G30" s="74" t="b">
        <v>1</v>
      </c>
      <c r="H30" s="75" t="s">
        <v>1217</v>
      </c>
      <c r="I30" s="76" t="str">
        <f>IF(K30&gt;1,VLOOKUP(K30,DB!$A$4:$B$500,2,0),"")</f>
        <v>EX RON</v>
      </c>
      <c r="J30" s="74" t="s">
        <v>1216</v>
      </c>
      <c r="K30" s="78" t="s">
        <v>7</v>
      </c>
      <c r="L30" s="74"/>
      <c r="M30" s="71" t="s">
        <v>787</v>
      </c>
      <c r="N30" s="79"/>
      <c r="O30" s="74" t="str">
        <f t="shared" si="1"/>
        <v/>
      </c>
      <c r="Q30" s="1" t="str">
        <f t="shared" si="2"/>
        <v/>
      </c>
      <c r="R30" s="1" t="str">
        <f t="shared" si="3"/>
        <v/>
      </c>
      <c r="S30" s="1" t="str">
        <f t="shared" si="4"/>
        <v/>
      </c>
      <c r="T30" s="1" t="str">
        <f t="shared" si="5"/>
        <v/>
      </c>
      <c r="U30" s="1" t="str">
        <f t="shared" si="6"/>
        <v/>
      </c>
    </row>
    <row r="31" ht="15.75" customHeight="1">
      <c r="A31" s="81">
        <v>14.0</v>
      </c>
      <c r="B31" s="81" t="s">
        <v>806</v>
      </c>
      <c r="C31" s="81" t="str">
        <f>IF(B31&gt;1,VLOOKUP(B31,DB!$D$4:$E$800,2,0),"")</f>
        <v>EC 135</v>
      </c>
      <c r="D31" s="82" t="s">
        <v>7</v>
      </c>
      <c r="E31" s="83" t="b">
        <v>0</v>
      </c>
      <c r="F31" s="83"/>
      <c r="G31" s="84" t="b">
        <v>0</v>
      </c>
      <c r="H31" s="85" t="s">
        <v>1219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">
        <v>787</v>
      </c>
      <c r="N31" s="89"/>
      <c r="O31" s="84" t="str">
        <f t="shared" si="1"/>
        <v>RON</v>
      </c>
      <c r="Q31" s="1" t="str">
        <f t="shared" si="2"/>
        <v>SA02</v>
      </c>
      <c r="R31" s="1" t="str">
        <f t="shared" si="3"/>
        <v>RON</v>
      </c>
      <c r="S31" s="1" t="str">
        <f t="shared" si="4"/>
        <v>EC 135</v>
      </c>
      <c r="T31" s="1" t="str">
        <f t="shared" si="5"/>
        <v>PK-RJH</v>
      </c>
      <c r="U31" s="1" t="str">
        <f t="shared" si="6"/>
        <v>PREMI</v>
      </c>
    </row>
    <row r="32" ht="15.75" customHeight="1">
      <c r="A32" s="71">
        <v>15.0</v>
      </c>
      <c r="B32" s="71" t="s">
        <v>912</v>
      </c>
      <c r="C32" s="71" t="str">
        <f>IF(B32&gt;1,VLOOKUP(B32,DB!$D$4:$E$800,2,0),"")</f>
        <v>GLEX</v>
      </c>
      <c r="D32" s="72" t="s">
        <v>7</v>
      </c>
      <c r="E32" s="73" t="b">
        <v>0</v>
      </c>
      <c r="F32" s="73"/>
      <c r="G32" s="74" t="b">
        <v>0</v>
      </c>
      <c r="H32" s="75" t="s">
        <v>1220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">
        <v>1214</v>
      </c>
      <c r="N32" s="79"/>
      <c r="O32" s="74" t="str">
        <f t="shared" si="1"/>
        <v>RON</v>
      </c>
      <c r="Q32" s="1" t="str">
        <f t="shared" si="2"/>
        <v>SA03</v>
      </c>
      <c r="R32" s="1" t="str">
        <f t="shared" si="3"/>
        <v>RON</v>
      </c>
      <c r="S32" s="1" t="str">
        <f t="shared" si="4"/>
        <v>GLEX</v>
      </c>
      <c r="T32" s="1" t="str">
        <f t="shared" si="5"/>
        <v>M-JGVJ</v>
      </c>
      <c r="U32" s="1" t="str">
        <f t="shared" si="6"/>
        <v>KARISMA</v>
      </c>
    </row>
    <row r="33" ht="15.75" customHeight="1">
      <c r="A33" s="81">
        <v>16.0</v>
      </c>
      <c r="B33" s="81" t="s">
        <v>978</v>
      </c>
      <c r="C33" s="81" t="str">
        <f>IF(B33&gt;1,VLOOKUP(B33,DB!$D$4:$E$800,2,0),"")</f>
        <v>EMB 135</v>
      </c>
      <c r="D33" s="82" t="s">
        <v>7</v>
      </c>
      <c r="E33" s="83" t="b">
        <v>0</v>
      </c>
      <c r="F33" s="83"/>
      <c r="G33" s="84" t="b">
        <v>0</v>
      </c>
      <c r="H33" s="85" t="s">
        <v>1223</v>
      </c>
      <c r="I33" s="86" t="str">
        <f>IF(K33&gt;1,VLOOKUP(K33,DB!$A$4:$B$500,2,0),"")</f>
        <v/>
      </c>
      <c r="J33" s="87" t="str">
        <f>IF(L33&gt;1,VLOOKUP(L33,DB!$A$4:$B$500,2,0),"")</f>
        <v/>
      </c>
      <c r="K33" s="88"/>
      <c r="L33" s="84"/>
      <c r="M33" s="81" t="s">
        <v>1214</v>
      </c>
      <c r="N33" s="89"/>
      <c r="O33" s="84" t="str">
        <f t="shared" si="1"/>
        <v>RON</v>
      </c>
      <c r="Q33" s="1" t="str">
        <f t="shared" si="2"/>
        <v>SA04</v>
      </c>
      <c r="R33" s="1" t="str">
        <f t="shared" si="3"/>
        <v>RON</v>
      </c>
      <c r="S33" s="1" t="str">
        <f t="shared" si="4"/>
        <v>EMB 135</v>
      </c>
      <c r="T33" s="1" t="str">
        <f t="shared" si="5"/>
        <v>VP-CLL</v>
      </c>
      <c r="U33" s="1" t="str">
        <f t="shared" si="6"/>
        <v>KARISMA</v>
      </c>
    </row>
    <row r="34" ht="15.75" customHeight="1">
      <c r="A34" s="71">
        <v>17.0</v>
      </c>
      <c r="B34" s="71" t="s">
        <v>893</v>
      </c>
      <c r="C34" s="71" t="str">
        <f>IF(B34&gt;1,VLOOKUP(B34,DB!$D$4:$E$800,2,0),"")</f>
        <v>G VI</v>
      </c>
      <c r="D34" s="72" t="s">
        <v>7</v>
      </c>
      <c r="E34" s="73" t="b">
        <v>0</v>
      </c>
      <c r="F34" s="73"/>
      <c r="G34" s="74" t="b">
        <v>0</v>
      </c>
      <c r="H34" s="75" t="s">
        <v>1224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">
        <v>1211</v>
      </c>
      <c r="N34" s="79"/>
      <c r="O34" s="74" t="str">
        <f t="shared" si="1"/>
        <v>RON</v>
      </c>
      <c r="Q34" s="1" t="str">
        <f t="shared" si="2"/>
        <v>SA05</v>
      </c>
      <c r="R34" s="1" t="str">
        <f t="shared" si="3"/>
        <v>RON</v>
      </c>
      <c r="S34" s="1" t="str">
        <f t="shared" si="4"/>
        <v>G VI</v>
      </c>
      <c r="T34" s="1" t="str">
        <f t="shared" si="5"/>
        <v>T7-X14</v>
      </c>
      <c r="U34" s="1" t="str">
        <f t="shared" si="6"/>
        <v>AFM</v>
      </c>
    </row>
    <row r="35" ht="15.75" customHeight="1">
      <c r="A35" s="81">
        <v>18.0</v>
      </c>
      <c r="B35" s="81" t="s">
        <v>967</v>
      </c>
      <c r="C35" s="81" t="str">
        <f>IF(B35&gt;1,VLOOKUP(B35,DB!$D$4:$E$800,2,0),"")</f>
        <v>EMB 135</v>
      </c>
      <c r="D35" s="82" t="s">
        <v>7</v>
      </c>
      <c r="E35" s="83" t="b">
        <v>0</v>
      </c>
      <c r="F35" s="83"/>
      <c r="G35" s="84" t="b">
        <v>0</v>
      </c>
      <c r="H35" s="85" t="s">
        <v>1226</v>
      </c>
      <c r="I35" s="86" t="str">
        <f>IF(K35&gt;1,VLOOKUP(K35,DB!$A$4:$B$500,2,0),"")</f>
        <v/>
      </c>
      <c r="J35" s="87" t="str">
        <f>IF(L35&gt;1,VLOOKUP(L35,DB!$A$4:$B$500,2,0),"")</f>
        <v/>
      </c>
      <c r="K35" s="88"/>
      <c r="L35" s="84"/>
      <c r="M35" s="81" t="s">
        <v>1214</v>
      </c>
      <c r="N35" s="89"/>
      <c r="O35" s="84" t="str">
        <f t="shared" si="1"/>
        <v>RON</v>
      </c>
      <c r="Q35" s="1" t="str">
        <f t="shared" si="2"/>
        <v>SA06</v>
      </c>
      <c r="R35" s="1" t="str">
        <f t="shared" si="3"/>
        <v>RON</v>
      </c>
      <c r="S35" s="1" t="str">
        <f t="shared" si="4"/>
        <v>EMB 135</v>
      </c>
      <c r="T35" s="1" t="str">
        <f t="shared" si="5"/>
        <v>T7-MPI</v>
      </c>
      <c r="U35" s="1" t="str">
        <f t="shared" si="6"/>
        <v>KARISMA</v>
      </c>
    </row>
    <row r="36" ht="15.75" customHeight="1">
      <c r="A36" s="71">
        <v>19.0</v>
      </c>
      <c r="B36" s="71" t="s">
        <v>915</v>
      </c>
      <c r="C36" s="71" t="str">
        <f>IF(B36&gt;1,VLOOKUP(B36,DB!$D$4:$E$800,2,0),"")</f>
        <v>GLEX</v>
      </c>
      <c r="D36" s="72" t="s">
        <v>7</v>
      </c>
      <c r="E36" s="73" t="b">
        <v>0</v>
      </c>
      <c r="F36" s="73"/>
      <c r="G36" s="74" t="b">
        <v>0</v>
      </c>
      <c r="H36" s="75" t="s">
        <v>1228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">
        <v>810</v>
      </c>
      <c r="N36" s="79"/>
      <c r="O36" s="74" t="str">
        <f t="shared" si="1"/>
        <v>RON</v>
      </c>
      <c r="Q36" s="1" t="str">
        <f t="shared" si="2"/>
        <v>SA07</v>
      </c>
      <c r="R36" s="1" t="str">
        <f t="shared" si="3"/>
        <v>RON</v>
      </c>
      <c r="S36" s="1" t="str">
        <f t="shared" si="4"/>
        <v>GLEX</v>
      </c>
      <c r="T36" s="1" t="str">
        <f t="shared" si="5"/>
        <v>N-11UB</v>
      </c>
      <c r="U36" s="1" t="str">
        <f t="shared" si="6"/>
        <v>PTN</v>
      </c>
    </row>
    <row r="37" ht="15.75" customHeight="1">
      <c r="A37" s="81">
        <v>20.0</v>
      </c>
      <c r="B37" s="81" t="s">
        <v>345</v>
      </c>
      <c r="C37" s="81" t="str">
        <f>IF(B37&gt;1,VLOOKUP(B37,DB!$D$4:$E$800,2,0),"")</f>
        <v>ATR 72</v>
      </c>
      <c r="D37" s="82" t="s">
        <v>7</v>
      </c>
      <c r="E37" s="83" t="b">
        <v>0</v>
      </c>
      <c r="F37" s="83"/>
      <c r="G37" s="84" t="b">
        <v>0</v>
      </c>
      <c r="H37" s="85" t="s">
        <v>1230</v>
      </c>
      <c r="I37" s="86" t="str">
        <f>IF(K37&gt;1,VLOOKUP(K37,DB!$A$4:$B$500,2,0),"")</f>
        <v/>
      </c>
      <c r="J37" s="87" t="str">
        <f>IF(L37&gt;1,VLOOKUP(L37,DB!$A$4:$B$500,2,0),"")</f>
        <v/>
      </c>
      <c r="K37" s="88"/>
      <c r="L37" s="84"/>
      <c r="M37" s="81" t="s">
        <v>343</v>
      </c>
      <c r="N37" s="89"/>
      <c r="O37" s="84" t="str">
        <f t="shared" si="1"/>
        <v>RON</v>
      </c>
      <c r="Q37" s="1" t="str">
        <f t="shared" si="2"/>
        <v>SA08</v>
      </c>
      <c r="R37" s="1" t="str">
        <f t="shared" si="3"/>
        <v>RON</v>
      </c>
      <c r="S37" s="1" t="str">
        <f t="shared" si="4"/>
        <v>ATR 72</v>
      </c>
      <c r="T37" s="1" t="str">
        <f t="shared" si="5"/>
        <v>PK-GJT</v>
      </c>
      <c r="U37" s="1" t="str">
        <f t="shared" si="6"/>
        <v>CITILINK</v>
      </c>
    </row>
    <row r="38" ht="15.75" customHeight="1">
      <c r="A38" s="71">
        <v>21.0</v>
      </c>
      <c r="B38" s="71" t="s">
        <v>326</v>
      </c>
      <c r="C38" s="71" t="str">
        <f>IF(B38&gt;1,VLOOKUP(B38,DB!$D$4:$E$800,2,0),"")</f>
        <v>A 320</v>
      </c>
      <c r="D38" s="72" t="s">
        <v>7</v>
      </c>
      <c r="E38" s="73" t="b">
        <v>0</v>
      </c>
      <c r="F38" s="73">
        <v>0.44027777777777777</v>
      </c>
      <c r="G38" s="74" t="b">
        <v>1</v>
      </c>
      <c r="H38" s="75" t="s">
        <v>1231</v>
      </c>
      <c r="I38" s="76" t="str">
        <f>IF(K38&gt;1,VLOOKUP(K38,DB!$A$4:$B$500,2,0),"")</f>
        <v>EX RON</v>
      </c>
      <c r="J38" s="74" t="s">
        <v>1255</v>
      </c>
      <c r="K38" s="78" t="s">
        <v>7</v>
      </c>
      <c r="L38" s="74"/>
      <c r="M38" s="71" t="s">
        <v>46</v>
      </c>
      <c r="N38" s="79"/>
      <c r="O38" s="74" t="str">
        <f t="shared" si="1"/>
        <v/>
      </c>
      <c r="Q38" s="1" t="str">
        <f t="shared" si="2"/>
        <v/>
      </c>
      <c r="R38" s="1" t="str">
        <f t="shared" si="3"/>
        <v/>
      </c>
      <c r="S38" s="1" t="str">
        <f t="shared" si="4"/>
        <v/>
      </c>
      <c r="T38" s="1" t="str">
        <f t="shared" si="5"/>
        <v/>
      </c>
      <c r="U38" s="1" t="str">
        <f t="shared" si="6"/>
        <v/>
      </c>
    </row>
    <row r="39" ht="15.75" customHeight="1">
      <c r="A39" s="81">
        <v>22.0</v>
      </c>
      <c r="B39" s="81" t="s">
        <v>1064</v>
      </c>
      <c r="C39" s="81" t="str">
        <f>IF(B39&gt;1,VLOOKUP(B39,DB!$D$4:$E$800,2,0),"")</f>
        <v>EMB 135</v>
      </c>
      <c r="D39" s="82" t="s">
        <v>7</v>
      </c>
      <c r="E39" s="91" t="b">
        <v>0</v>
      </c>
      <c r="F39" s="83"/>
      <c r="G39" s="92" t="b">
        <v>0</v>
      </c>
      <c r="H39" s="85" t="s">
        <v>1233</v>
      </c>
      <c r="I39" s="86" t="str">
        <f>IF(K39&gt;1,VLOOKUP(K39,DB!$A$4:$B$500,2,0),"")</f>
        <v/>
      </c>
      <c r="J39" s="87" t="str">
        <f>IF(L39&gt;1,VLOOKUP(L39,DB!$A$4:$B$500,2,0),"")</f>
        <v/>
      </c>
      <c r="K39" s="88"/>
      <c r="L39" s="84"/>
      <c r="M39" s="81" t="s">
        <v>1211</v>
      </c>
      <c r="N39" s="89"/>
      <c r="O39" s="84" t="str">
        <f t="shared" si="1"/>
        <v>RON</v>
      </c>
      <c r="Q39" s="1" t="str">
        <f t="shared" si="2"/>
        <v>SA10</v>
      </c>
      <c r="R39" s="1" t="str">
        <f t="shared" si="3"/>
        <v>RON</v>
      </c>
      <c r="S39" s="1" t="str">
        <f t="shared" si="4"/>
        <v>EMB 135</v>
      </c>
      <c r="T39" s="1" t="str">
        <f t="shared" si="5"/>
        <v>T7-GBS</v>
      </c>
      <c r="U39" s="1" t="str">
        <f t="shared" si="6"/>
        <v>AFM</v>
      </c>
    </row>
    <row r="40" ht="15.75" customHeight="1">
      <c r="A40" s="71">
        <v>23.0</v>
      </c>
      <c r="B40" s="71" t="s">
        <v>193</v>
      </c>
      <c r="C40" s="71" t="str">
        <f>IF(B40&gt;1,VLOOKUP(B40,DB!$D$4:$E$800,2,0),"")</f>
        <v>A 320</v>
      </c>
      <c r="D40" s="72" t="s">
        <v>7</v>
      </c>
      <c r="E40" s="93" t="b">
        <v>0</v>
      </c>
      <c r="F40" s="73">
        <v>0.2652777777777778</v>
      </c>
      <c r="G40" s="94" t="b">
        <v>1</v>
      </c>
      <c r="H40" s="75" t="s">
        <v>1234</v>
      </c>
      <c r="I40" s="76" t="str">
        <f>IF(K40&gt;1,VLOOKUP(K40,DB!$A$4:$B$500,2,0),"")</f>
        <v>EX RON</v>
      </c>
      <c r="J40" s="74" t="s">
        <v>1246</v>
      </c>
      <c r="K40" s="78" t="s">
        <v>7</v>
      </c>
      <c r="L40" s="74"/>
      <c r="M40" s="71" t="s">
        <v>1214</v>
      </c>
      <c r="N40" s="13"/>
      <c r="O40" s="74" t="str">
        <f t="shared" si="1"/>
        <v/>
      </c>
      <c r="Q40" s="1" t="str">
        <f t="shared" si="2"/>
        <v/>
      </c>
      <c r="R40" s="1" t="str">
        <f t="shared" si="3"/>
        <v/>
      </c>
      <c r="S40" s="1" t="str">
        <f t="shared" si="4"/>
        <v/>
      </c>
      <c r="T40" s="1" t="str">
        <f t="shared" si="5"/>
        <v/>
      </c>
      <c r="U40" s="1" t="str">
        <f t="shared" si="6"/>
        <v/>
      </c>
    </row>
    <row r="41" ht="15.75" customHeight="1">
      <c r="A41" s="81">
        <v>24.0</v>
      </c>
      <c r="B41" s="81" t="s">
        <v>332</v>
      </c>
      <c r="C41" s="81" t="str">
        <f>IF(B41&gt;1,VLOOKUP(B41,DB!$D$4:$E$800,2,0),"")</f>
        <v>GLEX</v>
      </c>
      <c r="D41" s="82" t="s">
        <v>7</v>
      </c>
      <c r="E41" s="95" t="b">
        <v>0</v>
      </c>
      <c r="F41" s="83"/>
      <c r="G41" s="92" t="b">
        <v>0</v>
      </c>
      <c r="H41" s="85" t="s">
        <v>1241</v>
      </c>
      <c r="I41" s="86" t="str">
        <f>IF(K41&gt;1,VLOOKUP(K41,DB!$A$4:$B$500,2,0),"")</f>
        <v/>
      </c>
      <c r="J41" s="84"/>
      <c r="K41" s="88"/>
      <c r="L41" s="84"/>
      <c r="M41" s="81" t="str">
        <f>IF(B41&gt;1,VLOOKUP(B41,DB!$D$4:$F$800,3,0),"")</f>
        <v>BIOMANTARA</v>
      </c>
      <c r="N41" s="96"/>
      <c r="O41" s="84" t="str">
        <f t="shared" si="1"/>
        <v>RON</v>
      </c>
      <c r="Q41" s="1" t="str">
        <f t="shared" si="2"/>
        <v>RE01</v>
      </c>
      <c r="R41" s="1" t="str">
        <f t="shared" si="3"/>
        <v>RON</v>
      </c>
      <c r="S41" s="1" t="str">
        <f t="shared" si="4"/>
        <v>GLEX</v>
      </c>
      <c r="T41" s="1" t="str">
        <f t="shared" si="5"/>
        <v>N-939AP</v>
      </c>
      <c r="U41" s="1" t="str">
        <f t="shared" si="6"/>
        <v>BIOMANTARA</v>
      </c>
    </row>
    <row r="42" ht="15.75" customHeight="1">
      <c r="A42" s="97">
        <v>25.0</v>
      </c>
      <c r="B42" s="71" t="s">
        <v>762</v>
      </c>
      <c r="C42" s="71" t="str">
        <f>IF(B42&gt;1,VLOOKUP(B42,DB!$D$4:$E$800,2,0),"")</f>
        <v>G IV</v>
      </c>
      <c r="D42" s="72" t="s">
        <v>7</v>
      </c>
      <c r="E42" s="98" t="b">
        <v>0</v>
      </c>
      <c r="F42" s="73">
        <v>0.6840277777777778</v>
      </c>
      <c r="G42" s="94" t="b">
        <v>1</v>
      </c>
      <c r="H42" s="75" t="s">
        <v>1242</v>
      </c>
      <c r="I42" s="76" t="str">
        <f>IF(K42&gt;1,VLOOKUP(K42,DB!$A$4:$B$500,2,0),"")</f>
        <v>EX RON</v>
      </c>
      <c r="J42" s="74" t="s">
        <v>1249</v>
      </c>
      <c r="K42" s="78" t="s">
        <v>7</v>
      </c>
      <c r="L42" s="74"/>
      <c r="M42" s="71" t="str">
        <f>IF(B42&gt;1,VLOOKUP(B42,DB!$D$4:$F$800,3,0),"")</f>
        <v>JIP</v>
      </c>
      <c r="N42" s="13"/>
      <c r="O42" s="74" t="str">
        <f t="shared" si="1"/>
        <v/>
      </c>
      <c r="Q42" s="1" t="str">
        <f t="shared" si="2"/>
        <v/>
      </c>
      <c r="R42" s="1" t="str">
        <f t="shared" si="3"/>
        <v/>
      </c>
      <c r="S42" s="1" t="str">
        <f t="shared" si="4"/>
        <v/>
      </c>
      <c r="T42" s="1" t="str">
        <f t="shared" si="5"/>
        <v/>
      </c>
      <c r="U42" s="1" t="str">
        <f t="shared" si="6"/>
        <v/>
      </c>
    </row>
    <row r="43" ht="15.75" customHeight="1">
      <c r="A43" s="81">
        <v>26.0</v>
      </c>
      <c r="B43" s="81" t="s">
        <v>1141</v>
      </c>
      <c r="C43" s="81" t="str">
        <f>IF(B43&gt;1,VLOOKUP(B43,DB!$D$4:$E$800,2,0),"")</f>
        <v>GLEX</v>
      </c>
      <c r="D43" s="82" t="s">
        <v>7</v>
      </c>
      <c r="E43" s="95" t="b">
        <v>0</v>
      </c>
      <c r="F43" s="83">
        <v>0.2263888888888889</v>
      </c>
      <c r="G43" s="92" t="b">
        <v>1</v>
      </c>
      <c r="H43" s="85" t="s">
        <v>1243</v>
      </c>
      <c r="I43" s="86" t="str">
        <f>IF(K43&gt;1,VLOOKUP(K43,DB!$A$4:$B$500,2,0),"")</f>
        <v>EX RON</v>
      </c>
      <c r="J43" s="84" t="s">
        <v>1250</v>
      </c>
      <c r="K43" s="88" t="s">
        <v>7</v>
      </c>
      <c r="L43" s="84"/>
      <c r="M43" s="81" t="s">
        <v>1211</v>
      </c>
      <c r="N43" s="89"/>
      <c r="O43" s="84" t="str">
        <f t="shared" si="1"/>
        <v/>
      </c>
      <c r="Q43" s="1" t="str">
        <f t="shared" si="2"/>
        <v/>
      </c>
      <c r="R43" s="1" t="str">
        <f t="shared" si="3"/>
        <v/>
      </c>
      <c r="S43" s="1" t="str">
        <f t="shared" si="4"/>
        <v/>
      </c>
      <c r="T43" s="1" t="str">
        <f t="shared" si="5"/>
        <v/>
      </c>
      <c r="U43" s="1" t="str">
        <f t="shared" si="6"/>
        <v/>
      </c>
    </row>
    <row r="44" ht="15.75" customHeight="1">
      <c r="A44" s="71">
        <v>27.0</v>
      </c>
      <c r="B44" s="71" t="s">
        <v>763</v>
      </c>
      <c r="C44" s="71" t="str">
        <f>IF(B44&gt;1,VLOOKUP(B44,DB!$D$4:$E$800,2,0),"")</f>
        <v>ATR 72</v>
      </c>
      <c r="D44" s="72" t="s">
        <v>7</v>
      </c>
      <c r="E44" s="98" t="b">
        <v>0</v>
      </c>
      <c r="F44" s="73">
        <v>0.20972222222222223</v>
      </c>
      <c r="G44" s="94" t="b">
        <v>1</v>
      </c>
      <c r="H44" s="75" t="s">
        <v>1229</v>
      </c>
      <c r="I44" s="76" t="str">
        <f>IF(K44&gt;1,VLOOKUP(K44,DB!$A$4:$B$500,2,0),"")</f>
        <v>EX RON</v>
      </c>
      <c r="J44" s="77" t="str">
        <f>IF(L44&gt;1,VLOOKUP(L44,DB!$A$4:$B$500,2,0),"")</f>
        <v>WIDM</v>
      </c>
      <c r="K44" s="78" t="s">
        <v>7</v>
      </c>
      <c r="L44" s="74" t="s">
        <v>470</v>
      </c>
      <c r="M44" s="71" t="str">
        <f>IF(B44&gt;1,VLOOKUP(B44,DB!$D$4:$F$800,3,0),"")</f>
        <v>PELITA</v>
      </c>
      <c r="N44" s="13"/>
      <c r="O44" s="74" t="str">
        <f t="shared" si="1"/>
        <v/>
      </c>
      <c r="Q44" s="1" t="str">
        <f t="shared" si="2"/>
        <v/>
      </c>
      <c r="R44" s="1" t="str">
        <f t="shared" si="3"/>
        <v/>
      </c>
      <c r="S44" s="1" t="str">
        <f t="shared" si="4"/>
        <v/>
      </c>
      <c r="T44" s="1" t="str">
        <f t="shared" si="5"/>
        <v/>
      </c>
      <c r="U44" s="1" t="str">
        <f t="shared" si="6"/>
        <v/>
      </c>
    </row>
    <row r="45" ht="15.75" customHeight="1">
      <c r="A45" s="81">
        <v>28.0</v>
      </c>
      <c r="B45" s="81" t="s">
        <v>510</v>
      </c>
      <c r="C45" s="81" t="str">
        <f>IF(B45&gt;1,VLOOKUP(B45,DB!$D$4:$E$800,2,0),"")</f>
        <v>ATR 72</v>
      </c>
      <c r="D45" s="82" t="s">
        <v>7</v>
      </c>
      <c r="E45" s="91" t="b">
        <v>0</v>
      </c>
      <c r="F45" s="83">
        <v>0.23958333333333334</v>
      </c>
      <c r="G45" s="92" t="b">
        <v>1</v>
      </c>
      <c r="H45" s="85" t="s">
        <v>1246</v>
      </c>
      <c r="I45" s="86" t="str">
        <f>IF(K45&gt;1,VLOOKUP(K45,DB!$A$4:$B$500,2,0),"")</f>
        <v>EX RON</v>
      </c>
      <c r="J45" s="87" t="str">
        <f>IF(L45&gt;1,VLOOKUP(L45,DB!$A$4:$B$500,2,0),"")</f>
        <v>WAHH</v>
      </c>
      <c r="K45" s="88" t="s">
        <v>7</v>
      </c>
      <c r="L45" s="84" t="s">
        <v>591</v>
      </c>
      <c r="M45" s="81" t="str">
        <f>IF(B45&gt;1,VLOOKUP(B45,DB!$D$4:$F$800,3,0),"")</f>
        <v>CITILINK</v>
      </c>
      <c r="N45" s="89"/>
      <c r="O45" s="84" t="str">
        <f t="shared" si="1"/>
        <v/>
      </c>
      <c r="Q45" s="1" t="str">
        <f t="shared" si="2"/>
        <v/>
      </c>
      <c r="R45" s="1" t="str">
        <f t="shared" si="3"/>
        <v/>
      </c>
      <c r="S45" s="1" t="str">
        <f t="shared" si="4"/>
        <v/>
      </c>
      <c r="T45" s="1" t="str">
        <f t="shared" si="5"/>
        <v/>
      </c>
      <c r="U45" s="1" t="str">
        <f t="shared" si="6"/>
        <v/>
      </c>
    </row>
    <row r="46" ht="15.75" customHeight="1">
      <c r="A46" s="71">
        <v>29.0</v>
      </c>
      <c r="B46" s="71" t="s">
        <v>80</v>
      </c>
      <c r="C46" s="71" t="str">
        <f>IF(B46&gt;1,VLOOKUP(B46,DB!$D$4:$E$800,2,0),"")</f>
        <v>A 320</v>
      </c>
      <c r="D46" s="72" t="s">
        <v>7</v>
      </c>
      <c r="E46" s="93" t="b">
        <v>0</v>
      </c>
      <c r="F46" s="73">
        <v>0.2929126273156726</v>
      </c>
      <c r="G46" s="94" t="b">
        <v>1</v>
      </c>
      <c r="H46" s="75" t="s">
        <v>1225</v>
      </c>
      <c r="I46" s="76" t="str">
        <f>IF(K46&gt;1,VLOOKUP(K46,DB!$A$4:$B$500,2,0),"")</f>
        <v>EX RON</v>
      </c>
      <c r="J46" s="77" t="str">
        <f>IF(L46&gt;1,VLOOKUP(L46,DB!$A$4:$B$500,2,0),"")</f>
        <v>WARA</v>
      </c>
      <c r="K46" s="78" t="s">
        <v>7</v>
      </c>
      <c r="L46" s="74" t="s">
        <v>298</v>
      </c>
      <c r="M46" s="71" t="str">
        <f>IF(B46&gt;1,VLOOKUP(B46,DB!$D$4:$F$800,3,0),"")</f>
        <v>BATIK AIR</v>
      </c>
      <c r="N46" s="13"/>
      <c r="O46" s="74" t="str">
        <f t="shared" si="1"/>
        <v/>
      </c>
      <c r="Q46" s="1" t="str">
        <f t="shared" si="2"/>
        <v/>
      </c>
      <c r="R46" s="1" t="str">
        <f t="shared" si="3"/>
        <v/>
      </c>
      <c r="S46" s="1" t="str">
        <f t="shared" si="4"/>
        <v/>
      </c>
      <c r="T46" s="1" t="str">
        <f t="shared" si="5"/>
        <v/>
      </c>
      <c r="U46" s="1" t="str">
        <f t="shared" si="6"/>
        <v/>
      </c>
    </row>
    <row r="47" ht="15.75" customHeight="1">
      <c r="A47" s="81">
        <v>30.0</v>
      </c>
      <c r="B47" s="81" t="s">
        <v>407</v>
      </c>
      <c r="C47" s="81" t="str">
        <f>IF(B47&gt;1,VLOOKUP(B47,DB!$D$4:$E$800,2,0),"")</f>
        <v>A 320</v>
      </c>
      <c r="D47" s="82" t="s">
        <v>7</v>
      </c>
      <c r="E47" s="95" t="b">
        <v>0</v>
      </c>
      <c r="F47" s="83">
        <v>0.28194444444444444</v>
      </c>
      <c r="G47" s="92" t="b">
        <v>1</v>
      </c>
      <c r="H47" s="85" t="s">
        <v>1247</v>
      </c>
      <c r="I47" s="86" t="str">
        <f>IF(K47&gt;1,VLOOKUP(K47,DB!$A$4:$B$500,2,0),"")</f>
        <v>EX RON</v>
      </c>
      <c r="J47" s="87" t="str">
        <f>IF(L47&gt;1,VLOOKUP(L47,DB!$A$4:$B$500,2,0),"")</f>
        <v>WIMN</v>
      </c>
      <c r="K47" s="88" t="s">
        <v>7</v>
      </c>
      <c r="L47" s="84" t="s">
        <v>494</v>
      </c>
      <c r="M47" s="81" t="str">
        <f>IF(B47&gt;1,VLOOKUP(B47,DB!$D$4:$F$800,3,0),"")</f>
        <v>CITILINK</v>
      </c>
      <c r="N47" s="96"/>
      <c r="O47" s="84" t="str">
        <f t="shared" si="1"/>
        <v/>
      </c>
      <c r="Q47" s="1" t="str">
        <f t="shared" si="2"/>
        <v/>
      </c>
      <c r="R47" s="1" t="str">
        <f t="shared" si="3"/>
        <v/>
      </c>
      <c r="S47" s="1" t="str">
        <f t="shared" si="4"/>
        <v/>
      </c>
      <c r="T47" s="1" t="str">
        <f t="shared" si="5"/>
        <v/>
      </c>
      <c r="U47" s="1" t="str">
        <f t="shared" si="6"/>
        <v/>
      </c>
    </row>
    <row r="48" ht="15.75" customHeight="1">
      <c r="A48" s="71">
        <v>31.0</v>
      </c>
      <c r="B48" s="71" t="s">
        <v>556</v>
      </c>
      <c r="C48" s="71" t="str">
        <f>IF(B48&gt;1,VLOOKUP(B48,DB!$D$4:$E$800,2,0),"")</f>
        <v>B 738</v>
      </c>
      <c r="D48" s="72" t="s">
        <v>7</v>
      </c>
      <c r="E48" s="98" t="b">
        <v>0</v>
      </c>
      <c r="F48" s="73">
        <v>0.2580649421288399</v>
      </c>
      <c r="G48" s="94" t="b">
        <v>1</v>
      </c>
      <c r="H48" s="75" t="s">
        <v>1248</v>
      </c>
      <c r="I48" s="76" t="str">
        <f>IF(K48&gt;1,VLOOKUP(K48,DB!$A$4:$B$500,2,0),"")</f>
        <v>EX RON</v>
      </c>
      <c r="J48" s="77" t="str">
        <f>IF(L48&gt;1,VLOOKUP(L48,DB!$A$4:$B$500,2,0),"")</f>
        <v>WIMM</v>
      </c>
      <c r="K48" s="78" t="s">
        <v>7</v>
      </c>
      <c r="L48" s="74" t="s">
        <v>77</v>
      </c>
      <c r="M48" s="71" t="str">
        <f>IF(B48&gt;1,VLOOKUP(B48,DB!$D$4:$F$800,3,0),"")</f>
        <v>GARUDA</v>
      </c>
      <c r="N48" s="79"/>
      <c r="O48" s="74" t="str">
        <f t="shared" si="1"/>
        <v/>
      </c>
      <c r="Q48" s="1" t="str">
        <f t="shared" si="2"/>
        <v/>
      </c>
      <c r="R48" s="1" t="str">
        <f t="shared" si="3"/>
        <v/>
      </c>
      <c r="S48" s="1" t="str">
        <f t="shared" si="4"/>
        <v/>
      </c>
      <c r="T48" s="1" t="str">
        <f t="shared" si="5"/>
        <v/>
      </c>
      <c r="U48" s="1" t="str">
        <f t="shared" si="6"/>
        <v/>
      </c>
    </row>
    <row r="49" ht="15.75" customHeight="1">
      <c r="A49" s="81">
        <v>32.0</v>
      </c>
      <c r="B49" s="81" t="s">
        <v>322</v>
      </c>
      <c r="C49" s="81" t="str">
        <f>IF(B49&gt;1,VLOOKUP(B49,DB!$D$4:$E$800,2,0),"")</f>
        <v>A 320</v>
      </c>
      <c r="D49" s="82" t="s">
        <v>7</v>
      </c>
      <c r="E49" s="95" t="b">
        <v>0</v>
      </c>
      <c r="F49" s="83">
        <v>0.22083333333333333</v>
      </c>
      <c r="G49" s="92" t="b">
        <v>1</v>
      </c>
      <c r="H49" s="85" t="s">
        <v>1216</v>
      </c>
      <c r="I49" s="86" t="str">
        <f>IF(K49&gt;1,VLOOKUP(K49,DB!$A$4:$B$500,2,0),"")</f>
        <v>EX RON</v>
      </c>
      <c r="J49" s="87" t="str">
        <f>IF(L49&gt;1,VLOOKUP(L49,DB!$A$4:$B$500,2,0),"")</f>
        <v>WARR</v>
      </c>
      <c r="K49" s="88" t="s">
        <v>7</v>
      </c>
      <c r="L49" s="84" t="s">
        <v>239</v>
      </c>
      <c r="M49" s="81" t="str">
        <f>IF(B49&gt;1,VLOOKUP(B49,DB!$D$4:$F$800,3,0),"")</f>
        <v>BATIK AIR</v>
      </c>
      <c r="N49" s="89"/>
      <c r="O49" s="84" t="str">
        <f t="shared" si="1"/>
        <v/>
      </c>
      <c r="Q49" s="1" t="str">
        <f t="shared" si="2"/>
        <v/>
      </c>
      <c r="R49" s="1" t="str">
        <f t="shared" si="3"/>
        <v/>
      </c>
      <c r="S49" s="1" t="str">
        <f t="shared" si="4"/>
        <v/>
      </c>
      <c r="T49" s="1" t="str">
        <f t="shared" si="5"/>
        <v/>
      </c>
      <c r="U49" s="1" t="str">
        <f t="shared" si="6"/>
        <v/>
      </c>
    </row>
    <row r="50" ht="15.75" customHeight="1">
      <c r="A50" s="71">
        <v>33.0</v>
      </c>
      <c r="B50" s="71" t="s">
        <v>832</v>
      </c>
      <c r="C50" s="71" t="str">
        <f>IF(B50&gt;1,VLOOKUP(B50,DB!$D$4:$E$800,2,0),"")</f>
        <v>ATR 72</v>
      </c>
      <c r="D50" s="72" t="s">
        <v>7</v>
      </c>
      <c r="E50" s="98" t="b">
        <v>0</v>
      </c>
      <c r="F50" s="73">
        <v>0.23744892360991798</v>
      </c>
      <c r="G50" s="94" t="b">
        <v>1</v>
      </c>
      <c r="H50" s="75" t="s">
        <v>1232</v>
      </c>
      <c r="I50" s="76" t="str">
        <f>IF(K50&gt;1,VLOOKUP(K50,DB!$A$4:$B$500,2,0),"")</f>
        <v>EX RON</v>
      </c>
      <c r="J50" s="77" t="str">
        <f>IF(L50&gt;1,VLOOKUP(L50,DB!$A$4:$B$500,2,0),"")</f>
        <v>WIDM</v>
      </c>
      <c r="K50" s="78" t="s">
        <v>7</v>
      </c>
      <c r="L50" s="74" t="s">
        <v>659</v>
      </c>
      <c r="M50" s="71" t="str">
        <f>IF(B50&gt;1,VLOOKUP(B50,DB!$D$4:$F$800,3,0),"")</f>
        <v>TAS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315</v>
      </c>
      <c r="C51" s="81" t="str">
        <f>IF(B51&gt;1,VLOOKUP(B51,DB!$D$4:$E$800,2,0),"")</f>
        <v>A 320</v>
      </c>
      <c r="D51" s="82" t="s">
        <v>7</v>
      </c>
      <c r="E51" s="95" t="b">
        <v>0</v>
      </c>
      <c r="F51" s="83">
        <v>0.29846122684830334</v>
      </c>
      <c r="G51" s="92" t="b">
        <v>1</v>
      </c>
      <c r="H51" s="85" t="s">
        <v>1255</v>
      </c>
      <c r="I51" s="86" t="str">
        <f>IF(K51&gt;1,VLOOKUP(K51,DB!$A$4:$B$500,2,0),"")</f>
        <v>EX RON</v>
      </c>
      <c r="J51" s="87" t="str">
        <f>IF(L51&gt;1,VLOOKUP(L51,DB!$A$4:$B$500,2,0),"")</f>
        <v>WIPP</v>
      </c>
      <c r="K51" s="88" t="s">
        <v>7</v>
      </c>
      <c r="L51" s="84" t="s">
        <v>188</v>
      </c>
      <c r="M51" s="81" t="str">
        <f>IF(B51&gt;1,VLOOKUP(B51,DB!$D$4:$F$800,3,0),"")</f>
        <v>BATIK AIR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40</v>
      </c>
      <c r="C52" s="71" t="str">
        <f>IF(B52&gt;1,VLOOKUP(B52,DB!$D$4:$E$800,2,0),"")</f>
        <v>B 734</v>
      </c>
      <c r="D52" s="72" t="s">
        <v>7</v>
      </c>
      <c r="E52" s="98" t="b">
        <v>0</v>
      </c>
      <c r="F52" s="73">
        <v>0.29563390045950655</v>
      </c>
      <c r="G52" s="94" t="b">
        <v>1</v>
      </c>
      <c r="H52" s="75" t="s">
        <v>1254</v>
      </c>
      <c r="I52" s="76" t="str">
        <f>IF(K52&gt;1,VLOOKUP(K52,DB!$A$4:$B$500,2,0),"")</f>
        <v>EX RON</v>
      </c>
      <c r="J52" s="77" t="str">
        <f>IF(L52&gt;1,VLOOKUP(L52,DB!$A$4:$B$500,2,0),"")</f>
        <v>WAOO</v>
      </c>
      <c r="K52" s="78" t="s">
        <v>7</v>
      </c>
      <c r="L52" s="74" t="s">
        <v>32</v>
      </c>
      <c r="M52" s="71" t="str">
        <f>IF(B52&gt;1,VLOOKUP(B52,DB!$D$4:$F$800,3,0),"")</f>
        <v>B. B. N.</v>
      </c>
      <c r="N52" s="79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866</v>
      </c>
      <c r="C53" s="81" t="str">
        <f>IF(B53&gt;1,VLOOKUP(B53,DB!$D$4:$E$800,2,0),"")</f>
        <v>ATR 72</v>
      </c>
      <c r="D53" s="82">
        <v>0.175</v>
      </c>
      <c r="E53" s="95" t="b">
        <v>1</v>
      </c>
      <c r="F53" s="83">
        <v>0.2513516782419174</v>
      </c>
      <c r="G53" s="92" t="b">
        <v>1</v>
      </c>
      <c r="H53" s="85" t="s">
        <v>1249</v>
      </c>
      <c r="I53" s="103" t="s">
        <v>1218</v>
      </c>
      <c r="J53" s="84" t="s">
        <v>1271</v>
      </c>
      <c r="K53" s="88"/>
      <c r="L53" s="84"/>
      <c r="M53" s="81" t="str">
        <f>IF(B53&gt;1,VLOOKUP(B53,DB!$D$4:$F$800,3,0),"")</f>
        <v>TRAVIRA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34</v>
      </c>
      <c r="C54" s="71" t="str">
        <f>IF(B54&gt;1,VLOOKUP(B54,DB!$D$4:$E$800,2,0),"")</f>
        <v>B 733</v>
      </c>
      <c r="D54" s="72">
        <v>0.19188333333295304</v>
      </c>
      <c r="E54" s="98" t="b">
        <v>1</v>
      </c>
      <c r="F54" s="73">
        <v>0.3347070717572933</v>
      </c>
      <c r="G54" s="94" t="b">
        <v>1</v>
      </c>
      <c r="H54" s="75" t="s">
        <v>1252</v>
      </c>
      <c r="I54" s="112" t="s">
        <v>1306</v>
      </c>
      <c r="J54" s="74" t="s">
        <v>52</v>
      </c>
      <c r="K54" s="78"/>
      <c r="L54" s="74"/>
      <c r="M54" s="71" t="str">
        <f>IF(B54&gt;1,VLOOKUP(B54,DB!$D$4:$F$800,3,0),"")</f>
        <v>AIRNESIA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892</v>
      </c>
      <c r="C55" s="81" t="str">
        <f>IF(B55&gt;1,VLOOKUP(B55,DB!$D$4:$E$800,2,0),"")</f>
        <v>B 733</v>
      </c>
      <c r="D55" s="82">
        <v>0.19791666666666666</v>
      </c>
      <c r="E55" s="95" t="b">
        <v>1</v>
      </c>
      <c r="F55" s="83">
        <v>0.24819670138822403</v>
      </c>
      <c r="G55" s="92" t="b">
        <v>1</v>
      </c>
      <c r="H55" s="85" t="s">
        <v>1253</v>
      </c>
      <c r="I55" s="86" t="str">
        <f>IF(K55&gt;1,VLOOKUP(K55,DB!$A$4:$B$500,2,0),"")</f>
        <v>WIMM</v>
      </c>
      <c r="J55" s="87" t="str">
        <f>IF(L55&gt;1,VLOOKUP(L55,DB!$A$4:$B$500,2,0),"")</f>
        <v>WAGG</v>
      </c>
      <c r="K55" s="88" t="s">
        <v>323</v>
      </c>
      <c r="L55" s="84" t="s">
        <v>331</v>
      </c>
      <c r="M55" s="81" t="str">
        <f>IF(B55&gt;1,VLOOKUP(B55,DB!$D$4:$F$800,3,0),"")</f>
        <v>TRIGANA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1141</v>
      </c>
      <c r="C56" s="71" t="str">
        <f>IF(B56&gt;1,VLOOKUP(B56,DB!$D$4:$E$800,2,0),"")</f>
        <v>GLEX</v>
      </c>
      <c r="D56" s="72">
        <v>0.22847222222222222</v>
      </c>
      <c r="E56" s="98" t="b">
        <v>1</v>
      </c>
      <c r="F56" s="73">
        <v>0.31112297454092186</v>
      </c>
      <c r="G56" s="94" t="b">
        <v>1</v>
      </c>
      <c r="H56" s="75" t="s">
        <v>1250</v>
      </c>
      <c r="I56" s="112" t="s">
        <v>1241</v>
      </c>
      <c r="J56" s="74" t="s">
        <v>1307</v>
      </c>
      <c r="K56" s="78"/>
      <c r="L56" s="74"/>
      <c r="M56" s="71" t="s">
        <v>1211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785</v>
      </c>
      <c r="C57" s="81" t="str">
        <f>IF(B57&gt;1,VLOOKUP(B57,DB!$D$4:$E$800,2,0),"")</f>
        <v>L 1000</v>
      </c>
      <c r="D57" s="82">
        <v>0.24375</v>
      </c>
      <c r="E57" s="95" t="b">
        <v>1</v>
      </c>
      <c r="F57" s="83">
        <v>0.33694891203776933</v>
      </c>
      <c r="G57" s="92" t="b">
        <v>1</v>
      </c>
      <c r="H57" s="85" t="s">
        <v>1216</v>
      </c>
      <c r="I57" s="103" t="s">
        <v>1217</v>
      </c>
      <c r="J57" s="84" t="s">
        <v>184</v>
      </c>
      <c r="K57" s="88"/>
      <c r="L57" s="84"/>
      <c r="M57" s="81" t="str">
        <f>IF(B57&gt;1,VLOOKUP(B57,DB!$D$4:$F$800,3,0),"")</f>
        <v>PREMI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860</v>
      </c>
      <c r="C58" s="71" t="str">
        <f>IF(B58&gt;1,VLOOKUP(B58,DB!$D$4:$E$800,2,0),"")</f>
        <v>G V</v>
      </c>
      <c r="D58" s="72">
        <v>0.2465277777777778</v>
      </c>
      <c r="E58" s="100" t="b">
        <v>1</v>
      </c>
      <c r="F58" s="73">
        <v>0.3049650925968308</v>
      </c>
      <c r="G58" s="74" t="b">
        <v>1</v>
      </c>
      <c r="H58" s="75" t="s">
        <v>1236</v>
      </c>
      <c r="I58" s="112" t="s">
        <v>1218</v>
      </c>
      <c r="J58" s="74" t="s">
        <v>1258</v>
      </c>
      <c r="K58" s="78"/>
      <c r="L58" s="74"/>
      <c r="M58" s="71" t="str">
        <f>IF(B58&gt;1,VLOOKUP(B58,DB!$D$4:$F$800,3,0),"")</f>
        <v>TRAVIRA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309</v>
      </c>
      <c r="C59" s="81" t="str">
        <f>IF(B59&gt;1,VLOOKUP(B59,DB!$D$4:$E$800,2,0),"")</f>
        <v>A 320</v>
      </c>
      <c r="D59" s="82">
        <v>0.26805555555555555</v>
      </c>
      <c r="E59" s="101" t="b">
        <v>1</v>
      </c>
      <c r="F59" s="83">
        <v>0.3576388888888889</v>
      </c>
      <c r="G59" s="102" t="b">
        <v>1</v>
      </c>
      <c r="H59" s="85" t="s">
        <v>1229</v>
      </c>
      <c r="I59" s="86" t="str">
        <f>IF(K59&gt;1,VLOOKUP(K59,DB!$A$4:$B$500,2,0),"")</f>
        <v>WARR</v>
      </c>
      <c r="J59" s="87" t="str">
        <f>IF(L59&gt;1,VLOOKUP(L59,DB!$A$4:$B$500,2,0),"")</f>
        <v>WAHI</v>
      </c>
      <c r="K59" s="88" t="s">
        <v>235</v>
      </c>
      <c r="L59" s="84" t="s">
        <v>268</v>
      </c>
      <c r="M59" s="81" t="str">
        <f>IF(B59&gt;1,VLOOKUP(B59,DB!$D$4:$F$800,3,0),"")</f>
        <v>BATIK AIR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958</v>
      </c>
      <c r="C60" s="71" t="str">
        <f>IF(B60&gt;1,VLOOKUP(B60,DB!$D$4:$E$800,2,0),"")</f>
        <v>G VI</v>
      </c>
      <c r="D60" s="72">
        <v>0.2708333333333333</v>
      </c>
      <c r="E60" s="104" t="b">
        <v>1</v>
      </c>
      <c r="F60" s="73">
        <v>0.3176395717600826</v>
      </c>
      <c r="G60" s="94" t="b">
        <v>1</v>
      </c>
      <c r="H60" s="75" t="s">
        <v>1249</v>
      </c>
      <c r="I60" s="112" t="s">
        <v>1218</v>
      </c>
      <c r="J60" s="74" t="s">
        <v>1258</v>
      </c>
      <c r="K60" s="78"/>
      <c r="L60" s="74"/>
      <c r="M60" s="71" t="s">
        <v>1214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193</v>
      </c>
      <c r="C61" s="81" t="str">
        <f>IF(B61&gt;1,VLOOKUP(B61,DB!$D$4:$E$800,2,0),"")</f>
        <v>A 320</v>
      </c>
      <c r="D61" s="82">
        <v>0.2722222222222222</v>
      </c>
      <c r="E61" s="105" t="b">
        <v>1</v>
      </c>
      <c r="F61" s="83">
        <v>0.3835914351802785</v>
      </c>
      <c r="G61" s="92" t="b">
        <v>1</v>
      </c>
      <c r="H61" s="85" t="s">
        <v>1246</v>
      </c>
      <c r="I61" s="103" t="s">
        <v>1234</v>
      </c>
      <c r="J61" s="87" t="str">
        <f>IF(L61&gt;1,VLOOKUP(L61,DB!$A$4:$B$500,2,0),"")</f>
        <v>WADD</v>
      </c>
      <c r="K61" s="88"/>
      <c r="L61" s="84" t="s">
        <v>223</v>
      </c>
      <c r="M61" s="81" t="str">
        <f>IF(B61&gt;1,VLOOKUP(B61,DB!$D$4:$F$800,3,0),"")</f>
        <v>BATIK AIR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540</v>
      </c>
      <c r="C62" s="71" t="str">
        <f>IF(B62&gt;1,VLOOKUP(B62,DB!$D$4:$E$800,2,0),"")</f>
        <v>ATR 72</v>
      </c>
      <c r="D62" s="106">
        <v>0.31319444444444444</v>
      </c>
      <c r="E62" s="107" t="b">
        <v>1</v>
      </c>
      <c r="F62" s="108">
        <v>0.3435105787066277</v>
      </c>
      <c r="G62" s="109" t="b">
        <v>1</v>
      </c>
      <c r="H62" s="110" t="s">
        <v>1248</v>
      </c>
      <c r="I62" s="76" t="str">
        <f>IF(K62&gt;1,VLOOKUP(K62,DB!$A$4:$B$500,2,0),"")</f>
        <v>WAHH</v>
      </c>
      <c r="J62" s="77" t="str">
        <f>IF(L62&gt;1,VLOOKUP(L62,DB!$A$4:$B$500,2,0),"")</f>
        <v>WAHH</v>
      </c>
      <c r="K62" s="111" t="s">
        <v>479</v>
      </c>
      <c r="L62" s="102" t="s">
        <v>482</v>
      </c>
      <c r="M62" s="71" t="str">
        <f>IF(B62&gt;1,VLOOKUP(B62,DB!$D$4:$F$800,3,0),"")</f>
        <v>FLY JAYA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284</v>
      </c>
      <c r="C63" s="81" t="str">
        <f>IF(B63&gt;1,VLOOKUP(B63,DB!$D$4:$E$800,2,0),"")</f>
        <v>A 320</v>
      </c>
      <c r="D63" s="82">
        <v>0.3211520601835218</v>
      </c>
      <c r="E63" s="105" t="b">
        <v>1</v>
      </c>
      <c r="F63" s="83">
        <v>0.35661872685159324</v>
      </c>
      <c r="G63" s="92" t="b">
        <v>1</v>
      </c>
      <c r="H63" s="85" t="s">
        <v>1225</v>
      </c>
      <c r="I63" s="86" t="str">
        <f>IF(K63&gt;1,VLOOKUP(K63,DB!$A$4:$B$500,2,0),"")</f>
        <v>WIBB</v>
      </c>
      <c r="J63" s="87" t="str">
        <f>IF(L63&gt;1,VLOOKUP(L63,DB!$A$4:$B$500,2,0),"")</f>
        <v>WARR</v>
      </c>
      <c r="K63" s="88" t="s">
        <v>211</v>
      </c>
      <c r="L63" s="84" t="s">
        <v>243</v>
      </c>
      <c r="M63" s="81" t="str">
        <f>IF(B63&gt;1,VLOOKUP(B63,DB!$D$4:$F$800,3,0),"")</f>
        <v>BATIK AIR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189</v>
      </c>
      <c r="C64" s="71" t="str">
        <f>IF(B64&gt;1,VLOOKUP(B64,DB!$D$4:$E$800,2,0),"")</f>
        <v>A 320</v>
      </c>
      <c r="D64" s="72">
        <v>0.3416666666666667</v>
      </c>
      <c r="E64" s="104" t="b">
        <v>1</v>
      </c>
      <c r="F64" s="73">
        <v>0.40621549768547993</v>
      </c>
      <c r="G64" s="94" t="b">
        <v>1</v>
      </c>
      <c r="H64" s="75" t="s">
        <v>1247</v>
      </c>
      <c r="I64" s="76" t="str">
        <f>IF(K64&gt;1,VLOOKUP(K64,DB!$A$4:$B$500,2,0),"")</f>
        <v>WIPP</v>
      </c>
      <c r="J64" s="77" t="str">
        <f>IF(L64&gt;1,VLOOKUP(L64,DB!$A$4:$B$500,2,0),"")</f>
        <v>WAHS</v>
      </c>
      <c r="K64" s="78" t="s">
        <v>194</v>
      </c>
      <c r="L64" s="74" t="s">
        <v>289</v>
      </c>
      <c r="M64" s="71" t="str">
        <f>IF(B64&gt;1,VLOOKUP(B64,DB!$D$4:$F$800,3,0),"")</f>
        <v>BATIK AIR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155" t="s">
        <v>322</v>
      </c>
      <c r="C65" s="155" t="str">
        <f>IF(B65&gt;1,VLOOKUP(B65,DB!$D$4:$E$800,2,0),"")</f>
        <v>A 320</v>
      </c>
      <c r="D65" s="156">
        <v>0.35694444444444445</v>
      </c>
      <c r="E65" s="105" t="b">
        <v>1</v>
      </c>
      <c r="F65" s="83">
        <v>0.3875762152747484</v>
      </c>
      <c r="G65" s="92" t="b">
        <v>1</v>
      </c>
      <c r="H65" s="85" t="s">
        <v>1232</v>
      </c>
      <c r="I65" s="157" t="str">
        <f>IF(K65&gt;1,VLOOKUP(K65,DB!$A$4:$B$500,2,0),"")</f>
        <v>WARR</v>
      </c>
      <c r="J65" s="87" t="str">
        <f>IF(L65&gt;1,VLOOKUP(L65,DB!$A$4:$B$500,2,0),"")</f>
        <v>WARR</v>
      </c>
      <c r="K65" s="158" t="s">
        <v>237</v>
      </c>
      <c r="L65" s="84" t="s">
        <v>251</v>
      </c>
      <c r="M65" s="155" t="str">
        <f>IF(B65&gt;1,VLOOKUP(B65,DB!$D$4:$F$800,3,0),"")</f>
        <v>BATIK AIR</v>
      </c>
      <c r="N65" s="137" t="s">
        <v>1308</v>
      </c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510</v>
      </c>
      <c r="C66" s="71" t="str">
        <f>IF(B66&gt;1,VLOOKUP(B66,DB!$D$4:$E$800,2,0),"")</f>
        <v>ATR 72</v>
      </c>
      <c r="D66" s="72">
        <v>0.37430555555555556</v>
      </c>
      <c r="E66" s="104" t="b">
        <v>1</v>
      </c>
      <c r="F66" s="73">
        <v>0.4016750000009779</v>
      </c>
      <c r="G66" s="94" t="b">
        <v>1</v>
      </c>
      <c r="H66" s="75" t="s">
        <v>1248</v>
      </c>
      <c r="I66" s="76" t="str">
        <f>IF(K66&gt;1,VLOOKUP(K66,DB!$A$4:$B$500,2,0),"")</f>
        <v>WAHH</v>
      </c>
      <c r="J66" s="77" t="str">
        <f>IF(L66&gt;1,VLOOKUP(L66,DB!$A$4:$B$500,2,0),"")</f>
        <v>WAHH</v>
      </c>
      <c r="K66" s="78" t="s">
        <v>593</v>
      </c>
      <c r="L66" s="74" t="s">
        <v>599</v>
      </c>
      <c r="M66" s="71" t="str">
        <f>IF(B66&gt;1,VLOOKUP(B66,DB!$D$4:$F$800,3,0),"")</f>
        <v>CITILINK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831</v>
      </c>
      <c r="C67" s="81" t="str">
        <f>IF(B67&gt;1,VLOOKUP(B67,DB!$D$4:$E$800,2,0),"")</f>
        <v>C 208</v>
      </c>
      <c r="D67" s="82">
        <v>0.35208333333333336</v>
      </c>
      <c r="E67" s="105" t="b">
        <v>1</v>
      </c>
      <c r="F67" s="83">
        <v>0.37430555555555556</v>
      </c>
      <c r="G67" s="92" t="b">
        <v>1</v>
      </c>
      <c r="H67" s="85" t="s">
        <v>1256</v>
      </c>
      <c r="I67" s="86" t="str">
        <f>IF(K67&gt;1,VLOOKUP(K67,DB!$A$4:$B$500,2,0),"")</f>
        <v>WICN</v>
      </c>
      <c r="J67" s="87" t="str">
        <f>IF(L67&gt;1,VLOOKUP(L67,DB!$A$4:$B$500,2,0),"")</f>
        <v>WICN</v>
      </c>
      <c r="K67" s="88" t="s">
        <v>674</v>
      </c>
      <c r="L67" s="84" t="s">
        <v>672</v>
      </c>
      <c r="M67" s="81" t="str">
        <f>IF(B67&gt;1,VLOOKUP(B67,DB!$D$4:$F$800,3,0),"")</f>
        <v>SUSI AIR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338</v>
      </c>
      <c r="C68" s="71" t="str">
        <f>IF(B68&gt;1,VLOOKUP(B68,DB!$D$4:$E$800,2,0),"")</f>
        <v>G VI</v>
      </c>
      <c r="D68" s="106">
        <v>0.36180555555555555</v>
      </c>
      <c r="E68" s="107" t="b">
        <v>1</v>
      </c>
      <c r="F68" s="108">
        <v>0.49027777777777776</v>
      </c>
      <c r="G68" s="109" t="b">
        <v>1</v>
      </c>
      <c r="H68" s="110" t="s">
        <v>1249</v>
      </c>
      <c r="I68" s="112" t="s">
        <v>1218</v>
      </c>
      <c r="J68" s="74" t="s">
        <v>1258</v>
      </c>
      <c r="K68" s="111"/>
      <c r="L68" s="102" t="s">
        <v>1309</v>
      </c>
      <c r="M68" s="71" t="str">
        <f>IF(B68&gt;1,VLOOKUP(B68,DB!$D$4:$F$800,3,0),"")</f>
        <v>BIOMANTARA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886</v>
      </c>
      <c r="C69" s="81" t="str">
        <f>IF(B69&gt;1,VLOOKUP(B69,DB!$D$4:$E$800,2,0),"")</f>
        <v>B 733</v>
      </c>
      <c r="D69" s="82">
        <v>0.41041666666666665</v>
      </c>
      <c r="E69" s="159" t="b">
        <v>1</v>
      </c>
      <c r="F69" s="83">
        <v>0.59375</v>
      </c>
      <c r="G69" s="92" t="b">
        <v>1</v>
      </c>
      <c r="H69" s="85" t="s">
        <v>1251</v>
      </c>
      <c r="I69" s="86" t="str">
        <f>IF(K69&gt;1,VLOOKUP(K69,DB!$A$4:$B$500,2,0),"")</f>
        <v>WAMM</v>
      </c>
      <c r="J69" s="87" t="str">
        <f>IF(L69&gt;1,VLOOKUP(L69,DB!$A$4:$B$500,2,0),"")</f>
        <v>WAGG</v>
      </c>
      <c r="K69" s="88" t="s">
        <v>406</v>
      </c>
      <c r="L69" s="84" t="s">
        <v>337</v>
      </c>
      <c r="M69" s="81" t="str">
        <f>IF(B69&gt;1,VLOOKUP(B69,DB!$D$4:$F$800,3,0),"")</f>
        <v>TRIGANA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315</v>
      </c>
      <c r="C70" s="71" t="str">
        <f>IF(B70&gt;1,VLOOKUP(B70,DB!$D$4:$E$800,2,0),"")</f>
        <v>A 320</v>
      </c>
      <c r="D70" s="72">
        <v>0.4375</v>
      </c>
      <c r="E70" s="160" t="b">
        <v>1</v>
      </c>
      <c r="F70" s="73">
        <v>0.46458333333333335</v>
      </c>
      <c r="G70" s="94" t="b">
        <v>1</v>
      </c>
      <c r="H70" s="75" t="s">
        <v>1225</v>
      </c>
      <c r="I70" s="76" t="str">
        <f>IF(K70&gt;1,VLOOKUP(K70,DB!$A$4:$B$500,2,0),"")</f>
        <v>WIPP</v>
      </c>
      <c r="J70" s="77" t="str">
        <f>IF(L70&gt;1,VLOOKUP(L70,DB!$A$4:$B$500,2,0),"")</f>
        <v>WAHQ</v>
      </c>
      <c r="K70" s="78" t="s">
        <v>190</v>
      </c>
      <c r="L70" s="74" t="s">
        <v>264</v>
      </c>
      <c r="M70" s="71" t="str">
        <f>IF(B70&gt;1,VLOOKUP(B70,DB!$D$4:$F$800,3,0),"")</f>
        <v>BATIK AIR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892</v>
      </c>
      <c r="C71" s="81" t="str">
        <f>IF(B71&gt;1,VLOOKUP(B71,DB!$D$4:$E$800,2,0),"")</f>
        <v>B 733</v>
      </c>
      <c r="D71" s="82">
        <v>0.4340277777777778</v>
      </c>
      <c r="E71" s="159" t="b">
        <v>1</v>
      </c>
      <c r="F71" s="83">
        <v>0.5150473032408627</v>
      </c>
      <c r="G71" s="92" t="b">
        <v>1</v>
      </c>
      <c r="H71" s="85" t="s">
        <v>1252</v>
      </c>
      <c r="I71" s="86" t="str">
        <f>IF(K71&gt;1,VLOOKUP(K71,DB!$A$4:$B$500,2,0),"")</f>
        <v>WAGG</v>
      </c>
      <c r="J71" s="87" t="str">
        <f>IF(L71&gt;1,VLOOKUP(L71,DB!$A$4:$B$500,2,0),"")</f>
        <v>WAGG</v>
      </c>
      <c r="K71" s="88" t="s">
        <v>335</v>
      </c>
      <c r="L71" s="84" t="s">
        <v>340</v>
      </c>
      <c r="M71" s="81" t="str">
        <f>IF(B71&gt;1,VLOOKUP(B71,DB!$D$4:$F$800,3,0),"")</f>
        <v>TRIGANA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80</v>
      </c>
      <c r="C72" s="71" t="str">
        <f>IF(B72&gt;1,VLOOKUP(B72,DB!$D$4:$E$800,2,0),"")</f>
        <v>A 320</v>
      </c>
      <c r="D72" s="106">
        <v>0.44027777777777777</v>
      </c>
      <c r="E72" s="161" t="b">
        <v>1</v>
      </c>
      <c r="F72" s="108">
        <v>0.4666666666666667</v>
      </c>
      <c r="G72" s="109" t="b">
        <v>1</v>
      </c>
      <c r="H72" s="110" t="s">
        <v>1246</v>
      </c>
      <c r="I72" s="76" t="str">
        <f>IF(K72&gt;1,VLOOKUP(K72,DB!$A$4:$B$500,2,0),"")</f>
        <v>WARA</v>
      </c>
      <c r="J72" s="77" t="str">
        <f>IF(L72&gt;1,VLOOKUP(L72,DB!$A$4:$B$500,2,0),"")</f>
        <v>WARA</v>
      </c>
      <c r="K72" s="111" t="s">
        <v>295</v>
      </c>
      <c r="L72" s="102" t="s">
        <v>302</v>
      </c>
      <c r="M72" s="71" t="str">
        <f>IF(B72&gt;1,VLOOKUP(B72,DB!$D$4:$F$800,3,0),"")</f>
        <v>BATIK AIR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1142</v>
      </c>
      <c r="C73" s="81" t="str">
        <f>IF(B73&gt;1,VLOOKUP(B73,DB!$D$4:$E$800,2,0),"")</f>
        <v>EMB 135</v>
      </c>
      <c r="D73" s="82">
        <v>0.44583333333333336</v>
      </c>
      <c r="E73" s="159" t="b">
        <v>1</v>
      </c>
      <c r="F73" s="83">
        <v>0.4798611111111111</v>
      </c>
      <c r="G73" s="92" t="b">
        <v>1</v>
      </c>
      <c r="H73" s="85" t="s">
        <v>1250</v>
      </c>
      <c r="I73" s="103" t="s">
        <v>13</v>
      </c>
      <c r="J73" s="84" t="s">
        <v>1243</v>
      </c>
      <c r="K73" s="88"/>
      <c r="L73" s="84"/>
      <c r="M73" s="81" t="s">
        <v>1310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326</v>
      </c>
      <c r="C74" s="71" t="str">
        <f>IF(B74&gt;1,VLOOKUP(B74,DB!$D$4:$E$800,2,0),"")</f>
        <v>A 320</v>
      </c>
      <c r="D74" s="72">
        <v>0.44722222222222224</v>
      </c>
      <c r="E74" s="160" t="b">
        <v>1</v>
      </c>
      <c r="F74" s="73">
        <v>0.55</v>
      </c>
      <c r="G74" s="94" t="b">
        <v>1</v>
      </c>
      <c r="H74" s="75" t="s">
        <v>1255</v>
      </c>
      <c r="I74" s="112" t="s">
        <v>1231</v>
      </c>
      <c r="J74" s="77" t="str">
        <f>IF(L74&gt;1,VLOOKUP(L74,DB!$A$4:$B$500,2,0),"")</f>
        <v>WAHI</v>
      </c>
      <c r="K74" s="78"/>
      <c r="L74" s="74" t="s">
        <v>276</v>
      </c>
      <c r="M74" s="71" t="str">
        <f>IF(B74&gt;1,VLOOKUP(B74,DB!$D$4:$F$800,3,0),"")</f>
        <v>BATIK AIR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40</v>
      </c>
      <c r="C75" s="81" t="str">
        <f>IF(B75&gt;1,VLOOKUP(B75,DB!$D$4:$E$800,2,0),"")</f>
        <v>B 734</v>
      </c>
      <c r="D75" s="82">
        <v>0.48819444444444443</v>
      </c>
      <c r="E75" s="159" t="b">
        <v>1</v>
      </c>
      <c r="F75" s="83">
        <v>0.8958333333333334</v>
      </c>
      <c r="G75" s="92" t="b">
        <v>1</v>
      </c>
      <c r="H75" s="85" t="s">
        <v>1254</v>
      </c>
      <c r="I75" s="86" t="str">
        <f>IF(K75&gt;1,VLOOKUP(K75,DB!$A$4:$B$500,2,0),"")</f>
        <v>WAOO</v>
      </c>
      <c r="J75" s="87" t="str">
        <f>IF(L75&gt;1,VLOOKUP(L75,DB!$A$4:$B$500,2,0),"")</f>
        <v>WAAA</v>
      </c>
      <c r="K75" s="88" t="s">
        <v>35</v>
      </c>
      <c r="L75" s="84" t="s">
        <v>1311</v>
      </c>
      <c r="M75" s="81" t="str">
        <f>IF(B75&gt;1,VLOOKUP(B75,DB!$D$4:$F$800,3,0),"")</f>
        <v>B. B. N.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309</v>
      </c>
      <c r="C76" s="71" t="str">
        <f>IF(B76&gt;1,VLOOKUP(B76,DB!$D$4:$E$800,2,0),"")</f>
        <v>A 320</v>
      </c>
      <c r="D76" s="72">
        <v>0.47638888888888886</v>
      </c>
      <c r="E76" s="160" t="b">
        <v>1</v>
      </c>
      <c r="F76" s="73">
        <v>0.5208333333333334</v>
      </c>
      <c r="G76" s="94" t="b">
        <v>1</v>
      </c>
      <c r="H76" s="75" t="s">
        <v>1229</v>
      </c>
      <c r="I76" s="76" t="str">
        <f>IF(K76&gt;1,VLOOKUP(K76,DB!$A$4:$B$500,2,0),"")</f>
        <v>WAHI</v>
      </c>
      <c r="J76" s="77" t="str">
        <f>IF(L76&gt;1,VLOOKUP(L76,DB!$A$4:$B$500,2,0),"")</f>
        <v>WARR</v>
      </c>
      <c r="K76" s="78" t="s">
        <v>278</v>
      </c>
      <c r="L76" s="74" t="s">
        <v>247</v>
      </c>
      <c r="M76" s="71" t="str">
        <f>IF(B76&gt;1,VLOOKUP(B76,DB!$D$4:$F$800,3,0),"")</f>
        <v>BATIK AIR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556</v>
      </c>
      <c r="C77" s="81" t="str">
        <f>IF(B77&gt;1,VLOOKUP(B77,DB!$D$4:$E$800,2,0),"")</f>
        <v>B 738</v>
      </c>
      <c r="D77" s="82">
        <v>0.4895833333333333</v>
      </c>
      <c r="E77" s="159" t="b">
        <v>1</v>
      </c>
      <c r="F77" s="83">
        <v>0.5358346759312553</v>
      </c>
      <c r="G77" s="92" t="b">
        <v>1</v>
      </c>
      <c r="H77" s="85" t="s">
        <v>1248</v>
      </c>
      <c r="I77" s="86" t="str">
        <f>IF(K77&gt;1,VLOOKUP(K77,DB!$A$4:$B$500,2,0),"")</f>
        <v>WIMM</v>
      </c>
      <c r="J77" s="87" t="str">
        <f>IF(L77&gt;1,VLOOKUP(L77,DB!$A$4:$B$500,2,0),"")</f>
        <v>WARR</v>
      </c>
      <c r="K77" s="88" t="s">
        <v>79</v>
      </c>
      <c r="L77" s="84" t="s">
        <v>81</v>
      </c>
      <c r="M77" s="81" t="str">
        <f>IF(B77&gt;1,VLOOKUP(B77,DB!$D$4:$F$800,3,0),"")</f>
        <v>GARUDA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407</v>
      </c>
      <c r="C78" s="71" t="str">
        <f>IF(B78&gt;1,VLOOKUP(B78,DB!$D$4:$E$800,2,0),"")</f>
        <v>A 320</v>
      </c>
      <c r="D78" s="72">
        <v>0.4930555555555556</v>
      </c>
      <c r="E78" s="160" t="b">
        <v>1</v>
      </c>
      <c r="F78" s="73">
        <v>0.5236111111111111</v>
      </c>
      <c r="G78" s="94" t="b">
        <v>1</v>
      </c>
      <c r="H78" s="75" t="s">
        <v>1247</v>
      </c>
      <c r="I78" s="76" t="str">
        <f>IF(K78&gt;1,VLOOKUP(K78,DB!$A$4:$B$500,2,0),"")</f>
        <v>WIMN</v>
      </c>
      <c r="J78" s="77" t="str">
        <f>IF(L78&gt;1,VLOOKUP(L78,DB!$A$4:$B$500,2,0),"")</f>
        <v>WARA</v>
      </c>
      <c r="K78" s="78" t="s">
        <v>497</v>
      </c>
      <c r="L78" s="74" t="s">
        <v>555</v>
      </c>
      <c r="M78" s="71" t="str">
        <f>IF(B78&gt;1,VLOOKUP(B78,DB!$D$4:$F$800,3,0),"")</f>
        <v>CITILINK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284</v>
      </c>
      <c r="C79" s="81" t="str">
        <f>IF(B79&gt;1,VLOOKUP(B79,DB!$D$4:$E$800,2,0),"")</f>
        <v>A 320</v>
      </c>
      <c r="D79" s="82">
        <v>0.4965277777777778</v>
      </c>
      <c r="E79" s="159" t="b">
        <v>1</v>
      </c>
      <c r="F79" s="83">
        <v>0.5319444444444444</v>
      </c>
      <c r="G79" s="92" t="b">
        <v>1</v>
      </c>
      <c r="H79" s="85" t="s">
        <v>1246</v>
      </c>
      <c r="I79" s="86" t="str">
        <f>IF(K79&gt;1,VLOOKUP(K79,DB!$A$4:$B$500,2,0),"")</f>
        <v>WARR</v>
      </c>
      <c r="J79" s="87" t="str">
        <f>IF(L79&gt;1,VLOOKUP(L79,DB!$A$4:$B$500,2,0),"")</f>
        <v>WIPP</v>
      </c>
      <c r="K79" s="88" t="s">
        <v>249</v>
      </c>
      <c r="L79" s="84" t="s">
        <v>183</v>
      </c>
      <c r="M79" s="81" t="str">
        <f>IF(B79&gt;1,VLOOKUP(B79,DB!$D$4:$F$800,3,0),"")</f>
        <v>BATIK AIR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831</v>
      </c>
      <c r="C80" s="71" t="str">
        <f>IF(B80&gt;1,VLOOKUP(B80,DB!$D$4:$E$800,2,0),"")</f>
        <v>C 208</v>
      </c>
      <c r="D80" s="72">
        <v>0.4777777777777778</v>
      </c>
      <c r="E80" s="160" t="b">
        <v>1</v>
      </c>
      <c r="F80" s="73">
        <v>0.5020833333333333</v>
      </c>
      <c r="G80" s="94" t="b">
        <v>1</v>
      </c>
      <c r="H80" s="75" t="s">
        <v>1256</v>
      </c>
      <c r="I80" s="76" t="str">
        <f>IF(K80&gt;1,VLOOKUP(K80,DB!$A$4:$B$500,2,0),"")</f>
        <v>WICN</v>
      </c>
      <c r="J80" s="77" t="str">
        <f>IF(L80&gt;1,VLOOKUP(L80,DB!$A$4:$B$500,2,0),"")</f>
        <v>WICN</v>
      </c>
      <c r="K80" s="78" t="s">
        <v>666</v>
      </c>
      <c r="L80" s="74" t="s">
        <v>663</v>
      </c>
      <c r="M80" s="71" t="str">
        <f>IF(B80&gt;1,VLOOKUP(B80,DB!$D$4:$F$800,3,0),"")</f>
        <v>SUSI AIR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860</v>
      </c>
      <c r="C81" s="81" t="str">
        <f>IF(B81&gt;1,VLOOKUP(B81,DB!$D$4:$E$800,2,0),"")</f>
        <v>G V</v>
      </c>
      <c r="D81" s="82">
        <v>0.4840277777777778</v>
      </c>
      <c r="E81" s="159" t="b">
        <v>1</v>
      </c>
      <c r="F81" s="83">
        <v>0.49375</v>
      </c>
      <c r="G81" s="92" t="b">
        <v>1</v>
      </c>
      <c r="H81" s="85" t="s">
        <v>1236</v>
      </c>
      <c r="I81" s="103" t="s">
        <v>1258</v>
      </c>
      <c r="J81" s="84" t="s">
        <v>1218</v>
      </c>
      <c r="K81" s="88"/>
      <c r="L81" s="84"/>
      <c r="M81" s="81" t="str">
        <f>IF(B81&gt;1,VLOOKUP(B81,DB!$D$4:$F$800,3,0),"")</f>
        <v>TRAVIRA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1142</v>
      </c>
      <c r="C82" s="71" t="str">
        <f>IF(B82&gt;1,VLOOKUP(B82,DB!$D$4:$E$800,2,0),"")</f>
        <v>EMB 135</v>
      </c>
      <c r="D82" s="72">
        <v>0.4826388888888889</v>
      </c>
      <c r="E82" s="160" t="b">
        <v>1</v>
      </c>
      <c r="F82" s="73"/>
      <c r="G82" s="94" t="b">
        <v>0</v>
      </c>
      <c r="H82" s="75" t="s">
        <v>1243</v>
      </c>
      <c r="I82" s="112" t="s">
        <v>1250</v>
      </c>
      <c r="J82" s="77" t="str">
        <f>IF(L82&gt;1,VLOOKUP(L82,DB!$A$4:$B$500,2,0),"")</f>
        <v/>
      </c>
      <c r="K82" s="78"/>
      <c r="L82" s="74"/>
      <c r="M82" s="71" t="s">
        <v>1310</v>
      </c>
      <c r="N82" s="114"/>
      <c r="O82" s="74" t="str">
        <f t="shared" si="1"/>
        <v>RON</v>
      </c>
      <c r="Q82" s="1" t="str">
        <f t="shared" si="2"/>
        <v>RE03</v>
      </c>
      <c r="R82" s="1" t="str">
        <f t="shared" si="3"/>
        <v>RON</v>
      </c>
      <c r="S82" s="1" t="str">
        <f t="shared" si="4"/>
        <v>EMB 135</v>
      </c>
      <c r="T82" s="1" t="str">
        <f t="shared" si="5"/>
        <v>T7-MRC</v>
      </c>
      <c r="U82" s="1" t="str">
        <f t="shared" si="6"/>
        <v>BGS</v>
      </c>
    </row>
    <row r="83" ht="15.75" customHeight="1">
      <c r="A83" s="81">
        <v>66.0</v>
      </c>
      <c r="B83" s="81" t="s">
        <v>510</v>
      </c>
      <c r="C83" s="81" t="str">
        <f>IF(B83&gt;1,VLOOKUP(B83,DB!$D$4:$E$800,2,0),"")</f>
        <v>ATR 72</v>
      </c>
      <c r="D83" s="82">
        <v>0.5402777777777777</v>
      </c>
      <c r="E83" s="159" t="b">
        <v>1</v>
      </c>
      <c r="F83" s="83">
        <v>0.5735625347224413</v>
      </c>
      <c r="G83" s="92" t="b">
        <v>1</v>
      </c>
      <c r="H83" s="85" t="s">
        <v>1225</v>
      </c>
      <c r="I83" s="86" t="str">
        <f>IF(K83&gt;1,VLOOKUP(K83,DB!$A$4:$B$500,2,0),"")</f>
        <v>WAHH</v>
      </c>
      <c r="J83" s="87" t="str">
        <f>IF(L83&gt;1,VLOOKUP(L83,DB!$A$4:$B$500,2,0),"")</f>
        <v>WAHH</v>
      </c>
      <c r="K83" s="88" t="s">
        <v>597</v>
      </c>
      <c r="L83" s="84" t="s">
        <v>595</v>
      </c>
      <c r="M83" s="81" t="str">
        <f>IF(B83&gt;1,VLOOKUP(B83,DB!$D$4:$F$800,3,0),"")</f>
        <v>CITILINK</v>
      </c>
      <c r="N83" s="96"/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162" t="s">
        <v>322</v>
      </c>
      <c r="C84" s="162" t="str">
        <f>IF(B84&gt;1,VLOOKUP(B84,DB!$D$4:$E$800,2,0),"")</f>
        <v>A 320</v>
      </c>
      <c r="D84" s="72">
        <v>0.5347222222222222</v>
      </c>
      <c r="E84" s="160" t="b">
        <v>1</v>
      </c>
      <c r="F84" s="73">
        <v>0.5708333333333333</v>
      </c>
      <c r="G84" s="94" t="b">
        <v>1</v>
      </c>
      <c r="H84" s="75" t="s">
        <v>1247</v>
      </c>
      <c r="I84" s="163" t="str">
        <f>IF(K84&gt;1,VLOOKUP(K84,DB!$A$4:$B$500,2,0),"")</f>
        <v>WARR</v>
      </c>
      <c r="J84" s="77" t="str">
        <f>IF(L84&gt;1,VLOOKUP(L84,DB!$A$4:$B$500,2,0),"")</f>
        <v>WARR</v>
      </c>
      <c r="K84" s="164" t="s">
        <v>257</v>
      </c>
      <c r="L84" s="74" t="s">
        <v>229</v>
      </c>
      <c r="M84" s="162" t="str">
        <f>IF(B84&gt;1,VLOOKUP(B84,DB!$D$4:$F$800,3,0),"")</f>
        <v>BATIK AIR</v>
      </c>
      <c r="N84" s="138" t="s">
        <v>1312</v>
      </c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189</v>
      </c>
      <c r="C85" s="81" t="str">
        <f>IF(B85&gt;1,VLOOKUP(B85,DB!$D$4:$E$800,2,0),"")</f>
        <v>A 320</v>
      </c>
      <c r="D85" s="82">
        <v>0.53125</v>
      </c>
      <c r="E85" s="159" t="b">
        <v>1</v>
      </c>
      <c r="F85" s="83">
        <v>0.5770833333333333</v>
      </c>
      <c r="G85" s="92" t="b">
        <v>1</v>
      </c>
      <c r="H85" s="85" t="s">
        <v>1229</v>
      </c>
      <c r="I85" s="86" t="str">
        <f>IF(K85&gt;1,VLOOKUP(K85,DB!$A$4:$B$500,2,0),"")</f>
        <v>WAHS</v>
      </c>
      <c r="J85" s="87" t="str">
        <f>IF(L85&gt;1,VLOOKUP(L85,DB!$A$4:$B$500,2,0),"")</f>
        <v>WIMM</v>
      </c>
      <c r="K85" s="88" t="s">
        <v>287</v>
      </c>
      <c r="L85" s="84" t="s">
        <v>172</v>
      </c>
      <c r="M85" s="81" t="str">
        <f>IF(B85&gt;1,VLOOKUP(B85,DB!$D$4:$F$800,3,0),"")</f>
        <v>BATIK AIR</v>
      </c>
      <c r="N85" s="89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34</v>
      </c>
      <c r="C86" s="71" t="str">
        <f>IF(B86&gt;1,VLOOKUP(B86,DB!$D$4:$E$800,2,0),"")</f>
        <v>B 733</v>
      </c>
      <c r="D86" s="72">
        <v>0.5194444444444445</v>
      </c>
      <c r="E86" s="160" t="b">
        <v>1</v>
      </c>
      <c r="F86" s="73">
        <v>0.6076388888888888</v>
      </c>
      <c r="G86" s="94" t="b">
        <v>1</v>
      </c>
      <c r="H86" s="75" t="s">
        <v>1253</v>
      </c>
      <c r="I86" s="112" t="s">
        <v>52</v>
      </c>
      <c r="J86" s="74" t="s">
        <v>108</v>
      </c>
      <c r="K86" s="78"/>
      <c r="L86" s="74"/>
      <c r="M86" s="71" t="str">
        <f>IF(B86&gt;1,VLOOKUP(B86,DB!$D$4:$F$800,3,0),"")</f>
        <v>AIRNESIA</v>
      </c>
      <c r="N86" s="13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193</v>
      </c>
      <c r="C87" s="81" t="str">
        <f>IF(B87&gt;1,VLOOKUP(B87,DB!$D$4:$E$800,2,0),"")</f>
        <v>A 320</v>
      </c>
      <c r="D87" s="82">
        <v>0.5708333333333333</v>
      </c>
      <c r="E87" s="159" t="b">
        <v>1</v>
      </c>
      <c r="F87" s="83">
        <v>0.6</v>
      </c>
      <c r="G87" s="92" t="b">
        <v>1</v>
      </c>
      <c r="H87" s="85" t="s">
        <v>1246</v>
      </c>
      <c r="I87" s="86" t="str">
        <f>IF(K87&gt;1,VLOOKUP(K87,DB!$A$4:$B$500,2,0),"")</f>
        <v>WADD</v>
      </c>
      <c r="J87" s="87" t="str">
        <f>IF(L87&gt;1,VLOOKUP(L87,DB!$A$4:$B$500,2,0),"")</f>
        <v>WIEE</v>
      </c>
      <c r="K87" s="88" t="s">
        <v>221</v>
      </c>
      <c r="L87" s="84" t="s">
        <v>215</v>
      </c>
      <c r="M87" s="81" t="str">
        <f>IF(B87&gt;1,VLOOKUP(B87,DB!$D$4:$F$800,3,0),"")</f>
        <v>BATIK AIR</v>
      </c>
      <c r="N87" s="89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540</v>
      </c>
      <c r="C88" s="71" t="str">
        <f>IF(B88&gt;1,VLOOKUP(B88,DB!$D$4:$E$800,2,0),"")</f>
        <v>ATR 72</v>
      </c>
      <c r="D88" s="106">
        <v>0.5819444444444445</v>
      </c>
      <c r="E88" s="161" t="b">
        <v>1</v>
      </c>
      <c r="F88" s="108">
        <v>0.6090277777777777</v>
      </c>
      <c r="G88" s="109" t="b">
        <v>1</v>
      </c>
      <c r="H88" s="110" t="s">
        <v>1248</v>
      </c>
      <c r="I88" s="76" t="str">
        <f>IF(K88&gt;1,VLOOKUP(K88,DB!$A$4:$B$500,2,0),"")</f>
        <v>WAHH</v>
      </c>
      <c r="J88" s="77" t="str">
        <f>IF(L88&gt;1,VLOOKUP(L88,DB!$A$4:$B$500,2,0),"")</f>
        <v>WAHH</v>
      </c>
      <c r="K88" s="111" t="s">
        <v>484</v>
      </c>
      <c r="L88" s="102" t="s">
        <v>486</v>
      </c>
      <c r="M88" s="71" t="str">
        <f>IF(B88&gt;1,VLOOKUP(B88,DB!$D$4:$F$800,3,0),"")</f>
        <v>FLY JAYA</v>
      </c>
      <c r="N88" s="115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315</v>
      </c>
      <c r="C89" s="81" t="str">
        <f>IF(B89&gt;1,VLOOKUP(B89,DB!$D$4:$E$800,2,0),"")</f>
        <v>A 320</v>
      </c>
      <c r="D89" s="82">
        <v>0.5451388888888888</v>
      </c>
      <c r="E89" s="159" t="b">
        <v>1</v>
      </c>
      <c r="F89" s="83">
        <v>0.6125</v>
      </c>
      <c r="G89" s="92" t="b">
        <v>1</v>
      </c>
      <c r="H89" s="85" t="s">
        <v>1225</v>
      </c>
      <c r="I89" s="86" t="str">
        <f>IF(K89&gt;1,VLOOKUP(K89,DB!$A$4:$B$500,2,0),"")</f>
        <v>WAHQ</v>
      </c>
      <c r="J89" s="87" t="str">
        <f>IF(L89&gt;1,VLOOKUP(L89,DB!$A$4:$B$500,2,0),"")</f>
        <v>WAHS</v>
      </c>
      <c r="K89" s="88" t="s">
        <v>266</v>
      </c>
      <c r="L89" s="84" t="s">
        <v>293</v>
      </c>
      <c r="M89" s="81" t="str">
        <f>IF(B89&gt;1,VLOOKUP(B89,DB!$D$4:$F$800,3,0),"")</f>
        <v>BATIK AIR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80</v>
      </c>
      <c r="C90" s="71" t="str">
        <f>IF(B90&gt;1,VLOOKUP(B90,DB!$D$4:$E$800,2,0),"")</f>
        <v>A 320</v>
      </c>
      <c r="D90" s="72">
        <v>0.6055555555555555</v>
      </c>
      <c r="E90" s="160" t="b">
        <v>1</v>
      </c>
      <c r="F90" s="73">
        <v>0.6618055555555555</v>
      </c>
      <c r="G90" s="94" t="b">
        <v>1</v>
      </c>
      <c r="H90" s="75" t="s">
        <v>1247</v>
      </c>
      <c r="I90" s="76" t="str">
        <f>IF(K90&gt;1,VLOOKUP(K90,DB!$A$4:$B$500,2,0),"")</f>
        <v>WARA</v>
      </c>
      <c r="J90" s="77" t="str">
        <f>IF(L90&gt;1,VLOOKUP(L90,DB!$A$4:$B$500,2,0),"")</f>
        <v>WADD</v>
      </c>
      <c r="K90" s="78" t="s">
        <v>300</v>
      </c>
      <c r="L90" s="74" t="s">
        <v>227</v>
      </c>
      <c r="M90" s="71" t="str">
        <f>IF(B90&gt;1,VLOOKUP(B90,DB!$D$4:$F$800,3,0),"")</f>
        <v>BATIK AIR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284</v>
      </c>
      <c r="C91" s="81" t="str">
        <f>IF(B91&gt;1,VLOOKUP(B91,DB!$D$4:$E$800,2,0),"")</f>
        <v>A 320</v>
      </c>
      <c r="D91" s="82">
        <v>0.6611111111111111</v>
      </c>
      <c r="E91" s="159" t="b">
        <v>1</v>
      </c>
      <c r="F91" s="83">
        <v>0.6916666666666667</v>
      </c>
      <c r="G91" s="92" t="b">
        <v>1</v>
      </c>
      <c r="H91" s="85" t="s">
        <v>1225</v>
      </c>
      <c r="I91" s="86" t="str">
        <f>IF(K91&gt;1,VLOOKUP(K91,DB!$A$4:$B$500,2,0),"")</f>
        <v>WIPP</v>
      </c>
      <c r="J91" s="87" t="str">
        <f>IF(L91&gt;1,VLOOKUP(L91,DB!$A$4:$B$500,2,0),"")</f>
        <v>WARR</v>
      </c>
      <c r="K91" s="88" t="s">
        <v>186</v>
      </c>
      <c r="L91" s="84" t="s">
        <v>233</v>
      </c>
      <c r="M91" s="81" t="str">
        <f>IF(B91&gt;1,VLOOKUP(B91,DB!$D$4:$F$800,3,0),"")</f>
        <v>BATIK AIR</v>
      </c>
      <c r="N91" s="96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326</v>
      </c>
      <c r="C92" s="71" t="str">
        <f>IF(B92&gt;1,VLOOKUP(B92,DB!$D$4:$E$800,2,0),"")</f>
        <v>A 320</v>
      </c>
      <c r="D92" s="72">
        <v>0.6590277777777778</v>
      </c>
      <c r="E92" s="160" t="b">
        <v>1</v>
      </c>
      <c r="F92" s="73">
        <v>0.6979166666666666</v>
      </c>
      <c r="G92" s="94" t="b">
        <v>1</v>
      </c>
      <c r="H92" s="75" t="s">
        <v>1246</v>
      </c>
      <c r="I92" s="76" t="str">
        <f>IF(K92&gt;1,VLOOKUP(K92,DB!$A$4:$B$500,2,0),"")</f>
        <v>WAHI</v>
      </c>
      <c r="J92" s="77" t="str">
        <f>IF(L92&gt;1,VLOOKUP(L92,DB!$A$4:$B$500,2,0),"")</f>
        <v>WIPP</v>
      </c>
      <c r="K92" s="78" t="s">
        <v>274</v>
      </c>
      <c r="L92" s="74" t="s">
        <v>198</v>
      </c>
      <c r="M92" s="71" t="str">
        <f>IF(B92&gt;1,VLOOKUP(B92,DB!$D$4:$F$800,3,0),"")</f>
        <v>BATIK AIR</v>
      </c>
      <c r="N92" s="79"/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510</v>
      </c>
      <c r="C93" s="81" t="str">
        <f>IF(B93&gt;1,VLOOKUP(B93,DB!$D$4:$E$800,2,0),"")</f>
        <v>ATR 72</v>
      </c>
      <c r="D93" s="82">
        <v>0.7048611111111112</v>
      </c>
      <c r="E93" s="159" t="b">
        <v>1</v>
      </c>
      <c r="F93" s="83">
        <v>0.7565953240700765</v>
      </c>
      <c r="G93" s="92" t="b">
        <v>1</v>
      </c>
      <c r="H93" s="85" t="s">
        <v>1232</v>
      </c>
      <c r="I93" s="86" t="str">
        <f>IF(K93&gt;1,VLOOKUP(K93,DB!$A$4:$B$500,2,0),"")</f>
        <v>WAHH</v>
      </c>
      <c r="J93" s="84" t="s">
        <v>1236</v>
      </c>
      <c r="K93" s="88" t="s">
        <v>601</v>
      </c>
      <c r="L93" s="84"/>
      <c r="M93" s="81" t="str">
        <f>IF(B93&gt;1,VLOOKUP(B93,DB!$D$4:$F$800,3,0),"")</f>
        <v>CITILINK</v>
      </c>
      <c r="N93" s="137" t="s">
        <v>1296</v>
      </c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407</v>
      </c>
      <c r="C94" s="71" t="str">
        <f>IF(B94&gt;1,VLOOKUP(B94,DB!$D$4:$E$800,2,0),"")</f>
        <v>A 320</v>
      </c>
      <c r="D94" s="72">
        <v>0.6798611111111111</v>
      </c>
      <c r="E94" s="160" t="b">
        <v>1</v>
      </c>
      <c r="F94" s="73">
        <v>0.7069444444444445</v>
      </c>
      <c r="G94" s="94" t="b">
        <v>1</v>
      </c>
      <c r="H94" s="75" t="s">
        <v>1247</v>
      </c>
      <c r="I94" s="76" t="str">
        <f>IF(K94&gt;1,VLOOKUP(K94,DB!$A$4:$B$500,2,0),"")</f>
        <v>WARA</v>
      </c>
      <c r="J94" s="77" t="str">
        <f>IF(L94&gt;1,VLOOKUP(L94,DB!$A$4:$B$500,2,0),"")</f>
        <v>WARR</v>
      </c>
      <c r="K94" s="78" t="s">
        <v>557</v>
      </c>
      <c r="L94" s="74" t="s">
        <v>563</v>
      </c>
      <c r="M94" s="71" t="str">
        <f>IF(B94&gt;1,VLOOKUP(B94,DB!$D$4:$F$800,3,0),"")</f>
        <v>CITILINK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763</v>
      </c>
      <c r="C95" s="81" t="str">
        <f>IF(B95&gt;1,VLOOKUP(B95,DB!$D$4:$E$800,2,0),"")</f>
        <v>ATR 72</v>
      </c>
      <c r="D95" s="82">
        <v>0.6979166666666666</v>
      </c>
      <c r="E95" s="159" t="b">
        <v>1</v>
      </c>
      <c r="F95" s="83">
        <v>0.7729166666666667</v>
      </c>
      <c r="G95" s="92" t="b">
        <v>1</v>
      </c>
      <c r="H95" s="85" t="s">
        <v>1229</v>
      </c>
      <c r="I95" s="86" t="str">
        <f>IF(K95&gt;1,VLOOKUP(K95,DB!$A$4:$B$500,2,0),"")</f>
        <v>WIDM</v>
      </c>
      <c r="J95" s="84" t="s">
        <v>1242</v>
      </c>
      <c r="K95" s="88" t="s">
        <v>473</v>
      </c>
      <c r="L95" s="84"/>
      <c r="M95" s="81" t="str">
        <f>IF(B95&gt;1,VLOOKUP(B95,DB!$D$4:$F$800,3,0),"")</f>
        <v>PELITA</v>
      </c>
      <c r="N95" s="96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309</v>
      </c>
      <c r="C96" s="71" t="str">
        <f>IF(B96&gt;1,VLOOKUP(B96,DB!$D$4:$E$800,2,0),"")</f>
        <v>A 320</v>
      </c>
      <c r="D96" s="72">
        <v>0.6784722222222223</v>
      </c>
      <c r="E96" s="160" t="b">
        <v>1</v>
      </c>
      <c r="F96" s="73">
        <v>0.7097222222222223</v>
      </c>
      <c r="G96" s="94" t="b">
        <v>1</v>
      </c>
      <c r="H96" s="75" t="s">
        <v>1255</v>
      </c>
      <c r="I96" s="76" t="str">
        <f>IF(K96&gt;1,VLOOKUP(K96,DB!$A$4:$B$500,2,0),"")</f>
        <v>WARR</v>
      </c>
      <c r="J96" s="74" t="s">
        <v>1231</v>
      </c>
      <c r="K96" s="78" t="s">
        <v>245</v>
      </c>
      <c r="L96" s="74"/>
      <c r="M96" s="71" t="str">
        <f>IF(B96&gt;1,VLOOKUP(B96,DB!$D$4:$F$800,3,0),"")</f>
        <v>BATIK AIR</v>
      </c>
      <c r="N96" s="79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556</v>
      </c>
      <c r="C97" s="81" t="str">
        <f>IF(B97&gt;1,VLOOKUP(B97,DB!$D$4:$E$800,2,0),"")</f>
        <v>B 738</v>
      </c>
      <c r="D97" s="82">
        <v>0.6875</v>
      </c>
      <c r="E97" s="159" t="b">
        <v>1</v>
      </c>
      <c r="F97" s="83">
        <v>0.7245868286991026</v>
      </c>
      <c r="G97" s="92" t="b">
        <v>1</v>
      </c>
      <c r="H97" s="85" t="s">
        <v>1248</v>
      </c>
      <c r="I97" s="86" t="str">
        <f>IF(K97&gt;1,VLOOKUP(K97,DB!$A$4:$B$500,2,0),"")</f>
        <v>WARR</v>
      </c>
      <c r="J97" s="87" t="str">
        <f>IF(L97&gt;1,VLOOKUP(L97,DB!$A$4:$B$500,2,0),"")</f>
        <v>WARR</v>
      </c>
      <c r="K97" s="88" t="s">
        <v>84</v>
      </c>
      <c r="L97" s="84" t="s">
        <v>676</v>
      </c>
      <c r="M97" s="81" t="str">
        <f>IF(B97&gt;1,VLOOKUP(B97,DB!$D$4:$F$800,3,0),"")</f>
        <v>GARUDA</v>
      </c>
      <c r="N97" s="96"/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886</v>
      </c>
      <c r="C98" s="71" t="str">
        <f>IF(B98&gt;1,VLOOKUP(B98,DB!$D$4:$E$800,2,0),"")</f>
        <v>B 733</v>
      </c>
      <c r="D98" s="72">
        <v>0.7090277777777778</v>
      </c>
      <c r="E98" s="160" t="b">
        <v>1</v>
      </c>
      <c r="F98" s="73">
        <v>0.7453683796338737</v>
      </c>
      <c r="G98" s="94" t="b">
        <v>1</v>
      </c>
      <c r="H98" s="75" t="s">
        <v>1251</v>
      </c>
      <c r="I98" s="76" t="str">
        <f>IF(K98&gt;1,VLOOKUP(K98,DB!$A$4:$B$500,2,0),"")</f>
        <v>WAGG</v>
      </c>
      <c r="J98" s="77" t="str">
        <f>IF(L98&gt;1,VLOOKUP(L98,DB!$A$4:$B$500,2,0),"")</f>
        <v>WIOO</v>
      </c>
      <c r="K98" s="78" t="s">
        <v>346</v>
      </c>
      <c r="L98" s="74" t="s">
        <v>427</v>
      </c>
      <c r="M98" s="71" t="str">
        <f>IF(B98&gt;1,VLOOKUP(B98,DB!$D$4:$F$800,3,0),"")</f>
        <v>TRIGANA</v>
      </c>
      <c r="N98" s="13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762</v>
      </c>
      <c r="C99" s="81" t="str">
        <f>IF(B99&gt;1,VLOOKUP(B99,DB!$D$4:$E$800,2,0),"")</f>
        <v>G IV</v>
      </c>
      <c r="D99" s="82">
        <v>0.6861111111111111</v>
      </c>
      <c r="E99" s="159" t="b">
        <v>1</v>
      </c>
      <c r="F99" s="83">
        <v>0.7715277777777778</v>
      </c>
      <c r="G99" s="92" t="b">
        <v>1</v>
      </c>
      <c r="H99" s="85" t="s">
        <v>1249</v>
      </c>
      <c r="I99" s="103" t="s">
        <v>1242</v>
      </c>
      <c r="J99" s="84" t="s">
        <v>22</v>
      </c>
      <c r="K99" s="88"/>
      <c r="L99" s="84"/>
      <c r="M99" s="81" t="str">
        <f>IF(B99&gt;1,VLOOKUP(B99,DB!$D$4:$F$800,3,0),"")</f>
        <v>JIP</v>
      </c>
      <c r="N99" s="89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315</v>
      </c>
      <c r="C100" s="71" t="str">
        <f>IF(B100&gt;1,VLOOKUP(B100,DB!$D$4:$E$800,2,0),"")</f>
        <v>A 320</v>
      </c>
      <c r="D100" s="72">
        <v>0.7243055555555555</v>
      </c>
      <c r="E100" s="160" t="b">
        <v>1</v>
      </c>
      <c r="F100" s="73">
        <v>0.7798611111111111</v>
      </c>
      <c r="G100" s="94" t="b">
        <v>1</v>
      </c>
      <c r="H100" s="75" t="s">
        <v>1225</v>
      </c>
      <c r="I100" s="76" t="str">
        <f>IF(K100&gt;1,VLOOKUP(K100,DB!$A$4:$B$500,2,0),"")</f>
        <v>WAHS</v>
      </c>
      <c r="J100" s="77" t="str">
        <f>IF(L100&gt;1,VLOOKUP(L100,DB!$A$4:$B$500,2,0),"")</f>
        <v>WIBB</v>
      </c>
      <c r="K100" s="78" t="s">
        <v>291</v>
      </c>
      <c r="L100" s="74" t="s">
        <v>209</v>
      </c>
      <c r="M100" s="71" t="str">
        <f>IF(B100&gt;1,VLOOKUP(B100,DB!$D$4:$F$800,3,0),"")</f>
        <v>BATIK AIR</v>
      </c>
      <c r="N100" s="79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322</v>
      </c>
      <c r="C101" s="81" t="str">
        <f>IF(B101&gt;1,VLOOKUP(B101,DB!$D$4:$E$800,2,0),"")</f>
        <v>A 320</v>
      </c>
      <c r="D101" s="82">
        <v>0.7229166666666667</v>
      </c>
      <c r="E101" s="159" t="b">
        <v>1</v>
      </c>
      <c r="F101" s="83">
        <v>0.7520833333333333</v>
      </c>
      <c r="G101" s="92" t="b">
        <v>1</v>
      </c>
      <c r="H101" s="85" t="s">
        <v>1216</v>
      </c>
      <c r="I101" s="86" t="str">
        <f>IF(K101&gt;1,VLOOKUP(K101,DB!$A$4:$B$500,2,0),"")</f>
        <v>WARR</v>
      </c>
      <c r="J101" s="87" t="str">
        <f>IF(L101&gt;1,VLOOKUP(L101,DB!$A$4:$B$500,2,0),"")</f>
        <v>WARR</v>
      </c>
      <c r="K101" s="88" t="s">
        <v>241</v>
      </c>
      <c r="L101" s="84" t="s">
        <v>255</v>
      </c>
      <c r="M101" s="81" t="str">
        <f>IF(B101&gt;1,VLOOKUP(B101,DB!$D$4:$F$800,3,0),"")</f>
        <v>BATIK AIR</v>
      </c>
      <c r="N101" s="89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381</v>
      </c>
      <c r="C102" s="71" t="str">
        <f>IF(B102&gt;1,VLOOKUP(B102,DB!$D$4:$E$800,2,0),"")</f>
        <v>A 320</v>
      </c>
      <c r="D102" s="72">
        <v>0.7291666666666666</v>
      </c>
      <c r="E102" s="160" t="b">
        <v>1</v>
      </c>
      <c r="F102" s="73">
        <v>0.7576388888888889</v>
      </c>
      <c r="G102" s="94" t="b">
        <v>1</v>
      </c>
      <c r="H102" s="75" t="s">
        <v>1247</v>
      </c>
      <c r="I102" s="76" t="str">
        <f>IF(K102&gt;1,VLOOKUP(K102,DB!$A$4:$B$500,2,0),"")</f>
        <v>WADD</v>
      </c>
      <c r="J102" s="77" t="str">
        <f>IF(L102&gt;1,VLOOKUP(L102,DB!$A$4:$B$500,2,0),"")</f>
        <v>WADD</v>
      </c>
      <c r="K102" s="78" t="s">
        <v>585</v>
      </c>
      <c r="L102" s="74" t="s">
        <v>583</v>
      </c>
      <c r="M102" s="71" t="str">
        <f>IF(B102&gt;1,VLOOKUP(B102,DB!$D$4:$F$800,3,0),"")</f>
        <v>CITILINK</v>
      </c>
      <c r="N102" s="13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309</v>
      </c>
      <c r="C103" s="81" t="str">
        <f>IF(B103&gt;1,VLOOKUP(B103,DB!$D$4:$E$800,2,0),"")</f>
        <v>A 320</v>
      </c>
      <c r="D103" s="82">
        <v>0.7166666666666667</v>
      </c>
      <c r="E103" s="159" t="b">
        <v>1</v>
      </c>
      <c r="F103" s="83"/>
      <c r="G103" s="92" t="b">
        <v>0</v>
      </c>
      <c r="H103" s="85" t="s">
        <v>1231</v>
      </c>
      <c r="I103" s="103" t="s">
        <v>1255</v>
      </c>
      <c r="J103" s="87" t="str">
        <f>IF(L103&gt;1,VLOOKUP(L103,DB!$A$4:$B$500,2,0),"")</f>
        <v/>
      </c>
      <c r="K103" s="88"/>
      <c r="L103" s="84"/>
      <c r="M103" s="81" t="str">
        <f>IF(B103&gt;1,VLOOKUP(B103,DB!$D$4:$F$800,3,0),"")</f>
        <v>BATIK AIR</v>
      </c>
      <c r="N103" s="96"/>
      <c r="O103" s="84" t="str">
        <f t="shared" si="1"/>
        <v>RON</v>
      </c>
      <c r="Q103" s="1" t="str">
        <f t="shared" si="2"/>
        <v>SA09</v>
      </c>
      <c r="R103" s="1" t="str">
        <f t="shared" si="3"/>
        <v>RON</v>
      </c>
      <c r="S103" s="1" t="str">
        <f t="shared" si="4"/>
        <v>A 320</v>
      </c>
      <c r="T103" s="1" t="str">
        <f t="shared" si="5"/>
        <v>PK-LUS</v>
      </c>
      <c r="U103" s="1" t="str">
        <f t="shared" si="6"/>
        <v>BATIK AIR</v>
      </c>
    </row>
    <row r="104" ht="15.75" customHeight="1">
      <c r="A104" s="71">
        <v>87.0</v>
      </c>
      <c r="B104" s="71" t="s">
        <v>832</v>
      </c>
      <c r="C104" s="71" t="str">
        <f>IF(B104&gt;1,VLOOKUP(B104,DB!$D$4:$E$800,2,0),"")</f>
        <v>ATR 72</v>
      </c>
      <c r="D104" s="72">
        <v>0.7694444444444445</v>
      </c>
      <c r="E104" s="160" t="b">
        <v>1</v>
      </c>
      <c r="F104" s="73">
        <v>0.8611111111111112</v>
      </c>
      <c r="G104" s="94" t="b">
        <v>1</v>
      </c>
      <c r="H104" s="75" t="s">
        <v>1246</v>
      </c>
      <c r="I104" s="76" t="str">
        <f>IF(K104&gt;1,VLOOKUP(K104,DB!$A$4:$B$500,2,0),"")</f>
        <v>WIDM</v>
      </c>
      <c r="J104" s="74" t="s">
        <v>1245</v>
      </c>
      <c r="K104" s="78" t="s">
        <v>661</v>
      </c>
      <c r="L104" s="74"/>
      <c r="M104" s="71" t="str">
        <f>IF(B104&gt;1,VLOOKUP(B104,DB!$D$4:$F$800,3,0),"")</f>
        <v>TAS</v>
      </c>
      <c r="N104" s="13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964</v>
      </c>
      <c r="C105" s="81" t="str">
        <f>IF(B105&gt;1,VLOOKUP(B105,DB!$D$4:$E$800,2,0),"")</f>
        <v>G IV</v>
      </c>
      <c r="D105" s="82">
        <v>0.7715277777777778</v>
      </c>
      <c r="E105" s="159" t="b">
        <v>1</v>
      </c>
      <c r="F105" s="83">
        <v>0.8298611111111112</v>
      </c>
      <c r="G105" s="92" t="b">
        <v>1</v>
      </c>
      <c r="H105" s="85" t="s">
        <v>1232</v>
      </c>
      <c r="I105" s="103" t="s">
        <v>18</v>
      </c>
      <c r="J105" s="84" t="s">
        <v>1244</v>
      </c>
      <c r="K105" s="88"/>
      <c r="L105" s="84"/>
      <c r="M105" s="81" t="s">
        <v>1211</v>
      </c>
      <c r="N105" s="137" t="s">
        <v>1295</v>
      </c>
      <c r="O105" s="84" t="str">
        <f t="shared" si="1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193</v>
      </c>
      <c r="C106" s="71" t="str">
        <f>IF(B106&gt;1,VLOOKUP(B106,DB!$D$4:$E$800,2,0),"")</f>
        <v>A 320</v>
      </c>
      <c r="D106" s="72">
        <v>0.7784722222222222</v>
      </c>
      <c r="E106" s="160" t="b">
        <v>1</v>
      </c>
      <c r="F106" s="73">
        <v>0.8097222222222222</v>
      </c>
      <c r="G106" s="94" t="b">
        <v>1</v>
      </c>
      <c r="H106" s="75" t="s">
        <v>1247</v>
      </c>
      <c r="I106" s="76" t="str">
        <f>IF(K106&gt;1,VLOOKUP(K106,DB!$A$4:$B$500,2,0),"")</f>
        <v>WIEE</v>
      </c>
      <c r="J106" s="77" t="str">
        <f>IF(L106&gt;1,VLOOKUP(L106,DB!$A$4:$B$500,2,0),"")</f>
        <v>WIPP</v>
      </c>
      <c r="K106" s="78" t="s">
        <v>213</v>
      </c>
      <c r="L106" s="74" t="s">
        <v>192</v>
      </c>
      <c r="M106" s="71" t="str">
        <f>IF(B106&gt;1,VLOOKUP(B106,DB!$D$4:$F$800,3,0),"")</f>
        <v>BATIK AIR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886</v>
      </c>
      <c r="C107" s="81" t="str">
        <f>IF(B107&gt;1,VLOOKUP(B107,DB!$D$4:$E$800,2,0),"")</f>
        <v>B 733</v>
      </c>
      <c r="D107" s="82">
        <v>0.7854166666666667</v>
      </c>
      <c r="E107" s="159" t="b">
        <v>1</v>
      </c>
      <c r="F107" s="83">
        <v>0.9458333333333333</v>
      </c>
      <c r="G107" s="92" t="b">
        <v>1</v>
      </c>
      <c r="H107" s="85" t="s">
        <v>1251</v>
      </c>
      <c r="I107" s="86" t="str">
        <f>IF(K107&gt;1,VLOOKUP(K107,DB!$A$4:$B$500,2,0),"")</f>
        <v>WAGG</v>
      </c>
      <c r="J107" s="87" t="str">
        <f>IF(L107&gt;1,VLOOKUP(L107,DB!$A$4:$B$500,2,0),"")</f>
        <v>WAAA</v>
      </c>
      <c r="K107" s="88" t="s">
        <v>344</v>
      </c>
      <c r="L107" s="84" t="s">
        <v>376</v>
      </c>
      <c r="M107" s="81" t="str">
        <f>IF(B107&gt;1,VLOOKUP(B107,DB!$D$4:$F$800,3,0),"")</f>
        <v>TRIGANA</v>
      </c>
      <c r="N107" s="89"/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741</v>
      </c>
      <c r="C108" s="71" t="str">
        <f>IF(B108&gt;1,VLOOKUP(B108,DB!$D$4:$E$800,2,0),"")</f>
        <v>ATR 42</v>
      </c>
      <c r="D108" s="72">
        <v>0.7652777777777777</v>
      </c>
      <c r="E108" s="160" t="b">
        <v>1</v>
      </c>
      <c r="F108" s="73">
        <v>0.7784722222222222</v>
      </c>
      <c r="G108" s="94" t="b">
        <v>1</v>
      </c>
      <c r="H108" s="75" t="s">
        <v>1250</v>
      </c>
      <c r="I108" s="112" t="s">
        <v>91</v>
      </c>
      <c r="J108" s="74" t="s">
        <v>1218</v>
      </c>
      <c r="K108" s="78"/>
      <c r="L108" s="74"/>
      <c r="M108" s="71" t="str">
        <f>IF(B108&gt;1,VLOOKUP(B108,DB!$D$4:$F$800,3,0),"")</f>
        <v>IAT</v>
      </c>
      <c r="N108" s="138" t="s">
        <v>1300</v>
      </c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510</v>
      </c>
      <c r="C109" s="81" t="str">
        <f>IF(B109&gt;1,VLOOKUP(B109,DB!$D$4:$E$800,2,0),"")</f>
        <v>ATR 72</v>
      </c>
      <c r="D109" s="82">
        <v>0.7576964236068306</v>
      </c>
      <c r="E109" s="159" t="b">
        <v>1</v>
      </c>
      <c r="F109" s="83"/>
      <c r="G109" s="92" t="b">
        <v>0</v>
      </c>
      <c r="H109" s="85" t="s">
        <v>1236</v>
      </c>
      <c r="I109" s="103" t="s">
        <v>1232</v>
      </c>
      <c r="J109" s="87" t="str">
        <f>IF(L109&gt;1,VLOOKUP(L109,DB!$A$4:$B$500,2,0),"")</f>
        <v/>
      </c>
      <c r="K109" s="88"/>
      <c r="L109" s="84"/>
      <c r="M109" s="81" t="str">
        <f>IF(B109&gt;1,VLOOKUP(B109,DB!$D$4:$F$800,3,0),"")</f>
        <v>CITILINK</v>
      </c>
      <c r="N109" s="89"/>
      <c r="O109" s="84" t="str">
        <f t="shared" si="1"/>
        <v>RON</v>
      </c>
      <c r="Q109" s="1" t="str">
        <f t="shared" si="2"/>
        <v>B7</v>
      </c>
      <c r="R109" s="1" t="str">
        <f t="shared" si="3"/>
        <v>RON</v>
      </c>
      <c r="S109" s="1" t="str">
        <f t="shared" si="4"/>
        <v>ATR 72</v>
      </c>
      <c r="T109" s="1" t="str">
        <f t="shared" si="5"/>
        <v>PK-GJV</v>
      </c>
      <c r="U109" s="1" t="str">
        <f t="shared" si="6"/>
        <v>CITILINK</v>
      </c>
    </row>
    <row r="110" ht="15.75" customHeight="1">
      <c r="A110" s="71">
        <v>93.0</v>
      </c>
      <c r="B110" s="71" t="s">
        <v>281</v>
      </c>
      <c r="C110" s="71" t="str">
        <f>IF(B110&gt;1,VLOOKUP(B110,DB!$D$4:$E$800,2,0),"")</f>
        <v>A 320</v>
      </c>
      <c r="D110" s="72">
        <v>0.7979166666666667</v>
      </c>
      <c r="E110" s="160" t="b">
        <v>1</v>
      </c>
      <c r="F110" s="73">
        <v>0.8263888888888888</v>
      </c>
      <c r="G110" s="94" t="b">
        <v>1</v>
      </c>
      <c r="H110" s="75" t="s">
        <v>1225</v>
      </c>
      <c r="I110" s="76" t="str">
        <f>IF(K110&gt;1,VLOOKUP(K110,DB!$A$4:$B$500,2,0),"")</f>
        <v>WIMM</v>
      </c>
      <c r="J110" s="77" t="str">
        <f>IF(L110&gt;1,VLOOKUP(L110,DB!$A$4:$B$500,2,0),"")</f>
        <v>WARR</v>
      </c>
      <c r="K110" s="78" t="s">
        <v>170</v>
      </c>
      <c r="L110" s="74" t="s">
        <v>259</v>
      </c>
      <c r="M110" s="71" t="str">
        <f>IF(B110&gt;1,VLOOKUP(B110,DB!$D$4:$F$800,3,0),"")</f>
        <v>BATIK AIR</v>
      </c>
      <c r="N110" s="13"/>
      <c r="O110" s="74" t="str">
        <f t="shared" si="1"/>
        <v/>
      </c>
      <c r="Q110" s="1" t="str">
        <f t="shared" si="2"/>
        <v/>
      </c>
      <c r="R110" s="1" t="str">
        <f t="shared" si="3"/>
        <v/>
      </c>
      <c r="S110" s="1" t="str">
        <f t="shared" si="4"/>
        <v/>
      </c>
      <c r="T110" s="1" t="str">
        <f t="shared" si="5"/>
        <v/>
      </c>
      <c r="U110" s="1" t="str">
        <f t="shared" si="6"/>
        <v/>
      </c>
    </row>
    <row r="111" ht="15.75" customHeight="1">
      <c r="A111" s="81">
        <v>94.0</v>
      </c>
      <c r="B111" s="81" t="s">
        <v>763</v>
      </c>
      <c r="C111" s="81" t="str">
        <f>IF(B111&gt;1,VLOOKUP(B111,DB!$D$4:$E$800,2,0),"")</f>
        <v>ATR 72</v>
      </c>
      <c r="D111" s="82">
        <v>0.7763888888888889</v>
      </c>
      <c r="E111" s="159" t="b">
        <v>1</v>
      </c>
      <c r="F111" s="83"/>
      <c r="G111" s="92" t="b">
        <v>0</v>
      </c>
      <c r="H111" s="85" t="s">
        <v>1242</v>
      </c>
      <c r="I111" s="103" t="s">
        <v>1229</v>
      </c>
      <c r="J111" s="87" t="str">
        <f>IF(L111&gt;1,VLOOKUP(L111,DB!$A$4:$B$500,2,0),"")</f>
        <v/>
      </c>
      <c r="K111" s="88"/>
      <c r="L111" s="84"/>
      <c r="M111" s="81" t="str">
        <f>IF(B111&gt;1,VLOOKUP(B111,DB!$D$4:$F$800,3,0),"")</f>
        <v>PELITA</v>
      </c>
      <c r="N111" s="89"/>
      <c r="O111" s="84" t="str">
        <f t="shared" si="1"/>
        <v>RON</v>
      </c>
      <c r="Q111" s="1" t="str">
        <f t="shared" si="2"/>
        <v>RE02</v>
      </c>
      <c r="R111" s="1" t="str">
        <f t="shared" si="3"/>
        <v>RON</v>
      </c>
      <c r="S111" s="1" t="str">
        <f t="shared" si="4"/>
        <v>ATR 72</v>
      </c>
      <c r="T111" s="1" t="str">
        <f t="shared" si="5"/>
        <v>PK-PAH</v>
      </c>
      <c r="U111" s="1" t="str">
        <f t="shared" si="6"/>
        <v>PELITA</v>
      </c>
    </row>
    <row r="112" ht="15.75" customHeight="1">
      <c r="A112" s="71">
        <v>95.0</v>
      </c>
      <c r="B112" s="71" t="s">
        <v>284</v>
      </c>
      <c r="C112" s="71" t="str">
        <f>IF(B112&gt;1,VLOOKUP(B112,DB!$D$4:$E$800,2,0),"")</f>
        <v>A 320</v>
      </c>
      <c r="D112" s="72">
        <v>0.825</v>
      </c>
      <c r="E112" s="160" t="b">
        <v>1</v>
      </c>
      <c r="F112" s="73"/>
      <c r="G112" s="94" t="b">
        <v>0</v>
      </c>
      <c r="H112" s="75" t="s">
        <v>1255</v>
      </c>
      <c r="I112" s="76" t="str">
        <f>IF(K112&gt;1,VLOOKUP(K112,DB!$A$4:$B$500,2,0),"")</f>
        <v>WARR</v>
      </c>
      <c r="J112" s="77" t="str">
        <f>IF(L112&gt;1,VLOOKUP(L112,DB!$A$4:$B$500,2,0),"")</f>
        <v/>
      </c>
      <c r="K112" s="78" t="s">
        <v>231</v>
      </c>
      <c r="L112" s="74"/>
      <c r="M112" s="71" t="str">
        <f>IF(B112&gt;1,VLOOKUP(B112,DB!$D$4:$F$800,3,0),"")</f>
        <v>BATIK AIR</v>
      </c>
      <c r="N112" s="79"/>
      <c r="O112" s="74" t="str">
        <f t="shared" si="1"/>
        <v>RON</v>
      </c>
      <c r="Q112" s="1" t="str">
        <f t="shared" si="2"/>
        <v>B8</v>
      </c>
      <c r="R112" s="1" t="str">
        <f t="shared" si="3"/>
        <v>RON</v>
      </c>
      <c r="S112" s="1" t="str">
        <f t="shared" si="4"/>
        <v>A 320</v>
      </c>
      <c r="T112" s="1" t="str">
        <f t="shared" si="5"/>
        <v>PK-LUG</v>
      </c>
      <c r="U112" s="1" t="str">
        <f t="shared" si="6"/>
        <v>BATIK AIR</v>
      </c>
    </row>
    <row r="113" ht="15.75" customHeight="1">
      <c r="A113" s="81">
        <v>96.0</v>
      </c>
      <c r="B113" s="81" t="s">
        <v>326</v>
      </c>
      <c r="C113" s="81" t="str">
        <f>IF(B113&gt;1,VLOOKUP(B113,DB!$D$4:$E$800,2,0),"")</f>
        <v>A 320</v>
      </c>
      <c r="D113" s="82">
        <v>0.8333333333333334</v>
      </c>
      <c r="E113" s="159" t="b">
        <v>1</v>
      </c>
      <c r="F113" s="83"/>
      <c r="G113" s="92" t="b">
        <v>0</v>
      </c>
      <c r="H113" s="85" t="s">
        <v>1229</v>
      </c>
      <c r="I113" s="86" t="str">
        <f>IF(K113&gt;1,VLOOKUP(K113,DB!$A$4:$B$500,2,0),"")</f>
        <v>WIPP</v>
      </c>
      <c r="J113" s="87" t="str">
        <f>IF(L113&gt;1,VLOOKUP(L113,DB!$A$4:$B$500,2,0),"")</f>
        <v/>
      </c>
      <c r="K113" s="88" t="s">
        <v>196</v>
      </c>
      <c r="L113" s="84"/>
      <c r="M113" s="81" t="str">
        <f>IF(B113&gt;1,VLOOKUP(B113,DB!$D$4:$F$800,3,0),"")</f>
        <v>BATIK AIR</v>
      </c>
      <c r="N113" s="96"/>
      <c r="O113" s="84" t="str">
        <f t="shared" si="1"/>
        <v>RON</v>
      </c>
      <c r="Q113" s="1" t="str">
        <f t="shared" si="2"/>
        <v>A1</v>
      </c>
      <c r="R113" s="1" t="str">
        <f t="shared" si="3"/>
        <v>RON</v>
      </c>
      <c r="S113" s="1" t="str">
        <f t="shared" si="4"/>
        <v>A 320</v>
      </c>
      <c r="T113" s="1" t="str">
        <f t="shared" si="5"/>
        <v>PK-LZH</v>
      </c>
      <c r="U113" s="1" t="str">
        <f t="shared" si="6"/>
        <v>BATIK AIR</v>
      </c>
    </row>
    <row r="114" ht="15.75" customHeight="1">
      <c r="A114" s="71">
        <v>97.0</v>
      </c>
      <c r="B114" s="71" t="s">
        <v>80</v>
      </c>
      <c r="C114" s="71" t="str">
        <f>IF(B114&gt;1,VLOOKUP(B114,DB!$D$4:$E$800,2,0),"")</f>
        <v>A 320</v>
      </c>
      <c r="D114" s="72">
        <v>0.84375</v>
      </c>
      <c r="E114" s="160" t="b">
        <v>1</v>
      </c>
      <c r="F114" s="73">
        <v>0.9083333333333333</v>
      </c>
      <c r="G114" s="94" t="b">
        <v>1</v>
      </c>
      <c r="H114" s="75" t="s">
        <v>1250</v>
      </c>
      <c r="I114" s="76" t="str">
        <f>IF(K114&gt;1,VLOOKUP(K114,DB!$A$4:$B$500,2,0),"")</f>
        <v>WADD</v>
      </c>
      <c r="J114" s="74" t="s">
        <v>1217</v>
      </c>
      <c r="K114" s="78" t="s">
        <v>225</v>
      </c>
      <c r="L114" s="74"/>
      <c r="M114" s="71" t="str">
        <f>IF(B114&gt;1,VLOOKUP(B114,DB!$D$4:$F$800,3,0),"")</f>
        <v>BATIK AIR</v>
      </c>
      <c r="N114" s="138" t="s">
        <v>1313</v>
      </c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407</v>
      </c>
      <c r="C115" s="81" t="str">
        <f>IF(B115&gt;1,VLOOKUP(B115,DB!$D$4:$E$800,2,0),"")</f>
        <v>A 320</v>
      </c>
      <c r="D115" s="82">
        <v>0.8486111111111111</v>
      </c>
      <c r="E115" s="159" t="b">
        <v>1</v>
      </c>
      <c r="F115" s="83"/>
      <c r="G115" s="92" t="b">
        <v>0</v>
      </c>
      <c r="H115" s="85" t="s">
        <v>1247</v>
      </c>
      <c r="I115" s="86" t="str">
        <f>IF(K115&gt;1,VLOOKUP(K115,DB!$A$4:$B$500,2,0),"")</f>
        <v>WARR</v>
      </c>
      <c r="J115" s="87" t="str">
        <f>IF(L115&gt;1,VLOOKUP(L115,DB!$A$4:$B$500,2,0),"")</f>
        <v/>
      </c>
      <c r="K115" s="88" t="s">
        <v>565</v>
      </c>
      <c r="L115" s="84"/>
      <c r="M115" s="81" t="str">
        <f>IF(B115&gt;1,VLOOKUP(B115,DB!$D$4:$F$800,3,0),"")</f>
        <v>CITILINK</v>
      </c>
      <c r="N115" s="96"/>
      <c r="O115" s="84" t="str">
        <f t="shared" si="1"/>
        <v>RON</v>
      </c>
      <c r="Q115" s="1" t="str">
        <f t="shared" si="2"/>
        <v>B1</v>
      </c>
      <c r="R115" s="1" t="str">
        <f t="shared" si="3"/>
        <v>RON</v>
      </c>
      <c r="S115" s="1" t="str">
        <f t="shared" si="4"/>
        <v>A 320</v>
      </c>
      <c r="T115" s="1" t="str">
        <f t="shared" si="5"/>
        <v>PK-GQF</v>
      </c>
      <c r="U115" s="1" t="str">
        <f t="shared" si="6"/>
        <v>CITILINK</v>
      </c>
    </row>
    <row r="116" ht="15.75" customHeight="1">
      <c r="A116" s="71">
        <v>99.0</v>
      </c>
      <c r="B116" s="71" t="s">
        <v>964</v>
      </c>
      <c r="C116" s="71" t="str">
        <f>IF(B116&gt;1,VLOOKUP(B116,DB!$D$4:$E$800,2,0),"")</f>
        <v>G IV</v>
      </c>
      <c r="D116" s="72">
        <v>0.8319444444444445</v>
      </c>
      <c r="E116" s="160" t="b">
        <v>1</v>
      </c>
      <c r="F116" s="73"/>
      <c r="G116" s="94" t="b">
        <v>0</v>
      </c>
      <c r="H116" s="75" t="s">
        <v>1244</v>
      </c>
      <c r="I116" s="112" t="s">
        <v>1232</v>
      </c>
      <c r="J116" s="77" t="str">
        <f>IF(L116&gt;1,VLOOKUP(L116,DB!$A$4:$B$500,2,0),"")</f>
        <v/>
      </c>
      <c r="K116" s="78"/>
      <c r="L116" s="74"/>
      <c r="M116" s="71" t="s">
        <v>1211</v>
      </c>
      <c r="N116" s="79"/>
      <c r="O116" s="74" t="str">
        <f t="shared" si="1"/>
        <v>RON</v>
      </c>
      <c r="Q116" s="1" t="str">
        <f t="shared" si="2"/>
        <v>RE04</v>
      </c>
      <c r="R116" s="1" t="str">
        <f t="shared" si="3"/>
        <v>RON</v>
      </c>
      <c r="S116" s="1" t="str">
        <f t="shared" si="4"/>
        <v>G IV</v>
      </c>
      <c r="T116" s="1" t="str">
        <f t="shared" si="5"/>
        <v>T7-HNA</v>
      </c>
      <c r="U116" s="1" t="str">
        <f t="shared" si="6"/>
        <v>AFM</v>
      </c>
    </row>
    <row r="117" ht="15.75" customHeight="1">
      <c r="A117" s="81">
        <v>100.0</v>
      </c>
      <c r="B117" s="81" t="s">
        <v>34</v>
      </c>
      <c r="C117" s="81" t="str">
        <f>IF(B117&gt;1,VLOOKUP(B117,DB!$D$4:$E$800,2,0),"")</f>
        <v>B 733</v>
      </c>
      <c r="D117" s="82">
        <v>0.8597222222222223</v>
      </c>
      <c r="E117" s="159" t="b">
        <v>1</v>
      </c>
      <c r="F117" s="83">
        <v>0.9236111111111112</v>
      </c>
      <c r="G117" s="92" t="b">
        <v>1</v>
      </c>
      <c r="H117" s="85" t="s">
        <v>1252</v>
      </c>
      <c r="I117" s="103" t="s">
        <v>108</v>
      </c>
      <c r="J117" s="84" t="s">
        <v>22</v>
      </c>
      <c r="K117" s="88"/>
      <c r="L117" s="84"/>
      <c r="M117" s="81" t="str">
        <f>IF(B117&gt;1,VLOOKUP(B117,DB!$D$4:$F$800,3,0),"")</f>
        <v>AIRNESIA</v>
      </c>
      <c r="N117" s="89"/>
      <c r="O117" s="84" t="str">
        <f t="shared" si="1"/>
        <v/>
      </c>
      <c r="Q117" s="1" t="str">
        <f t="shared" si="2"/>
        <v/>
      </c>
      <c r="R117" s="1" t="str">
        <f t="shared" si="3"/>
        <v/>
      </c>
      <c r="S117" s="1" t="str">
        <f t="shared" si="4"/>
        <v/>
      </c>
      <c r="T117" s="1" t="str">
        <f t="shared" si="5"/>
        <v/>
      </c>
      <c r="U117" s="1" t="str">
        <f t="shared" si="6"/>
        <v/>
      </c>
    </row>
    <row r="118" ht="15.75" customHeight="1">
      <c r="A118" s="71">
        <v>101.0</v>
      </c>
      <c r="B118" s="71" t="s">
        <v>832</v>
      </c>
      <c r="C118" s="71" t="str">
        <f>IF(B118&gt;1,VLOOKUP(B118,DB!$D$4:$E$800,2,0),"")</f>
        <v>ATR 72</v>
      </c>
      <c r="D118" s="72">
        <v>0.8645833333333334</v>
      </c>
      <c r="E118" s="160" t="b">
        <v>1</v>
      </c>
      <c r="F118" s="73"/>
      <c r="G118" s="94" t="b">
        <v>0</v>
      </c>
      <c r="H118" s="75" t="s">
        <v>1245</v>
      </c>
      <c r="I118" s="112" t="s">
        <v>1246</v>
      </c>
      <c r="J118" s="77" t="str">
        <f>IF(L118&gt;1,VLOOKUP(L118,DB!$A$4:$B$500,2,0),"")</f>
        <v/>
      </c>
      <c r="K118" s="78"/>
      <c r="L118" s="74"/>
      <c r="M118" s="71" t="str">
        <f>IF(B118&gt;1,VLOOKUP(B118,DB!$D$4:$F$800,3,0),"")</f>
        <v>TAS</v>
      </c>
      <c r="N118" s="13"/>
      <c r="O118" s="74" t="str">
        <f t="shared" si="1"/>
        <v>RON</v>
      </c>
      <c r="Q118" s="1" t="str">
        <f t="shared" si="2"/>
        <v>RE05</v>
      </c>
      <c r="R118" s="1" t="str">
        <f t="shared" si="3"/>
        <v>RON</v>
      </c>
      <c r="S118" s="1" t="str">
        <f t="shared" si="4"/>
        <v>ATR 72</v>
      </c>
      <c r="T118" s="1" t="str">
        <f t="shared" si="5"/>
        <v>PK-OTR</v>
      </c>
      <c r="U118" s="1" t="str">
        <f t="shared" si="6"/>
        <v>TAS</v>
      </c>
    </row>
    <row r="119" ht="15.75" customHeight="1">
      <c r="A119" s="81">
        <v>102.0</v>
      </c>
      <c r="B119" s="81" t="s">
        <v>322</v>
      </c>
      <c r="C119" s="81" t="str">
        <f>IF(B119&gt;1,VLOOKUP(B119,DB!$D$4:$E$800,2,0),"")</f>
        <v>A 320</v>
      </c>
      <c r="D119" s="82">
        <v>0.8958333333333334</v>
      </c>
      <c r="E119" s="159" t="b">
        <v>1</v>
      </c>
      <c r="F119" s="83"/>
      <c r="G119" s="92" t="b">
        <v>0</v>
      </c>
      <c r="H119" s="85" t="s">
        <v>1246</v>
      </c>
      <c r="I119" s="86" t="str">
        <f>IF(K119&gt;1,VLOOKUP(K119,DB!$A$4:$B$500,2,0),"")</f>
        <v>WARR</v>
      </c>
      <c r="J119" s="87" t="str">
        <f>IF(L119&gt;1,VLOOKUP(L119,DB!$A$4:$B$500,2,0),"")</f>
        <v/>
      </c>
      <c r="K119" s="88" t="s">
        <v>253</v>
      </c>
      <c r="L119" s="84"/>
      <c r="M119" s="81" t="str">
        <f>IF(B119&gt;1,VLOOKUP(B119,DB!$D$4:$F$800,3,0),"")</f>
        <v>BATIK AIR</v>
      </c>
      <c r="N119" s="96"/>
      <c r="O119" s="84" t="str">
        <f t="shared" si="1"/>
        <v>RON</v>
      </c>
      <c r="Q119" s="1" t="str">
        <f t="shared" si="2"/>
        <v>A2</v>
      </c>
      <c r="R119" s="1" t="str">
        <f t="shared" si="3"/>
        <v>RON</v>
      </c>
      <c r="S119" s="1" t="str">
        <f t="shared" si="4"/>
        <v>A 320</v>
      </c>
      <c r="T119" s="1" t="str">
        <f t="shared" si="5"/>
        <v>PK-LUY</v>
      </c>
      <c r="U119" s="1" t="str">
        <f t="shared" si="6"/>
        <v>BATIK AIR</v>
      </c>
    </row>
    <row r="120" ht="15.75" customHeight="1">
      <c r="A120" s="71">
        <v>103.0</v>
      </c>
      <c r="B120" s="71" t="s">
        <v>892</v>
      </c>
      <c r="C120" s="71" t="str">
        <f>IF(B120&gt;1,VLOOKUP(B120,DB!$D$4:$E$800,2,0),"")</f>
        <v>B 733</v>
      </c>
      <c r="D120" s="72">
        <v>0.8923611111111112</v>
      </c>
      <c r="E120" s="160" t="b">
        <v>1</v>
      </c>
      <c r="F120" s="73"/>
      <c r="G120" s="94" t="b">
        <v>0</v>
      </c>
      <c r="H120" s="75" t="s">
        <v>1253</v>
      </c>
      <c r="I120" s="76" t="str">
        <f>IF(K120&gt;1,VLOOKUP(K120,DB!$A$4:$B$500,2,0),"")</f>
        <v>WIOO</v>
      </c>
      <c r="J120" s="77" t="str">
        <f>IF(L120&gt;1,VLOOKUP(L120,DB!$A$4:$B$500,2,0),"")</f>
        <v/>
      </c>
      <c r="K120" s="78" t="s">
        <v>432</v>
      </c>
      <c r="L120" s="74"/>
      <c r="M120" s="71" t="str">
        <f>IF(B120&gt;1,VLOOKUP(B120,DB!$D$4:$F$800,3,0),"")</f>
        <v>TRIGANA</v>
      </c>
      <c r="N120" s="13"/>
      <c r="O120" s="74" t="str">
        <f t="shared" si="1"/>
        <v>RON</v>
      </c>
      <c r="Q120" s="1" t="str">
        <f t="shared" si="2"/>
        <v>B10</v>
      </c>
      <c r="R120" s="1" t="str">
        <f t="shared" si="3"/>
        <v>RON</v>
      </c>
      <c r="S120" s="1" t="str">
        <f t="shared" si="4"/>
        <v>B 733</v>
      </c>
      <c r="T120" s="1" t="str">
        <f t="shared" si="5"/>
        <v>PK-YST</v>
      </c>
      <c r="U120" s="1" t="str">
        <f t="shared" si="6"/>
        <v>TRIGANA</v>
      </c>
    </row>
    <row r="121" ht="15.75" customHeight="1">
      <c r="A121" s="81">
        <v>104.0</v>
      </c>
      <c r="B121" s="81" t="s">
        <v>554</v>
      </c>
      <c r="C121" s="81" t="str">
        <f>IF(B121&gt;1,VLOOKUP(B121,DB!$D$4:$E$800,2,0),"")</f>
        <v>B 738</v>
      </c>
      <c r="D121" s="82">
        <v>0.9131944444444444</v>
      </c>
      <c r="E121" s="159" t="b">
        <v>1</v>
      </c>
      <c r="F121" s="83"/>
      <c r="G121" s="92" t="b">
        <v>0</v>
      </c>
      <c r="H121" s="85" t="s">
        <v>1248</v>
      </c>
      <c r="I121" s="86" t="str">
        <f>IF(K121&gt;1,VLOOKUP(K121,DB!$A$4:$B$500,2,0),"")</f>
        <v>WARR</v>
      </c>
      <c r="J121" s="87" t="str">
        <f>IF(L121&gt;1,VLOOKUP(L121,DB!$A$4:$B$500,2,0),"")</f>
        <v/>
      </c>
      <c r="K121" s="88" t="s">
        <v>678</v>
      </c>
      <c r="L121" s="84"/>
      <c r="M121" s="81" t="str">
        <f>IF(B121&gt;1,VLOOKUP(B121,DB!$D$4:$F$800,3,0),"")</f>
        <v>GARUDA</v>
      </c>
      <c r="N121" s="96"/>
      <c r="O121" s="84" t="str">
        <f t="shared" si="1"/>
        <v>RON</v>
      </c>
      <c r="Q121" s="1" t="str">
        <f t="shared" si="2"/>
        <v>B2</v>
      </c>
      <c r="R121" s="1" t="str">
        <f t="shared" si="3"/>
        <v>RON</v>
      </c>
      <c r="S121" s="1" t="str">
        <f t="shared" si="4"/>
        <v>B 738</v>
      </c>
      <c r="T121" s="1" t="str">
        <f t="shared" si="5"/>
        <v>PK-GFG</v>
      </c>
      <c r="U121" s="1" t="str">
        <f t="shared" si="6"/>
        <v>GARUDA</v>
      </c>
    </row>
    <row r="122" ht="15.75" customHeight="1">
      <c r="A122" s="71">
        <v>105.0</v>
      </c>
      <c r="B122" s="71" t="s">
        <v>968</v>
      </c>
      <c r="C122" s="71" t="str">
        <f>IF(B122&gt;1,VLOOKUP(B122,DB!$D$4:$E$800,2,0),"")</f>
        <v>HK 850</v>
      </c>
      <c r="D122" s="72">
        <v>0.9326388888888889</v>
      </c>
      <c r="E122" s="160" t="b">
        <v>1</v>
      </c>
      <c r="F122" s="73">
        <v>0.9548611111111112</v>
      </c>
      <c r="G122" s="94" t="b">
        <v>1</v>
      </c>
      <c r="H122" s="75" t="s">
        <v>1249</v>
      </c>
      <c r="I122" s="112" t="s">
        <v>1258</v>
      </c>
      <c r="J122" s="74" t="s">
        <v>1215</v>
      </c>
      <c r="K122" s="78"/>
      <c r="L122" s="74"/>
      <c r="M122" s="71" t="s">
        <v>1214</v>
      </c>
      <c r="N122" s="13"/>
      <c r="O122" s="74" t="str">
        <f t="shared" si="1"/>
        <v/>
      </c>
      <c r="Q122" s="1" t="str">
        <f t="shared" si="2"/>
        <v/>
      </c>
      <c r="R122" s="1" t="str">
        <f t="shared" si="3"/>
        <v/>
      </c>
      <c r="S122" s="1" t="str">
        <f t="shared" si="4"/>
        <v/>
      </c>
      <c r="T122" s="1" t="str">
        <f t="shared" si="5"/>
        <v/>
      </c>
      <c r="U122" s="1" t="str">
        <f t="shared" si="6"/>
        <v/>
      </c>
    </row>
    <row r="123" ht="15.75" customHeight="1">
      <c r="A123" s="81">
        <v>106.0</v>
      </c>
      <c r="B123" s="81" t="s">
        <v>880</v>
      </c>
      <c r="C123" s="81" t="str">
        <f>IF(B123&gt;1,VLOOKUP(B123,DB!$D$4:$E$800,2,0),"")</f>
        <v>B 733</v>
      </c>
      <c r="D123" s="82">
        <v>0.9340277777777778</v>
      </c>
      <c r="E123" s="159" t="b">
        <v>1</v>
      </c>
      <c r="F123" s="83"/>
      <c r="G123" s="92" t="b">
        <v>0</v>
      </c>
      <c r="H123" s="85" t="s">
        <v>1254</v>
      </c>
      <c r="I123" s="86" t="str">
        <f>IF(K123&gt;1,VLOOKUP(K123,DB!$A$4:$B$500,2,0),"")</f>
        <v>WSSS</v>
      </c>
      <c r="J123" s="87" t="str">
        <f>IF(L123&gt;1,VLOOKUP(L123,DB!$A$4:$B$500,2,0),"")</f>
        <v/>
      </c>
      <c r="K123" s="88" t="s">
        <v>104</v>
      </c>
      <c r="L123" s="84"/>
      <c r="M123" s="81" t="str">
        <f>IF(B123&gt;1,VLOOKUP(B123,DB!$D$4:$F$800,3,0),"")</f>
        <v>TRI MG</v>
      </c>
      <c r="N123" s="96"/>
      <c r="O123" s="84" t="str">
        <f t="shared" si="1"/>
        <v>RON</v>
      </c>
      <c r="Q123" s="1" t="str">
        <f t="shared" si="2"/>
        <v>B13</v>
      </c>
      <c r="R123" s="1" t="str">
        <f t="shared" si="3"/>
        <v>RON</v>
      </c>
      <c r="S123" s="1" t="str">
        <f t="shared" si="4"/>
        <v>B 733</v>
      </c>
      <c r="T123" s="1" t="str">
        <f t="shared" si="5"/>
        <v>PK-MGZ</v>
      </c>
      <c r="U123" s="1" t="str">
        <f t="shared" si="6"/>
        <v>TRI MG</v>
      </c>
    </row>
    <row r="124" ht="15.75" customHeight="1">
      <c r="A124" s="71">
        <v>107.0</v>
      </c>
      <c r="B124" s="71" t="s">
        <v>80</v>
      </c>
      <c r="C124" s="71" t="str">
        <f>IF(B124&gt;1,VLOOKUP(B124,DB!$D$4:$E$800,2,0),"")</f>
        <v>A 320</v>
      </c>
      <c r="D124" s="72">
        <v>0.9152777777777777</v>
      </c>
      <c r="E124" s="160" t="b">
        <v>1</v>
      </c>
      <c r="F124" s="73"/>
      <c r="G124" s="94" t="b">
        <v>0</v>
      </c>
      <c r="H124" s="75" t="s">
        <v>1217</v>
      </c>
      <c r="I124" s="112" t="s">
        <v>1250</v>
      </c>
      <c r="J124" s="77" t="str">
        <f>IF(L124&gt;1,VLOOKUP(L124,DB!$A$4:$B$500,2,0),"")</f>
        <v/>
      </c>
      <c r="K124" s="78"/>
      <c r="L124" s="74"/>
      <c r="M124" s="71" t="str">
        <f>IF(B124&gt;1,VLOOKUP(B124,DB!$D$4:$F$800,3,0),"")</f>
        <v>BATIK AIR</v>
      </c>
      <c r="N124" s="13"/>
      <c r="O124" s="74" t="str">
        <f t="shared" si="1"/>
        <v>RON</v>
      </c>
      <c r="Q124" s="1" t="str">
        <f t="shared" si="2"/>
        <v>SA01</v>
      </c>
      <c r="R124" s="1" t="str">
        <f t="shared" si="3"/>
        <v>RON</v>
      </c>
      <c r="S124" s="1" t="str">
        <f t="shared" si="4"/>
        <v>A 320</v>
      </c>
      <c r="T124" s="1" t="str">
        <f t="shared" si="5"/>
        <v>PK-BKP</v>
      </c>
      <c r="U124" s="1" t="str">
        <f t="shared" si="6"/>
        <v>BATIK AIR</v>
      </c>
    </row>
    <row r="125" ht="15.75" customHeight="1">
      <c r="A125" s="81">
        <v>108.0</v>
      </c>
      <c r="B125" s="81" t="s">
        <v>762</v>
      </c>
      <c r="C125" s="81" t="str">
        <f>IF(B125&gt;1,VLOOKUP(B125,DB!$D$4:$E$800,2,0),"")</f>
        <v>G IV</v>
      </c>
      <c r="D125" s="82">
        <v>0.9652777777777778</v>
      </c>
      <c r="E125" s="159" t="b">
        <v>1</v>
      </c>
      <c r="F125" s="83"/>
      <c r="G125" s="92" t="b">
        <v>0</v>
      </c>
      <c r="H125" s="85" t="s">
        <v>1249</v>
      </c>
      <c r="I125" s="103" t="s">
        <v>22</v>
      </c>
      <c r="J125" s="87" t="str">
        <f>IF(L125&gt;1,VLOOKUP(L125,DB!$A$4:$B$500,2,0),"")</f>
        <v/>
      </c>
      <c r="K125" s="88"/>
      <c r="L125" s="84"/>
      <c r="M125" s="81" t="str">
        <f>IF(B125&gt;1,VLOOKUP(B125,DB!$D$4:$F$800,3,0),"")</f>
        <v>JIP</v>
      </c>
      <c r="N125" s="96"/>
      <c r="O125" s="84" t="str">
        <f t="shared" si="1"/>
        <v>RON</v>
      </c>
      <c r="Q125" s="1" t="str">
        <f t="shared" si="2"/>
        <v>B4</v>
      </c>
      <c r="R125" s="1" t="str">
        <f t="shared" si="3"/>
        <v>RON</v>
      </c>
      <c r="S125" s="1" t="str">
        <f t="shared" si="4"/>
        <v>G IV</v>
      </c>
      <c r="T125" s="1" t="str">
        <f t="shared" si="5"/>
        <v>T7-977</v>
      </c>
      <c r="U125" s="1" t="str">
        <f t="shared" si="6"/>
        <v>JIP</v>
      </c>
    </row>
    <row r="126" ht="15.75" customHeight="1">
      <c r="A126" s="71">
        <v>109.0</v>
      </c>
      <c r="B126" s="71" t="s">
        <v>968</v>
      </c>
      <c r="C126" s="71" t="str">
        <f>IF(B126&gt;1,VLOOKUP(B126,DB!$D$4:$E$800,2,0),"")</f>
        <v>HK 850</v>
      </c>
      <c r="D126" s="72">
        <v>0.9618055555555556</v>
      </c>
      <c r="E126" s="160" t="b">
        <v>1</v>
      </c>
      <c r="F126" s="73"/>
      <c r="G126" s="94" t="b">
        <v>0</v>
      </c>
      <c r="H126" s="75" t="s">
        <v>1215</v>
      </c>
      <c r="I126" s="112" t="s">
        <v>1249</v>
      </c>
      <c r="J126" s="77" t="str">
        <f>IF(L126&gt;1,VLOOKUP(L126,DB!$A$4:$B$500,2,0),"")</f>
        <v/>
      </c>
      <c r="K126" s="78"/>
      <c r="L126" s="74"/>
      <c r="M126" s="71" t="s">
        <v>1214</v>
      </c>
      <c r="N126" s="13"/>
      <c r="O126" s="74" t="str">
        <f t="shared" si="1"/>
        <v>RON</v>
      </c>
      <c r="Q126" s="1" t="str">
        <f t="shared" si="2"/>
        <v>NSA13</v>
      </c>
      <c r="R126" s="1" t="str">
        <f t="shared" si="3"/>
        <v>RON</v>
      </c>
      <c r="S126" s="1" t="str">
        <f t="shared" si="4"/>
        <v>HK 850</v>
      </c>
      <c r="T126" s="1" t="str">
        <f t="shared" si="5"/>
        <v>T7-TUN</v>
      </c>
      <c r="U126" s="1" t="str">
        <f t="shared" si="6"/>
        <v>KARISMA</v>
      </c>
    </row>
    <row r="127" ht="15.75" customHeight="1">
      <c r="A127" s="81">
        <v>110.0</v>
      </c>
      <c r="B127" s="81"/>
      <c r="C127" s="81" t="str">
        <f>IF(B127&gt;1,VLOOKUP(B127,DB!$D$4:$E$800,2,0),"")</f>
        <v/>
      </c>
      <c r="D127" s="82"/>
      <c r="E127" s="105" t="b">
        <v>0</v>
      </c>
      <c r="F127" s="83"/>
      <c r="G127" s="92" t="b">
        <v>0</v>
      </c>
      <c r="H127" s="85"/>
      <c r="I127" s="86" t="str">
        <f>IF(K127&gt;1,VLOOKUP(K127,DB!$A$4:$B$500,2,0),"")</f>
        <v/>
      </c>
      <c r="J127" s="87" t="str">
        <f>IF(L127&gt;1,VLOOKUP(L127,DB!$A$4:$B$500,2,0),"")</f>
        <v/>
      </c>
      <c r="K127" s="88"/>
      <c r="L127" s="84"/>
      <c r="M127" s="81" t="str">
        <f>IF(B127&gt;1,VLOOKUP(B127,DB!$D$4:$F$800,3,0),"")</f>
        <v/>
      </c>
      <c r="N127" s="96"/>
      <c r="O127" s="84" t="str">
        <f t="shared" si="1"/>
        <v>RON</v>
      </c>
      <c r="Q127" s="1" t="str">
        <f t="shared" si="2"/>
        <v/>
      </c>
      <c r="R127" s="1" t="str">
        <f t="shared" si="3"/>
        <v>RON</v>
      </c>
      <c r="S127" s="1" t="str">
        <f t="shared" si="4"/>
        <v/>
      </c>
      <c r="T127" s="1" t="str">
        <f t="shared" si="5"/>
        <v/>
      </c>
      <c r="U127" s="1" t="str">
        <f t="shared" si="6"/>
        <v/>
      </c>
    </row>
    <row r="128" ht="15.75" customHeight="1">
      <c r="A128" s="71">
        <v>111.0</v>
      </c>
      <c r="B128" s="71"/>
      <c r="C128" s="71" t="str">
        <f>IF(B128&gt;1,VLOOKUP(B128,DB!$D$4:$E$800,2,0),"")</f>
        <v/>
      </c>
      <c r="D128" s="72"/>
      <c r="E128" s="104" t="b">
        <v>0</v>
      </c>
      <c r="F128" s="73"/>
      <c r="G128" s="94" t="b">
        <v>0</v>
      </c>
      <c r="H128" s="75"/>
      <c r="I128" s="76" t="str">
        <f>IF(K128&gt;1,VLOOKUP(K128,DB!$A$4:$B$500,2,0),"")</f>
        <v/>
      </c>
      <c r="J128" s="77" t="str">
        <f>IF(L128&gt;1,VLOOKUP(L128,DB!$A$4:$B$500,2,0),"")</f>
        <v/>
      </c>
      <c r="K128" s="78"/>
      <c r="L128" s="74"/>
      <c r="M128" s="71" t="str">
        <f>IF(B128&gt;1,VLOOKUP(B128,DB!$D$4:$F$800,3,0),"")</f>
        <v/>
      </c>
      <c r="N128" s="13"/>
      <c r="O128" s="74" t="str">
        <f t="shared" si="1"/>
        <v>RON</v>
      </c>
      <c r="Q128" s="1" t="str">
        <f t="shared" si="2"/>
        <v/>
      </c>
      <c r="R128" s="1" t="str">
        <f t="shared" si="3"/>
        <v>RON</v>
      </c>
      <c r="S128" s="1" t="str">
        <f t="shared" si="4"/>
        <v/>
      </c>
      <c r="T128" s="1" t="str">
        <f t="shared" si="5"/>
        <v/>
      </c>
      <c r="U128" s="1" t="str">
        <f t="shared" si="6"/>
        <v/>
      </c>
    </row>
    <row r="129" ht="15.75" customHeight="1">
      <c r="A129" s="81">
        <v>112.0</v>
      </c>
      <c r="B129" s="81"/>
      <c r="C129" s="81" t="str">
        <f>IF(B129&gt;1,VLOOKUP(B129,DB!$D$4:$E$800,2,0),"")</f>
        <v/>
      </c>
      <c r="D129" s="82"/>
      <c r="E129" s="105" t="b">
        <v>0</v>
      </c>
      <c r="F129" s="83"/>
      <c r="G129" s="92" t="b">
        <v>0</v>
      </c>
      <c r="H129" s="85"/>
      <c r="I129" s="86" t="str">
        <f>IF(K129&gt;1,VLOOKUP(K129,DB!$A$4:$B$500,2,0),"")</f>
        <v/>
      </c>
      <c r="J129" s="87" t="str">
        <f>IF(L129&gt;1,VLOOKUP(L129,DB!$A$4:$B$500,2,0),"")</f>
        <v/>
      </c>
      <c r="K129" s="88"/>
      <c r="L129" s="84"/>
      <c r="M129" s="81" t="str">
        <f>IF(B129&gt;1,VLOOKUP(B129,DB!$D$4:$F$800,3,0),"")</f>
        <v/>
      </c>
      <c r="N129" s="96"/>
      <c r="O129" s="84" t="str">
        <f t="shared" si="1"/>
        <v>RON</v>
      </c>
      <c r="Q129" s="1" t="str">
        <f t="shared" si="2"/>
        <v/>
      </c>
      <c r="R129" s="1" t="str">
        <f t="shared" si="3"/>
        <v>RON</v>
      </c>
      <c r="S129" s="1" t="str">
        <f t="shared" si="4"/>
        <v/>
      </c>
      <c r="T129" s="1" t="str">
        <f t="shared" si="5"/>
        <v/>
      </c>
      <c r="U129" s="1" t="str">
        <f t="shared" si="6"/>
        <v/>
      </c>
    </row>
    <row r="130" ht="15.75" customHeight="1">
      <c r="A130" s="71">
        <v>113.0</v>
      </c>
      <c r="B130" s="71"/>
      <c r="C130" s="71" t="str">
        <f>IF(B130&gt;1,VLOOKUP(B130,DB!$D$4:$E$800,2,0),"")</f>
        <v/>
      </c>
      <c r="D130" s="72"/>
      <c r="E130" s="104" t="b">
        <v>0</v>
      </c>
      <c r="F130" s="73"/>
      <c r="G130" s="94" t="b">
        <v>0</v>
      </c>
      <c r="H130" s="75"/>
      <c r="I130" s="76" t="str">
        <f>IF(K130&gt;1,VLOOKUP(K130,DB!$A$4:$B$500,2,0),"")</f>
        <v/>
      </c>
      <c r="J130" s="77" t="str">
        <f>IF(L130&gt;1,VLOOKUP(L130,DB!$A$4:$B$500,2,0),"")</f>
        <v/>
      </c>
      <c r="K130" s="78"/>
      <c r="L130" s="74"/>
      <c r="M130" s="71" t="str">
        <f>IF(B130&gt;1,VLOOKUP(B130,DB!$D$4:$F$800,3,0),"")</f>
        <v/>
      </c>
      <c r="N130" s="79"/>
      <c r="O130" s="74" t="str">
        <f t="shared" si="1"/>
        <v>RON</v>
      </c>
      <c r="Q130" s="1" t="str">
        <f t="shared" si="2"/>
        <v/>
      </c>
      <c r="R130" s="1" t="str">
        <f t="shared" si="3"/>
        <v>RON</v>
      </c>
      <c r="S130" s="1" t="str">
        <f t="shared" si="4"/>
        <v/>
      </c>
      <c r="T130" s="1" t="str">
        <f t="shared" si="5"/>
        <v/>
      </c>
      <c r="U130" s="1" t="str">
        <f t="shared" si="6"/>
        <v/>
      </c>
    </row>
    <row r="131" ht="15.75" customHeight="1">
      <c r="A131" s="81">
        <v>114.0</v>
      </c>
      <c r="B131" s="81"/>
      <c r="C131" s="81" t="str">
        <f>IF(B131&gt;1,VLOOKUP(B131,DB!$D$4:$E$800,2,0),"")</f>
        <v/>
      </c>
      <c r="D131" s="82"/>
      <c r="E131" s="105" t="b">
        <v>0</v>
      </c>
      <c r="F131" s="83"/>
      <c r="G131" s="92" t="b">
        <v>0</v>
      </c>
      <c r="H131" s="85"/>
      <c r="I131" s="86" t="str">
        <f>IF(K131&gt;1,VLOOKUP(K131,DB!$A$4:$B$500,2,0),"")</f>
        <v/>
      </c>
      <c r="J131" s="87" t="str">
        <f>IF(L131&gt;1,VLOOKUP(L131,DB!$A$4:$B$500,2,0),"")</f>
        <v/>
      </c>
      <c r="K131" s="88"/>
      <c r="L131" s="84"/>
      <c r="M131" s="81" t="str">
        <f>IF(B131&gt;1,VLOOKUP(B131,DB!$D$4:$F$800,3,0),"")</f>
        <v/>
      </c>
      <c r="N131" s="96"/>
      <c r="O131" s="84" t="str">
        <f t="shared" si="1"/>
        <v>RON</v>
      </c>
      <c r="Q131" s="1" t="str">
        <f t="shared" si="2"/>
        <v/>
      </c>
      <c r="R131" s="1" t="str">
        <f t="shared" si="3"/>
        <v>RON</v>
      </c>
      <c r="S131" s="1" t="str">
        <f t="shared" si="4"/>
        <v/>
      </c>
      <c r="T131" s="1" t="str">
        <f t="shared" si="5"/>
        <v/>
      </c>
      <c r="U131" s="1" t="str">
        <f t="shared" si="6"/>
        <v/>
      </c>
    </row>
    <row r="132" ht="15.75" customHeight="1">
      <c r="A132" s="71">
        <v>115.0</v>
      </c>
      <c r="B132" s="71"/>
      <c r="C132" s="71" t="str">
        <f>IF(B132&gt;1,VLOOKUP(B132,DB!$D$4:$E$800,2,0),"")</f>
        <v/>
      </c>
      <c r="D132" s="72"/>
      <c r="E132" s="104" t="b">
        <v>0</v>
      </c>
      <c r="F132" s="73"/>
      <c r="G132" s="94" t="b">
        <v>0</v>
      </c>
      <c r="H132" s="75"/>
      <c r="I132" s="76" t="str">
        <f>IF(K132&gt;1,VLOOKUP(K132,DB!$A$4:$B$500,2,0),"")</f>
        <v/>
      </c>
      <c r="J132" s="77" t="str">
        <f>IF(L132&gt;1,VLOOKUP(L132,DB!$A$4:$B$500,2,0),"")</f>
        <v/>
      </c>
      <c r="K132" s="78"/>
      <c r="L132" s="74"/>
      <c r="M132" s="71" t="str">
        <f>IF(B132&gt;1,VLOOKUP(B132,DB!$D$4:$F$800,3,0),"")</f>
        <v/>
      </c>
      <c r="N132" s="13"/>
      <c r="O132" s="74" t="str">
        <f t="shared" si="1"/>
        <v>RON</v>
      </c>
      <c r="Q132" s="1" t="str">
        <f t="shared" si="2"/>
        <v/>
      </c>
      <c r="R132" s="1" t="str">
        <f t="shared" si="3"/>
        <v>RON</v>
      </c>
      <c r="S132" s="1" t="str">
        <f t="shared" si="4"/>
        <v/>
      </c>
      <c r="T132" s="1" t="str">
        <f t="shared" si="5"/>
        <v/>
      </c>
      <c r="U132" s="1" t="str">
        <f t="shared" si="6"/>
        <v/>
      </c>
    </row>
    <row r="133" ht="15.75" customHeight="1">
      <c r="A133" s="81">
        <v>116.0</v>
      </c>
      <c r="B133" s="81"/>
      <c r="C133" s="81" t="str">
        <f>IF(B133&gt;1,VLOOKUP(B133,DB!$D$4:$E$800,2,0),"")</f>
        <v/>
      </c>
      <c r="D133" s="82"/>
      <c r="E133" s="105" t="b">
        <v>0</v>
      </c>
      <c r="F133" s="83"/>
      <c r="G133" s="92" t="b">
        <v>0</v>
      </c>
      <c r="H133" s="85"/>
      <c r="I133" s="86" t="str">
        <f>IF(K133&gt;1,VLOOKUP(K133,DB!$A$4:$B$500,2,0),"")</f>
        <v/>
      </c>
      <c r="J133" s="87" t="str">
        <f>IF(L133&gt;1,VLOOKUP(L133,DB!$A$4:$B$500,2,0),"")</f>
        <v/>
      </c>
      <c r="K133" s="88"/>
      <c r="L133" s="84"/>
      <c r="M133" s="81" t="str">
        <f>IF(B133&gt;1,VLOOKUP(B133,DB!$D$4:$F$800,3,0),"")</f>
        <v/>
      </c>
      <c r="N133" s="96"/>
      <c r="O133" s="84" t="str">
        <f t="shared" si="1"/>
        <v>RON</v>
      </c>
      <c r="Q133" s="1" t="str">
        <f t="shared" si="2"/>
        <v/>
      </c>
      <c r="R133" s="1" t="str">
        <f t="shared" si="3"/>
        <v>RON</v>
      </c>
      <c r="S133" s="1" t="str">
        <f t="shared" si="4"/>
        <v/>
      </c>
      <c r="T133" s="1" t="str">
        <f t="shared" si="5"/>
        <v/>
      </c>
      <c r="U133" s="1" t="str">
        <f t="shared" si="6"/>
        <v/>
      </c>
    </row>
    <row r="134" ht="15.75" customHeight="1">
      <c r="A134" s="90">
        <v>117.0</v>
      </c>
      <c r="B134" s="90"/>
      <c r="C134" s="71" t="str">
        <f>IF(B134&gt;1,VLOOKUP(B134,DB!$D$4:$E$800,2,0),"")</f>
        <v/>
      </c>
      <c r="D134" s="117"/>
      <c r="E134" s="118" t="b">
        <v>0</v>
      </c>
      <c r="F134" s="119"/>
      <c r="G134" s="120" t="b">
        <v>0</v>
      </c>
      <c r="H134" s="121"/>
      <c r="I134" s="76" t="str">
        <f>IF(K134&gt;1,VLOOKUP(K134,DB!$A$4:$B$500,2,0),"")</f>
        <v/>
      </c>
      <c r="J134" s="77" t="str">
        <f>IF(L134&gt;1,VLOOKUP(L134,DB!$A$4:$B$500,2,0),"")</f>
        <v/>
      </c>
      <c r="K134" s="122"/>
      <c r="L134" s="123"/>
      <c r="M134" s="71" t="str">
        <f>IF(B134&gt;1,VLOOKUP(B134,DB!$D$4:$F$800,3,0),"")</f>
        <v/>
      </c>
      <c r="N134" s="124"/>
      <c r="O134" s="123" t="str">
        <f t="shared" si="1"/>
        <v>RON</v>
      </c>
      <c r="Q134" s="1" t="str">
        <f t="shared" si="2"/>
        <v/>
      </c>
      <c r="R134" s="1" t="str">
        <f t="shared" si="3"/>
        <v>RON</v>
      </c>
      <c r="S134" s="1" t="str">
        <f t="shared" si="4"/>
        <v/>
      </c>
      <c r="T134" s="1" t="str">
        <f t="shared" si="5"/>
        <v/>
      </c>
      <c r="U134" s="1" t="str">
        <f t="shared" si="6"/>
        <v/>
      </c>
    </row>
    <row r="135" ht="15.75" customHeight="1">
      <c r="A135" s="81">
        <v>118.0</v>
      </c>
      <c r="B135" s="81"/>
      <c r="C135" s="81" t="str">
        <f>IF(B135&gt;1,VLOOKUP(B135,DB!$D$4:$E$800,2,0),"")</f>
        <v/>
      </c>
      <c r="D135" s="82"/>
      <c r="E135" s="105" t="b">
        <v>0</v>
      </c>
      <c r="F135" s="83"/>
      <c r="G135" s="92" t="b">
        <v>0</v>
      </c>
      <c r="H135" s="85"/>
      <c r="I135" s="86" t="str">
        <f>IF(K135&gt;1,VLOOKUP(K135,DB!$A$4:$B$500,2,0),"")</f>
        <v/>
      </c>
      <c r="J135" s="87" t="str">
        <f>IF(L135&gt;1,VLOOKUP(L135,DB!$A$4:$B$500,2,0),"")</f>
        <v/>
      </c>
      <c r="K135" s="88"/>
      <c r="L135" s="84"/>
      <c r="M135" s="81" t="str">
        <f>IF(B135&gt;1,VLOOKUP(B135,DB!$D$4:$F$800,3,0),"")</f>
        <v/>
      </c>
      <c r="N135" s="96"/>
      <c r="O135" s="84" t="str">
        <f t="shared" si="1"/>
        <v>RON</v>
      </c>
      <c r="Q135" s="1" t="str">
        <f t="shared" si="2"/>
        <v/>
      </c>
      <c r="R135" s="1" t="str">
        <f t="shared" si="3"/>
        <v>RON</v>
      </c>
      <c r="S135" s="1" t="str">
        <f t="shared" si="4"/>
        <v/>
      </c>
      <c r="T135" s="1" t="str">
        <f t="shared" si="5"/>
        <v/>
      </c>
      <c r="U135" s="1" t="str">
        <f t="shared" si="6"/>
        <v/>
      </c>
    </row>
    <row r="136" ht="15.75" customHeight="1">
      <c r="A136" s="90">
        <v>119.0</v>
      </c>
      <c r="B136" s="90"/>
      <c r="C136" s="71" t="str">
        <f>IF(B136&gt;1,VLOOKUP(B136,DB!$D$4:$E$800,2,0),"")</f>
        <v/>
      </c>
      <c r="D136" s="117"/>
      <c r="E136" s="118" t="b">
        <v>0</v>
      </c>
      <c r="F136" s="119"/>
      <c r="G136" s="120" t="b">
        <v>0</v>
      </c>
      <c r="H136" s="121"/>
      <c r="I136" s="76" t="str">
        <f>IF(K136&gt;1,VLOOKUP(K136,DB!$A$4:$B$500,2,0),"")</f>
        <v/>
      </c>
      <c r="J136" s="77" t="str">
        <f>IF(L136&gt;1,VLOOKUP(L136,DB!$A$4:$B$500,2,0),"")</f>
        <v/>
      </c>
      <c r="K136" s="122"/>
      <c r="L136" s="123"/>
      <c r="M136" s="71" t="str">
        <f>IF(B136&gt;1,VLOOKUP(B136,DB!$D$4:$F$800,3,0),"")</f>
        <v/>
      </c>
      <c r="N136" s="124"/>
      <c r="O136" s="123" t="str">
        <f t="shared" si="1"/>
        <v>RON</v>
      </c>
      <c r="Q136" s="1" t="str">
        <f t="shared" si="2"/>
        <v/>
      </c>
      <c r="R136" s="1" t="str">
        <f t="shared" si="3"/>
        <v>RON</v>
      </c>
      <c r="S136" s="1" t="str">
        <f t="shared" si="4"/>
        <v/>
      </c>
      <c r="T136" s="1" t="str">
        <f t="shared" si="5"/>
        <v/>
      </c>
      <c r="U136" s="1" t="str">
        <f t="shared" si="6"/>
        <v/>
      </c>
    </row>
    <row r="137" ht="15.75" customHeight="1">
      <c r="A137" s="81">
        <v>120.0</v>
      </c>
      <c r="B137" s="81"/>
      <c r="C137" s="81" t="str">
        <f>IF(B137&gt;1,VLOOKUP(B137,DB!$D$4:$E$800,2,0),"")</f>
        <v/>
      </c>
      <c r="D137" s="82"/>
      <c r="E137" s="105" t="b">
        <v>0</v>
      </c>
      <c r="F137" s="83"/>
      <c r="G137" s="92" t="b">
        <v>0</v>
      </c>
      <c r="H137" s="85"/>
      <c r="I137" s="86" t="str">
        <f>IF(K137&gt;1,VLOOKUP(K137,DB!$A$4:$B$500,2,0),"")</f>
        <v/>
      </c>
      <c r="J137" s="87" t="str">
        <f>IF(L137&gt;1,VLOOKUP(L137,DB!$A$4:$B$500,2,0),"")</f>
        <v/>
      </c>
      <c r="K137" s="88"/>
      <c r="L137" s="84"/>
      <c r="M137" s="81" t="str">
        <f>IF(B137&gt;1,VLOOKUP(B137,DB!$D$4:$F$800,3,0),"")</f>
        <v/>
      </c>
      <c r="N137" s="96"/>
      <c r="O137" s="84" t="str">
        <f t="shared" si="1"/>
        <v>RON</v>
      </c>
      <c r="Q137" s="1" t="str">
        <f t="shared" si="2"/>
        <v/>
      </c>
      <c r="R137" s="1" t="str">
        <f t="shared" si="3"/>
        <v>RON</v>
      </c>
      <c r="S137" s="1" t="str">
        <f t="shared" si="4"/>
        <v/>
      </c>
      <c r="T137" s="1" t="str">
        <f t="shared" si="5"/>
        <v/>
      </c>
      <c r="U137" s="1" t="str">
        <f t="shared" si="6"/>
        <v/>
      </c>
    </row>
    <row r="138" ht="15.75" customHeight="1">
      <c r="A138" s="90">
        <v>121.0</v>
      </c>
      <c r="B138" s="90"/>
      <c r="C138" s="71" t="str">
        <f>IF(B138&gt;1,VLOOKUP(B138,DB!$D$4:$E$800,2,0),"")</f>
        <v/>
      </c>
      <c r="D138" s="117"/>
      <c r="E138" s="118" t="b">
        <v>0</v>
      </c>
      <c r="F138" s="119"/>
      <c r="G138" s="120" t="b">
        <v>0</v>
      </c>
      <c r="H138" s="121"/>
      <c r="I138" s="76" t="str">
        <f>IF(K138&gt;1,VLOOKUP(K138,DB!$A$4:$B$500,2,0),"")</f>
        <v/>
      </c>
      <c r="J138" s="77" t="str">
        <f>IF(L138&gt;1,VLOOKUP(L138,DB!$A$4:$B$500,2,0),"")</f>
        <v/>
      </c>
      <c r="K138" s="122"/>
      <c r="L138" s="123"/>
      <c r="M138" s="71" t="str">
        <f>IF(B138&gt;1,VLOOKUP(B138,DB!$D$4:$F$800,3,0),"")</f>
        <v/>
      </c>
      <c r="N138" s="124"/>
      <c r="O138" s="123" t="str">
        <f t="shared" si="1"/>
        <v>RON</v>
      </c>
      <c r="Q138" s="1" t="str">
        <f t="shared" si="2"/>
        <v/>
      </c>
      <c r="R138" s="1" t="str">
        <f t="shared" si="3"/>
        <v>RON</v>
      </c>
      <c r="S138" s="1" t="str">
        <f t="shared" si="4"/>
        <v/>
      </c>
      <c r="T138" s="1" t="str">
        <f t="shared" si="5"/>
        <v/>
      </c>
      <c r="U138" s="1" t="str">
        <f t="shared" si="6"/>
        <v/>
      </c>
    </row>
    <row r="139" ht="15.75" customHeight="1">
      <c r="A139" s="81">
        <v>122.0</v>
      </c>
      <c r="B139" s="81"/>
      <c r="C139" s="81" t="str">
        <f>IF(B139&gt;1,VLOOKUP(B139,DB!$D$4:$E$800,2,0),"")</f>
        <v/>
      </c>
      <c r="D139" s="82"/>
      <c r="E139" s="105" t="b">
        <v>0</v>
      </c>
      <c r="F139" s="83"/>
      <c r="G139" s="92" t="b">
        <v>0</v>
      </c>
      <c r="H139" s="85"/>
      <c r="I139" s="86" t="str">
        <f>IF(K139&gt;1,VLOOKUP(K139,DB!$A$4:$B$500,2,0),"")</f>
        <v/>
      </c>
      <c r="J139" s="87" t="str">
        <f>IF(L139&gt;1,VLOOKUP(L139,DB!$A$4:$B$500,2,0),"")</f>
        <v/>
      </c>
      <c r="K139" s="88"/>
      <c r="L139" s="84"/>
      <c r="M139" s="81" t="str">
        <f>IF(B139&gt;1,VLOOKUP(B139,DB!$D$4:$F$800,3,0),"")</f>
        <v/>
      </c>
      <c r="N139" s="96"/>
      <c r="O139" s="84" t="str">
        <f t="shared" si="1"/>
        <v>RON</v>
      </c>
      <c r="Q139" s="1" t="str">
        <f t="shared" si="2"/>
        <v/>
      </c>
      <c r="R139" s="1" t="str">
        <f t="shared" si="3"/>
        <v>RON</v>
      </c>
      <c r="S139" s="1" t="str">
        <f t="shared" si="4"/>
        <v/>
      </c>
      <c r="T139" s="1" t="str">
        <f t="shared" si="5"/>
        <v/>
      </c>
      <c r="U139" s="1" t="str">
        <f t="shared" si="6"/>
        <v/>
      </c>
    </row>
    <row r="140" ht="15.75" customHeight="1">
      <c r="A140" s="90">
        <v>123.0</v>
      </c>
      <c r="B140" s="90"/>
      <c r="C140" s="71" t="str">
        <f>IF(B140&gt;1,VLOOKUP(B140,DB!$D$4:$E$800,2,0),"")</f>
        <v/>
      </c>
      <c r="D140" s="117"/>
      <c r="E140" s="118" t="b">
        <v>0</v>
      </c>
      <c r="F140" s="119"/>
      <c r="G140" s="120" t="b">
        <v>0</v>
      </c>
      <c r="H140" s="121"/>
      <c r="I140" s="76" t="str">
        <f>IF(K140&gt;1,VLOOKUP(K140,DB!$A$4:$B$500,2,0),"")</f>
        <v/>
      </c>
      <c r="J140" s="77" t="str">
        <f>IF(L140&gt;1,VLOOKUP(L140,DB!$A$4:$B$500,2,0),"")</f>
        <v/>
      </c>
      <c r="K140" s="122"/>
      <c r="L140" s="123"/>
      <c r="M140" s="71" t="str">
        <f>IF(B140&gt;1,VLOOKUP(B140,DB!$D$4:$F$800,3,0),"")</f>
        <v/>
      </c>
      <c r="N140" s="124"/>
      <c r="O140" s="123" t="str">
        <f t="shared" si="1"/>
        <v>RON</v>
      </c>
      <c r="Q140" s="1" t="str">
        <f t="shared" si="2"/>
        <v/>
      </c>
      <c r="R140" s="1" t="str">
        <f t="shared" si="3"/>
        <v>RON</v>
      </c>
      <c r="S140" s="1" t="str">
        <f t="shared" si="4"/>
        <v/>
      </c>
      <c r="T140" s="1" t="str">
        <f t="shared" si="5"/>
        <v/>
      </c>
      <c r="U140" s="1" t="str">
        <f t="shared" si="6"/>
        <v/>
      </c>
    </row>
    <row r="141" ht="15.75" customHeight="1">
      <c r="A141" s="81">
        <v>124.0</v>
      </c>
      <c r="B141" s="81"/>
      <c r="C141" s="81" t="str">
        <f>IF(B141&gt;1,VLOOKUP(B141,DB!$D$4:$E$800,2,0),"")</f>
        <v/>
      </c>
      <c r="D141" s="82"/>
      <c r="E141" s="105" t="b">
        <v>0</v>
      </c>
      <c r="F141" s="83"/>
      <c r="G141" s="92" t="b">
        <v>0</v>
      </c>
      <c r="H141" s="85"/>
      <c r="I141" s="86" t="str">
        <f>IF(K141&gt;1,VLOOKUP(K141,DB!$A$4:$B$500,2,0),"")</f>
        <v/>
      </c>
      <c r="J141" s="87" t="str">
        <f>IF(L141&gt;1,VLOOKUP(L141,DB!$A$4:$B$500,2,0),"")</f>
        <v/>
      </c>
      <c r="K141" s="88"/>
      <c r="L141" s="84"/>
      <c r="M141" s="81" t="str">
        <f>IF(B141&gt;1,VLOOKUP(B141,DB!$D$4:$F$800,3,0),"")</f>
        <v/>
      </c>
      <c r="N141" s="96"/>
      <c r="O141" s="84" t="str">
        <f t="shared" si="1"/>
        <v>RON</v>
      </c>
      <c r="Q141" s="1" t="str">
        <f t="shared" si="2"/>
        <v/>
      </c>
      <c r="R141" s="1" t="str">
        <f t="shared" si="3"/>
        <v>RON</v>
      </c>
      <c r="S141" s="1" t="str">
        <f t="shared" si="4"/>
        <v/>
      </c>
      <c r="T141" s="1" t="str">
        <f t="shared" si="5"/>
        <v/>
      </c>
      <c r="U141" s="1" t="str">
        <f t="shared" si="6"/>
        <v/>
      </c>
    </row>
    <row r="142" ht="15.75" customHeight="1">
      <c r="A142" s="90">
        <v>125.0</v>
      </c>
      <c r="B142" s="90"/>
      <c r="C142" s="71" t="str">
        <f>IF(B142&gt;1,VLOOKUP(B142,DB!$D$4:$E$800,2,0),"")</f>
        <v/>
      </c>
      <c r="D142" s="117"/>
      <c r="E142" s="118" t="b">
        <v>0</v>
      </c>
      <c r="F142" s="119"/>
      <c r="G142" s="120" t="b">
        <v>0</v>
      </c>
      <c r="H142" s="121"/>
      <c r="I142" s="76" t="str">
        <f>IF(K142&gt;1,VLOOKUP(K142,DB!$A$4:$B$500,2,0),"")</f>
        <v/>
      </c>
      <c r="J142" s="77" t="str">
        <f>IF(L142&gt;1,VLOOKUP(L142,DB!$A$4:$B$500,2,0),"")</f>
        <v/>
      </c>
      <c r="K142" s="122"/>
      <c r="L142" s="123"/>
      <c r="M142" s="71" t="str">
        <f>IF(B142&gt;1,VLOOKUP(B142,DB!$D$4:$F$800,3,0),"")</f>
        <v/>
      </c>
      <c r="N142" s="124"/>
      <c r="O142" s="123" t="str">
        <f t="shared" si="1"/>
        <v>RON</v>
      </c>
      <c r="Q142" s="1" t="str">
        <f t="shared" si="2"/>
        <v/>
      </c>
      <c r="R142" s="1" t="str">
        <f t="shared" si="3"/>
        <v>RON</v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81">
        <v>126.0</v>
      </c>
      <c r="B143" s="81"/>
      <c r="C143" s="81" t="str">
        <f>IF(B143&gt;1,VLOOKUP(B143,DB!$D$4:$E$800,2,0),"")</f>
        <v/>
      </c>
      <c r="D143" s="82"/>
      <c r="E143" s="105" t="b">
        <v>0</v>
      </c>
      <c r="F143" s="83"/>
      <c r="G143" s="92" t="b">
        <v>0</v>
      </c>
      <c r="H143" s="85"/>
      <c r="I143" s="86" t="str">
        <f>IF(K143&gt;1,VLOOKUP(K143,DB!$A$4:$B$500,2,0),"")</f>
        <v/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/>
      </c>
      <c r="N143" s="96"/>
      <c r="O143" s="84" t="str">
        <f t="shared" si="1"/>
        <v>RON</v>
      </c>
      <c r="Q143" s="1" t="str">
        <f t="shared" si="2"/>
        <v/>
      </c>
      <c r="R143" s="1" t="str">
        <f t="shared" si="3"/>
        <v>RON</v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90">
        <v>127.0</v>
      </c>
      <c r="B144" s="90"/>
      <c r="C144" s="71" t="str">
        <f>IF(B144&gt;1,VLOOKUP(B144,DB!$D$4:$E$800,2,0),"")</f>
        <v/>
      </c>
      <c r="D144" s="117"/>
      <c r="E144" s="118" t="b">
        <v>0</v>
      </c>
      <c r="F144" s="119"/>
      <c r="G144" s="120" t="b">
        <v>0</v>
      </c>
      <c r="H144" s="121"/>
      <c r="I144" s="76" t="str">
        <f>IF(K144&gt;1,VLOOKUP(K144,DB!$A$4:$B$500,2,0),"")</f>
        <v/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/>
      </c>
      <c r="N144" s="124"/>
      <c r="O144" s="123" t="str">
        <f t="shared" si="1"/>
        <v>RON</v>
      </c>
      <c r="Q144" s="1" t="str">
        <f t="shared" si="2"/>
        <v/>
      </c>
      <c r="R144" s="1" t="str">
        <f t="shared" si="3"/>
        <v>RON</v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81">
        <v>128.0</v>
      </c>
      <c r="B145" s="81"/>
      <c r="C145" s="81" t="str">
        <f>IF(B145&gt;1,VLOOKUP(B145,DB!$D$4:$E$800,2,0),"")</f>
        <v/>
      </c>
      <c r="D145" s="82"/>
      <c r="E145" s="105" t="b">
        <v>0</v>
      </c>
      <c r="F145" s="83"/>
      <c r="G145" s="92" t="b">
        <v>0</v>
      </c>
      <c r="H145" s="85"/>
      <c r="I145" s="86" t="str">
        <f>IF(K145&gt;1,VLOOKUP(K145,DB!$A$4:$B$500,2,0),"")</f>
        <v/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/>
      </c>
      <c r="N145" s="96"/>
      <c r="O145" s="84" t="str">
        <f t="shared" si="1"/>
        <v>RON</v>
      </c>
      <c r="Q145" s="1" t="str">
        <f t="shared" si="2"/>
        <v/>
      </c>
      <c r="R145" s="1" t="str">
        <f t="shared" si="3"/>
        <v>RON</v>
      </c>
      <c r="S145" s="1" t="str">
        <f t="shared" si="4"/>
        <v/>
      </c>
      <c r="T145" s="1" t="str">
        <f t="shared" si="5"/>
        <v/>
      </c>
      <c r="U145" s="1" t="str">
        <f t="shared" si="6"/>
        <v/>
      </c>
    </row>
    <row r="146" ht="15.75" customHeight="1">
      <c r="A146" s="90">
        <v>129.0</v>
      </c>
      <c r="B146" s="90"/>
      <c r="C146" s="71" t="str">
        <f>IF(B146&gt;1,VLOOKUP(B146,DB!$D$4:$E$800,2,0),"")</f>
        <v/>
      </c>
      <c r="D146" s="117"/>
      <c r="E146" s="118" t="b">
        <v>0</v>
      </c>
      <c r="F146" s="119"/>
      <c r="G146" s="120" t="b">
        <v>0</v>
      </c>
      <c r="H146" s="121"/>
      <c r="I146" s="76" t="str">
        <f>IF(K146&gt;1,VLOOKUP(K146,DB!$A$4:$B$500,2,0),"")</f>
        <v/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/>
      </c>
      <c r="N146" s="124"/>
      <c r="O146" s="123" t="str">
        <f t="shared" si="1"/>
        <v>RON</v>
      </c>
      <c r="Q146" s="1" t="str">
        <f t="shared" si="2"/>
        <v/>
      </c>
      <c r="R146" s="1" t="str">
        <f t="shared" si="3"/>
        <v>RON</v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81">
        <v>130.0</v>
      </c>
      <c r="B147" s="81"/>
      <c r="C147" s="81" t="str">
        <f>IF(B147&gt;1,VLOOKUP(B147,DB!$D$4:$E$800,2,0),"")</f>
        <v/>
      </c>
      <c r="D147" s="82"/>
      <c r="E147" s="105" t="b">
        <v>0</v>
      </c>
      <c r="F147" s="83"/>
      <c r="G147" s="92" t="b">
        <v>0</v>
      </c>
      <c r="H147" s="85"/>
      <c r="I147" s="86" t="str">
        <f>IF(K147&gt;1,VLOOKUP(K147,DB!$A$4:$B$500,2,0),"")</f>
        <v/>
      </c>
      <c r="J147" s="87" t="str">
        <f>IF(L147&gt;1,VLOOKUP(L147,DB!$A$4:$B$500,2,0),"")</f>
        <v/>
      </c>
      <c r="K147" s="88"/>
      <c r="L147" s="84"/>
      <c r="M147" s="81" t="str">
        <f>IF(B147&gt;1,VLOOKUP(B147,DB!$D$4:$F$800,3,0),"")</f>
        <v/>
      </c>
      <c r="N147" s="96"/>
      <c r="O147" s="84" t="str">
        <f t="shared" si="1"/>
        <v>RON</v>
      </c>
      <c r="Q147" s="1" t="str">
        <f t="shared" si="2"/>
        <v/>
      </c>
      <c r="R147" s="1" t="str">
        <f t="shared" si="3"/>
        <v>RON</v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90">
        <v>131.0</v>
      </c>
      <c r="B148" s="90"/>
      <c r="C148" s="71" t="str">
        <f>IF(B148&gt;1,VLOOKUP(B148,DB!$D$4:$E$800,2,0),"")</f>
        <v/>
      </c>
      <c r="D148" s="117"/>
      <c r="E148" s="118" t="b">
        <v>0</v>
      </c>
      <c r="F148" s="119"/>
      <c r="G148" s="120" t="b">
        <v>0</v>
      </c>
      <c r="H148" s="121"/>
      <c r="I148" s="76" t="str">
        <f>IF(K148&gt;1,VLOOKUP(K148,DB!$A$4:$B$500,2,0),"")</f>
        <v/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/>
      </c>
      <c r="N148" s="124"/>
      <c r="O148" s="123" t="str">
        <f t="shared" si="1"/>
        <v>RON</v>
      </c>
      <c r="Q148" s="1" t="str">
        <f t="shared" si="2"/>
        <v/>
      </c>
      <c r="R148" s="1" t="str">
        <f t="shared" si="3"/>
        <v>RON</v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2"/>
      <c r="E149" s="105" t="b">
        <v>0</v>
      </c>
      <c r="F149" s="83"/>
      <c r="G149" s="92" t="b">
        <v>0</v>
      </c>
      <c r="H149" s="85"/>
      <c r="I149" s="86" t="str">
        <f>IF(K149&gt;1,VLOOKUP(K149,DB!$A$4:$B$500,2,0),"")</f>
        <v/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/>
      </c>
      <c r="N149" s="96"/>
      <c r="O149" s="84" t="str">
        <f t="shared" si="1"/>
        <v>RON</v>
      </c>
      <c r="Q149" s="1" t="str">
        <f t="shared" si="2"/>
        <v/>
      </c>
      <c r="R149" s="1" t="str">
        <f t="shared" si="3"/>
        <v>RON</v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117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1"/>
        <v>RON</v>
      </c>
      <c r="Q150" s="1" t="str">
        <f t="shared" si="2"/>
        <v/>
      </c>
      <c r="R150" s="1" t="str">
        <f t="shared" si="3"/>
        <v>RON</v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1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1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1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1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1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1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1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1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1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1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1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1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1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1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1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1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1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45844.0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1181</v>
      </c>
      <c r="D10" s="27"/>
      <c r="E10" s="26" t="s">
        <v>1267</v>
      </c>
      <c r="F10" s="28"/>
      <c r="G10" s="28"/>
      <c r="H10" s="27"/>
    </row>
    <row r="11" ht="15.75" customHeight="1">
      <c r="A11" s="25"/>
      <c r="B11" s="21"/>
      <c r="C11" s="29" t="s">
        <v>1183</v>
      </c>
      <c r="D11" s="30"/>
      <c r="E11" s="26" t="s">
        <v>1268</v>
      </c>
      <c r="F11" s="28"/>
      <c r="G11" s="28"/>
      <c r="H11" s="27"/>
    </row>
    <row r="12" ht="15.75" customHeight="1">
      <c r="A12" s="25"/>
      <c r="B12" s="21"/>
      <c r="C12" s="29" t="s">
        <v>1185</v>
      </c>
      <c r="D12" s="30"/>
      <c r="E12" s="29" t="s">
        <v>1269</v>
      </c>
      <c r="F12" s="31"/>
      <c r="G12" s="31"/>
      <c r="H12" s="30"/>
    </row>
    <row r="13" ht="15.75" customHeight="1">
      <c r="A13" s="32"/>
      <c r="B13" s="33"/>
      <c r="C13" s="34"/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6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916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1211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N-2409K</v>
      </c>
      <c r="U27" s="1" t="str">
        <f t="shared" si="6"/>
        <v>AFM</v>
      </c>
    </row>
    <row r="28" ht="15.75" customHeight="1">
      <c r="A28" s="71">
        <v>11.0</v>
      </c>
      <c r="B28" s="71" t="s">
        <v>963</v>
      </c>
      <c r="C28" s="71" t="str">
        <f>IF(B28&gt;1,VLOOKUP(B28,DB!$D$4:$E$800,2,0),"")</f>
        <v>HK 800</v>
      </c>
      <c r="D28" s="78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">
        <v>1214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HK 800</v>
      </c>
      <c r="T28" s="1" t="str">
        <f t="shared" si="5"/>
        <v>T7-FCN</v>
      </c>
      <c r="U28" s="1" t="str">
        <f t="shared" si="6"/>
        <v>KARISMA</v>
      </c>
    </row>
    <row r="29" ht="15.75" customHeight="1">
      <c r="A29" s="81">
        <v>12.0</v>
      </c>
      <c r="B29" s="81" t="s">
        <v>753</v>
      </c>
      <c r="C29" s="81" t="str">
        <f>IF(B29&gt;1,VLOOKUP(B29,DB!$D$4:$E$800,2,0),"")</f>
        <v>CT 680</v>
      </c>
      <c r="D29" s="88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tr">
        <f>IF(B29&gt;1,VLOOKUP(B29,DB!$D$4:$F$800,3,0),"")</f>
        <v>JIP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CT 680</v>
      </c>
      <c r="T29" s="1" t="str">
        <f t="shared" si="5"/>
        <v>N-977JH</v>
      </c>
      <c r="U29" s="1" t="str">
        <f t="shared" si="6"/>
        <v>JIP</v>
      </c>
    </row>
    <row r="30" ht="15.75" customHeight="1">
      <c r="A30" s="71">
        <v>13.0</v>
      </c>
      <c r="B30" s="71" t="s">
        <v>968</v>
      </c>
      <c r="C30" s="71" t="str">
        <f>IF(B30&gt;1,VLOOKUP(B30,DB!$D$4:$E$800,2,0),"")</f>
        <v>HK 850</v>
      </c>
      <c r="D30" s="78" t="s">
        <v>7</v>
      </c>
      <c r="E30" s="73" t="b">
        <v>0</v>
      </c>
      <c r="F30" s="73">
        <v>0.3861111111111111</v>
      </c>
      <c r="G30" s="74" t="b">
        <v>1</v>
      </c>
      <c r="H30" s="75" t="s">
        <v>1215</v>
      </c>
      <c r="I30" s="76" t="str">
        <f>IF(K30&gt;1,VLOOKUP(K30,DB!$A$4:$B$500,2,0),"")</f>
        <v>EX RON</v>
      </c>
      <c r="J30" s="74" t="s">
        <v>1250</v>
      </c>
      <c r="K30" s="78" t="s">
        <v>7</v>
      </c>
      <c r="L30" s="74"/>
      <c r="M30" s="71" t="s">
        <v>1214</v>
      </c>
      <c r="N30" s="79"/>
      <c r="O30" s="74" t="str">
        <f t="shared" si="1"/>
        <v/>
      </c>
      <c r="Q30" s="1" t="str">
        <f t="shared" si="2"/>
        <v/>
      </c>
      <c r="R30" s="1" t="str">
        <f t="shared" si="3"/>
        <v/>
      </c>
      <c r="S30" s="1" t="str">
        <f t="shared" si="4"/>
        <v/>
      </c>
      <c r="T30" s="1" t="str">
        <f t="shared" si="5"/>
        <v/>
      </c>
      <c r="U30" s="1" t="str">
        <f t="shared" si="6"/>
        <v/>
      </c>
    </row>
    <row r="31" ht="15.75" customHeight="1">
      <c r="A31" s="81">
        <v>14.0</v>
      </c>
      <c r="B31" s="81" t="s">
        <v>80</v>
      </c>
      <c r="C31" s="81" t="str">
        <f>IF(B31&gt;1,VLOOKUP(B31,DB!$D$4:$E$800,2,0),"")</f>
        <v>A 320</v>
      </c>
      <c r="D31" s="88" t="s">
        <v>7</v>
      </c>
      <c r="E31" s="83" t="b">
        <v>0</v>
      </c>
      <c r="F31" s="83">
        <v>0.2013888888888889</v>
      </c>
      <c r="G31" s="84" t="b">
        <v>1</v>
      </c>
      <c r="H31" s="85" t="s">
        <v>1217</v>
      </c>
      <c r="I31" s="86" t="str">
        <f>IF(K31&gt;1,VLOOKUP(K31,DB!$A$4:$B$500,2,0),"")</f>
        <v>EX RON</v>
      </c>
      <c r="J31" s="84" t="s">
        <v>1225</v>
      </c>
      <c r="K31" s="88" t="s">
        <v>7</v>
      </c>
      <c r="L31" s="84"/>
      <c r="M31" s="81" t="str">
        <f>IF(B31&gt;1,VLOOKUP(B31,DB!$D$4:$F$800,3,0),"")</f>
        <v>BATIK AIR</v>
      </c>
      <c r="N31" s="89"/>
      <c r="O31" s="84" t="str">
        <f t="shared" si="1"/>
        <v/>
      </c>
      <c r="Q31" s="1" t="str">
        <f t="shared" si="2"/>
        <v/>
      </c>
      <c r="R31" s="1" t="str">
        <f t="shared" si="3"/>
        <v/>
      </c>
      <c r="S31" s="1" t="str">
        <f t="shared" si="4"/>
        <v/>
      </c>
      <c r="T31" s="1" t="str">
        <f t="shared" si="5"/>
        <v/>
      </c>
      <c r="U31" s="1" t="str">
        <f t="shared" si="6"/>
        <v/>
      </c>
    </row>
    <row r="32" ht="15.75" customHeight="1">
      <c r="A32" s="71">
        <v>15.0</v>
      </c>
      <c r="B32" s="71" t="s">
        <v>806</v>
      </c>
      <c r="C32" s="71" t="str">
        <f>IF(B32&gt;1,VLOOKUP(B32,DB!$D$4:$E$800,2,0),"")</f>
        <v>EC 135</v>
      </c>
      <c r="D32" s="78" t="s">
        <v>7</v>
      </c>
      <c r="E32" s="73" t="b">
        <v>0</v>
      </c>
      <c r="F32" s="73"/>
      <c r="G32" s="74" t="b">
        <v>0</v>
      </c>
      <c r="H32" s="75" t="s">
        <v>1219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tr">
        <f>IF(B32&gt;1,VLOOKUP(B32,DB!$D$4:$F$800,3,0),"")</f>
        <v>PREMI</v>
      </c>
      <c r="N32" s="79"/>
      <c r="O32" s="74" t="str">
        <f t="shared" si="1"/>
        <v>RON</v>
      </c>
      <c r="Q32" s="1" t="str">
        <f t="shared" si="2"/>
        <v>SA02</v>
      </c>
      <c r="R32" s="1" t="str">
        <f t="shared" si="3"/>
        <v>RON</v>
      </c>
      <c r="S32" s="1" t="str">
        <f t="shared" si="4"/>
        <v>EC 135</v>
      </c>
      <c r="T32" s="1" t="str">
        <f t="shared" si="5"/>
        <v>PK-RJH</v>
      </c>
      <c r="U32" s="1" t="str">
        <f t="shared" si="6"/>
        <v>PREMI</v>
      </c>
    </row>
    <row r="33" ht="15.75" customHeight="1">
      <c r="A33" s="81">
        <v>16.0</v>
      </c>
      <c r="B33" s="81" t="s">
        <v>912</v>
      </c>
      <c r="C33" s="81" t="str">
        <f>IF(B33&gt;1,VLOOKUP(B33,DB!$D$4:$E$800,2,0),"")</f>
        <v>GLEX</v>
      </c>
      <c r="D33" s="88" t="s">
        <v>7</v>
      </c>
      <c r="E33" s="83" t="b">
        <v>0</v>
      </c>
      <c r="F33" s="83"/>
      <c r="G33" s="84" t="b">
        <v>0</v>
      </c>
      <c r="H33" s="85" t="s">
        <v>1220</v>
      </c>
      <c r="I33" s="86" t="str">
        <f>IF(K33&gt;1,VLOOKUP(K33,DB!$A$4:$B$500,2,0),"")</f>
        <v/>
      </c>
      <c r="J33" s="87" t="str">
        <f>IF(L33&gt;1,VLOOKUP(L33,DB!$A$4:$B$500,2,0),"")</f>
        <v/>
      </c>
      <c r="K33" s="88"/>
      <c r="L33" s="84"/>
      <c r="M33" s="81" t="s">
        <v>1214</v>
      </c>
      <c r="N33" s="89"/>
      <c r="O33" s="84" t="str">
        <f t="shared" si="1"/>
        <v>RON</v>
      </c>
      <c r="Q33" s="1" t="str">
        <f t="shared" si="2"/>
        <v>SA03</v>
      </c>
      <c r="R33" s="1" t="str">
        <f t="shared" si="3"/>
        <v>RON</v>
      </c>
      <c r="S33" s="1" t="str">
        <f t="shared" si="4"/>
        <v>GLEX</v>
      </c>
      <c r="T33" s="1" t="str">
        <f t="shared" si="5"/>
        <v>M-JGVJ</v>
      </c>
      <c r="U33" s="1" t="str">
        <f t="shared" si="6"/>
        <v>KARISMA</v>
      </c>
    </row>
    <row r="34" ht="15.75" customHeight="1">
      <c r="A34" s="71">
        <v>17.0</v>
      </c>
      <c r="B34" s="71" t="s">
        <v>978</v>
      </c>
      <c r="C34" s="71" t="str">
        <f>IF(B34&gt;1,VLOOKUP(B34,DB!$D$4:$E$800,2,0),"")</f>
        <v>EMB 135</v>
      </c>
      <c r="D34" s="78" t="s">
        <v>7</v>
      </c>
      <c r="E34" s="73" t="b">
        <v>0</v>
      </c>
      <c r="F34" s="73"/>
      <c r="G34" s="74" t="b">
        <v>0</v>
      </c>
      <c r="H34" s="75" t="s">
        <v>1223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">
        <v>1214</v>
      </c>
      <c r="N34" s="79"/>
      <c r="O34" s="74" t="str">
        <f t="shared" si="1"/>
        <v>RON</v>
      </c>
      <c r="Q34" s="1" t="str">
        <f t="shared" si="2"/>
        <v>SA04</v>
      </c>
      <c r="R34" s="1" t="str">
        <f t="shared" si="3"/>
        <v>RON</v>
      </c>
      <c r="S34" s="1" t="str">
        <f t="shared" si="4"/>
        <v>EMB 135</v>
      </c>
      <c r="T34" s="1" t="str">
        <f t="shared" si="5"/>
        <v>VP-CLL</v>
      </c>
      <c r="U34" s="1" t="str">
        <f t="shared" si="6"/>
        <v>KARISMA</v>
      </c>
    </row>
    <row r="35" ht="15.75" customHeight="1">
      <c r="A35" s="81">
        <v>18.0</v>
      </c>
      <c r="B35" s="81" t="s">
        <v>893</v>
      </c>
      <c r="C35" s="81" t="str">
        <f>IF(B35&gt;1,VLOOKUP(B35,DB!$D$4:$E$800,2,0),"")</f>
        <v>G VI</v>
      </c>
      <c r="D35" s="88" t="s">
        <v>7</v>
      </c>
      <c r="E35" s="83" t="b">
        <v>0</v>
      </c>
      <c r="F35" s="83"/>
      <c r="G35" s="84" t="b">
        <v>0</v>
      </c>
      <c r="H35" s="85" t="s">
        <v>1224</v>
      </c>
      <c r="I35" s="86" t="str">
        <f>IF(K35&gt;1,VLOOKUP(K35,DB!$A$4:$B$500,2,0),"")</f>
        <v/>
      </c>
      <c r="J35" s="87" t="str">
        <f>IF(L35&gt;1,VLOOKUP(L35,DB!$A$4:$B$500,2,0),"")</f>
        <v/>
      </c>
      <c r="K35" s="88"/>
      <c r="L35" s="84"/>
      <c r="M35" s="81" t="s">
        <v>1211</v>
      </c>
      <c r="N35" s="89"/>
      <c r="O35" s="84" t="str">
        <f t="shared" si="1"/>
        <v>RON</v>
      </c>
      <c r="Q35" s="1" t="str">
        <f t="shared" si="2"/>
        <v>SA05</v>
      </c>
      <c r="R35" s="1" t="str">
        <f t="shared" si="3"/>
        <v>RON</v>
      </c>
      <c r="S35" s="1" t="str">
        <f t="shared" si="4"/>
        <v>G VI</v>
      </c>
      <c r="T35" s="1" t="str">
        <f t="shared" si="5"/>
        <v>T7-X14</v>
      </c>
      <c r="U35" s="1" t="str">
        <f t="shared" si="6"/>
        <v>AFM</v>
      </c>
    </row>
    <row r="36" ht="15.75" customHeight="1">
      <c r="A36" s="71">
        <v>19.0</v>
      </c>
      <c r="B36" s="71" t="s">
        <v>967</v>
      </c>
      <c r="C36" s="71" t="str">
        <f>IF(B36&gt;1,VLOOKUP(B36,DB!$D$4:$E$800,2,0),"")</f>
        <v>EMB 135</v>
      </c>
      <c r="D36" s="78" t="s">
        <v>7</v>
      </c>
      <c r="E36" s="73" t="b">
        <v>0</v>
      </c>
      <c r="F36" s="73"/>
      <c r="G36" s="74" t="b">
        <v>0</v>
      </c>
      <c r="H36" s="75" t="s">
        <v>1226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">
        <v>1211</v>
      </c>
      <c r="N36" s="79"/>
      <c r="O36" s="74" t="str">
        <f t="shared" si="1"/>
        <v>RON</v>
      </c>
      <c r="Q36" s="1" t="str">
        <f t="shared" si="2"/>
        <v>SA06</v>
      </c>
      <c r="R36" s="1" t="str">
        <f t="shared" si="3"/>
        <v>RON</v>
      </c>
      <c r="S36" s="1" t="str">
        <f t="shared" si="4"/>
        <v>EMB 135</v>
      </c>
      <c r="T36" s="1" t="str">
        <f t="shared" si="5"/>
        <v>T7-MPI</v>
      </c>
      <c r="U36" s="1" t="str">
        <f t="shared" si="6"/>
        <v>AFM</v>
      </c>
    </row>
    <row r="37" ht="15.75" customHeight="1">
      <c r="A37" s="81">
        <v>20.0</v>
      </c>
      <c r="B37" s="81" t="s">
        <v>915</v>
      </c>
      <c r="C37" s="81" t="str">
        <f>IF(B37&gt;1,VLOOKUP(B37,DB!$D$4:$E$800,2,0),"")</f>
        <v>GLEX</v>
      </c>
      <c r="D37" s="88" t="s">
        <v>7</v>
      </c>
      <c r="E37" s="83" t="b">
        <v>0</v>
      </c>
      <c r="F37" s="83"/>
      <c r="G37" s="84" t="b">
        <v>0</v>
      </c>
      <c r="H37" s="85" t="s">
        <v>1228</v>
      </c>
      <c r="I37" s="86" t="str">
        <f>IF(K37&gt;1,VLOOKUP(K37,DB!$A$4:$B$500,2,0),"")</f>
        <v/>
      </c>
      <c r="J37" s="87" t="str">
        <f>IF(L37&gt;1,VLOOKUP(L37,DB!$A$4:$B$500,2,0),"")</f>
        <v/>
      </c>
      <c r="K37" s="88"/>
      <c r="L37" s="84"/>
      <c r="M37" s="81" t="s">
        <v>810</v>
      </c>
      <c r="N37" s="89"/>
      <c r="O37" s="84" t="str">
        <f t="shared" si="1"/>
        <v>RON</v>
      </c>
      <c r="Q37" s="1" t="str">
        <f t="shared" si="2"/>
        <v>SA07</v>
      </c>
      <c r="R37" s="1" t="str">
        <f t="shared" si="3"/>
        <v>RON</v>
      </c>
      <c r="S37" s="1" t="str">
        <f t="shared" si="4"/>
        <v>GLEX</v>
      </c>
      <c r="T37" s="1" t="str">
        <f t="shared" si="5"/>
        <v>N-11UB</v>
      </c>
      <c r="U37" s="1" t="str">
        <f t="shared" si="6"/>
        <v>PTN</v>
      </c>
    </row>
    <row r="38" ht="15.75" customHeight="1">
      <c r="A38" s="71">
        <v>21.0</v>
      </c>
      <c r="B38" s="71" t="s">
        <v>345</v>
      </c>
      <c r="C38" s="71" t="str">
        <f>IF(B38&gt;1,VLOOKUP(B38,DB!$D$4:$E$800,2,0),"")</f>
        <v>ATR 72</v>
      </c>
      <c r="D38" s="78" t="s">
        <v>7</v>
      </c>
      <c r="E38" s="73" t="b">
        <v>0</v>
      </c>
      <c r="F38" s="73"/>
      <c r="G38" s="74" t="b">
        <v>0</v>
      </c>
      <c r="H38" s="75" t="s">
        <v>1230</v>
      </c>
      <c r="I38" s="76" t="str">
        <f>IF(K38&gt;1,VLOOKUP(K38,DB!$A$4:$B$500,2,0),"")</f>
        <v/>
      </c>
      <c r="J38" s="77" t="str">
        <f>IF(L38&gt;1,VLOOKUP(L38,DB!$A$4:$B$500,2,0),"")</f>
        <v/>
      </c>
      <c r="K38" s="78"/>
      <c r="L38" s="74"/>
      <c r="M38" s="71" t="str">
        <f>IF(B38&gt;1,VLOOKUP(B38,DB!$D$4:$F$800,3,0),"")</f>
        <v>CITILINK</v>
      </c>
      <c r="N38" s="79"/>
      <c r="O38" s="74" t="str">
        <f t="shared" si="1"/>
        <v>RON</v>
      </c>
      <c r="Q38" s="1" t="str">
        <f t="shared" si="2"/>
        <v>SA08</v>
      </c>
      <c r="R38" s="1" t="str">
        <f t="shared" si="3"/>
        <v>RON</v>
      </c>
      <c r="S38" s="1" t="str">
        <f t="shared" si="4"/>
        <v>ATR 72</v>
      </c>
      <c r="T38" s="1" t="str">
        <f t="shared" si="5"/>
        <v>PK-GJT</v>
      </c>
      <c r="U38" s="1" t="str">
        <f t="shared" si="6"/>
        <v>CITILINK</v>
      </c>
    </row>
    <row r="39" ht="15.75" customHeight="1">
      <c r="A39" s="81">
        <v>22.0</v>
      </c>
      <c r="B39" s="81" t="s">
        <v>309</v>
      </c>
      <c r="C39" s="81" t="str">
        <f>IF(B39&gt;1,VLOOKUP(B39,DB!$D$4:$E$800,2,0),"")</f>
        <v>A 320</v>
      </c>
      <c r="D39" s="88" t="s">
        <v>7</v>
      </c>
      <c r="E39" s="91" t="b">
        <v>0</v>
      </c>
      <c r="F39" s="83">
        <v>0.22916666666666666</v>
      </c>
      <c r="G39" s="92" t="b">
        <v>1</v>
      </c>
      <c r="H39" s="85" t="s">
        <v>1231</v>
      </c>
      <c r="I39" s="86" t="str">
        <f>IF(K39&gt;1,VLOOKUP(K39,DB!$A$4:$B$500,2,0),"")</f>
        <v>EX RON</v>
      </c>
      <c r="J39" s="84" t="s">
        <v>1246</v>
      </c>
      <c r="K39" s="88" t="s">
        <v>7</v>
      </c>
      <c r="L39" s="84"/>
      <c r="M39" s="81" t="str">
        <f>IF(B39&gt;1,VLOOKUP(B39,DB!$D$4:$F$800,3,0),"")</f>
        <v>BATIK AIR</v>
      </c>
      <c r="N39" s="89"/>
      <c r="O39" s="84" t="str">
        <f t="shared" si="1"/>
        <v/>
      </c>
      <c r="Q39" s="1" t="str">
        <f t="shared" si="2"/>
        <v/>
      </c>
      <c r="R39" s="1" t="str">
        <f t="shared" si="3"/>
        <v/>
      </c>
      <c r="S39" s="1" t="str">
        <f t="shared" si="4"/>
        <v/>
      </c>
      <c r="T39" s="1" t="str">
        <f t="shared" si="5"/>
        <v/>
      </c>
      <c r="U39" s="1" t="str">
        <f t="shared" si="6"/>
        <v/>
      </c>
    </row>
    <row r="40" ht="15.75" customHeight="1">
      <c r="A40" s="71">
        <v>23.0</v>
      </c>
      <c r="B40" s="71" t="s">
        <v>1064</v>
      </c>
      <c r="C40" s="71" t="str">
        <f>IF(B40&gt;1,VLOOKUP(B40,DB!$D$4:$E$800,2,0),"")</f>
        <v>EMB 135</v>
      </c>
      <c r="D40" s="78" t="s">
        <v>7</v>
      </c>
      <c r="E40" s="93" t="b">
        <v>0</v>
      </c>
      <c r="F40" s="73"/>
      <c r="G40" s="94" t="b">
        <v>0</v>
      </c>
      <c r="H40" s="75" t="s">
        <v>1233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">
        <v>1214</v>
      </c>
      <c r="N40" s="13"/>
      <c r="O40" s="74" t="str">
        <f t="shared" si="1"/>
        <v>RON</v>
      </c>
      <c r="Q40" s="1" t="str">
        <f t="shared" si="2"/>
        <v>SA10</v>
      </c>
      <c r="R40" s="1" t="str">
        <f t="shared" si="3"/>
        <v>RON</v>
      </c>
      <c r="S40" s="1" t="str">
        <f t="shared" si="4"/>
        <v>EMB 135</v>
      </c>
      <c r="T40" s="1" t="str">
        <f t="shared" si="5"/>
        <v>T7-GBS</v>
      </c>
      <c r="U40" s="1" t="str">
        <f t="shared" si="6"/>
        <v>KARISMA</v>
      </c>
    </row>
    <row r="41" ht="15.75" customHeight="1">
      <c r="A41" s="81">
        <v>24.0</v>
      </c>
      <c r="B41" s="81" t="s">
        <v>332</v>
      </c>
      <c r="C41" s="81" t="str">
        <f>IF(B41&gt;1,VLOOKUP(B41,DB!$D$4:$E$800,2,0),"")</f>
        <v>GLEX</v>
      </c>
      <c r="D41" s="88" t="s">
        <v>7</v>
      </c>
      <c r="E41" s="95" t="b">
        <v>0</v>
      </c>
      <c r="F41" s="83"/>
      <c r="G41" s="92" t="b">
        <v>0</v>
      </c>
      <c r="H41" s="85" t="s">
        <v>1241</v>
      </c>
      <c r="I41" s="86" t="str">
        <f>IF(K41&gt;1,VLOOKUP(K41,DB!$A$4:$B$500,2,0),"")</f>
        <v/>
      </c>
      <c r="J41" s="87" t="str">
        <f>IF(L41&gt;1,VLOOKUP(L41,DB!$A$4:$B$500,2,0),"")</f>
        <v/>
      </c>
      <c r="K41" s="88"/>
      <c r="L41" s="84"/>
      <c r="M41" s="81" t="str">
        <f>IF(B41&gt;1,VLOOKUP(B41,DB!$D$4:$F$800,3,0),"")</f>
        <v>BIOMANTARA</v>
      </c>
      <c r="N41" s="96"/>
      <c r="O41" s="84" t="str">
        <f t="shared" si="1"/>
        <v>RON</v>
      </c>
      <c r="Q41" s="1" t="str">
        <f t="shared" si="2"/>
        <v>RE01</v>
      </c>
      <c r="R41" s="1" t="str">
        <f t="shared" si="3"/>
        <v>RON</v>
      </c>
      <c r="S41" s="1" t="str">
        <f t="shared" si="4"/>
        <v>GLEX</v>
      </c>
      <c r="T41" s="1" t="str">
        <f t="shared" si="5"/>
        <v>N-939AP</v>
      </c>
      <c r="U41" s="1" t="str">
        <f t="shared" si="6"/>
        <v>BIOMANTARA</v>
      </c>
    </row>
    <row r="42" ht="15.75" customHeight="1">
      <c r="A42" s="97">
        <v>25.0</v>
      </c>
      <c r="B42" s="71" t="s">
        <v>763</v>
      </c>
      <c r="C42" s="71" t="str">
        <f>IF(B42&gt;1,VLOOKUP(B42,DB!$D$4:$E$800,2,0),"")</f>
        <v>ATR 72</v>
      </c>
      <c r="D42" s="78" t="s">
        <v>7</v>
      </c>
      <c r="E42" s="98" t="b">
        <v>0</v>
      </c>
      <c r="F42" s="73">
        <v>0.875</v>
      </c>
      <c r="G42" s="94" t="b">
        <v>1</v>
      </c>
      <c r="H42" s="75" t="s">
        <v>1242</v>
      </c>
      <c r="I42" s="76" t="str">
        <f>IF(K42&gt;1,VLOOKUP(K42,DB!$A$4:$B$500,2,0),"")</f>
        <v>EX RON</v>
      </c>
      <c r="J42" s="74" t="s">
        <v>1249</v>
      </c>
      <c r="K42" s="78" t="s">
        <v>7</v>
      </c>
      <c r="L42" s="74"/>
      <c r="M42" s="71" t="str">
        <f>IF(B42&gt;1,VLOOKUP(B42,DB!$D$4:$F$800,3,0),"")</f>
        <v>PELITA</v>
      </c>
      <c r="N42" s="13"/>
      <c r="O42" s="74" t="str">
        <f t="shared" si="1"/>
        <v/>
      </c>
      <c r="Q42" s="1" t="str">
        <f t="shared" si="2"/>
        <v/>
      </c>
      <c r="R42" s="1" t="str">
        <f t="shared" si="3"/>
        <v/>
      </c>
      <c r="S42" s="1" t="str">
        <f t="shared" si="4"/>
        <v/>
      </c>
      <c r="T42" s="1" t="str">
        <f t="shared" si="5"/>
        <v/>
      </c>
      <c r="U42" s="1" t="str">
        <f t="shared" si="6"/>
        <v/>
      </c>
    </row>
    <row r="43" ht="15.75" customHeight="1">
      <c r="A43" s="81">
        <v>26.0</v>
      </c>
      <c r="B43" s="81" t="s">
        <v>1142</v>
      </c>
      <c r="C43" s="81" t="str">
        <f>IF(B43&gt;1,VLOOKUP(B43,DB!$D$4:$E$800,2,0),"")</f>
        <v>EMB 135</v>
      </c>
      <c r="D43" s="88" t="s">
        <v>7</v>
      </c>
      <c r="E43" s="95" t="b">
        <v>0</v>
      </c>
      <c r="F43" s="83"/>
      <c r="G43" s="92" t="b">
        <v>0</v>
      </c>
      <c r="H43" s="85" t="s">
        <v>1243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">
        <v>1314</v>
      </c>
      <c r="N43" s="89"/>
      <c r="O43" s="84" t="str">
        <f t="shared" si="1"/>
        <v>RON</v>
      </c>
      <c r="Q43" s="1" t="str">
        <f t="shared" si="2"/>
        <v>RE03</v>
      </c>
      <c r="R43" s="1" t="str">
        <f t="shared" si="3"/>
        <v>RON</v>
      </c>
      <c r="S43" s="1" t="str">
        <f t="shared" si="4"/>
        <v>EMB 135</v>
      </c>
      <c r="T43" s="1" t="str">
        <f t="shared" si="5"/>
        <v>T7-MRC</v>
      </c>
      <c r="U43" s="1" t="str">
        <f t="shared" si="6"/>
        <v>B.G.S</v>
      </c>
    </row>
    <row r="44" ht="15.75" customHeight="1">
      <c r="A44" s="71">
        <v>27.0</v>
      </c>
      <c r="B44" s="71" t="s">
        <v>964</v>
      </c>
      <c r="C44" s="71" t="str">
        <f>IF(B44&gt;1,VLOOKUP(B44,DB!$D$4:$E$800,2,0),"")</f>
        <v>G IV</v>
      </c>
      <c r="D44" s="78" t="s">
        <v>7</v>
      </c>
      <c r="E44" s="98" t="b">
        <v>0</v>
      </c>
      <c r="F44" s="73"/>
      <c r="G44" s="94" t="b">
        <v>0</v>
      </c>
      <c r="H44" s="75" t="s">
        <v>1244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">
        <v>1211</v>
      </c>
      <c r="N44" s="13"/>
      <c r="O44" s="74" t="str">
        <f t="shared" si="1"/>
        <v>RON</v>
      </c>
      <c r="Q44" s="1" t="str">
        <f t="shared" si="2"/>
        <v>RE04</v>
      </c>
      <c r="R44" s="1" t="str">
        <f t="shared" si="3"/>
        <v>RON</v>
      </c>
      <c r="S44" s="1" t="str">
        <f t="shared" si="4"/>
        <v>G IV</v>
      </c>
      <c r="T44" s="1" t="str">
        <f t="shared" si="5"/>
        <v>T7-HNA</v>
      </c>
      <c r="U44" s="1" t="str">
        <f t="shared" si="6"/>
        <v>AFM</v>
      </c>
    </row>
    <row r="45" ht="15.75" customHeight="1">
      <c r="A45" s="81">
        <v>28.0</v>
      </c>
      <c r="B45" s="81" t="s">
        <v>832</v>
      </c>
      <c r="C45" s="81" t="str">
        <f>IF(B45&gt;1,VLOOKUP(B45,DB!$D$4:$E$800,2,0),"")</f>
        <v>ATR 72</v>
      </c>
      <c r="D45" s="88" t="s">
        <v>7</v>
      </c>
      <c r="E45" s="91" t="b">
        <v>0</v>
      </c>
      <c r="F45" s="83"/>
      <c r="G45" s="92" t="b">
        <v>0</v>
      </c>
      <c r="H45" s="85" t="s">
        <v>1245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tr">
        <f>IF(B45&gt;1,VLOOKUP(B45,DB!$D$4:$F$800,3,0),"")</f>
        <v>TAS</v>
      </c>
      <c r="N45" s="89"/>
      <c r="O45" s="84" t="str">
        <f t="shared" si="1"/>
        <v>RON</v>
      </c>
      <c r="Q45" s="1" t="str">
        <f t="shared" si="2"/>
        <v>RE05</v>
      </c>
      <c r="R45" s="1" t="str">
        <f t="shared" si="3"/>
        <v>RON</v>
      </c>
      <c r="S45" s="1" t="str">
        <f t="shared" si="4"/>
        <v>ATR 72</v>
      </c>
      <c r="T45" s="1" t="str">
        <f t="shared" si="5"/>
        <v>PK-OTR</v>
      </c>
      <c r="U45" s="1" t="str">
        <f t="shared" si="6"/>
        <v>TAS</v>
      </c>
    </row>
    <row r="46" ht="15.75" customHeight="1">
      <c r="A46" s="71">
        <v>29.0</v>
      </c>
      <c r="B46" s="71" t="s">
        <v>326</v>
      </c>
      <c r="C46" s="71" t="str">
        <f>IF(B46&gt;1,VLOOKUP(B46,DB!$D$4:$E$800,2,0),"")</f>
        <v>A 320</v>
      </c>
      <c r="D46" s="78" t="s">
        <v>7</v>
      </c>
      <c r="E46" s="93" t="b">
        <v>0</v>
      </c>
      <c r="F46" s="73">
        <v>0.36875</v>
      </c>
      <c r="G46" s="94" t="b">
        <v>1</v>
      </c>
      <c r="H46" s="75" t="s">
        <v>1229</v>
      </c>
      <c r="I46" s="76" t="str">
        <f>IF(K46&gt;1,VLOOKUP(K46,DB!$A$4:$B$500,2,0),"")</f>
        <v>EX RON</v>
      </c>
      <c r="J46" s="77" t="str">
        <f>IF(L46&gt;1,VLOOKUP(L46,DB!$A$4:$B$500,2,0),"")</f>
        <v>WAHI</v>
      </c>
      <c r="K46" s="78" t="s">
        <v>7</v>
      </c>
      <c r="L46" s="74" t="s">
        <v>268</v>
      </c>
      <c r="M46" s="71" t="str">
        <f>IF(B46&gt;1,VLOOKUP(B46,DB!$D$4:$F$800,3,0),"")</f>
        <v>BATIK AIR</v>
      </c>
      <c r="N46" s="13"/>
      <c r="O46" s="74" t="str">
        <f t="shared" si="1"/>
        <v/>
      </c>
      <c r="Q46" s="1" t="str">
        <f t="shared" si="2"/>
        <v/>
      </c>
      <c r="R46" s="1" t="str">
        <f t="shared" si="3"/>
        <v/>
      </c>
      <c r="S46" s="1" t="str">
        <f t="shared" si="4"/>
        <v/>
      </c>
      <c r="T46" s="1" t="str">
        <f t="shared" si="5"/>
        <v/>
      </c>
      <c r="U46" s="1" t="str">
        <f t="shared" si="6"/>
        <v/>
      </c>
    </row>
    <row r="47" ht="15.75" customHeight="1">
      <c r="A47" s="81">
        <v>30.0</v>
      </c>
      <c r="B47" s="81" t="s">
        <v>322</v>
      </c>
      <c r="C47" s="81" t="str">
        <f>IF(B47&gt;1,VLOOKUP(B47,DB!$D$4:$E$800,2,0),"")</f>
        <v>A 320</v>
      </c>
      <c r="D47" s="88" t="s">
        <v>7</v>
      </c>
      <c r="E47" s="95" t="b">
        <v>0</v>
      </c>
      <c r="F47" s="83">
        <v>0.2222222222222222</v>
      </c>
      <c r="G47" s="92" t="b">
        <v>1</v>
      </c>
      <c r="H47" s="85" t="s">
        <v>1246</v>
      </c>
      <c r="I47" s="86" t="str">
        <f>IF(K47&gt;1,VLOOKUP(K47,DB!$A$4:$B$500,2,0),"")</f>
        <v>EX RON</v>
      </c>
      <c r="J47" s="87" t="str">
        <f>IF(L47&gt;1,VLOOKUP(L47,DB!$A$4:$B$500,2,0),"")</f>
        <v>WARR</v>
      </c>
      <c r="K47" s="88" t="s">
        <v>7</v>
      </c>
      <c r="L47" s="84" t="s">
        <v>239</v>
      </c>
      <c r="M47" s="81" t="str">
        <f>IF(B47&gt;1,VLOOKUP(B47,DB!$D$4:$F$800,3,0),"")</f>
        <v>BATIK AIR</v>
      </c>
      <c r="N47" s="96"/>
      <c r="O47" s="84" t="str">
        <f t="shared" si="1"/>
        <v/>
      </c>
      <c r="Q47" s="1" t="str">
        <f t="shared" si="2"/>
        <v/>
      </c>
      <c r="R47" s="1" t="str">
        <f t="shared" si="3"/>
        <v/>
      </c>
      <c r="S47" s="1" t="str">
        <f t="shared" si="4"/>
        <v/>
      </c>
      <c r="T47" s="1" t="str">
        <f t="shared" si="5"/>
        <v/>
      </c>
      <c r="U47" s="1" t="str">
        <f t="shared" si="6"/>
        <v/>
      </c>
    </row>
    <row r="48" ht="15.75" customHeight="1">
      <c r="A48" s="71">
        <v>31.0</v>
      </c>
      <c r="B48" s="71" t="s">
        <v>407</v>
      </c>
      <c r="C48" s="71" t="str">
        <f>IF(B48&gt;1,VLOOKUP(B48,DB!$D$4:$E$800,2,0),"")</f>
        <v>A 320</v>
      </c>
      <c r="D48" s="78" t="s">
        <v>7</v>
      </c>
      <c r="E48" s="98" t="b">
        <v>0</v>
      </c>
      <c r="F48" s="73">
        <v>0.2763888888888889</v>
      </c>
      <c r="G48" s="94" t="b">
        <v>1</v>
      </c>
      <c r="H48" s="75" t="s">
        <v>1247</v>
      </c>
      <c r="I48" s="76" t="str">
        <f>IF(K48&gt;1,VLOOKUP(K48,DB!$A$4:$B$500,2,0),"")</f>
        <v>EX RON</v>
      </c>
      <c r="J48" s="77" t="str">
        <f>IF(L48&gt;1,VLOOKUP(L48,DB!$A$4:$B$500,2,0),"")</f>
        <v>WIMN</v>
      </c>
      <c r="K48" s="78" t="s">
        <v>7</v>
      </c>
      <c r="L48" s="74" t="s">
        <v>494</v>
      </c>
      <c r="M48" s="71" t="str">
        <f>IF(B48&gt;1,VLOOKUP(B48,DB!$D$4:$F$800,3,0),"")</f>
        <v>CITILINK</v>
      </c>
      <c r="N48" s="79"/>
      <c r="O48" s="74" t="str">
        <f t="shared" si="1"/>
        <v/>
      </c>
      <c r="Q48" s="1" t="str">
        <f t="shared" si="2"/>
        <v/>
      </c>
      <c r="R48" s="1" t="str">
        <f t="shared" si="3"/>
        <v/>
      </c>
      <c r="S48" s="1" t="str">
        <f t="shared" si="4"/>
        <v/>
      </c>
      <c r="T48" s="1" t="str">
        <f t="shared" si="5"/>
        <v/>
      </c>
      <c r="U48" s="1" t="str">
        <f t="shared" si="6"/>
        <v/>
      </c>
    </row>
    <row r="49" ht="15.75" customHeight="1">
      <c r="A49" s="81">
        <v>32.0</v>
      </c>
      <c r="B49" s="81" t="s">
        <v>554</v>
      </c>
      <c r="C49" s="81" t="str">
        <f>IF(B49&gt;1,VLOOKUP(B49,DB!$D$4:$E$800,2,0),"")</f>
        <v>B 738</v>
      </c>
      <c r="D49" s="88" t="s">
        <v>7</v>
      </c>
      <c r="E49" s="95" t="b">
        <v>0</v>
      </c>
      <c r="F49" s="83">
        <v>0.2604166666666667</v>
      </c>
      <c r="G49" s="92" t="b">
        <v>1</v>
      </c>
      <c r="H49" s="85" t="s">
        <v>1248</v>
      </c>
      <c r="I49" s="86" t="str">
        <f>IF(K49&gt;1,VLOOKUP(K49,DB!$A$4:$B$500,2,0),"")</f>
        <v>EX RON</v>
      </c>
      <c r="J49" s="87" t="str">
        <f>IF(L49&gt;1,VLOOKUP(L49,DB!$A$4:$B$500,2,0),"")</f>
        <v>WIMM</v>
      </c>
      <c r="K49" s="88" t="s">
        <v>7</v>
      </c>
      <c r="L49" s="84" t="s">
        <v>77</v>
      </c>
      <c r="M49" s="81" t="str">
        <f>IF(B49&gt;1,VLOOKUP(B49,DB!$D$4:$F$800,3,0),"")</f>
        <v>GARUDA</v>
      </c>
      <c r="N49" s="89"/>
      <c r="O49" s="84" t="str">
        <f t="shared" si="1"/>
        <v/>
      </c>
      <c r="Q49" s="1" t="str">
        <f t="shared" si="2"/>
        <v/>
      </c>
      <c r="R49" s="1" t="str">
        <f t="shared" si="3"/>
        <v/>
      </c>
      <c r="S49" s="1" t="str">
        <f t="shared" si="4"/>
        <v/>
      </c>
      <c r="T49" s="1" t="str">
        <f t="shared" si="5"/>
        <v/>
      </c>
      <c r="U49" s="1" t="str">
        <f t="shared" si="6"/>
        <v/>
      </c>
    </row>
    <row r="50" ht="15.75" customHeight="1">
      <c r="A50" s="71">
        <v>33.0</v>
      </c>
      <c r="B50" s="71" t="s">
        <v>762</v>
      </c>
      <c r="C50" s="71" t="str">
        <f>IF(B50&gt;1,VLOOKUP(B50,DB!$D$4:$E$800,2,0),"")</f>
        <v>G IV</v>
      </c>
      <c r="D50" s="78" t="s">
        <v>7</v>
      </c>
      <c r="E50" s="98" t="b">
        <v>0</v>
      </c>
      <c r="F50" s="73">
        <v>0.05416666666666667</v>
      </c>
      <c r="G50" s="94" t="b">
        <v>1</v>
      </c>
      <c r="H50" s="75" t="s">
        <v>1249</v>
      </c>
      <c r="I50" s="76" t="str">
        <f>IF(K50&gt;1,VLOOKUP(K50,DB!$A$4:$B$500,2,0),"")</f>
        <v>EX RON</v>
      </c>
      <c r="J50" s="74" t="s">
        <v>1315</v>
      </c>
      <c r="K50" s="78" t="s">
        <v>7</v>
      </c>
      <c r="L50" s="74"/>
      <c r="M50" s="71" t="str">
        <f>IF(B50&gt;1,VLOOKUP(B50,DB!$D$4:$F$800,3,0),"")</f>
        <v>JIP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510</v>
      </c>
      <c r="C51" s="81" t="str">
        <f>IF(B51&gt;1,VLOOKUP(B51,DB!$D$4:$E$800,2,0),"")</f>
        <v>ATR 72</v>
      </c>
      <c r="D51" s="88" t="s">
        <v>7</v>
      </c>
      <c r="E51" s="95" t="b">
        <v>0</v>
      </c>
      <c r="F51" s="83">
        <v>0.24305555555555555</v>
      </c>
      <c r="G51" s="92" t="b">
        <v>1</v>
      </c>
      <c r="H51" s="85" t="s">
        <v>1236</v>
      </c>
      <c r="I51" s="86" t="str">
        <f>IF(K51&gt;1,VLOOKUP(K51,DB!$A$4:$B$500,2,0),"")</f>
        <v>EX RON</v>
      </c>
      <c r="J51" s="87" t="str">
        <f>IF(L51&gt;1,VLOOKUP(L51,DB!$A$4:$B$500,2,0),"")</f>
        <v>WAHH</v>
      </c>
      <c r="K51" s="88" t="s">
        <v>7</v>
      </c>
      <c r="L51" s="84" t="s">
        <v>591</v>
      </c>
      <c r="M51" s="81" t="str">
        <f>IF(B51&gt;1,VLOOKUP(B51,DB!$D$4:$F$800,3,0),"")</f>
        <v>CITILINK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284</v>
      </c>
      <c r="C52" s="71" t="str">
        <f>IF(B52&gt;1,VLOOKUP(B52,DB!$D$4:$E$800,2,0),"")</f>
        <v>A 320</v>
      </c>
      <c r="D52" s="78" t="s">
        <v>7</v>
      </c>
      <c r="E52" s="98" t="b">
        <v>0</v>
      </c>
      <c r="F52" s="73">
        <v>0.3819444444444444</v>
      </c>
      <c r="G52" s="94" t="b">
        <v>1</v>
      </c>
      <c r="H52" s="75" t="s">
        <v>1255</v>
      </c>
      <c r="I52" s="76" t="str">
        <f>IF(K52&gt;1,VLOOKUP(K52,DB!$A$4:$B$500,2,0),"")</f>
        <v>EX RON</v>
      </c>
      <c r="J52" s="77" t="str">
        <f>IF(L52&gt;1,VLOOKUP(L52,DB!$A$4:$B$500,2,0),"")</f>
        <v>WADD</v>
      </c>
      <c r="K52" s="78" t="s">
        <v>7</v>
      </c>
      <c r="L52" s="74" t="s">
        <v>223</v>
      </c>
      <c r="M52" s="71" t="str">
        <f>IF(B52&gt;1,VLOOKUP(B52,DB!$D$4:$F$800,3,0),"")</f>
        <v>BATIK AIR</v>
      </c>
      <c r="N52" s="79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892</v>
      </c>
      <c r="C53" s="81" t="str">
        <f>IF(B53&gt;1,VLOOKUP(B53,DB!$D$4:$E$800,2,0),"")</f>
        <v>B 733</v>
      </c>
      <c r="D53" s="88" t="s">
        <v>7</v>
      </c>
      <c r="E53" s="95" t="b">
        <v>0</v>
      </c>
      <c r="F53" s="83">
        <v>0.2534722222222222</v>
      </c>
      <c r="G53" s="92" t="b">
        <v>1</v>
      </c>
      <c r="H53" s="85" t="s">
        <v>1253</v>
      </c>
      <c r="I53" s="86" t="str">
        <f>IF(K53&gt;1,VLOOKUP(K53,DB!$A$4:$B$500,2,0),"")</f>
        <v>EX RON</v>
      </c>
      <c r="J53" s="87" t="str">
        <f>IF(L53&gt;1,VLOOKUP(L53,DB!$A$4:$B$500,2,0),"")</f>
        <v>WAGG</v>
      </c>
      <c r="K53" s="88" t="s">
        <v>7</v>
      </c>
      <c r="L53" s="84" t="s">
        <v>337</v>
      </c>
      <c r="M53" s="81" t="str">
        <f>IF(B53&gt;1,VLOOKUP(B53,DB!$D$4:$F$800,3,0),"")</f>
        <v>TRIGANA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880</v>
      </c>
      <c r="C54" s="71" t="str">
        <f>IF(B54&gt;1,VLOOKUP(B54,DB!$D$4:$E$800,2,0),"")</f>
        <v>B 733</v>
      </c>
      <c r="D54" s="78" t="s">
        <v>7</v>
      </c>
      <c r="E54" s="98" t="b">
        <v>0</v>
      </c>
      <c r="F54" s="73">
        <v>0.26944444444444443</v>
      </c>
      <c r="G54" s="94" t="b">
        <v>1</v>
      </c>
      <c r="H54" s="75" t="s">
        <v>1254</v>
      </c>
      <c r="I54" s="76" t="str">
        <f>IF(K54&gt;1,VLOOKUP(K54,DB!$A$4:$B$500,2,0),"")</f>
        <v>EX RON</v>
      </c>
      <c r="J54" s="77" t="str">
        <f>IF(L54&gt;1,VLOOKUP(L54,DB!$A$4:$B$500,2,0),"")</f>
        <v>WALL</v>
      </c>
      <c r="K54" s="78" t="s">
        <v>7</v>
      </c>
      <c r="L54" s="74" t="s">
        <v>110</v>
      </c>
      <c r="M54" s="71" t="str">
        <f>IF(B54&gt;1,VLOOKUP(B54,DB!$D$4:$F$800,3,0),"")</f>
        <v>TRI MG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34</v>
      </c>
      <c r="C55" s="81" t="str">
        <f>IF(B55&gt;1,VLOOKUP(B55,DB!$D$4:$E$800,2,0),"")</f>
        <v>B 733</v>
      </c>
      <c r="D55" s="82">
        <v>0.21388888888888888</v>
      </c>
      <c r="E55" s="165" t="b">
        <v>1</v>
      </c>
      <c r="F55" s="83">
        <v>0.34652777777777777</v>
      </c>
      <c r="G55" s="92" t="b">
        <v>1</v>
      </c>
      <c r="H55" s="85" t="s">
        <v>1252</v>
      </c>
      <c r="I55" s="103" t="s">
        <v>22</v>
      </c>
      <c r="J55" s="84" t="s">
        <v>70</v>
      </c>
      <c r="K55" s="88"/>
      <c r="L55" s="84"/>
      <c r="M55" s="81" t="str">
        <f>IF(B55&gt;1,VLOOKUP(B55,DB!$D$4:$F$800,3,0),"")</f>
        <v>AIRNESIA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40</v>
      </c>
      <c r="C56" s="71" t="str">
        <f>IF(B56&gt;1,VLOOKUP(B56,DB!$D$4:$E$800,2,0),"")</f>
        <v>B 734</v>
      </c>
      <c r="D56" s="72">
        <v>0.21875</v>
      </c>
      <c r="E56" s="166" t="b">
        <v>1</v>
      </c>
      <c r="F56" s="73">
        <v>0.3178659838013118</v>
      </c>
      <c r="G56" s="94" t="b">
        <v>1</v>
      </c>
      <c r="H56" s="75" t="s">
        <v>1251</v>
      </c>
      <c r="I56" s="76" t="str">
        <f>IF(K56&gt;1,VLOOKUP(K56,DB!$A$4:$B$500,2,0),"")</f>
        <v>WAMM</v>
      </c>
      <c r="J56" s="77" t="str">
        <f>IF(L56&gt;1,VLOOKUP(L56,DB!$A$4:$B$500,2,0),"")</f>
        <v>WAOO</v>
      </c>
      <c r="K56" s="78" t="s">
        <v>25</v>
      </c>
      <c r="L56" s="74" t="s">
        <v>32</v>
      </c>
      <c r="M56" s="71" t="str">
        <f>IF(B56&gt;1,VLOOKUP(B56,DB!$D$4:$F$800,3,0),"")</f>
        <v>B. B. N.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80</v>
      </c>
      <c r="C57" s="81" t="str">
        <f>IF(B57&gt;1,VLOOKUP(B57,DB!$D$4:$E$800,2,0),"")</f>
        <v>A 320</v>
      </c>
      <c r="D57" s="82">
        <v>0.20833333333333334</v>
      </c>
      <c r="E57" s="165" t="b">
        <v>1</v>
      </c>
      <c r="F57" s="83">
        <v>0.4027777777777778</v>
      </c>
      <c r="G57" s="92" t="b">
        <v>1</v>
      </c>
      <c r="H57" s="85" t="s">
        <v>1225</v>
      </c>
      <c r="I57" s="103" t="s">
        <v>1217</v>
      </c>
      <c r="J57" s="87" t="str">
        <f>IF(L57&gt;1,VLOOKUP(L57,DB!$A$4:$B$500,2,0),"")</f>
        <v>WAHS</v>
      </c>
      <c r="K57" s="88"/>
      <c r="L57" s="84" t="s">
        <v>289</v>
      </c>
      <c r="M57" s="81" t="str">
        <f>IF(B57&gt;1,VLOOKUP(B57,DB!$D$4:$F$800,3,0),"")</f>
        <v>BATIK AIR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309</v>
      </c>
      <c r="C58" s="71" t="str">
        <f>IF(B58&gt;1,VLOOKUP(B58,DB!$D$4:$E$800,2,0),"")</f>
        <v>A 320</v>
      </c>
      <c r="D58" s="72">
        <v>0.2361111111111111</v>
      </c>
      <c r="E58" s="167" t="b">
        <v>1</v>
      </c>
      <c r="F58" s="73">
        <v>0.2881944444444444</v>
      </c>
      <c r="G58" s="74" t="b">
        <v>1</v>
      </c>
      <c r="H58" s="75" t="s">
        <v>1246</v>
      </c>
      <c r="I58" s="112" t="s">
        <v>1231</v>
      </c>
      <c r="J58" s="77" t="str">
        <f>IF(L58&gt;1,VLOOKUP(L58,DB!$A$4:$B$500,2,0),"")</f>
        <v>WARA</v>
      </c>
      <c r="K58" s="78" t="s">
        <v>7</v>
      </c>
      <c r="L58" s="74" t="s">
        <v>298</v>
      </c>
      <c r="M58" s="71" t="str">
        <f>IF(B58&gt;1,VLOOKUP(B58,DB!$D$4:$F$800,3,0),"")</f>
        <v>BATIK AIR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109</v>
      </c>
      <c r="C59" s="81" t="str">
        <f>IF(B59&gt;1,VLOOKUP(B59,DB!$D$4:$E$800,2,0),"")</f>
        <v>A 320</v>
      </c>
      <c r="D59" s="82">
        <v>0.25555555555555554</v>
      </c>
      <c r="E59" s="168" t="b">
        <v>1</v>
      </c>
      <c r="F59" s="83">
        <v>0.2916666666666667</v>
      </c>
      <c r="G59" s="102" t="b">
        <v>1</v>
      </c>
      <c r="H59" s="85" t="s">
        <v>1236</v>
      </c>
      <c r="I59" s="86" t="str">
        <f>IF(K59&gt;1,VLOOKUP(K59,DB!$A$4:$B$500,2,0),"")</f>
        <v>WARR</v>
      </c>
      <c r="J59" s="87" t="str">
        <f>IF(L59&gt;1,VLOOKUP(L59,DB!$A$4:$B$500,2,0),"")</f>
        <v>WIPP</v>
      </c>
      <c r="K59" s="88" t="s">
        <v>235</v>
      </c>
      <c r="L59" s="84" t="s">
        <v>188</v>
      </c>
      <c r="M59" s="81" t="str">
        <f>IF(B59&gt;1,VLOOKUP(B59,DB!$D$4:$F$800,3,0),"")</f>
        <v>BATIK AIR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1143</v>
      </c>
      <c r="C60" s="71" t="str">
        <f>IF(B60&gt;1,VLOOKUP(B60,DB!$D$4:$E$800,2,0),"")</f>
        <v>A 330</v>
      </c>
      <c r="D60" s="72">
        <v>0.2798611111111111</v>
      </c>
      <c r="E60" s="160" t="b">
        <v>1</v>
      </c>
      <c r="F60" s="73">
        <v>0.39166666666666666</v>
      </c>
      <c r="G60" s="94" t="b">
        <v>1</v>
      </c>
      <c r="H60" s="75" t="s">
        <v>1302</v>
      </c>
      <c r="I60" s="76" t="str">
        <f>IF(K60&gt;1,VLOOKUP(K60,DB!$A$4:$B$500,2,0),"")</f>
        <v>WAHQ</v>
      </c>
      <c r="J60" s="74" t="s">
        <v>1261</v>
      </c>
      <c r="K60" s="78" t="s">
        <v>680</v>
      </c>
      <c r="L60" s="74" t="s">
        <v>1316</v>
      </c>
      <c r="M60" s="71" t="s">
        <v>544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826</v>
      </c>
      <c r="C61" s="81" t="str">
        <f>IF(B61&gt;1,VLOOKUP(B61,DB!$D$4:$E$800,2,0),"")</f>
        <v>AVANTI</v>
      </c>
      <c r="D61" s="82">
        <v>0.29305555555555557</v>
      </c>
      <c r="E61" s="159" t="b">
        <v>1</v>
      </c>
      <c r="F61" s="83">
        <v>0.37430555555555556</v>
      </c>
      <c r="G61" s="92" t="b">
        <v>1</v>
      </c>
      <c r="H61" s="85" t="s">
        <v>1256</v>
      </c>
      <c r="I61" s="103" t="s">
        <v>664</v>
      </c>
      <c r="J61" s="84" t="s">
        <v>91</v>
      </c>
      <c r="K61" s="88"/>
      <c r="L61" s="84"/>
      <c r="M61" s="81" t="str">
        <f>IF(B61&gt;1,VLOOKUP(B61,DB!$D$4:$F$800,3,0),"")</f>
        <v>SUSI AIR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743</v>
      </c>
      <c r="C62" s="71" t="str">
        <f>IF(B62&gt;1,VLOOKUP(B62,DB!$D$4:$E$800,2,0),"")</f>
        <v>B 733</v>
      </c>
      <c r="D62" s="106">
        <v>0.2986111111111111</v>
      </c>
      <c r="E62" s="161" t="b">
        <v>1</v>
      </c>
      <c r="F62" s="108">
        <v>0.4027777777777778</v>
      </c>
      <c r="G62" s="109" t="b">
        <v>1</v>
      </c>
      <c r="H62" s="110" t="s">
        <v>1254</v>
      </c>
      <c r="I62" s="112" t="s">
        <v>319</v>
      </c>
      <c r="J62" s="74" t="s">
        <v>22</v>
      </c>
      <c r="K62" s="111"/>
      <c r="L62" s="102"/>
      <c r="M62" s="71" t="s">
        <v>744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540</v>
      </c>
      <c r="C63" s="81" t="str">
        <f>IF(B63&gt;1,VLOOKUP(B63,DB!$D$4:$E$800,2,0),"")</f>
        <v>ATR 72</v>
      </c>
      <c r="D63" s="82">
        <v>0.31805555555555554</v>
      </c>
      <c r="E63" s="159" t="b">
        <v>1</v>
      </c>
      <c r="F63" s="83">
        <v>0.3486111111111111</v>
      </c>
      <c r="G63" s="92" t="b">
        <v>1</v>
      </c>
      <c r="H63" s="85" t="s">
        <v>1247</v>
      </c>
      <c r="I63" s="86" t="str">
        <f>IF(K63&gt;1,VLOOKUP(K63,DB!$A$4:$B$500,2,0),"")</f>
        <v>WAHH</v>
      </c>
      <c r="J63" s="87" t="str">
        <f>IF(L63&gt;1,VLOOKUP(L63,DB!$A$4:$B$500,2,0),"")</f>
        <v>WAHH</v>
      </c>
      <c r="K63" s="88" t="s">
        <v>479</v>
      </c>
      <c r="L63" s="84" t="s">
        <v>482</v>
      </c>
      <c r="M63" s="81" t="str">
        <f>IF(B63&gt;1,VLOOKUP(B63,DB!$D$4:$F$800,3,0),"")</f>
        <v>FLY JAYA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886</v>
      </c>
      <c r="C64" s="71" t="str">
        <f>IF(B64&gt;1,VLOOKUP(B64,DB!$D$4:$E$800,2,0),"")</f>
        <v>B 733</v>
      </c>
      <c r="D64" s="72">
        <v>3.3541666666666665</v>
      </c>
      <c r="E64" s="160" t="b">
        <v>1</v>
      </c>
      <c r="F64" s="73">
        <v>0.43472222222222223</v>
      </c>
      <c r="G64" s="94" t="b">
        <v>1</v>
      </c>
      <c r="H64" s="75" t="s">
        <v>1251</v>
      </c>
      <c r="I64" s="76" t="str">
        <f>IF(K64&gt;1,VLOOKUP(K64,DB!$A$4:$B$500,2,0),"")</f>
        <v>WAMM</v>
      </c>
      <c r="J64" s="77" t="str">
        <f>IF(L64&gt;1,VLOOKUP(L64,DB!$A$4:$B$500,2,0),"")</f>
        <v>WAGG</v>
      </c>
      <c r="K64" s="78" t="s">
        <v>406</v>
      </c>
      <c r="L64" s="74" t="s">
        <v>340</v>
      </c>
      <c r="M64" s="71" t="str">
        <f>IF(B64&gt;1,VLOOKUP(B64,DB!$D$4:$F$800,3,0),"")</f>
        <v>TRIGANA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193</v>
      </c>
      <c r="C65" s="81" t="str">
        <f>IF(B65&gt;1,VLOOKUP(B65,DB!$D$4:$E$800,2,0),"")</f>
        <v>A 320</v>
      </c>
      <c r="D65" s="82">
        <v>0.33194444444444443</v>
      </c>
      <c r="E65" s="159" t="b">
        <v>1</v>
      </c>
      <c r="F65" s="83">
        <v>0.3715277777777778</v>
      </c>
      <c r="G65" s="92" t="b">
        <v>1</v>
      </c>
      <c r="H65" s="85" t="s">
        <v>1246</v>
      </c>
      <c r="I65" s="86" t="str">
        <f>IF(K65&gt;1,VLOOKUP(K65,DB!$A$4:$B$500,2,0),"")</f>
        <v>WIPP</v>
      </c>
      <c r="J65" s="87" t="str">
        <f>IF(L65&gt;1,VLOOKUP(L65,DB!$A$4:$B$500,2,0),"")</f>
        <v>WAHQ</v>
      </c>
      <c r="K65" s="88" t="s">
        <v>194</v>
      </c>
      <c r="L65" s="84" t="s">
        <v>181</v>
      </c>
      <c r="M65" s="81" t="str">
        <f>IF(B65&gt;1,VLOOKUP(B65,DB!$D$4:$F$800,3,0),"")</f>
        <v>BATIK AIR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315</v>
      </c>
      <c r="C66" s="71" t="str">
        <f>IF(B66&gt;1,VLOOKUP(B66,DB!$D$4:$E$800,2,0),"")</f>
        <v>A 320</v>
      </c>
      <c r="D66" s="72">
        <v>0.35347222222222224</v>
      </c>
      <c r="E66" s="160" t="b">
        <v>1</v>
      </c>
      <c r="F66" s="73">
        <v>0.38263888888888886</v>
      </c>
      <c r="G66" s="94" t="b">
        <v>1</v>
      </c>
      <c r="H66" s="75" t="s">
        <v>1248</v>
      </c>
      <c r="I66" s="76" t="str">
        <f>IF(K66&gt;1,VLOOKUP(K66,DB!$A$4:$B$500,2,0),"")</f>
        <v>WIBB</v>
      </c>
      <c r="J66" s="77" t="str">
        <f>IF(L66&gt;1,VLOOKUP(L66,DB!$A$4:$B$500,2,0),"")</f>
        <v>WARR</v>
      </c>
      <c r="K66" s="78" t="s">
        <v>211</v>
      </c>
      <c r="L66" s="74" t="s">
        <v>243</v>
      </c>
      <c r="M66" s="71" t="str">
        <f>IF(B66&gt;1,VLOOKUP(B66,DB!$D$4:$F$800,3,0),"")</f>
        <v>BATIK AIR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322</v>
      </c>
      <c r="C67" s="81" t="str">
        <f>IF(B67&gt;1,VLOOKUP(B67,DB!$D$4:$E$800,2,0),"")</f>
        <v>A 320</v>
      </c>
      <c r="D67" s="82">
        <v>0.36041666666666666</v>
      </c>
      <c r="E67" s="159" t="b">
        <v>1</v>
      </c>
      <c r="F67" s="83">
        <v>0.3923611111111111</v>
      </c>
      <c r="G67" s="92" t="b">
        <v>1</v>
      </c>
      <c r="H67" s="85" t="s">
        <v>1247</v>
      </c>
      <c r="I67" s="86" t="str">
        <f>IF(K67&gt;1,VLOOKUP(K67,DB!$A$4:$B$500,2,0),"")</f>
        <v>WARR</v>
      </c>
      <c r="J67" s="87" t="str">
        <f>IF(L67&gt;1,VLOOKUP(L67,DB!$A$4:$B$500,2,0),"")</f>
        <v>WARR</v>
      </c>
      <c r="K67" s="88" t="s">
        <v>237</v>
      </c>
      <c r="L67" s="84" t="s">
        <v>251</v>
      </c>
      <c r="M67" s="81" t="str">
        <f>IF(B67&gt;1,VLOOKUP(B67,DB!$D$4:$F$800,3,0),"")</f>
        <v>BATIK AIR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510</v>
      </c>
      <c r="C68" s="71" t="str">
        <f>IF(B68&gt;1,VLOOKUP(B68,DB!$D$4:$E$800,2,0),"")</f>
        <v>ATR 72</v>
      </c>
      <c r="D68" s="106">
        <v>0.3798611111111111</v>
      </c>
      <c r="E68" s="161" t="b">
        <v>1</v>
      </c>
      <c r="F68" s="108">
        <v>0.40347222222222223</v>
      </c>
      <c r="G68" s="109" t="b">
        <v>1</v>
      </c>
      <c r="H68" s="110" t="s">
        <v>1232</v>
      </c>
      <c r="I68" s="76" t="str">
        <f>IF(K68&gt;1,VLOOKUP(K68,DB!$A$4:$B$500,2,0),"")</f>
        <v>WAHH</v>
      </c>
      <c r="J68" s="77" t="str">
        <f>IF(L68&gt;1,VLOOKUP(L68,DB!$A$4:$B$500,2,0),"")</f>
        <v>WAHH</v>
      </c>
      <c r="K68" s="111" t="s">
        <v>593</v>
      </c>
      <c r="L68" s="102" t="s">
        <v>599</v>
      </c>
      <c r="M68" s="71" t="str">
        <f>IF(B68&gt;1,VLOOKUP(B68,DB!$D$4:$F$800,3,0),"")</f>
        <v>CITILINK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745</v>
      </c>
      <c r="C69" s="81" t="str">
        <f>IF(B69&gt;1,VLOOKUP(B69,DB!$D$4:$E$800,2,0),"")</f>
        <v>G IV</v>
      </c>
      <c r="D69" s="82">
        <v>0.37777777777777777</v>
      </c>
      <c r="E69" s="159" t="b">
        <v>1</v>
      </c>
      <c r="F69" s="83">
        <v>0.4305555555555556</v>
      </c>
      <c r="G69" s="92" t="b">
        <v>1</v>
      </c>
      <c r="H69" s="85" t="s">
        <v>1249</v>
      </c>
      <c r="I69" s="103" t="s">
        <v>184</v>
      </c>
      <c r="J69" s="84" t="s">
        <v>1217</v>
      </c>
      <c r="K69" s="88"/>
      <c r="L69" s="84"/>
      <c r="M69" s="81" t="str">
        <f>IF(B69&gt;1,VLOOKUP(B69,DB!$D$4:$F$800,3,0),"")</f>
        <v>JETSET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968</v>
      </c>
      <c r="C70" s="71" t="str">
        <f>IF(B70&gt;1,VLOOKUP(B70,DB!$D$4:$E$800,2,0),"")</f>
        <v>HK 850</v>
      </c>
      <c r="D70" s="72">
        <v>0.39305555555555555</v>
      </c>
      <c r="E70" s="160" t="b">
        <v>1</v>
      </c>
      <c r="F70" s="73">
        <v>0.47291666666666665</v>
      </c>
      <c r="G70" s="94" t="b">
        <v>1</v>
      </c>
      <c r="H70" s="75" t="s">
        <v>1250</v>
      </c>
      <c r="I70" s="112" t="s">
        <v>1215</v>
      </c>
      <c r="J70" s="74" t="s">
        <v>1258</v>
      </c>
      <c r="K70" s="78"/>
      <c r="L70" s="74"/>
      <c r="M70" s="71" t="s">
        <v>1214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109</v>
      </c>
      <c r="C71" s="81" t="str">
        <f>IF(B71&gt;1,VLOOKUP(B71,DB!$D$4:$E$800,2,0),"")</f>
        <v>A 320</v>
      </c>
      <c r="D71" s="82">
        <v>0.4236111111111111</v>
      </c>
      <c r="E71" s="159" t="b">
        <v>1</v>
      </c>
      <c r="F71" s="83">
        <v>0.45</v>
      </c>
      <c r="G71" s="92" t="b">
        <v>1</v>
      </c>
      <c r="H71" s="85" t="s">
        <v>1246</v>
      </c>
      <c r="I71" s="86" t="str">
        <f>IF(K71&gt;1,VLOOKUP(K71,DB!$A$4:$B$500,2,0),"")</f>
        <v>WIPP</v>
      </c>
      <c r="J71" s="87" t="str">
        <f>IF(L71&gt;1,VLOOKUP(L71,DB!$A$4:$B$500,2,0),"")</f>
        <v>WAHQ</v>
      </c>
      <c r="K71" s="88" t="s">
        <v>190</v>
      </c>
      <c r="L71" s="84" t="s">
        <v>264</v>
      </c>
      <c r="M71" s="81" t="str">
        <f>IF(B71&gt;1,VLOOKUP(B71,DB!$D$4:$F$800,3,0),"")</f>
        <v>BATIK AIR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309</v>
      </c>
      <c r="C72" s="71" t="str">
        <f>IF(B72&gt;1,VLOOKUP(B72,DB!$D$4:$E$800,2,0),"")</f>
        <v>A 320</v>
      </c>
      <c r="D72" s="106">
        <v>0.4284722222222222</v>
      </c>
      <c r="E72" s="161" t="b">
        <v>1</v>
      </c>
      <c r="F72" s="108">
        <v>0.4618055555555556</v>
      </c>
      <c r="G72" s="109" t="b">
        <v>1</v>
      </c>
      <c r="H72" s="110" t="s">
        <v>1247</v>
      </c>
      <c r="I72" s="76" t="str">
        <f>IF(K72&gt;1,VLOOKUP(K72,DB!$A$4:$B$500,2,0),"")</f>
        <v>WARA</v>
      </c>
      <c r="J72" s="77" t="str">
        <f>IF(L72&gt;1,VLOOKUP(L72,DB!$A$4:$B$500,2,0),"")</f>
        <v>WARA</v>
      </c>
      <c r="K72" s="111" t="s">
        <v>295</v>
      </c>
      <c r="L72" s="102" t="s">
        <v>302</v>
      </c>
      <c r="M72" s="71" t="str">
        <f>IF(B72&gt;1,VLOOKUP(B72,DB!$D$4:$F$800,3,0),"")</f>
        <v>BATIK AIR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892</v>
      </c>
      <c r="C73" s="81" t="str">
        <f>IF(B73&gt;1,VLOOKUP(B73,DB!$D$4:$E$800,2,0),"")</f>
        <v>B 733</v>
      </c>
      <c r="D73" s="82">
        <v>0.41805555555555557</v>
      </c>
      <c r="E73" s="159" t="b">
        <v>1</v>
      </c>
      <c r="F73" s="83">
        <v>0.5805555555555556</v>
      </c>
      <c r="G73" s="92" t="b">
        <v>1</v>
      </c>
      <c r="H73" s="85" t="s">
        <v>1252</v>
      </c>
      <c r="I73" s="86" t="str">
        <f>IF(K73&gt;1,VLOOKUP(K73,DB!$A$4:$B$500,2,0),"")</f>
        <v>WAGG</v>
      </c>
      <c r="J73" s="87" t="str">
        <f>IF(L73&gt;1,VLOOKUP(L73,DB!$A$4:$B$500,2,0),"")</f>
        <v>WAOO</v>
      </c>
      <c r="K73" s="88" t="s">
        <v>344</v>
      </c>
      <c r="L73" s="84" t="s">
        <v>382</v>
      </c>
      <c r="M73" s="81" t="str">
        <f>IF(B73&gt;1,VLOOKUP(B73,DB!$D$4:$F$800,3,0),"")</f>
        <v>TRIGANA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880</v>
      </c>
      <c r="C74" s="71" t="str">
        <f>IF(B74&gt;1,VLOOKUP(B74,DB!$D$4:$E$800,2,0),"")</f>
        <v>B 733</v>
      </c>
      <c r="D74" s="72">
        <v>0.43680555555555556</v>
      </c>
      <c r="E74" s="160" t="b">
        <v>1</v>
      </c>
      <c r="F74" s="73">
        <v>0.5729166666666666</v>
      </c>
      <c r="G74" s="94" t="b">
        <v>1</v>
      </c>
      <c r="H74" s="75" t="s">
        <v>1254</v>
      </c>
      <c r="I74" s="76" t="str">
        <f>IF(K74&gt;1,VLOOKUP(K74,DB!$A$4:$B$500,2,0),"")</f>
        <v>WALL</v>
      </c>
      <c r="J74" s="77" t="str">
        <f>IF(L74&gt;1,VLOOKUP(L74,DB!$A$4:$B$500,2,0),"")</f>
        <v>WALL</v>
      </c>
      <c r="K74" s="78" t="s">
        <v>107</v>
      </c>
      <c r="L74" s="74" t="s">
        <v>114</v>
      </c>
      <c r="M74" s="71" t="str">
        <f>IF(B74&gt;1,VLOOKUP(B74,DB!$D$4:$F$800,3,0),"")</f>
        <v>TRI MG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745</v>
      </c>
      <c r="C75" s="81" t="str">
        <f>IF(B75&gt;1,VLOOKUP(B75,DB!$D$4:$E$800,2,0),"")</f>
        <v>G IV</v>
      </c>
      <c r="D75" s="82">
        <v>0.4375</v>
      </c>
      <c r="E75" s="159" t="b">
        <v>1</v>
      </c>
      <c r="F75" s="83"/>
      <c r="G75" s="92" t="b">
        <v>0</v>
      </c>
      <c r="H75" s="85" t="s">
        <v>1217</v>
      </c>
      <c r="I75" s="103" t="s">
        <v>1249</v>
      </c>
      <c r="J75" s="87" t="str">
        <f>IF(L75&gt;1,VLOOKUP(L75,DB!$A$4:$B$500,2,0),"")</f>
        <v/>
      </c>
      <c r="K75" s="88"/>
      <c r="L75" s="84"/>
      <c r="M75" s="81" t="str">
        <f>IF(B75&gt;1,VLOOKUP(B75,DB!$D$4:$F$800,3,0),"")</f>
        <v>JETSET</v>
      </c>
      <c r="N75" s="89"/>
      <c r="O75" s="84" t="str">
        <f t="shared" si="1"/>
        <v>RON</v>
      </c>
      <c r="Q75" s="1" t="str">
        <f t="shared" si="2"/>
        <v>SA01</v>
      </c>
      <c r="R75" s="1" t="str">
        <f t="shared" si="3"/>
        <v>RON</v>
      </c>
      <c r="S75" s="1" t="str">
        <f t="shared" si="4"/>
        <v>G IV</v>
      </c>
      <c r="T75" s="1" t="str">
        <f t="shared" si="5"/>
        <v>PK-BON</v>
      </c>
      <c r="U75" s="1" t="str">
        <f t="shared" si="6"/>
        <v>JETSET</v>
      </c>
    </row>
    <row r="76" ht="15.75" customHeight="1">
      <c r="A76" s="71">
        <v>59.0</v>
      </c>
      <c r="B76" s="71" t="s">
        <v>554</v>
      </c>
      <c r="C76" s="71" t="str">
        <f>IF(B76&gt;1,VLOOKUP(B76,DB!$D$4:$E$800,2,0),"")</f>
        <v>B 738</v>
      </c>
      <c r="D76" s="72">
        <v>0.49444444444444446</v>
      </c>
      <c r="E76" s="160" t="b">
        <v>1</v>
      </c>
      <c r="F76" s="73">
        <v>0.5366093287011608</v>
      </c>
      <c r="G76" s="94" t="b">
        <v>1</v>
      </c>
      <c r="H76" s="75" t="s">
        <v>1248</v>
      </c>
      <c r="I76" s="76" t="str">
        <f>IF(K76&gt;1,VLOOKUP(K76,DB!$A$4:$B$500,2,0),"")</f>
        <v>WIMM</v>
      </c>
      <c r="J76" s="77" t="str">
        <f>IF(L76&gt;1,VLOOKUP(L76,DB!$A$4:$B$500,2,0),"")</f>
        <v>WARR</v>
      </c>
      <c r="K76" s="78" t="s">
        <v>79</v>
      </c>
      <c r="L76" s="74" t="s">
        <v>81</v>
      </c>
      <c r="M76" s="71" t="str">
        <f>IF(B76&gt;1,VLOOKUP(B76,DB!$D$4:$F$800,3,0),"")</f>
        <v>GARUDA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407</v>
      </c>
      <c r="C77" s="81" t="str">
        <f>IF(B77&gt;1,VLOOKUP(B77,DB!$D$4:$E$800,2,0),"")</f>
        <v>A 320</v>
      </c>
      <c r="D77" s="82">
        <v>0.49027777777777776</v>
      </c>
      <c r="E77" s="159" t="b">
        <v>1</v>
      </c>
      <c r="F77" s="83">
        <v>0.5208333333333334</v>
      </c>
      <c r="G77" s="92" t="b">
        <v>1</v>
      </c>
      <c r="H77" s="85" t="s">
        <v>1247</v>
      </c>
      <c r="I77" s="86" t="str">
        <f>IF(K77&gt;1,VLOOKUP(K77,DB!$A$4:$B$500,2,0),"")</f>
        <v>WIMN</v>
      </c>
      <c r="J77" s="87" t="str">
        <f>IF(L77&gt;1,VLOOKUP(L77,DB!$A$4:$B$500,2,0),"")</f>
        <v>WARA</v>
      </c>
      <c r="K77" s="88" t="s">
        <v>497</v>
      </c>
      <c r="L77" s="84" t="s">
        <v>555</v>
      </c>
      <c r="M77" s="81" t="str">
        <f>IF(B77&gt;1,VLOOKUP(B77,DB!$D$4:$F$800,3,0),"")</f>
        <v>CITILINK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326</v>
      </c>
      <c r="C78" s="71" t="str">
        <f>IF(B78&gt;1,VLOOKUP(B78,DB!$D$4:$E$800,2,0),"")</f>
        <v>A 320</v>
      </c>
      <c r="D78" s="72">
        <v>0.4798611111111111</v>
      </c>
      <c r="E78" s="160" t="b">
        <v>1</v>
      </c>
      <c r="F78" s="73">
        <v>0.5173611111111112</v>
      </c>
      <c r="G78" s="94" t="b">
        <v>1</v>
      </c>
      <c r="H78" s="75" t="s">
        <v>1229</v>
      </c>
      <c r="I78" s="76" t="str">
        <f>IF(K78&gt;1,VLOOKUP(K78,DB!$A$4:$B$500,2,0),"")</f>
        <v>WAHI</v>
      </c>
      <c r="J78" s="77" t="str">
        <f>IF(L78&gt;1,VLOOKUP(L78,DB!$A$4:$B$500,2,0),"")</f>
        <v>WARR</v>
      </c>
      <c r="K78" s="78" t="s">
        <v>278</v>
      </c>
      <c r="L78" s="74" t="s">
        <v>247</v>
      </c>
      <c r="M78" s="71" t="str">
        <f>IF(B78&gt;1,VLOOKUP(B78,DB!$D$4:$F$800,3,0),"")</f>
        <v>BATIK AIR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193</v>
      </c>
      <c r="C79" s="81" t="str">
        <f>IF(B79&gt;1,VLOOKUP(B79,DB!$D$4:$E$800,2,0),"")</f>
        <v>A 320</v>
      </c>
      <c r="D79" s="82">
        <v>0.4965277777777778</v>
      </c>
      <c r="E79" s="159" t="b">
        <v>1</v>
      </c>
      <c r="F79" s="83">
        <v>0.5291666666666667</v>
      </c>
      <c r="G79" s="92" t="b">
        <v>1</v>
      </c>
      <c r="H79" s="85" t="s">
        <v>1246</v>
      </c>
      <c r="I79" s="86" t="str">
        <f>IF(K79&gt;1,VLOOKUP(K79,DB!$A$4:$B$500,2,0),"")</f>
        <v>WAHQ</v>
      </c>
      <c r="J79" s="87" t="str">
        <f>IF(L79&gt;1,VLOOKUP(L79,DB!$A$4:$B$500,2,0),"")</f>
        <v>WAHI</v>
      </c>
      <c r="K79" s="88" t="s">
        <v>178</v>
      </c>
      <c r="L79" s="84" t="s">
        <v>276</v>
      </c>
      <c r="M79" s="81" t="str">
        <f>IF(B79&gt;1,VLOOKUP(B79,DB!$D$4:$F$800,3,0),"")</f>
        <v>BATIK AIR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40</v>
      </c>
      <c r="C80" s="71" t="str">
        <f>IF(B80&gt;1,VLOOKUP(B80,DB!$D$4:$E$800,2,0),"")</f>
        <v>B 734</v>
      </c>
      <c r="D80" s="72">
        <v>0.5486111111111112</v>
      </c>
      <c r="E80" s="160" t="b">
        <v>1</v>
      </c>
      <c r="F80" s="73"/>
      <c r="G80" s="94" t="b">
        <v>0</v>
      </c>
      <c r="H80" s="75" t="s">
        <v>1251</v>
      </c>
      <c r="I80" s="76" t="str">
        <f>IF(K80&gt;1,VLOOKUP(K80,DB!$A$4:$B$500,2,0),"")</f>
        <v>WAOO</v>
      </c>
      <c r="J80" s="77" t="str">
        <f>IF(L80&gt;1,VLOOKUP(L80,DB!$A$4:$B$500,2,0),"")</f>
        <v/>
      </c>
      <c r="K80" s="78" t="s">
        <v>35</v>
      </c>
      <c r="L80" s="74"/>
      <c r="M80" s="71" t="str">
        <f>IF(B80&gt;1,VLOOKUP(B80,DB!$D$4:$F$800,3,0),"")</f>
        <v>B. B. N.</v>
      </c>
      <c r="N80" s="13"/>
      <c r="O80" s="74" t="str">
        <f t="shared" si="1"/>
        <v>RON</v>
      </c>
      <c r="Q80" s="1" t="str">
        <f t="shared" si="2"/>
        <v>B12</v>
      </c>
      <c r="R80" s="1" t="str">
        <f t="shared" si="3"/>
        <v>RON</v>
      </c>
      <c r="S80" s="1" t="str">
        <f t="shared" si="4"/>
        <v>B 734</v>
      </c>
      <c r="T80" s="1" t="str">
        <f t="shared" si="5"/>
        <v>PK-BBJ</v>
      </c>
      <c r="U80" s="1" t="str">
        <f t="shared" si="6"/>
        <v>B. B. N.</v>
      </c>
    </row>
    <row r="81" ht="15.75" customHeight="1">
      <c r="A81" s="81">
        <v>64.0</v>
      </c>
      <c r="B81" s="81" t="s">
        <v>510</v>
      </c>
      <c r="C81" s="81" t="str">
        <f>IF(B81&gt;1,VLOOKUP(B81,DB!$D$4:$E$800,2,0),"")</f>
        <v>ATR 72</v>
      </c>
      <c r="D81" s="82">
        <v>0.54375</v>
      </c>
      <c r="E81" s="159" t="b">
        <v>1</v>
      </c>
      <c r="F81" s="83">
        <v>0.5673611111111111</v>
      </c>
      <c r="G81" s="92" t="b">
        <v>1</v>
      </c>
      <c r="H81" s="85" t="s">
        <v>1247</v>
      </c>
      <c r="I81" s="86" t="str">
        <f>IF(K81&gt;1,VLOOKUP(K81,DB!$A$4:$B$500,2,0),"")</f>
        <v>WAHH</v>
      </c>
      <c r="J81" s="87" t="str">
        <f>IF(L81&gt;1,VLOOKUP(L81,DB!$A$4:$B$500,2,0),"")</f>
        <v>WAHH</v>
      </c>
      <c r="K81" s="88" t="s">
        <v>597</v>
      </c>
      <c r="L81" s="84" t="s">
        <v>595</v>
      </c>
      <c r="M81" s="81" t="str">
        <f>IF(B81&gt;1,VLOOKUP(B81,DB!$D$4:$F$800,3,0),"")</f>
        <v>CITILINK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80</v>
      </c>
      <c r="C82" s="71" t="str">
        <f>IF(B82&gt;1,VLOOKUP(B82,DB!$D$4:$E$800,2,0),"")</f>
        <v>A 320</v>
      </c>
      <c r="D82" s="72">
        <v>0.5208333333333334</v>
      </c>
      <c r="E82" s="160" t="b">
        <v>1</v>
      </c>
      <c r="F82" s="73">
        <v>0.5555826388881542</v>
      </c>
      <c r="G82" s="94" t="b">
        <v>1</v>
      </c>
      <c r="H82" s="75" t="s">
        <v>1225</v>
      </c>
      <c r="I82" s="76" t="str">
        <f>IF(K82&gt;1,VLOOKUP(K82,DB!$A$4:$B$500,2,0),"")</f>
        <v>WAHS</v>
      </c>
      <c r="J82" s="77" t="str">
        <f>IF(L82&gt;1,VLOOKUP(L82,DB!$A$4:$B$500,2,0),"")</f>
        <v>WIMM</v>
      </c>
      <c r="K82" s="78" t="s">
        <v>287</v>
      </c>
      <c r="L82" s="74" t="s">
        <v>172</v>
      </c>
      <c r="M82" s="71" t="str">
        <f>IF(B82&gt;1,VLOOKUP(B82,DB!$D$4:$F$800,3,0),"")</f>
        <v>BATIK AIR</v>
      </c>
      <c r="N82" s="114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800</v>
      </c>
      <c r="C83" s="81" t="str">
        <f>IF(B83&gt;1,VLOOKUP(B83,DB!$D$4:$E$800,2,0),"")</f>
        <v>GLEX</v>
      </c>
      <c r="D83" s="82">
        <v>0.5159722222222223</v>
      </c>
      <c r="E83" s="159" t="b">
        <v>1</v>
      </c>
      <c r="F83" s="83">
        <v>0.5483122569421539</v>
      </c>
      <c r="G83" s="92" t="b">
        <v>1</v>
      </c>
      <c r="H83" s="85" t="s">
        <v>1216</v>
      </c>
      <c r="I83" s="103" t="s">
        <v>1305</v>
      </c>
      <c r="J83" s="84" t="s">
        <v>1218</v>
      </c>
      <c r="K83" s="88"/>
      <c r="L83" s="84"/>
      <c r="M83" s="81" t="str">
        <f>IF(B83&gt;1,VLOOKUP(B83,DB!$D$4:$F$800,3,0),"")</f>
        <v>PREMI</v>
      </c>
      <c r="N83" s="96"/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315</v>
      </c>
      <c r="C84" s="71" t="str">
        <f>IF(B84&gt;1,VLOOKUP(B84,DB!$D$4:$E$800,2,0),"")</f>
        <v>A 320</v>
      </c>
      <c r="D84" s="72">
        <v>0.5347222222222222</v>
      </c>
      <c r="E84" s="160" t="b">
        <v>1</v>
      </c>
      <c r="F84" s="73">
        <v>0.5638888888888889</v>
      </c>
      <c r="G84" s="94" t="b">
        <v>1</v>
      </c>
      <c r="H84" s="75" t="s">
        <v>1229</v>
      </c>
      <c r="I84" s="76" t="str">
        <f>IF(K84&gt;1,VLOOKUP(K84,DB!$A$4:$B$500,2,0),"")</f>
        <v>WARR</v>
      </c>
      <c r="J84" s="77" t="str">
        <f>IF(L84&gt;1,VLOOKUP(L84,DB!$A$4:$B$500,2,0),"")</f>
        <v>WIPP</v>
      </c>
      <c r="K84" s="78" t="s">
        <v>249</v>
      </c>
      <c r="L84" s="74" t="s">
        <v>183</v>
      </c>
      <c r="M84" s="71" t="str">
        <f>IF(B84&gt;1,VLOOKUP(B84,DB!$D$4:$F$800,3,0),"")</f>
        <v>BATIK AIR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540</v>
      </c>
      <c r="C85" s="81" t="str">
        <f>IF(B85&gt;1,VLOOKUP(B85,DB!$D$4:$E$800,2,0),"")</f>
        <v>ATR 72</v>
      </c>
      <c r="D85" s="82">
        <v>0.5791666666666667</v>
      </c>
      <c r="E85" s="159" t="b">
        <v>1</v>
      </c>
      <c r="F85" s="83"/>
      <c r="G85" s="92" t="b">
        <v>0</v>
      </c>
      <c r="H85" s="85" t="s">
        <v>1248</v>
      </c>
      <c r="I85" s="86" t="str">
        <f>IF(K85&gt;1,VLOOKUP(K85,DB!$A$4:$B$500,2,0),"")</f>
        <v>WAHH</v>
      </c>
      <c r="J85" s="87" t="str">
        <f>IF(L85&gt;1,VLOOKUP(L85,DB!$A$4:$B$500,2,0),"")</f>
        <v/>
      </c>
      <c r="K85" s="88" t="s">
        <v>484</v>
      </c>
      <c r="L85" s="84"/>
      <c r="M85" s="81" t="str">
        <f>IF(B85&gt;1,VLOOKUP(B85,DB!$D$4:$F$800,3,0),"")</f>
        <v>FLY JAYA</v>
      </c>
      <c r="N85" s="89"/>
      <c r="O85" s="84" t="str">
        <f t="shared" si="1"/>
        <v>RON</v>
      </c>
      <c r="Q85" s="1" t="str">
        <f t="shared" si="2"/>
        <v>B2</v>
      </c>
      <c r="R85" s="1" t="str">
        <f t="shared" si="3"/>
        <v>RON</v>
      </c>
      <c r="S85" s="1" t="str">
        <f t="shared" si="4"/>
        <v>ATR 72</v>
      </c>
      <c r="T85" s="1" t="str">
        <f t="shared" si="5"/>
        <v>PK-FJA</v>
      </c>
      <c r="U85" s="1" t="str">
        <f t="shared" si="6"/>
        <v>FLY JAYA</v>
      </c>
    </row>
    <row r="86" ht="15.75" customHeight="1">
      <c r="A86" s="71">
        <v>69.0</v>
      </c>
      <c r="B86" s="71" t="s">
        <v>322</v>
      </c>
      <c r="C86" s="71" t="str">
        <f>IF(B86&gt;1,VLOOKUP(B86,DB!$D$4:$E$800,2,0),"")</f>
        <v>A 320</v>
      </c>
      <c r="D86" s="72">
        <v>0.5479166666666667</v>
      </c>
      <c r="E86" s="160" t="b">
        <v>1</v>
      </c>
      <c r="F86" s="73">
        <v>0.5826388888888889</v>
      </c>
      <c r="G86" s="94" t="b">
        <v>1</v>
      </c>
      <c r="H86" s="75" t="s">
        <v>1246</v>
      </c>
      <c r="I86" s="76" t="str">
        <f>IF(K86&gt;1,VLOOKUP(K86,DB!$A$4:$B$500,2,0),"")</f>
        <v>WARR</v>
      </c>
      <c r="J86" s="77" t="str">
        <f>IF(L86&gt;1,VLOOKUP(L86,DB!$A$4:$B$500,2,0),"")</f>
        <v>WARR</v>
      </c>
      <c r="K86" s="78" t="s">
        <v>257</v>
      </c>
      <c r="L86" s="74" t="s">
        <v>229</v>
      </c>
      <c r="M86" s="71" t="str">
        <f>IF(B86&gt;1,VLOOKUP(B86,DB!$D$4:$F$800,3,0),"")</f>
        <v>BATIK AIR</v>
      </c>
      <c r="N86" s="13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109</v>
      </c>
      <c r="C87" s="81" t="str">
        <f>IF(B87&gt;1,VLOOKUP(B87,DB!$D$4:$E$800,2,0),"")</f>
        <v>A 320</v>
      </c>
      <c r="D87" s="82">
        <v>0.5743055555555555</v>
      </c>
      <c r="E87" s="159" t="b">
        <v>1</v>
      </c>
      <c r="F87" s="83">
        <v>0.6083333333333333</v>
      </c>
      <c r="G87" s="92" t="b">
        <v>1</v>
      </c>
      <c r="H87" s="85" t="s">
        <v>1225</v>
      </c>
      <c r="I87" s="86" t="str">
        <f>IF(K87&gt;1,VLOOKUP(K87,DB!$A$4:$B$500,2,0),"")</f>
        <v>WAHQ</v>
      </c>
      <c r="J87" s="87" t="str">
        <f>IF(L87&gt;1,VLOOKUP(L87,DB!$A$4:$B$500,2,0),"")</f>
        <v>WAHS</v>
      </c>
      <c r="K87" s="88" t="s">
        <v>266</v>
      </c>
      <c r="L87" s="84" t="s">
        <v>293</v>
      </c>
      <c r="M87" s="81" t="str">
        <f>IF(B87&gt;1,VLOOKUP(B87,DB!$D$4:$F$800,3,0),"")</f>
        <v>BATIK AIR</v>
      </c>
      <c r="N87" s="89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284</v>
      </c>
      <c r="C88" s="71" t="str">
        <f>IF(B88&gt;1,VLOOKUP(B88,DB!$D$4:$E$800,2,0),"")</f>
        <v>A 320</v>
      </c>
      <c r="D88" s="106">
        <v>0.5798611111111112</v>
      </c>
      <c r="E88" s="161" t="b">
        <v>1</v>
      </c>
      <c r="F88" s="108">
        <v>0.7430555555555556</v>
      </c>
      <c r="G88" s="109" t="b">
        <v>1</v>
      </c>
      <c r="H88" s="110" t="s">
        <v>1229</v>
      </c>
      <c r="I88" s="76" t="str">
        <f>IF(K88&gt;1,VLOOKUP(K88,DB!$A$4:$B$500,2,0),"")</f>
        <v>WADD</v>
      </c>
      <c r="J88" s="77" t="str">
        <f>IF(L88&gt;1,VLOOKUP(L88,DB!$A$4:$B$500,2,0),"")</f>
        <v>WIEE</v>
      </c>
      <c r="K88" s="111" t="s">
        <v>221</v>
      </c>
      <c r="L88" s="102" t="s">
        <v>215</v>
      </c>
      <c r="M88" s="71" t="str">
        <f>IF(B88&gt;1,VLOOKUP(B88,DB!$D$4:$F$800,3,0),"")</f>
        <v>BATIK AIR</v>
      </c>
      <c r="N88" s="115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1160</v>
      </c>
      <c r="C89" s="81" t="s">
        <v>991</v>
      </c>
      <c r="D89" s="82">
        <v>0.4861111111111111</v>
      </c>
      <c r="E89" s="159" t="b">
        <v>1</v>
      </c>
      <c r="F89" s="83">
        <v>0.9821730324038072</v>
      </c>
      <c r="G89" s="92" t="b">
        <v>1</v>
      </c>
      <c r="H89" s="85" t="s">
        <v>1231</v>
      </c>
      <c r="I89" s="103" t="s">
        <v>13</v>
      </c>
      <c r="J89" s="84" t="s">
        <v>1261</v>
      </c>
      <c r="K89" s="88" t="s">
        <v>1317</v>
      </c>
      <c r="L89" s="84" t="s">
        <v>1318</v>
      </c>
      <c r="M89" s="81" t="s">
        <v>544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826</v>
      </c>
      <c r="C90" s="71" t="str">
        <f>IF(B90&gt;1,VLOOKUP(B90,DB!$D$4:$E$800,2,0),"")</f>
        <v>AVANTI</v>
      </c>
      <c r="D90" s="72">
        <v>0.5868055555555556</v>
      </c>
      <c r="E90" s="160" t="b">
        <v>1</v>
      </c>
      <c r="F90" s="73">
        <v>0.6513888888888889</v>
      </c>
      <c r="G90" s="94" t="b">
        <v>1</v>
      </c>
      <c r="H90" s="75" t="s">
        <v>1236</v>
      </c>
      <c r="I90" s="112" t="s">
        <v>91</v>
      </c>
      <c r="J90" s="74" t="s">
        <v>1215</v>
      </c>
      <c r="K90" s="78"/>
      <c r="L90" s="74"/>
      <c r="M90" s="71" t="str">
        <f>IF(B90&gt;1,VLOOKUP(B90,DB!$D$4:$F$800,3,0),"")</f>
        <v>SUSI AIR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309</v>
      </c>
      <c r="C91" s="81" t="str">
        <f>IF(B91&gt;1,VLOOKUP(B91,DB!$D$4:$E$800,2,0),"")</f>
        <v>A 320</v>
      </c>
      <c r="D91" s="82">
        <v>0.6055555555555555</v>
      </c>
      <c r="E91" s="159" t="b">
        <v>1</v>
      </c>
      <c r="F91" s="83">
        <v>0.7221954513879609</v>
      </c>
      <c r="G91" s="92" t="b">
        <v>1</v>
      </c>
      <c r="H91" s="85" t="s">
        <v>1246</v>
      </c>
      <c r="I91" s="86" t="str">
        <f>IF(K91&gt;1,VLOOKUP(K91,DB!$A$4:$B$500,2,0),"")</f>
        <v>WARA</v>
      </c>
      <c r="J91" s="87" t="str">
        <f>IF(L91&gt;1,VLOOKUP(L91,DB!$A$4:$B$500,2,0),"")</f>
        <v>WADD</v>
      </c>
      <c r="K91" s="88" t="s">
        <v>300</v>
      </c>
      <c r="L91" s="84" t="s">
        <v>227</v>
      </c>
      <c r="M91" s="81" t="str">
        <f>IF(B91&gt;1,VLOOKUP(B91,DB!$D$4:$F$800,3,0),"")</f>
        <v>BATIK AIR</v>
      </c>
      <c r="N91" s="96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34</v>
      </c>
      <c r="C92" s="71" t="str">
        <f>IF(B92&gt;1,VLOOKUP(B92,DB!$D$4:$E$800,2,0),"")</f>
        <v>B 733</v>
      </c>
      <c r="D92" s="72">
        <v>0.5708333333333333</v>
      </c>
      <c r="E92" s="160" t="b">
        <v>1</v>
      </c>
      <c r="F92" s="73"/>
      <c r="G92" s="94" t="b">
        <v>0</v>
      </c>
      <c r="H92" s="75" t="s">
        <v>1254</v>
      </c>
      <c r="I92" s="112" t="s">
        <v>70</v>
      </c>
      <c r="J92" s="77" t="str">
        <f>IF(L92&gt;1,VLOOKUP(L92,DB!$A$4:$B$500,2,0),"")</f>
        <v/>
      </c>
      <c r="K92" s="78"/>
      <c r="L92" s="74"/>
      <c r="M92" s="71" t="str">
        <f>IF(B92&gt;1,VLOOKUP(B92,DB!$D$4:$F$800,3,0),"")</f>
        <v>AIRNESIA</v>
      </c>
      <c r="N92" s="79"/>
      <c r="O92" s="74" t="str">
        <f t="shared" si="1"/>
        <v>RON</v>
      </c>
      <c r="Q92" s="1" t="str">
        <f t="shared" si="2"/>
        <v>B13</v>
      </c>
      <c r="R92" s="1" t="str">
        <f t="shared" si="3"/>
        <v>RON</v>
      </c>
      <c r="S92" s="1" t="str">
        <f t="shared" si="4"/>
        <v>B 733</v>
      </c>
      <c r="T92" s="1" t="str">
        <f t="shared" si="5"/>
        <v>PK-NMI</v>
      </c>
      <c r="U92" s="1" t="str">
        <f t="shared" si="6"/>
        <v>AIRNESIA</v>
      </c>
    </row>
    <row r="93" ht="15.75" customHeight="1">
      <c r="A93" s="81">
        <v>76.0</v>
      </c>
      <c r="B93" s="81" t="s">
        <v>826</v>
      </c>
      <c r="C93" s="81" t="str">
        <f>IF(B93&gt;1,VLOOKUP(B93,DB!$D$4:$E$800,2,0),"")</f>
        <v>AVANTI</v>
      </c>
      <c r="D93" s="82">
        <v>0.6583333333333333</v>
      </c>
      <c r="E93" s="159" t="b">
        <v>1</v>
      </c>
      <c r="F93" s="83"/>
      <c r="G93" s="92" t="b">
        <v>0</v>
      </c>
      <c r="H93" s="85" t="s">
        <v>1215</v>
      </c>
      <c r="I93" s="103" t="s">
        <v>1236</v>
      </c>
      <c r="J93" s="87" t="str">
        <f>IF(L93&gt;1,VLOOKUP(L93,DB!$A$4:$B$500,2,0),"")</f>
        <v/>
      </c>
      <c r="K93" s="88"/>
      <c r="L93" s="84"/>
      <c r="M93" s="81" t="str">
        <f>IF(B93&gt;1,VLOOKUP(B93,DB!$D$4:$F$800,3,0),"")</f>
        <v>SUSI AIR</v>
      </c>
      <c r="N93" s="96"/>
      <c r="O93" s="84" t="str">
        <f t="shared" si="1"/>
        <v>RON</v>
      </c>
      <c r="Q93" s="1" t="str">
        <f t="shared" si="2"/>
        <v>NSA13</v>
      </c>
      <c r="R93" s="1" t="str">
        <f t="shared" si="3"/>
        <v>RON</v>
      </c>
      <c r="S93" s="1" t="str">
        <f t="shared" si="4"/>
        <v>AVANTI</v>
      </c>
      <c r="T93" s="1" t="str">
        <f t="shared" si="5"/>
        <v>PK-BVX</v>
      </c>
      <c r="U93" s="1" t="str">
        <f t="shared" si="6"/>
        <v>SUSI AIR</v>
      </c>
    </row>
    <row r="94" ht="15.75" customHeight="1">
      <c r="A94" s="71">
        <v>77.0</v>
      </c>
      <c r="B94" s="71" t="s">
        <v>109</v>
      </c>
      <c r="C94" s="71" t="str">
        <f>IF(B94&gt;1,VLOOKUP(B94,DB!$D$4:$E$800,2,0),"")</f>
        <v>A 320</v>
      </c>
      <c r="D94" s="72">
        <v>0.6319444444444444</v>
      </c>
      <c r="E94" s="160" t="b">
        <v>1</v>
      </c>
      <c r="F94" s="73">
        <v>0.7340277777777777</v>
      </c>
      <c r="G94" s="94" t="b">
        <v>1</v>
      </c>
      <c r="H94" s="75" t="s">
        <v>1225</v>
      </c>
      <c r="I94" s="112" t="s">
        <v>1278</v>
      </c>
      <c r="J94" s="77" t="str">
        <f>IF(L94&gt;1,VLOOKUP(L94,DB!$A$4:$B$500,2,0),"")</f>
        <v>WAHS</v>
      </c>
      <c r="K94" s="78"/>
      <c r="L94" s="74" t="s">
        <v>293</v>
      </c>
      <c r="M94" s="71" t="str">
        <f>IF(B94&gt;1,VLOOKUP(B94,DB!$D$4:$F$800,3,0),"")</f>
        <v>BATIK AIR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193</v>
      </c>
      <c r="C95" s="81" t="str">
        <f>IF(B95&gt;1,VLOOKUP(B95,DB!$D$4:$E$800,2,0),"")</f>
        <v>A 320</v>
      </c>
      <c r="D95" s="82">
        <v>0.7277777777777777</v>
      </c>
      <c r="E95" s="159" t="b">
        <v>1</v>
      </c>
      <c r="F95" s="83">
        <v>0.7708333333333334</v>
      </c>
      <c r="G95" s="92" t="b">
        <v>1</v>
      </c>
      <c r="H95" s="85" t="s">
        <v>1246</v>
      </c>
      <c r="I95" s="86" t="str">
        <f>IF(K95&gt;1,VLOOKUP(K95,DB!$A$4:$B$500,2,0),"")</f>
        <v>WAHI</v>
      </c>
      <c r="J95" s="87" t="str">
        <f>IF(L95&gt;1,VLOOKUP(L95,DB!$A$4:$B$500,2,0),"")</f>
        <v>WIPP</v>
      </c>
      <c r="K95" s="88" t="s">
        <v>274</v>
      </c>
      <c r="L95" s="84" t="s">
        <v>198</v>
      </c>
      <c r="M95" s="81" t="str">
        <f>IF(B95&gt;1,VLOOKUP(B95,DB!$D$4:$F$800,3,0),"")</f>
        <v>BATIK AIR</v>
      </c>
      <c r="N95" s="96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162" t="s">
        <v>839</v>
      </c>
      <c r="C96" s="162" t="str">
        <f>IF(B96&gt;1,VLOOKUP(B96,DB!$D$4:$E$800,2,0),"")</f>
        <v>B 735</v>
      </c>
      <c r="D96" s="169">
        <v>0.7147928819467779</v>
      </c>
      <c r="E96" s="170" t="b">
        <v>0</v>
      </c>
      <c r="F96" s="171"/>
      <c r="G96" s="172" t="b">
        <v>0</v>
      </c>
      <c r="H96" s="75" t="s">
        <v>1259</v>
      </c>
      <c r="I96" s="173" t="s">
        <v>91</v>
      </c>
      <c r="J96" s="174" t="str">
        <f>IF(L96&gt;1,VLOOKUP(L96,DB!$A$4:$B$500,2,0),"")</f>
        <v/>
      </c>
      <c r="K96" s="164" t="s">
        <v>1303</v>
      </c>
      <c r="L96" s="175"/>
      <c r="M96" s="162" t="str">
        <f>IF(B96&gt;1,VLOOKUP(B96,DB!$D$4:$F$800,3,0),"")</f>
        <v>TNI AU</v>
      </c>
      <c r="N96" s="138" t="s">
        <v>1304</v>
      </c>
      <c r="O96" s="74" t="str">
        <f t="shared" si="1"/>
        <v>RON</v>
      </c>
      <c r="Q96" s="1" t="str">
        <f t="shared" si="2"/>
        <v>BASEOPS</v>
      </c>
      <c r="R96" s="1" t="str">
        <f t="shared" si="3"/>
        <v>RON</v>
      </c>
      <c r="S96" s="1" t="str">
        <f t="shared" si="4"/>
        <v>B 735</v>
      </c>
      <c r="T96" s="1" t="str">
        <f t="shared" si="5"/>
        <v>A-7307</v>
      </c>
      <c r="U96" s="1" t="str">
        <f t="shared" si="6"/>
        <v>TNI AU</v>
      </c>
    </row>
    <row r="97" ht="15.75" customHeight="1">
      <c r="A97" s="81">
        <v>80.0</v>
      </c>
      <c r="B97" s="81" t="s">
        <v>554</v>
      </c>
      <c r="C97" s="81" t="str">
        <f>IF(B97&gt;1,VLOOKUP(B97,DB!$D$4:$E$800,2,0),"")</f>
        <v>B 738</v>
      </c>
      <c r="D97" s="82">
        <v>0.7347222222222223</v>
      </c>
      <c r="E97" s="159" t="b">
        <v>1</v>
      </c>
      <c r="F97" s="83">
        <v>0.7931906481535407</v>
      </c>
      <c r="G97" s="92" t="b">
        <v>1</v>
      </c>
      <c r="H97" s="85" t="s">
        <v>1216</v>
      </c>
      <c r="I97" s="86" t="str">
        <f>IF(K97&gt;1,VLOOKUP(K97,DB!$A$4:$B$500,2,0),"")</f>
        <v>WARR</v>
      </c>
      <c r="J97" s="87" t="str">
        <f>IF(L97&gt;1,VLOOKUP(L97,DB!$A$4:$B$500,2,0),"")</f>
        <v>WARR</v>
      </c>
      <c r="K97" s="88" t="s">
        <v>84</v>
      </c>
      <c r="L97" s="84" t="s">
        <v>676</v>
      </c>
      <c r="M97" s="81" t="str">
        <f>IF(B97&gt;1,VLOOKUP(B97,DB!$D$4:$F$800,3,0),"")</f>
        <v>GARUDA</v>
      </c>
      <c r="N97" s="137"/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510</v>
      </c>
      <c r="C98" s="71" t="str">
        <f>IF(B98&gt;1,VLOOKUP(B98,DB!$D$4:$E$800,2,0),"")</f>
        <v>ATR 72</v>
      </c>
      <c r="D98" s="72">
        <v>0.7375</v>
      </c>
      <c r="E98" s="160" t="b">
        <v>1</v>
      </c>
      <c r="F98" s="73">
        <v>0.7659722222222223</v>
      </c>
      <c r="G98" s="94" t="b">
        <v>1</v>
      </c>
      <c r="H98" s="75" t="s">
        <v>1236</v>
      </c>
      <c r="I98" s="76" t="str">
        <f>IF(K98&gt;1,VLOOKUP(K98,DB!$A$4:$B$500,2,0),"")</f>
        <v>WAHH</v>
      </c>
      <c r="J98" s="77" t="str">
        <f>IF(L98&gt;1,VLOOKUP(L98,DB!$A$4:$B$500,2,0),"")</f>
        <v>WIPO</v>
      </c>
      <c r="K98" s="78" t="s">
        <v>601</v>
      </c>
      <c r="L98" s="74" t="s">
        <v>611</v>
      </c>
      <c r="M98" s="71" t="str">
        <f>IF(B98&gt;1,VLOOKUP(B98,DB!$D$4:$F$800,3,0),"")</f>
        <v>CITILINK</v>
      </c>
      <c r="N98" s="79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381</v>
      </c>
      <c r="C99" s="81" t="str">
        <f>IF(B99&gt;1,VLOOKUP(B99,DB!$D$4:$E$800,2,0),"")</f>
        <v>A 320</v>
      </c>
      <c r="D99" s="82">
        <v>0.7402777777777778</v>
      </c>
      <c r="E99" s="159" t="b">
        <v>1</v>
      </c>
      <c r="F99" s="83">
        <v>0.7805555555555556</v>
      </c>
      <c r="G99" s="92" t="b">
        <v>1</v>
      </c>
      <c r="H99" s="85" t="s">
        <v>1247</v>
      </c>
      <c r="I99" s="86" t="str">
        <f>IF(K99&gt;1,VLOOKUP(K99,DB!$A$4:$B$500,2,0),"")</f>
        <v>WADD</v>
      </c>
      <c r="J99" s="87" t="str">
        <f>IF(L99&gt;1,VLOOKUP(L99,DB!$A$4:$B$500,2,0),"")</f>
        <v>WADD</v>
      </c>
      <c r="K99" s="88" t="s">
        <v>585</v>
      </c>
      <c r="L99" s="84" t="s">
        <v>583</v>
      </c>
      <c r="M99" s="81" t="str">
        <f>IF(B99&gt;1,VLOOKUP(B99,DB!$D$4:$F$800,3,0),"")</f>
        <v>CITILINK</v>
      </c>
      <c r="N99" s="137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968</v>
      </c>
      <c r="C100" s="71" t="str">
        <f>IF(B100&gt;1,VLOOKUP(B100,DB!$D$4:$E$800,2,0),"")</f>
        <v>HK 850</v>
      </c>
      <c r="D100" s="72">
        <v>0.74375</v>
      </c>
      <c r="E100" s="160" t="b">
        <v>1</v>
      </c>
      <c r="F100" s="73">
        <v>0.7715277777777778</v>
      </c>
      <c r="G100" s="94" t="b">
        <v>1</v>
      </c>
      <c r="H100" s="75" t="s">
        <v>1249</v>
      </c>
      <c r="I100" s="112" t="s">
        <v>1258</v>
      </c>
      <c r="J100" s="74" t="s">
        <v>1319</v>
      </c>
      <c r="K100" s="78"/>
      <c r="L100" s="74"/>
      <c r="M100" s="71" t="s">
        <v>1214</v>
      </c>
      <c r="N100" s="13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1144</v>
      </c>
      <c r="C101" s="81" t="str">
        <f>IF(B101&gt;1,VLOOKUP(B101,DB!$D$4:$E$800,2,0),"")</f>
        <v>G 7500</v>
      </c>
      <c r="D101" s="82">
        <v>0.73125</v>
      </c>
      <c r="E101" s="159" t="b">
        <v>1</v>
      </c>
      <c r="F101" s="83">
        <v>0.7513888888888889</v>
      </c>
      <c r="G101" s="92" t="b">
        <v>1</v>
      </c>
      <c r="H101" s="85" t="s">
        <v>1250</v>
      </c>
      <c r="I101" s="103" t="s">
        <v>1293</v>
      </c>
      <c r="J101" s="84" t="s">
        <v>1234</v>
      </c>
      <c r="K101" s="88"/>
      <c r="L101" s="84"/>
      <c r="M101" s="81" t="s">
        <v>787</v>
      </c>
      <c r="N101" s="96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326</v>
      </c>
      <c r="C102" s="71" t="str">
        <f>IF(B102&gt;1,VLOOKUP(B102,DB!$D$4:$E$800,2,0),"")</f>
        <v>A 320</v>
      </c>
      <c r="D102" s="72">
        <v>0.7472222222222222</v>
      </c>
      <c r="E102" s="160" t="b">
        <v>1</v>
      </c>
      <c r="F102" s="73">
        <v>0.7927259722200688</v>
      </c>
      <c r="G102" s="94" t="b">
        <v>1</v>
      </c>
      <c r="H102" s="75" t="s">
        <v>1225</v>
      </c>
      <c r="I102" s="112" t="s">
        <v>262</v>
      </c>
      <c r="J102" s="77" t="str">
        <f>IF(L102&gt;1,VLOOKUP(L102,DB!$A$4:$B$500,2,0),"")</f>
        <v>WAHI</v>
      </c>
      <c r="K102" s="78" t="s">
        <v>245</v>
      </c>
      <c r="L102" s="74" t="s">
        <v>280</v>
      </c>
      <c r="M102" s="71" t="str">
        <f>IF(B102&gt;1,VLOOKUP(B102,DB!$D$4:$F$800,3,0),"")</f>
        <v>BATIK AIR</v>
      </c>
      <c r="N102" s="79" t="s">
        <v>1320</v>
      </c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322</v>
      </c>
      <c r="C103" s="81" t="str">
        <f>IF(B103&gt;1,VLOOKUP(B103,DB!$D$4:$E$800,2,0),"")</f>
        <v>A 320</v>
      </c>
      <c r="D103" s="82">
        <v>0.7604166666666666</v>
      </c>
      <c r="E103" s="159" t="b">
        <v>1</v>
      </c>
      <c r="F103" s="83">
        <v>0.8206617592586554</v>
      </c>
      <c r="G103" s="92" t="b">
        <v>1</v>
      </c>
      <c r="H103" s="85" t="s">
        <v>1229</v>
      </c>
      <c r="I103" s="86" t="str">
        <f>IF(K103&gt;1,VLOOKUP(K103,DB!$A$4:$B$500,2,0),"")</f>
        <v>WARR</v>
      </c>
      <c r="J103" s="87" t="str">
        <f>IF(L103&gt;1,VLOOKUP(L103,DB!$A$4:$B$500,2,0),"")</f>
        <v>WARR</v>
      </c>
      <c r="K103" s="88" t="s">
        <v>241</v>
      </c>
      <c r="L103" s="84" t="s">
        <v>255</v>
      </c>
      <c r="M103" s="81" t="str">
        <f>IF(B103&gt;1,VLOOKUP(B103,DB!$D$4:$F$800,3,0),"")</f>
        <v>BATIK AIR</v>
      </c>
      <c r="N103" s="96"/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71" t="s">
        <v>866</v>
      </c>
      <c r="C104" s="71" t="str">
        <f>IF(B104&gt;1,VLOOKUP(B104,DB!$D$4:$E$800,2,0),"")</f>
        <v>ATR 72</v>
      </c>
      <c r="D104" s="72">
        <v>0.7652777777777777</v>
      </c>
      <c r="E104" s="160" t="b">
        <v>1</v>
      </c>
      <c r="F104" s="73">
        <v>0.7798611111111111</v>
      </c>
      <c r="G104" s="94" t="b">
        <v>1</v>
      </c>
      <c r="H104" s="75" t="s">
        <v>1232</v>
      </c>
      <c r="I104" s="112" t="s">
        <v>1271</v>
      </c>
      <c r="J104" s="74" t="s">
        <v>1218</v>
      </c>
      <c r="K104" s="78"/>
      <c r="L104" s="74"/>
      <c r="M104" s="71" t="str">
        <f>IF(B104&gt;1,VLOOKUP(B104,DB!$D$4:$F$800,3,0),"")</f>
        <v>TRAVIRA</v>
      </c>
      <c r="N104" s="79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1144</v>
      </c>
      <c r="C105" s="81" t="str">
        <f>IF(B105&gt;1,VLOOKUP(B105,DB!$D$4:$E$800,2,0),"")</f>
        <v>G 7500</v>
      </c>
      <c r="D105" s="82">
        <v>0.7652777777777777</v>
      </c>
      <c r="E105" s="159" t="b">
        <v>1</v>
      </c>
      <c r="F105" s="83"/>
      <c r="G105" s="92" t="b">
        <v>0</v>
      </c>
      <c r="H105" s="85" t="s">
        <v>1234</v>
      </c>
      <c r="I105" s="103" t="s">
        <v>1250</v>
      </c>
      <c r="J105" s="87" t="str">
        <f>IF(L105&gt;1,VLOOKUP(L105,DB!$A$4:$B$500,2,0),"")</f>
        <v/>
      </c>
      <c r="K105" s="88"/>
      <c r="L105" s="84"/>
      <c r="M105" s="81" t="s">
        <v>787</v>
      </c>
      <c r="N105" s="89"/>
      <c r="O105" s="84" t="str">
        <f t="shared" si="1"/>
        <v>RON</v>
      </c>
      <c r="Q105" s="1" t="str">
        <f t="shared" si="2"/>
        <v>SA11</v>
      </c>
      <c r="R105" s="1" t="str">
        <f t="shared" si="3"/>
        <v>RON</v>
      </c>
      <c r="S105" s="1" t="str">
        <f t="shared" si="4"/>
        <v>G 7500</v>
      </c>
      <c r="T105" s="1" t="str">
        <f t="shared" si="5"/>
        <v>N-712GX</v>
      </c>
      <c r="U105" s="1" t="str">
        <f t="shared" si="6"/>
        <v>PREMI</v>
      </c>
    </row>
    <row r="106" ht="15.75" customHeight="1">
      <c r="A106" s="71">
        <v>89.0</v>
      </c>
      <c r="B106" s="71" t="s">
        <v>431</v>
      </c>
      <c r="C106" s="71" t="str">
        <f>IF(B106&gt;1,VLOOKUP(B106,DB!$D$4:$E$800,2,0),"")</f>
        <v>A 320</v>
      </c>
      <c r="D106" s="72">
        <v>0.7708333333333334</v>
      </c>
      <c r="E106" s="160" t="b">
        <v>1</v>
      </c>
      <c r="F106" s="73">
        <v>0.799986400466878</v>
      </c>
      <c r="G106" s="94" t="b">
        <v>1</v>
      </c>
      <c r="H106" s="75" t="s">
        <v>1250</v>
      </c>
      <c r="I106" s="112" t="s">
        <v>13</v>
      </c>
      <c r="J106" s="77" t="str">
        <f>IF(L106&gt;1,VLOOKUP(L106,DB!$A$4:$B$500,2,0),"")</f>
        <v>WARR</v>
      </c>
      <c r="K106" s="78" t="s">
        <v>557</v>
      </c>
      <c r="L106" s="74" t="s">
        <v>563</v>
      </c>
      <c r="M106" s="71" t="str">
        <f>IF(B106&gt;1,VLOOKUP(B106,DB!$D$4:$F$800,3,0),"")</f>
        <v>CITILINK</v>
      </c>
      <c r="N106" s="79" t="s">
        <v>1321</v>
      </c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315</v>
      </c>
      <c r="C107" s="81" t="str">
        <f>IF(B107&gt;1,VLOOKUP(B107,DB!$D$4:$E$800,2,0),"")</f>
        <v>A 320</v>
      </c>
      <c r="D107" s="82">
        <v>0.775</v>
      </c>
      <c r="E107" s="159" t="b">
        <v>1</v>
      </c>
      <c r="F107" s="83">
        <v>0.8141963425878203</v>
      </c>
      <c r="G107" s="92" t="b">
        <v>1</v>
      </c>
      <c r="H107" s="85" t="s">
        <v>1246</v>
      </c>
      <c r="I107" s="86" t="str">
        <f>IF(K107&gt;1,VLOOKUP(K107,DB!$A$4:$B$500,2,0),"")</f>
        <v>WIPP</v>
      </c>
      <c r="J107" s="87" t="str">
        <f>IF(L107&gt;1,VLOOKUP(L107,DB!$A$4:$B$500,2,0),"")</f>
        <v>WARR</v>
      </c>
      <c r="K107" s="88" t="s">
        <v>186</v>
      </c>
      <c r="L107" s="84" t="s">
        <v>233</v>
      </c>
      <c r="M107" s="81" t="str">
        <f>IF(B107&gt;1,VLOOKUP(B107,DB!$D$4:$F$800,3,0),"")</f>
        <v>BATIK AIR</v>
      </c>
      <c r="N107" s="89"/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968</v>
      </c>
      <c r="C108" s="71" t="str">
        <f>IF(B108&gt;1,VLOOKUP(B108,DB!$D$4:$E$800,2,0),"")</f>
        <v>HK 850</v>
      </c>
      <c r="D108" s="72">
        <v>0.7784722222222222</v>
      </c>
      <c r="E108" s="160" t="b">
        <v>1</v>
      </c>
      <c r="F108" s="73"/>
      <c r="G108" s="94" t="b">
        <v>0</v>
      </c>
      <c r="H108" s="75" t="s">
        <v>1319</v>
      </c>
      <c r="I108" s="112" t="s">
        <v>1249</v>
      </c>
      <c r="J108" s="77" t="str">
        <f>IF(L108&gt;1,VLOOKUP(L108,DB!$A$4:$B$500,2,0),"")</f>
        <v/>
      </c>
      <c r="K108" s="78"/>
      <c r="L108" s="74"/>
      <c r="M108" s="71" t="s">
        <v>1214</v>
      </c>
      <c r="N108" s="13"/>
      <c r="O108" s="74" t="str">
        <f t="shared" si="1"/>
        <v>RON</v>
      </c>
      <c r="Q108" s="1" t="str">
        <f t="shared" si="2"/>
        <v>NSA14</v>
      </c>
      <c r="R108" s="1" t="str">
        <f t="shared" si="3"/>
        <v>RON</v>
      </c>
      <c r="S108" s="1" t="str">
        <f t="shared" si="4"/>
        <v>HK 850</v>
      </c>
      <c r="T108" s="1" t="str">
        <f t="shared" si="5"/>
        <v>T7-TUN</v>
      </c>
      <c r="U108" s="1" t="str">
        <f t="shared" si="6"/>
        <v>KARISMA</v>
      </c>
    </row>
    <row r="109" ht="15.75" customHeight="1">
      <c r="A109" s="81">
        <v>92.0</v>
      </c>
      <c r="B109" s="81" t="s">
        <v>886</v>
      </c>
      <c r="C109" s="81" t="str">
        <f>IF(B109&gt;1,VLOOKUP(B109,DB!$D$4:$E$800,2,0),"")</f>
        <v>B 733</v>
      </c>
      <c r="D109" s="82">
        <v>0.7881944444444444</v>
      </c>
      <c r="E109" s="159" t="b">
        <v>1</v>
      </c>
      <c r="F109" s="83">
        <v>0.8493055555555555</v>
      </c>
      <c r="G109" s="92" t="b">
        <v>1</v>
      </c>
      <c r="H109" s="85" t="s">
        <v>1252</v>
      </c>
      <c r="I109" s="86" t="str">
        <f>IF(K109&gt;1,VLOOKUP(K109,DB!$A$4:$B$500,2,0),"")</f>
        <v>WAGG</v>
      </c>
      <c r="J109" s="87" t="str">
        <f>IF(L109&gt;1,VLOOKUP(L109,DB!$A$4:$B$500,2,0),"")</f>
        <v>WIDN</v>
      </c>
      <c r="K109" s="88" t="s">
        <v>346</v>
      </c>
      <c r="L109" s="84" t="s">
        <v>357</v>
      </c>
      <c r="M109" s="81" t="str">
        <f>IF(B109&gt;1,VLOOKUP(B109,DB!$D$4:$F$800,3,0),"")</f>
        <v>TRIGANA</v>
      </c>
      <c r="N109" s="89" t="s">
        <v>1321</v>
      </c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892</v>
      </c>
      <c r="C110" s="71" t="str">
        <f>IF(B110&gt;1,VLOOKUP(B110,DB!$D$4:$E$800,2,0),"")</f>
        <v>B 733</v>
      </c>
      <c r="D110" s="72">
        <v>0.8143929050929728</v>
      </c>
      <c r="E110" s="160" t="b">
        <v>1</v>
      </c>
      <c r="F110" s="73">
        <v>0.9513888888888888</v>
      </c>
      <c r="G110" s="94" t="b">
        <v>1</v>
      </c>
      <c r="H110" s="75" t="s">
        <v>1253</v>
      </c>
      <c r="I110" s="76" t="str">
        <f>IF(K110&gt;1,VLOOKUP(K110,DB!$A$4:$B$500,2,0),"")</f>
        <v>WAOO</v>
      </c>
      <c r="J110" s="77" t="str">
        <f>IF(L110&gt;1,VLOOKUP(L110,DB!$A$4:$B$500,2,0),"")</f>
        <v>WAAA</v>
      </c>
      <c r="K110" s="78" t="s">
        <v>386</v>
      </c>
      <c r="L110" s="74" t="s">
        <v>376</v>
      </c>
      <c r="M110" s="71" t="str">
        <f>IF(B110&gt;1,VLOOKUP(B110,DB!$D$4:$F$800,3,0),"")</f>
        <v>TRIGANA</v>
      </c>
      <c r="N110" s="79"/>
      <c r="O110" s="74" t="str">
        <f t="shared" si="1"/>
        <v/>
      </c>
      <c r="Q110" s="1" t="str">
        <f t="shared" si="2"/>
        <v/>
      </c>
      <c r="R110" s="1" t="str">
        <f t="shared" si="3"/>
        <v/>
      </c>
      <c r="S110" s="1" t="str">
        <f t="shared" si="4"/>
        <v/>
      </c>
      <c r="T110" s="1" t="str">
        <f t="shared" si="5"/>
        <v/>
      </c>
      <c r="U110" s="1" t="str">
        <f t="shared" si="6"/>
        <v/>
      </c>
    </row>
    <row r="111" ht="15.75" customHeight="1">
      <c r="A111" s="81">
        <v>94.0</v>
      </c>
      <c r="B111" s="81" t="s">
        <v>880</v>
      </c>
      <c r="C111" s="81" t="str">
        <f>IF(B111&gt;1,VLOOKUP(B111,DB!$D$4:$E$800,2,0),"")</f>
        <v>B 733</v>
      </c>
      <c r="D111" s="82">
        <v>0.8215277777777777</v>
      </c>
      <c r="E111" s="159" t="b">
        <v>1</v>
      </c>
      <c r="F111" s="83">
        <v>0.9299619560188148</v>
      </c>
      <c r="G111" s="92" t="b">
        <v>1</v>
      </c>
      <c r="H111" s="85" t="s">
        <v>1227</v>
      </c>
      <c r="I111" s="86" t="str">
        <f>IF(K111&gt;1,VLOOKUP(K111,DB!$A$4:$B$500,2,0),"")</f>
        <v>WALL</v>
      </c>
      <c r="J111" s="87" t="str">
        <f>IF(L111&gt;1,VLOOKUP(L111,DB!$A$4:$B$500,2,0),"")</f>
        <v>WIMM</v>
      </c>
      <c r="K111" s="88" t="s">
        <v>116</v>
      </c>
      <c r="L111" s="84" t="s">
        <v>134</v>
      </c>
      <c r="M111" s="81" t="str">
        <f>IF(B111&gt;1,VLOOKUP(B111,DB!$D$4:$F$800,3,0),"")</f>
        <v>TRI MG</v>
      </c>
      <c r="N111" s="96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80</v>
      </c>
      <c r="C112" s="71" t="str">
        <f>IF(B112&gt;1,VLOOKUP(B112,DB!$D$4:$E$800,2,0),"")</f>
        <v>A 320</v>
      </c>
      <c r="D112" s="72">
        <v>0.8416666666666667</v>
      </c>
      <c r="E112" s="160" t="b">
        <v>1</v>
      </c>
      <c r="F112" s="73">
        <v>0.8750476157438243</v>
      </c>
      <c r="G112" s="94" t="b">
        <v>1</v>
      </c>
      <c r="H112" s="75" t="s">
        <v>1225</v>
      </c>
      <c r="I112" s="76" t="str">
        <f>IF(K112&gt;1,VLOOKUP(K112,DB!$A$4:$B$500,2,0),"")</f>
        <v>WIMM</v>
      </c>
      <c r="J112" s="77" t="str">
        <f>IF(L112&gt;1,VLOOKUP(L112,DB!$A$4:$B$500,2,0),"")</f>
        <v>WARR</v>
      </c>
      <c r="K112" s="78" t="s">
        <v>170</v>
      </c>
      <c r="L112" s="74" t="s">
        <v>259</v>
      </c>
      <c r="M112" s="71" t="str">
        <f>IF(B112&gt;1,VLOOKUP(B112,DB!$D$4:$F$800,3,0),"")</f>
        <v>BATIK AIR</v>
      </c>
      <c r="N112" s="13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109</v>
      </c>
      <c r="C113" s="81" t="str">
        <f>IF(B113&gt;1,VLOOKUP(B113,DB!$D$4:$E$800,2,0),"")</f>
        <v>A 320</v>
      </c>
      <c r="D113" s="82">
        <v>0.8354166666666667</v>
      </c>
      <c r="E113" s="159" t="b">
        <v>1</v>
      </c>
      <c r="F113" s="83">
        <v>0.8819444444444444</v>
      </c>
      <c r="G113" s="92" t="b">
        <v>1</v>
      </c>
      <c r="H113" s="85" t="s">
        <v>1247</v>
      </c>
      <c r="I113" s="86" t="str">
        <f>IF(K113&gt;1,VLOOKUP(K113,DB!$A$4:$B$500,2,0),"")</f>
        <v>WAHS</v>
      </c>
      <c r="J113" s="87" t="str">
        <f>IF(L113&gt;1,VLOOKUP(L113,DB!$A$4:$B$500,2,0),"")</f>
        <v>WIBB</v>
      </c>
      <c r="K113" s="88" t="s">
        <v>291</v>
      </c>
      <c r="L113" s="84" t="s">
        <v>209</v>
      </c>
      <c r="M113" s="81" t="str">
        <f>IF(B113&gt;1,VLOOKUP(B113,DB!$D$4:$F$800,3,0),"")</f>
        <v>BATIK AIR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800</v>
      </c>
      <c r="C114" s="71" t="str">
        <f>IF(B114&gt;1,VLOOKUP(B114,DB!$D$4:$E$800,2,0),"")</f>
        <v>GLEX</v>
      </c>
      <c r="D114" s="72">
        <v>0.8444444444444444</v>
      </c>
      <c r="E114" s="160" t="b">
        <v>1</v>
      </c>
      <c r="F114" s="73">
        <v>0.9791666666666666</v>
      </c>
      <c r="G114" s="94" t="b">
        <v>1</v>
      </c>
      <c r="H114" s="75" t="s">
        <v>1216</v>
      </c>
      <c r="I114" s="112" t="s">
        <v>1218</v>
      </c>
      <c r="J114" s="74" t="s">
        <v>1293</v>
      </c>
      <c r="K114" s="78"/>
      <c r="L114" s="74"/>
      <c r="M114" s="71" t="str">
        <f>IF(B114&gt;1,VLOOKUP(B114,DB!$D$4:$F$800,3,0),"")</f>
        <v>PREMI</v>
      </c>
      <c r="N114" s="13"/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738</v>
      </c>
      <c r="C115" s="81" t="str">
        <f>IF(B115&gt;1,VLOOKUP(B115,DB!$D$4:$E$800,2,0),"")</f>
        <v>EMB 135</v>
      </c>
      <c r="D115" s="82">
        <v>0.8520833333333333</v>
      </c>
      <c r="E115" s="159" t="b">
        <v>1</v>
      </c>
      <c r="F115" s="83">
        <v>0.8638654050882906</v>
      </c>
      <c r="G115" s="92" t="b">
        <v>1</v>
      </c>
      <c r="H115" s="85" t="s">
        <v>1249</v>
      </c>
      <c r="I115" s="103" t="s">
        <v>91</v>
      </c>
      <c r="J115" s="84" t="s">
        <v>1218</v>
      </c>
      <c r="K115" s="88"/>
      <c r="L115" s="84"/>
      <c r="M115" s="81" t="str">
        <f>IF(B115&gt;1,VLOOKUP(B115,DB!$D$4:$F$800,3,0),"")</f>
        <v>IAT</v>
      </c>
      <c r="N115" s="96"/>
      <c r="O115" s="84" t="str">
        <f t="shared" si="1"/>
        <v/>
      </c>
      <c r="Q115" s="1" t="str">
        <f t="shared" si="2"/>
        <v/>
      </c>
      <c r="R115" s="1" t="str">
        <f t="shared" si="3"/>
        <v/>
      </c>
      <c r="S115" s="1" t="str">
        <f t="shared" si="4"/>
        <v/>
      </c>
      <c r="T115" s="1" t="str">
        <f t="shared" si="5"/>
        <v/>
      </c>
      <c r="U115" s="1" t="str">
        <f t="shared" si="6"/>
        <v/>
      </c>
    </row>
    <row r="116" ht="15.75" customHeight="1">
      <c r="A116" s="71">
        <v>99.0</v>
      </c>
      <c r="B116" s="71" t="s">
        <v>510</v>
      </c>
      <c r="C116" s="71" t="str">
        <f>IF(B116&gt;1,VLOOKUP(B116,DB!$D$4:$E$800,2,0),"")</f>
        <v>ATR 72</v>
      </c>
      <c r="D116" s="72">
        <v>0.8888888888888888</v>
      </c>
      <c r="E116" s="160" t="b">
        <v>1</v>
      </c>
      <c r="F116" s="73"/>
      <c r="G116" s="94" t="b">
        <v>0</v>
      </c>
      <c r="H116" s="75" t="s">
        <v>1246</v>
      </c>
      <c r="I116" s="76" t="str">
        <f>IF(K116&gt;1,VLOOKUP(K116,DB!$A$4:$B$500,2,0),"")</f>
        <v>WIPO</v>
      </c>
      <c r="J116" s="77" t="str">
        <f>IF(L116&gt;1,VLOOKUP(L116,DB!$A$4:$B$500,2,0),"")</f>
        <v/>
      </c>
      <c r="K116" s="78" t="s">
        <v>614</v>
      </c>
      <c r="L116" s="74"/>
      <c r="M116" s="71" t="str">
        <f>IF(B116&gt;1,VLOOKUP(B116,DB!$D$4:$F$800,3,0),"")</f>
        <v>CITILINK</v>
      </c>
      <c r="N116" s="79"/>
      <c r="O116" s="74" t="str">
        <f t="shared" si="1"/>
        <v>RON</v>
      </c>
      <c r="Q116" s="1" t="str">
        <f t="shared" si="2"/>
        <v>A2</v>
      </c>
      <c r="R116" s="1" t="str">
        <f t="shared" si="3"/>
        <v>RON</v>
      </c>
      <c r="S116" s="1" t="str">
        <f t="shared" si="4"/>
        <v>ATR 72</v>
      </c>
      <c r="T116" s="1" t="str">
        <f t="shared" si="5"/>
        <v>PK-GJV</v>
      </c>
      <c r="U116" s="1" t="str">
        <f t="shared" si="6"/>
        <v>CITILINK</v>
      </c>
    </row>
    <row r="117" ht="15.75" customHeight="1">
      <c r="A117" s="81">
        <v>100.0</v>
      </c>
      <c r="B117" s="81" t="s">
        <v>763</v>
      </c>
      <c r="C117" s="81" t="str">
        <f>IF(B117&gt;1,VLOOKUP(B117,DB!$D$4:$E$800,2,0),"")</f>
        <v>ATR 72</v>
      </c>
      <c r="D117" s="82">
        <v>0.8763888888888889</v>
      </c>
      <c r="E117" s="159" t="b">
        <v>1</v>
      </c>
      <c r="F117" s="83"/>
      <c r="G117" s="92" t="b">
        <v>0</v>
      </c>
      <c r="H117" s="85" t="s">
        <v>1249</v>
      </c>
      <c r="I117" s="103" t="s">
        <v>1242</v>
      </c>
      <c r="J117" s="87" t="str">
        <f>IF(L117&gt;1,VLOOKUP(L117,DB!$A$4:$B$500,2,0),"")</f>
        <v/>
      </c>
      <c r="K117" s="88"/>
      <c r="L117" s="84"/>
      <c r="M117" s="81" t="str">
        <f>IF(B117&gt;1,VLOOKUP(B117,DB!$D$4:$F$800,3,0),"")</f>
        <v>PELITA</v>
      </c>
      <c r="N117" s="89"/>
      <c r="O117" s="84" t="str">
        <f t="shared" si="1"/>
        <v>RON</v>
      </c>
      <c r="Q117" s="1" t="str">
        <f t="shared" si="2"/>
        <v>B4</v>
      </c>
      <c r="R117" s="1" t="str">
        <f t="shared" si="3"/>
        <v>RON</v>
      </c>
      <c r="S117" s="1" t="str">
        <f t="shared" si="4"/>
        <v>ATR 72</v>
      </c>
      <c r="T117" s="1" t="str">
        <f t="shared" si="5"/>
        <v>PK-PAH</v>
      </c>
      <c r="U117" s="1" t="str">
        <f t="shared" si="6"/>
        <v>PELITA</v>
      </c>
    </row>
    <row r="118" ht="15.75" customHeight="1">
      <c r="A118" s="71">
        <v>101.0</v>
      </c>
      <c r="B118" s="71" t="s">
        <v>326</v>
      </c>
      <c r="C118" s="71" t="str">
        <f>IF(B118&gt;1,VLOOKUP(B118,DB!$D$4:$E$800,2,0),"")</f>
        <v>A 320</v>
      </c>
      <c r="D118" s="72">
        <v>0.9036022569489432</v>
      </c>
      <c r="E118" s="160" t="b">
        <v>1</v>
      </c>
      <c r="F118" s="73">
        <v>0.9297975462977774</v>
      </c>
      <c r="G118" s="94" t="b">
        <v>1</v>
      </c>
      <c r="H118" s="75" t="s">
        <v>1229</v>
      </c>
      <c r="I118" s="76" t="str">
        <f>IF(K118&gt;1,VLOOKUP(K118,DB!$A$4:$B$500,2,0),"")</f>
        <v>WAHI</v>
      </c>
      <c r="J118" s="74" t="s">
        <v>1235</v>
      </c>
      <c r="K118" s="78" t="s">
        <v>261</v>
      </c>
      <c r="L118" s="74"/>
      <c r="M118" s="71" t="str">
        <f>IF(B118&gt;1,VLOOKUP(B118,DB!$D$4:$F$800,3,0),"")</f>
        <v>BATIK AIR</v>
      </c>
      <c r="N118" s="13"/>
      <c r="O118" s="74" t="str">
        <f t="shared" si="1"/>
        <v/>
      </c>
      <c r="Q118" s="1" t="str">
        <f t="shared" si="2"/>
        <v/>
      </c>
      <c r="R118" s="1" t="str">
        <f t="shared" si="3"/>
        <v/>
      </c>
      <c r="S118" s="1" t="str">
        <f t="shared" si="4"/>
        <v/>
      </c>
      <c r="T118" s="1" t="str">
        <f t="shared" si="5"/>
        <v/>
      </c>
      <c r="U118" s="1" t="str">
        <f t="shared" si="6"/>
        <v/>
      </c>
    </row>
    <row r="119" ht="15.75" customHeight="1">
      <c r="A119" s="81">
        <v>102.0</v>
      </c>
      <c r="B119" s="81" t="s">
        <v>284</v>
      </c>
      <c r="C119" s="81" t="str">
        <f>IF(B119&gt;1,VLOOKUP(B119,DB!$D$4:$E$800,2,0),"")</f>
        <v>A 320</v>
      </c>
      <c r="D119" s="82">
        <v>0.9152777777777777</v>
      </c>
      <c r="E119" s="159" t="b">
        <v>1</v>
      </c>
      <c r="F119" s="83">
        <v>0.9472222222222222</v>
      </c>
      <c r="G119" s="92" t="b">
        <v>1</v>
      </c>
      <c r="H119" s="85" t="s">
        <v>1225</v>
      </c>
      <c r="I119" s="86" t="str">
        <f>IF(K119&gt;1,VLOOKUP(K119,DB!$A$4:$B$500,2,0),"")</f>
        <v>WIEE</v>
      </c>
      <c r="J119" s="87" t="str">
        <f>IF(L119&gt;1,VLOOKUP(L119,DB!$A$4:$B$500,2,0),"")</f>
        <v>WIPP</v>
      </c>
      <c r="K119" s="88" t="s">
        <v>213</v>
      </c>
      <c r="L119" s="84" t="s">
        <v>192</v>
      </c>
      <c r="M119" s="81" t="str">
        <f>IF(B119&gt;1,VLOOKUP(B119,DB!$D$4:$F$800,3,0),"")</f>
        <v>BATIK AIR</v>
      </c>
      <c r="N119" s="96"/>
      <c r="O119" s="84" t="str">
        <f t="shared" si="1"/>
        <v/>
      </c>
      <c r="Q119" s="1" t="str">
        <f t="shared" si="2"/>
        <v/>
      </c>
      <c r="R119" s="1" t="str">
        <f t="shared" si="3"/>
        <v/>
      </c>
      <c r="S119" s="1" t="str">
        <f t="shared" si="4"/>
        <v/>
      </c>
      <c r="T119" s="1" t="str">
        <f t="shared" si="5"/>
        <v/>
      </c>
      <c r="U119" s="1" t="str">
        <f t="shared" si="6"/>
        <v/>
      </c>
    </row>
    <row r="120" ht="15.75" customHeight="1">
      <c r="A120" s="71">
        <v>103.0</v>
      </c>
      <c r="B120" s="71" t="s">
        <v>193</v>
      </c>
      <c r="C120" s="71" t="str">
        <f>IF(B120&gt;1,VLOOKUP(B120,DB!$D$4:$E$800,2,0),"")</f>
        <v>A 320</v>
      </c>
      <c r="D120" s="72">
        <v>0.9277777777777778</v>
      </c>
      <c r="E120" s="160" t="b">
        <v>1</v>
      </c>
      <c r="F120" s="73"/>
      <c r="G120" s="94" t="b">
        <v>0</v>
      </c>
      <c r="H120" s="75" t="s">
        <v>1255</v>
      </c>
      <c r="I120" s="76" t="str">
        <f>IF(K120&gt;1,VLOOKUP(K120,DB!$A$4:$B$500,2,0),"")</f>
        <v>WIPP</v>
      </c>
      <c r="J120" s="77" t="str">
        <f>IF(L120&gt;1,VLOOKUP(L120,DB!$A$4:$B$500,2,0),"")</f>
        <v/>
      </c>
      <c r="K120" s="78" t="s">
        <v>196</v>
      </c>
      <c r="L120" s="74"/>
      <c r="M120" s="71" t="str">
        <f>IF(B120&gt;1,VLOOKUP(B120,DB!$D$4:$F$800,3,0),"")</f>
        <v>BATIK AIR</v>
      </c>
      <c r="N120" s="13"/>
      <c r="O120" s="74" t="str">
        <f t="shared" si="1"/>
        <v>RON</v>
      </c>
      <c r="Q120" s="1" t="str">
        <f t="shared" si="2"/>
        <v>B8</v>
      </c>
      <c r="R120" s="1" t="str">
        <f t="shared" si="3"/>
        <v>RON</v>
      </c>
      <c r="S120" s="1" t="str">
        <f t="shared" si="4"/>
        <v>A 320</v>
      </c>
      <c r="T120" s="1" t="str">
        <f t="shared" si="5"/>
        <v>PK-LAO</v>
      </c>
      <c r="U120" s="1" t="str">
        <f t="shared" si="6"/>
        <v>BATIK AIR</v>
      </c>
    </row>
    <row r="121" ht="15.75" customHeight="1">
      <c r="A121" s="81">
        <v>104.0</v>
      </c>
      <c r="B121" s="81" t="s">
        <v>554</v>
      </c>
      <c r="C121" s="81" t="str">
        <f>IF(B121&gt;1,VLOOKUP(B121,DB!$D$4:$E$800,2,0),"")</f>
        <v>B 738</v>
      </c>
      <c r="D121" s="82">
        <v>0.9388888888888889</v>
      </c>
      <c r="E121" s="159" t="b">
        <v>1</v>
      </c>
      <c r="F121" s="83"/>
      <c r="G121" s="92" t="b">
        <v>0</v>
      </c>
      <c r="H121" s="85" t="s">
        <v>1247</v>
      </c>
      <c r="I121" s="86" t="str">
        <f>IF(K121&gt;1,VLOOKUP(K121,DB!$A$4:$B$500,2,0),"")</f>
        <v>WARR</v>
      </c>
      <c r="J121" s="87" t="str">
        <f>IF(L121&gt;1,VLOOKUP(L121,DB!$A$4:$B$500,2,0),"")</f>
        <v/>
      </c>
      <c r="K121" s="88" t="s">
        <v>678</v>
      </c>
      <c r="L121" s="84"/>
      <c r="M121" s="81" t="str">
        <f>IF(B121&gt;1,VLOOKUP(B121,DB!$D$4:$F$800,3,0),"")</f>
        <v>GARUDA</v>
      </c>
      <c r="N121" s="96"/>
      <c r="O121" s="84" t="str">
        <f t="shared" si="1"/>
        <v>RON</v>
      </c>
      <c r="Q121" s="1" t="str">
        <f t="shared" si="2"/>
        <v>B1</v>
      </c>
      <c r="R121" s="1" t="str">
        <f t="shared" si="3"/>
        <v>RON</v>
      </c>
      <c r="S121" s="1" t="str">
        <f t="shared" si="4"/>
        <v>B 738</v>
      </c>
      <c r="T121" s="1" t="str">
        <f t="shared" si="5"/>
        <v>PK-GFG</v>
      </c>
      <c r="U121" s="1" t="str">
        <f t="shared" si="6"/>
        <v>GARUDA</v>
      </c>
    </row>
    <row r="122" ht="15.75" customHeight="1">
      <c r="A122" s="71">
        <v>105.0</v>
      </c>
      <c r="B122" s="71" t="s">
        <v>407</v>
      </c>
      <c r="C122" s="71" t="str">
        <f>IF(B122&gt;1,VLOOKUP(B122,DB!$D$4:$E$800,2,0),"")</f>
        <v>A 320</v>
      </c>
      <c r="D122" s="72">
        <v>0.9444444444444444</v>
      </c>
      <c r="E122" s="160" t="b">
        <v>1</v>
      </c>
      <c r="F122" s="73"/>
      <c r="G122" s="94" t="b">
        <v>0</v>
      </c>
      <c r="H122" s="75" t="s">
        <v>1229</v>
      </c>
      <c r="I122" s="76" t="str">
        <f>IF(K122&gt;1,VLOOKUP(K122,DB!$A$4:$B$500,2,0),"")</f>
        <v>WARR</v>
      </c>
      <c r="J122" s="77" t="str">
        <f>IF(L122&gt;1,VLOOKUP(L122,DB!$A$4:$B$500,2,0),"")</f>
        <v/>
      </c>
      <c r="K122" s="78" t="s">
        <v>565</v>
      </c>
      <c r="L122" s="74"/>
      <c r="M122" s="71" t="str">
        <f>IF(B122&gt;1,VLOOKUP(B122,DB!$D$4:$F$800,3,0),"")</f>
        <v>CITILINK</v>
      </c>
      <c r="N122" s="13"/>
      <c r="O122" s="74" t="str">
        <f t="shared" si="1"/>
        <v>RON</v>
      </c>
      <c r="Q122" s="1" t="str">
        <f t="shared" si="2"/>
        <v>A1</v>
      </c>
      <c r="R122" s="1" t="str">
        <f t="shared" si="3"/>
        <v>RON</v>
      </c>
      <c r="S122" s="1" t="str">
        <f t="shared" si="4"/>
        <v>A 320</v>
      </c>
      <c r="T122" s="1" t="str">
        <f t="shared" si="5"/>
        <v>PK-GQF</v>
      </c>
      <c r="U122" s="1" t="str">
        <f t="shared" si="6"/>
        <v>CITILINK</v>
      </c>
    </row>
    <row r="123" ht="15.75" customHeight="1">
      <c r="A123" s="81">
        <v>106.0</v>
      </c>
      <c r="B123" s="81" t="s">
        <v>94</v>
      </c>
      <c r="C123" s="81" t="str">
        <f>IF(B123&gt;1,VLOOKUP(B123,DB!$D$4:$E$800,2,0),"")</f>
        <v>A 320</v>
      </c>
      <c r="D123" s="82">
        <v>0.9473013310198439</v>
      </c>
      <c r="E123" s="159" t="b">
        <v>1</v>
      </c>
      <c r="F123" s="83"/>
      <c r="G123" s="92" t="b">
        <v>0</v>
      </c>
      <c r="H123" s="85" t="s">
        <v>1250</v>
      </c>
      <c r="I123" s="86" t="str">
        <f>IF(K123&gt;1,VLOOKUP(K123,DB!$A$4:$B$500,2,0),"")</f>
        <v>WADD</v>
      </c>
      <c r="J123" s="87" t="str">
        <f>IF(L123&gt;1,VLOOKUP(L123,DB!$A$4:$B$500,2,0),"")</f>
        <v/>
      </c>
      <c r="K123" s="88" t="s">
        <v>225</v>
      </c>
      <c r="L123" s="84"/>
      <c r="M123" s="81" t="str">
        <f>IF(B123&gt;1,VLOOKUP(B123,DB!$D$4:$F$800,3,0),"")</f>
        <v>BATIK AIR</v>
      </c>
      <c r="N123" s="96"/>
      <c r="O123" s="84" t="str">
        <f t="shared" si="1"/>
        <v>RON</v>
      </c>
      <c r="Q123" s="1" t="str">
        <f t="shared" si="2"/>
        <v>B6</v>
      </c>
      <c r="R123" s="1" t="str">
        <f t="shared" si="3"/>
        <v>RON</v>
      </c>
      <c r="S123" s="1" t="str">
        <f t="shared" si="4"/>
        <v>A 320</v>
      </c>
      <c r="T123" s="1" t="str">
        <f t="shared" si="5"/>
        <v>PK-BKV</v>
      </c>
      <c r="U123" s="1" t="str">
        <f t="shared" si="6"/>
        <v>BATIK AIR</v>
      </c>
    </row>
    <row r="124" ht="15.75" customHeight="1">
      <c r="A124" s="71">
        <v>107.0</v>
      </c>
      <c r="B124" s="71" t="s">
        <v>326</v>
      </c>
      <c r="C124" s="71" t="str">
        <f>IF(B124&gt;1,VLOOKUP(B124,DB!$D$4:$E$800,2,0),"")</f>
        <v>A 320</v>
      </c>
      <c r="D124" s="72">
        <v>0.9361111111111111</v>
      </c>
      <c r="E124" s="160" t="b">
        <v>1</v>
      </c>
      <c r="F124" s="73"/>
      <c r="G124" s="94" t="b">
        <v>0</v>
      </c>
      <c r="H124" s="75" t="s">
        <v>1235</v>
      </c>
      <c r="I124" s="112" t="s">
        <v>1229</v>
      </c>
      <c r="J124" s="77" t="str">
        <f>IF(L124&gt;1,VLOOKUP(L124,DB!$A$4:$B$500,2,0),"")</f>
        <v/>
      </c>
      <c r="K124" s="78"/>
      <c r="L124" s="74"/>
      <c r="M124" s="71" t="str">
        <f>IF(B124&gt;1,VLOOKUP(B124,DB!$D$4:$F$800,3,0),"")</f>
        <v>BATIK AIR</v>
      </c>
      <c r="N124" s="13"/>
      <c r="O124" s="74" t="str">
        <f t="shared" si="1"/>
        <v>RON</v>
      </c>
      <c r="Q124" s="1" t="str">
        <f t="shared" si="2"/>
        <v>SA12</v>
      </c>
      <c r="R124" s="1" t="str">
        <f t="shared" si="3"/>
        <v>RON</v>
      </c>
      <c r="S124" s="1" t="str">
        <f t="shared" si="4"/>
        <v>A 320</v>
      </c>
      <c r="T124" s="1" t="str">
        <f t="shared" si="5"/>
        <v>PK-LZH</v>
      </c>
      <c r="U124" s="1" t="str">
        <f t="shared" si="6"/>
        <v>BATIK AIR</v>
      </c>
    </row>
    <row r="125" ht="15.75" customHeight="1">
      <c r="A125" s="81">
        <v>108.0</v>
      </c>
      <c r="B125" s="81" t="s">
        <v>315</v>
      </c>
      <c r="C125" s="81" t="str">
        <f>IF(B125&gt;1,VLOOKUP(B125,DB!$D$4:$E$800,2,0),"")</f>
        <v>A 320</v>
      </c>
      <c r="D125" s="82">
        <v>0.9645833333333333</v>
      </c>
      <c r="E125" s="159" t="b">
        <v>1</v>
      </c>
      <c r="F125" s="83">
        <v>0.9986034606481553</v>
      </c>
      <c r="G125" s="92" t="b">
        <v>1</v>
      </c>
      <c r="H125" s="85" t="s">
        <v>1225</v>
      </c>
      <c r="I125" s="86" t="str">
        <f>IF(K125&gt;1,VLOOKUP(K125,DB!$A$4:$B$500,2,0),"")</f>
        <v>WARR</v>
      </c>
      <c r="J125" s="84" t="s">
        <v>1231</v>
      </c>
      <c r="K125" s="88" t="s">
        <v>231</v>
      </c>
      <c r="L125" s="84"/>
      <c r="M125" s="81" t="str">
        <f>IF(B125&gt;1,VLOOKUP(B125,DB!$D$4:$F$800,3,0),"")</f>
        <v>BATIK AIR</v>
      </c>
      <c r="N125" s="96"/>
      <c r="O125" s="84" t="str">
        <f t="shared" si="1"/>
        <v/>
      </c>
      <c r="Q125" s="1" t="str">
        <f t="shared" si="2"/>
        <v/>
      </c>
      <c r="R125" s="1" t="str">
        <f t="shared" si="3"/>
        <v/>
      </c>
      <c r="S125" s="1" t="str">
        <f t="shared" si="4"/>
        <v/>
      </c>
      <c r="T125" s="1" t="str">
        <f t="shared" si="5"/>
        <v/>
      </c>
      <c r="U125" s="1" t="str">
        <f t="shared" si="6"/>
        <v/>
      </c>
    </row>
    <row r="126" ht="15.75" customHeight="1">
      <c r="A126" s="71">
        <v>109.0</v>
      </c>
      <c r="B126" s="71" t="s">
        <v>322</v>
      </c>
      <c r="C126" s="71" t="str">
        <f>IF(B126&gt;1,VLOOKUP(B126,DB!$D$4:$E$800,2,0),"")</f>
        <v>A 320</v>
      </c>
      <c r="D126" s="72">
        <v>0.9715277777777778</v>
      </c>
      <c r="E126" s="160" t="b">
        <v>1</v>
      </c>
      <c r="F126" s="73"/>
      <c r="G126" s="94" t="b">
        <v>0</v>
      </c>
      <c r="H126" s="75" t="s">
        <v>1232</v>
      </c>
      <c r="I126" s="76" t="str">
        <f>IF(K126&gt;1,VLOOKUP(K126,DB!$A$4:$B$500,2,0),"")</f>
        <v>WARR</v>
      </c>
      <c r="J126" s="77" t="str">
        <f>IF(L126&gt;1,VLOOKUP(L126,DB!$A$4:$B$500,2,0),"")</f>
        <v/>
      </c>
      <c r="K126" s="78" t="s">
        <v>253</v>
      </c>
      <c r="L126" s="74"/>
      <c r="M126" s="71" t="str">
        <f>IF(B126&gt;1,VLOOKUP(B126,DB!$D$4:$F$800,3,0),"")</f>
        <v>BATIK AIR</v>
      </c>
      <c r="N126" s="13"/>
      <c r="O126" s="74" t="str">
        <f t="shared" si="1"/>
        <v>RON</v>
      </c>
      <c r="Q126" s="1" t="str">
        <f t="shared" si="2"/>
        <v>B5</v>
      </c>
      <c r="R126" s="1" t="str">
        <f t="shared" si="3"/>
        <v>RON</v>
      </c>
      <c r="S126" s="1" t="str">
        <f t="shared" si="4"/>
        <v>A 320</v>
      </c>
      <c r="T126" s="1" t="str">
        <f t="shared" si="5"/>
        <v>PK-LUY</v>
      </c>
      <c r="U126" s="1" t="str">
        <f t="shared" si="6"/>
        <v>BATIK AIR</v>
      </c>
    </row>
    <row r="127" ht="15.75" customHeight="1">
      <c r="A127" s="81">
        <v>110.0</v>
      </c>
      <c r="B127" s="81" t="s">
        <v>315</v>
      </c>
      <c r="C127" s="81" t="str">
        <f>IF(B127&gt;1,VLOOKUP(B127,DB!$D$4:$E$800,2,0),"")</f>
        <v>A 320</v>
      </c>
      <c r="D127" s="82">
        <v>0.004861111111111111</v>
      </c>
      <c r="E127" s="159" t="b">
        <v>1</v>
      </c>
      <c r="F127" s="83"/>
      <c r="G127" s="92" t="b">
        <v>0</v>
      </c>
      <c r="H127" s="85" t="s">
        <v>1231</v>
      </c>
      <c r="I127" s="86" t="str">
        <f>IF(K127&gt;1,VLOOKUP(K127,DB!$A$4:$B$500,2,0),"")</f>
        <v/>
      </c>
      <c r="J127" s="87" t="str">
        <f>IF(L127&gt;1,VLOOKUP(L127,DB!$A$4:$B$500,2,0),"")</f>
        <v/>
      </c>
      <c r="K127" s="88"/>
      <c r="L127" s="84"/>
      <c r="M127" s="81" t="str">
        <f>IF(B127&gt;1,VLOOKUP(B127,DB!$D$4:$F$800,3,0),"")</f>
        <v>BATIK AIR</v>
      </c>
      <c r="N127" s="96"/>
      <c r="O127" s="84" t="str">
        <f t="shared" si="1"/>
        <v>RON</v>
      </c>
      <c r="Q127" s="1" t="str">
        <f t="shared" si="2"/>
        <v>SA09</v>
      </c>
      <c r="R127" s="1" t="str">
        <f t="shared" si="3"/>
        <v>RON</v>
      </c>
      <c r="S127" s="1" t="str">
        <f t="shared" si="4"/>
        <v>A 320</v>
      </c>
      <c r="T127" s="1" t="str">
        <f t="shared" si="5"/>
        <v>PK-LUV</v>
      </c>
      <c r="U127" s="1" t="str">
        <f t="shared" si="6"/>
        <v>BATIK AIR</v>
      </c>
    </row>
    <row r="128" ht="15.75" customHeight="1">
      <c r="A128" s="71">
        <v>111.0</v>
      </c>
      <c r="B128" s="71"/>
      <c r="C128" s="71" t="str">
        <f>IF(B128&gt;1,VLOOKUP(B128,DB!$D$4:$E$800,2,0),"")</f>
        <v/>
      </c>
      <c r="D128" s="72"/>
      <c r="E128" s="104" t="b">
        <v>0</v>
      </c>
      <c r="F128" s="73"/>
      <c r="G128" s="94" t="b">
        <v>0</v>
      </c>
      <c r="H128" s="75"/>
      <c r="I128" s="76" t="str">
        <f>IF(K128&gt;1,VLOOKUP(K128,DB!$A$4:$B$500,2,0),"")</f>
        <v/>
      </c>
      <c r="J128" s="77" t="str">
        <f>IF(L128&gt;1,VLOOKUP(L128,DB!$A$4:$B$500,2,0),"")</f>
        <v/>
      </c>
      <c r="K128" s="78"/>
      <c r="L128" s="74"/>
      <c r="M128" s="71" t="str">
        <f>IF(B128&gt;1,VLOOKUP(B128,DB!$D$4:$F$800,3,0),"")</f>
        <v/>
      </c>
      <c r="N128" s="13"/>
      <c r="O128" s="74" t="str">
        <f t="shared" si="1"/>
        <v>RON</v>
      </c>
      <c r="Q128" s="1" t="str">
        <f t="shared" si="2"/>
        <v/>
      </c>
      <c r="R128" s="1" t="str">
        <f t="shared" si="3"/>
        <v>RON</v>
      </c>
      <c r="S128" s="1" t="str">
        <f t="shared" si="4"/>
        <v/>
      </c>
      <c r="T128" s="1" t="str">
        <f t="shared" si="5"/>
        <v/>
      </c>
      <c r="U128" s="1" t="str">
        <f t="shared" si="6"/>
        <v/>
      </c>
    </row>
    <row r="129" ht="15.75" customHeight="1">
      <c r="A129" s="81">
        <v>112.0</v>
      </c>
      <c r="B129" s="81"/>
      <c r="C129" s="81" t="str">
        <f>IF(B129&gt;1,VLOOKUP(B129,DB!$D$4:$E$800,2,0),"")</f>
        <v/>
      </c>
      <c r="D129" s="82"/>
      <c r="E129" s="105" t="b">
        <v>0</v>
      </c>
      <c r="F129" s="83"/>
      <c r="G129" s="92" t="b">
        <v>0</v>
      </c>
      <c r="H129" s="85"/>
      <c r="I129" s="86" t="str">
        <f>IF(K129&gt;1,VLOOKUP(K129,DB!$A$4:$B$500,2,0),"")</f>
        <v/>
      </c>
      <c r="J129" s="87" t="str">
        <f>IF(L129&gt;1,VLOOKUP(L129,DB!$A$4:$B$500,2,0),"")</f>
        <v/>
      </c>
      <c r="K129" s="88"/>
      <c r="L129" s="84"/>
      <c r="M129" s="81" t="str">
        <f>IF(B129&gt;1,VLOOKUP(B129,DB!$D$4:$F$800,3,0),"")</f>
        <v/>
      </c>
      <c r="N129" s="96"/>
      <c r="O129" s="84" t="str">
        <f t="shared" si="1"/>
        <v>RON</v>
      </c>
      <c r="Q129" s="1" t="str">
        <f t="shared" si="2"/>
        <v/>
      </c>
      <c r="R129" s="1" t="str">
        <f t="shared" si="3"/>
        <v>RON</v>
      </c>
      <c r="S129" s="1" t="str">
        <f t="shared" si="4"/>
        <v/>
      </c>
      <c r="T129" s="1" t="str">
        <f t="shared" si="5"/>
        <v/>
      </c>
      <c r="U129" s="1" t="str">
        <f t="shared" si="6"/>
        <v/>
      </c>
    </row>
    <row r="130" ht="15.75" customHeight="1">
      <c r="A130" s="71">
        <v>113.0</v>
      </c>
      <c r="B130" s="71"/>
      <c r="C130" s="71" t="str">
        <f>IF(B130&gt;1,VLOOKUP(B130,DB!$D$4:$E$800,2,0),"")</f>
        <v/>
      </c>
      <c r="D130" s="72"/>
      <c r="E130" s="104" t="b">
        <v>0</v>
      </c>
      <c r="F130" s="73"/>
      <c r="G130" s="94" t="b">
        <v>0</v>
      </c>
      <c r="H130" s="75"/>
      <c r="I130" s="76" t="str">
        <f>IF(K130&gt;1,VLOOKUP(K130,DB!$A$4:$B$500,2,0),"")</f>
        <v/>
      </c>
      <c r="J130" s="77" t="str">
        <f>IF(L130&gt;1,VLOOKUP(L130,DB!$A$4:$B$500,2,0),"")</f>
        <v/>
      </c>
      <c r="K130" s="78"/>
      <c r="L130" s="74"/>
      <c r="M130" s="71" t="str">
        <f>IF(B130&gt;1,VLOOKUP(B130,DB!$D$4:$F$800,3,0),"")</f>
        <v/>
      </c>
      <c r="N130" s="79"/>
      <c r="O130" s="74" t="str">
        <f t="shared" si="1"/>
        <v>RON</v>
      </c>
      <c r="Q130" s="1" t="str">
        <f t="shared" si="2"/>
        <v/>
      </c>
      <c r="R130" s="1" t="str">
        <f t="shared" si="3"/>
        <v>RON</v>
      </c>
      <c r="S130" s="1" t="str">
        <f t="shared" si="4"/>
        <v/>
      </c>
      <c r="T130" s="1" t="str">
        <f t="shared" si="5"/>
        <v/>
      </c>
      <c r="U130" s="1" t="str">
        <f t="shared" si="6"/>
        <v/>
      </c>
    </row>
    <row r="131" ht="15.75" customHeight="1">
      <c r="A131" s="81">
        <v>114.0</v>
      </c>
      <c r="B131" s="81"/>
      <c r="C131" s="81" t="str">
        <f>IF(B131&gt;1,VLOOKUP(B131,DB!$D$4:$E$800,2,0),"")</f>
        <v/>
      </c>
      <c r="D131" s="82"/>
      <c r="E131" s="105" t="b">
        <v>0</v>
      </c>
      <c r="F131" s="83"/>
      <c r="G131" s="92" t="b">
        <v>0</v>
      </c>
      <c r="H131" s="85"/>
      <c r="I131" s="86" t="str">
        <f>IF(K131&gt;1,VLOOKUP(K131,DB!$A$4:$B$500,2,0),"")</f>
        <v/>
      </c>
      <c r="J131" s="87" t="str">
        <f>IF(L131&gt;1,VLOOKUP(L131,DB!$A$4:$B$500,2,0),"")</f>
        <v/>
      </c>
      <c r="K131" s="88"/>
      <c r="L131" s="84"/>
      <c r="M131" s="81" t="str">
        <f>IF(B131&gt;1,VLOOKUP(B131,DB!$D$4:$F$800,3,0),"")</f>
        <v/>
      </c>
      <c r="N131" s="96"/>
      <c r="O131" s="84" t="str">
        <f t="shared" si="1"/>
        <v>RON</v>
      </c>
      <c r="Q131" s="1" t="str">
        <f t="shared" si="2"/>
        <v/>
      </c>
      <c r="R131" s="1" t="str">
        <f t="shared" si="3"/>
        <v>RON</v>
      </c>
      <c r="S131" s="1" t="str">
        <f t="shared" si="4"/>
        <v/>
      </c>
      <c r="T131" s="1" t="str">
        <f t="shared" si="5"/>
        <v/>
      </c>
      <c r="U131" s="1" t="str">
        <f t="shared" si="6"/>
        <v/>
      </c>
    </row>
    <row r="132" ht="15.75" customHeight="1">
      <c r="A132" s="71">
        <v>115.0</v>
      </c>
      <c r="B132" s="71"/>
      <c r="C132" s="71" t="str">
        <f>IF(B132&gt;1,VLOOKUP(B132,DB!$D$4:$E$800,2,0),"")</f>
        <v/>
      </c>
      <c r="D132" s="72"/>
      <c r="E132" s="104" t="b">
        <v>0</v>
      </c>
      <c r="F132" s="73"/>
      <c r="G132" s="94" t="b">
        <v>0</v>
      </c>
      <c r="H132" s="75"/>
      <c r="I132" s="76" t="str">
        <f>IF(K132&gt;1,VLOOKUP(K132,DB!$A$4:$B$500,2,0),"")</f>
        <v/>
      </c>
      <c r="J132" s="77" t="str">
        <f>IF(L132&gt;1,VLOOKUP(L132,DB!$A$4:$B$500,2,0),"")</f>
        <v/>
      </c>
      <c r="K132" s="78"/>
      <c r="L132" s="74"/>
      <c r="M132" s="71" t="str">
        <f>IF(B132&gt;1,VLOOKUP(B132,DB!$D$4:$F$800,3,0),"")</f>
        <v/>
      </c>
      <c r="N132" s="13"/>
      <c r="O132" s="74" t="str">
        <f t="shared" si="1"/>
        <v>RON</v>
      </c>
      <c r="Q132" s="1" t="str">
        <f t="shared" si="2"/>
        <v/>
      </c>
      <c r="R132" s="1" t="str">
        <f t="shared" si="3"/>
        <v>RON</v>
      </c>
      <c r="S132" s="1" t="str">
        <f t="shared" si="4"/>
        <v/>
      </c>
      <c r="T132" s="1" t="str">
        <f t="shared" si="5"/>
        <v/>
      </c>
      <c r="U132" s="1" t="str">
        <f t="shared" si="6"/>
        <v/>
      </c>
    </row>
    <row r="133" ht="15.75" customHeight="1">
      <c r="A133" s="81">
        <v>116.0</v>
      </c>
      <c r="B133" s="81"/>
      <c r="C133" s="81" t="str">
        <f>IF(B133&gt;1,VLOOKUP(B133,DB!$D$4:$E$800,2,0),"")</f>
        <v/>
      </c>
      <c r="D133" s="82"/>
      <c r="E133" s="105" t="b">
        <v>0</v>
      </c>
      <c r="F133" s="83"/>
      <c r="G133" s="92" t="b">
        <v>0</v>
      </c>
      <c r="H133" s="85"/>
      <c r="I133" s="86" t="str">
        <f>IF(K133&gt;1,VLOOKUP(K133,DB!$A$4:$B$500,2,0),"")</f>
        <v/>
      </c>
      <c r="J133" s="87" t="str">
        <f>IF(L133&gt;1,VLOOKUP(L133,DB!$A$4:$B$500,2,0),"")</f>
        <v/>
      </c>
      <c r="K133" s="88"/>
      <c r="L133" s="84"/>
      <c r="M133" s="81" t="str">
        <f>IF(B133&gt;1,VLOOKUP(B133,DB!$D$4:$F$800,3,0),"")</f>
        <v/>
      </c>
      <c r="N133" s="96"/>
      <c r="O133" s="84" t="str">
        <f t="shared" si="1"/>
        <v>RON</v>
      </c>
      <c r="Q133" s="1" t="str">
        <f t="shared" si="2"/>
        <v/>
      </c>
      <c r="R133" s="1" t="str">
        <f t="shared" si="3"/>
        <v>RON</v>
      </c>
      <c r="S133" s="1" t="str">
        <f t="shared" si="4"/>
        <v/>
      </c>
      <c r="T133" s="1" t="str">
        <f t="shared" si="5"/>
        <v/>
      </c>
      <c r="U133" s="1" t="str">
        <f t="shared" si="6"/>
        <v/>
      </c>
    </row>
    <row r="134" ht="15.75" customHeight="1">
      <c r="A134" s="90">
        <v>117.0</v>
      </c>
      <c r="B134" s="90"/>
      <c r="C134" s="71" t="str">
        <f>IF(B134&gt;1,VLOOKUP(B134,DB!$D$4:$E$800,2,0),"")</f>
        <v/>
      </c>
      <c r="D134" s="117"/>
      <c r="E134" s="118" t="b">
        <v>0</v>
      </c>
      <c r="F134" s="119"/>
      <c r="G134" s="120" t="b">
        <v>0</v>
      </c>
      <c r="H134" s="121"/>
      <c r="I134" s="76" t="str">
        <f>IF(K134&gt;1,VLOOKUP(K134,DB!$A$4:$B$500,2,0),"")</f>
        <v/>
      </c>
      <c r="J134" s="77" t="str">
        <f>IF(L134&gt;1,VLOOKUP(L134,DB!$A$4:$B$500,2,0),"")</f>
        <v/>
      </c>
      <c r="K134" s="122"/>
      <c r="L134" s="123"/>
      <c r="M134" s="71" t="str">
        <f>IF(B134&gt;1,VLOOKUP(B134,DB!$D$4:$F$800,3,0),"")</f>
        <v/>
      </c>
      <c r="N134" s="124"/>
      <c r="O134" s="123" t="str">
        <f t="shared" si="1"/>
        <v>RON</v>
      </c>
      <c r="Q134" s="1" t="str">
        <f t="shared" si="2"/>
        <v/>
      </c>
      <c r="R134" s="1" t="str">
        <f t="shared" si="3"/>
        <v>RON</v>
      </c>
      <c r="S134" s="1" t="str">
        <f t="shared" si="4"/>
        <v/>
      </c>
      <c r="T134" s="1" t="str">
        <f t="shared" si="5"/>
        <v/>
      </c>
      <c r="U134" s="1" t="str">
        <f t="shared" si="6"/>
        <v/>
      </c>
    </row>
    <row r="135" ht="15.75" customHeight="1">
      <c r="A135" s="81">
        <v>118.0</v>
      </c>
      <c r="B135" s="81"/>
      <c r="C135" s="81" t="str">
        <f>IF(B135&gt;1,VLOOKUP(B135,DB!$D$4:$E$800,2,0),"")</f>
        <v/>
      </c>
      <c r="D135" s="82"/>
      <c r="E135" s="105" t="b">
        <v>0</v>
      </c>
      <c r="F135" s="83"/>
      <c r="G135" s="92" t="b">
        <v>0</v>
      </c>
      <c r="H135" s="85"/>
      <c r="I135" s="86" t="str">
        <f>IF(K135&gt;1,VLOOKUP(K135,DB!$A$4:$B$500,2,0),"")</f>
        <v/>
      </c>
      <c r="J135" s="87" t="str">
        <f>IF(L135&gt;1,VLOOKUP(L135,DB!$A$4:$B$500,2,0),"")</f>
        <v/>
      </c>
      <c r="K135" s="88"/>
      <c r="L135" s="84"/>
      <c r="M135" s="81" t="str">
        <f>IF(B135&gt;1,VLOOKUP(B135,DB!$D$4:$F$800,3,0),"")</f>
        <v/>
      </c>
      <c r="N135" s="96"/>
      <c r="O135" s="84" t="str">
        <f t="shared" si="1"/>
        <v>RON</v>
      </c>
      <c r="Q135" s="1" t="str">
        <f t="shared" si="2"/>
        <v/>
      </c>
      <c r="R135" s="1" t="str">
        <f t="shared" si="3"/>
        <v>RON</v>
      </c>
      <c r="S135" s="1" t="str">
        <f t="shared" si="4"/>
        <v/>
      </c>
      <c r="T135" s="1" t="str">
        <f t="shared" si="5"/>
        <v/>
      </c>
      <c r="U135" s="1" t="str">
        <f t="shared" si="6"/>
        <v/>
      </c>
    </row>
    <row r="136" ht="15.75" customHeight="1">
      <c r="A136" s="90">
        <v>119.0</v>
      </c>
      <c r="B136" s="90"/>
      <c r="C136" s="71" t="str">
        <f>IF(B136&gt;1,VLOOKUP(B136,DB!$D$4:$E$800,2,0),"")</f>
        <v/>
      </c>
      <c r="D136" s="117"/>
      <c r="E136" s="118" t="b">
        <v>0</v>
      </c>
      <c r="F136" s="119"/>
      <c r="G136" s="120" t="b">
        <v>0</v>
      </c>
      <c r="H136" s="121"/>
      <c r="I136" s="76" t="str">
        <f>IF(K136&gt;1,VLOOKUP(K136,DB!$A$4:$B$500,2,0),"")</f>
        <v/>
      </c>
      <c r="J136" s="77" t="str">
        <f>IF(L136&gt;1,VLOOKUP(L136,DB!$A$4:$B$500,2,0),"")</f>
        <v/>
      </c>
      <c r="K136" s="122"/>
      <c r="L136" s="123"/>
      <c r="M136" s="71" t="str">
        <f>IF(B136&gt;1,VLOOKUP(B136,DB!$D$4:$F$800,3,0),"")</f>
        <v/>
      </c>
      <c r="N136" s="124"/>
      <c r="O136" s="123" t="str">
        <f t="shared" si="1"/>
        <v>RON</v>
      </c>
      <c r="Q136" s="1" t="str">
        <f t="shared" si="2"/>
        <v/>
      </c>
      <c r="R136" s="1" t="str">
        <f t="shared" si="3"/>
        <v>RON</v>
      </c>
      <c r="S136" s="1" t="str">
        <f t="shared" si="4"/>
        <v/>
      </c>
      <c r="T136" s="1" t="str">
        <f t="shared" si="5"/>
        <v/>
      </c>
      <c r="U136" s="1" t="str">
        <f t="shared" si="6"/>
        <v/>
      </c>
    </row>
    <row r="137" ht="15.75" customHeight="1">
      <c r="A137" s="81">
        <v>120.0</v>
      </c>
      <c r="B137" s="81"/>
      <c r="C137" s="81" t="str">
        <f>IF(B137&gt;1,VLOOKUP(B137,DB!$D$4:$E$800,2,0),"")</f>
        <v/>
      </c>
      <c r="D137" s="82"/>
      <c r="E137" s="105" t="b">
        <v>0</v>
      </c>
      <c r="F137" s="83"/>
      <c r="G137" s="92" t="b">
        <v>0</v>
      </c>
      <c r="H137" s="85"/>
      <c r="I137" s="86" t="str">
        <f>IF(K137&gt;1,VLOOKUP(K137,DB!$A$4:$B$500,2,0),"")</f>
        <v/>
      </c>
      <c r="J137" s="87" t="str">
        <f>IF(L137&gt;1,VLOOKUP(L137,DB!$A$4:$B$500,2,0),"")</f>
        <v/>
      </c>
      <c r="K137" s="88"/>
      <c r="L137" s="84"/>
      <c r="M137" s="81" t="str">
        <f>IF(B137&gt;1,VLOOKUP(B137,DB!$D$4:$F$800,3,0),"")</f>
        <v/>
      </c>
      <c r="N137" s="96"/>
      <c r="O137" s="84" t="str">
        <f t="shared" si="1"/>
        <v>RON</v>
      </c>
      <c r="Q137" s="1" t="str">
        <f t="shared" si="2"/>
        <v/>
      </c>
      <c r="R137" s="1" t="str">
        <f t="shared" si="3"/>
        <v>RON</v>
      </c>
      <c r="S137" s="1" t="str">
        <f t="shared" si="4"/>
        <v/>
      </c>
      <c r="T137" s="1" t="str">
        <f t="shared" si="5"/>
        <v/>
      </c>
      <c r="U137" s="1" t="str">
        <f t="shared" si="6"/>
        <v/>
      </c>
    </row>
    <row r="138" ht="15.75" customHeight="1">
      <c r="A138" s="90">
        <v>121.0</v>
      </c>
      <c r="B138" s="90"/>
      <c r="C138" s="71" t="str">
        <f>IF(B138&gt;1,VLOOKUP(B138,DB!$D$4:$E$800,2,0),"")</f>
        <v/>
      </c>
      <c r="D138" s="117"/>
      <c r="E138" s="118" t="b">
        <v>0</v>
      </c>
      <c r="F138" s="119"/>
      <c r="G138" s="120" t="b">
        <v>0</v>
      </c>
      <c r="H138" s="121"/>
      <c r="I138" s="76" t="str">
        <f>IF(K138&gt;1,VLOOKUP(K138,DB!$A$4:$B$500,2,0),"")</f>
        <v/>
      </c>
      <c r="J138" s="77" t="str">
        <f>IF(L138&gt;1,VLOOKUP(L138,DB!$A$4:$B$500,2,0),"")</f>
        <v/>
      </c>
      <c r="K138" s="122"/>
      <c r="L138" s="123"/>
      <c r="M138" s="71" t="str">
        <f>IF(B138&gt;1,VLOOKUP(B138,DB!$D$4:$F$800,3,0),"")</f>
        <v/>
      </c>
      <c r="N138" s="124"/>
      <c r="O138" s="123" t="str">
        <f t="shared" si="1"/>
        <v>RON</v>
      </c>
      <c r="Q138" s="1" t="str">
        <f t="shared" si="2"/>
        <v/>
      </c>
      <c r="R138" s="1" t="str">
        <f t="shared" si="3"/>
        <v>RON</v>
      </c>
      <c r="S138" s="1" t="str">
        <f t="shared" si="4"/>
        <v/>
      </c>
      <c r="T138" s="1" t="str">
        <f t="shared" si="5"/>
        <v/>
      </c>
      <c r="U138" s="1" t="str">
        <f t="shared" si="6"/>
        <v/>
      </c>
    </row>
    <row r="139" ht="15.75" customHeight="1">
      <c r="A139" s="81">
        <v>122.0</v>
      </c>
      <c r="B139" s="81"/>
      <c r="C139" s="81" t="str">
        <f>IF(B139&gt;1,VLOOKUP(B139,DB!$D$4:$E$800,2,0),"")</f>
        <v/>
      </c>
      <c r="D139" s="82"/>
      <c r="E139" s="105" t="b">
        <v>0</v>
      </c>
      <c r="F139" s="83"/>
      <c r="G139" s="92" t="b">
        <v>0</v>
      </c>
      <c r="H139" s="85"/>
      <c r="I139" s="86" t="str">
        <f>IF(K139&gt;1,VLOOKUP(K139,DB!$A$4:$B$500,2,0),"")</f>
        <v/>
      </c>
      <c r="J139" s="87" t="str">
        <f>IF(L139&gt;1,VLOOKUP(L139,DB!$A$4:$B$500,2,0),"")</f>
        <v/>
      </c>
      <c r="K139" s="88"/>
      <c r="L139" s="84"/>
      <c r="M139" s="81" t="str">
        <f>IF(B139&gt;1,VLOOKUP(B139,DB!$D$4:$F$800,3,0),"")</f>
        <v/>
      </c>
      <c r="N139" s="96"/>
      <c r="O139" s="84" t="str">
        <f t="shared" si="1"/>
        <v>RON</v>
      </c>
      <c r="Q139" s="1" t="str">
        <f t="shared" si="2"/>
        <v/>
      </c>
      <c r="R139" s="1" t="str">
        <f t="shared" si="3"/>
        <v>RON</v>
      </c>
      <c r="S139" s="1" t="str">
        <f t="shared" si="4"/>
        <v/>
      </c>
      <c r="T139" s="1" t="str">
        <f t="shared" si="5"/>
        <v/>
      </c>
      <c r="U139" s="1" t="str">
        <f t="shared" si="6"/>
        <v/>
      </c>
    </row>
    <row r="140" ht="15.75" customHeight="1">
      <c r="A140" s="90">
        <v>123.0</v>
      </c>
      <c r="B140" s="90"/>
      <c r="C140" s="71" t="str">
        <f>IF(B140&gt;1,VLOOKUP(B140,DB!$D$4:$E$800,2,0),"")</f>
        <v/>
      </c>
      <c r="D140" s="117"/>
      <c r="E140" s="118" t="b">
        <v>0</v>
      </c>
      <c r="F140" s="119"/>
      <c r="G140" s="120" t="b">
        <v>0</v>
      </c>
      <c r="H140" s="121"/>
      <c r="I140" s="76" t="str">
        <f>IF(K140&gt;1,VLOOKUP(K140,DB!$A$4:$B$500,2,0),"")</f>
        <v/>
      </c>
      <c r="J140" s="77" t="str">
        <f>IF(L140&gt;1,VLOOKUP(L140,DB!$A$4:$B$500,2,0),"")</f>
        <v/>
      </c>
      <c r="K140" s="122"/>
      <c r="L140" s="123"/>
      <c r="M140" s="71" t="str">
        <f>IF(B140&gt;1,VLOOKUP(B140,DB!$D$4:$F$800,3,0),"")</f>
        <v/>
      </c>
      <c r="N140" s="124"/>
      <c r="O140" s="123" t="str">
        <f t="shared" si="1"/>
        <v>RON</v>
      </c>
      <c r="Q140" s="1" t="str">
        <f t="shared" si="2"/>
        <v/>
      </c>
      <c r="R140" s="1" t="str">
        <f t="shared" si="3"/>
        <v>RON</v>
      </c>
      <c r="S140" s="1" t="str">
        <f t="shared" si="4"/>
        <v/>
      </c>
      <c r="T140" s="1" t="str">
        <f t="shared" si="5"/>
        <v/>
      </c>
      <c r="U140" s="1" t="str">
        <f t="shared" si="6"/>
        <v/>
      </c>
    </row>
    <row r="141" ht="15.75" customHeight="1">
      <c r="A141" s="81">
        <v>124.0</v>
      </c>
      <c r="B141" s="81"/>
      <c r="C141" s="81" t="str">
        <f>IF(B141&gt;1,VLOOKUP(B141,DB!$D$4:$E$800,2,0),"")</f>
        <v/>
      </c>
      <c r="D141" s="82"/>
      <c r="E141" s="105" t="b">
        <v>0</v>
      </c>
      <c r="F141" s="83"/>
      <c r="G141" s="92" t="b">
        <v>0</v>
      </c>
      <c r="H141" s="85"/>
      <c r="I141" s="86" t="str">
        <f>IF(K141&gt;1,VLOOKUP(K141,DB!$A$4:$B$500,2,0),"")</f>
        <v/>
      </c>
      <c r="J141" s="87" t="str">
        <f>IF(L141&gt;1,VLOOKUP(L141,DB!$A$4:$B$500,2,0),"")</f>
        <v/>
      </c>
      <c r="K141" s="88"/>
      <c r="L141" s="84"/>
      <c r="M141" s="81" t="str">
        <f>IF(B141&gt;1,VLOOKUP(B141,DB!$D$4:$F$800,3,0),"")</f>
        <v/>
      </c>
      <c r="N141" s="96"/>
      <c r="O141" s="84" t="str">
        <f t="shared" si="1"/>
        <v>RON</v>
      </c>
      <c r="Q141" s="1" t="str">
        <f t="shared" si="2"/>
        <v/>
      </c>
      <c r="R141" s="1" t="str">
        <f t="shared" si="3"/>
        <v>RON</v>
      </c>
      <c r="S141" s="1" t="str">
        <f t="shared" si="4"/>
        <v/>
      </c>
      <c r="T141" s="1" t="str">
        <f t="shared" si="5"/>
        <v/>
      </c>
      <c r="U141" s="1" t="str">
        <f t="shared" si="6"/>
        <v/>
      </c>
    </row>
    <row r="142" ht="15.75" customHeight="1">
      <c r="A142" s="90">
        <v>125.0</v>
      </c>
      <c r="B142" s="90"/>
      <c r="C142" s="71" t="str">
        <f>IF(B142&gt;1,VLOOKUP(B142,DB!$D$4:$E$800,2,0),"")</f>
        <v/>
      </c>
      <c r="D142" s="117"/>
      <c r="E142" s="118" t="b">
        <v>0</v>
      </c>
      <c r="F142" s="119"/>
      <c r="G142" s="120" t="b">
        <v>0</v>
      </c>
      <c r="H142" s="121"/>
      <c r="I142" s="76" t="str">
        <f>IF(K142&gt;1,VLOOKUP(K142,DB!$A$4:$B$500,2,0),"")</f>
        <v/>
      </c>
      <c r="J142" s="77" t="str">
        <f>IF(L142&gt;1,VLOOKUP(L142,DB!$A$4:$B$500,2,0),"")</f>
        <v/>
      </c>
      <c r="K142" s="122"/>
      <c r="L142" s="123"/>
      <c r="M142" s="71" t="str">
        <f>IF(B142&gt;1,VLOOKUP(B142,DB!$D$4:$F$800,3,0),"")</f>
        <v/>
      </c>
      <c r="N142" s="124"/>
      <c r="O142" s="123" t="str">
        <f t="shared" si="1"/>
        <v>RON</v>
      </c>
      <c r="Q142" s="1" t="str">
        <f t="shared" si="2"/>
        <v/>
      </c>
      <c r="R142" s="1" t="str">
        <f t="shared" si="3"/>
        <v>RON</v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81">
        <v>126.0</v>
      </c>
      <c r="B143" s="81"/>
      <c r="C143" s="81" t="str">
        <f>IF(B143&gt;1,VLOOKUP(B143,DB!$D$4:$E$800,2,0),"")</f>
        <v/>
      </c>
      <c r="D143" s="82"/>
      <c r="E143" s="105" t="b">
        <v>0</v>
      </c>
      <c r="F143" s="83"/>
      <c r="G143" s="92" t="b">
        <v>0</v>
      </c>
      <c r="H143" s="85"/>
      <c r="I143" s="86" t="str">
        <f>IF(K143&gt;1,VLOOKUP(K143,DB!$A$4:$B$500,2,0),"")</f>
        <v/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/>
      </c>
      <c r="N143" s="96"/>
      <c r="O143" s="84" t="str">
        <f t="shared" si="1"/>
        <v>RON</v>
      </c>
      <c r="Q143" s="1" t="str">
        <f t="shared" si="2"/>
        <v/>
      </c>
      <c r="R143" s="1" t="str">
        <f t="shared" si="3"/>
        <v>RON</v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90">
        <v>127.0</v>
      </c>
      <c r="B144" s="90"/>
      <c r="C144" s="71" t="str">
        <f>IF(B144&gt;1,VLOOKUP(B144,DB!$D$4:$E$800,2,0),"")</f>
        <v/>
      </c>
      <c r="D144" s="117"/>
      <c r="E144" s="118" t="b">
        <v>0</v>
      </c>
      <c r="F144" s="119"/>
      <c r="G144" s="120" t="b">
        <v>0</v>
      </c>
      <c r="H144" s="121"/>
      <c r="I144" s="76" t="str">
        <f>IF(K144&gt;1,VLOOKUP(K144,DB!$A$4:$B$500,2,0),"")</f>
        <v/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/>
      </c>
      <c r="N144" s="124"/>
      <c r="O144" s="123" t="str">
        <f t="shared" si="1"/>
        <v>RON</v>
      </c>
      <c r="Q144" s="1" t="str">
        <f t="shared" si="2"/>
        <v/>
      </c>
      <c r="R144" s="1" t="str">
        <f t="shared" si="3"/>
        <v>RON</v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81">
        <v>128.0</v>
      </c>
      <c r="B145" s="81"/>
      <c r="C145" s="81" t="str">
        <f>IF(B145&gt;1,VLOOKUP(B145,DB!$D$4:$E$800,2,0),"")</f>
        <v/>
      </c>
      <c r="D145" s="82"/>
      <c r="E145" s="105" t="b">
        <v>0</v>
      </c>
      <c r="F145" s="83"/>
      <c r="G145" s="92" t="b">
        <v>0</v>
      </c>
      <c r="H145" s="85"/>
      <c r="I145" s="86" t="str">
        <f>IF(K145&gt;1,VLOOKUP(K145,DB!$A$4:$B$500,2,0),"")</f>
        <v/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/>
      </c>
      <c r="N145" s="96"/>
      <c r="O145" s="84" t="str">
        <f t="shared" si="1"/>
        <v>RON</v>
      </c>
      <c r="Q145" s="1" t="str">
        <f t="shared" si="2"/>
        <v/>
      </c>
      <c r="R145" s="1" t="str">
        <f t="shared" si="3"/>
        <v>RON</v>
      </c>
      <c r="S145" s="1" t="str">
        <f t="shared" si="4"/>
        <v/>
      </c>
      <c r="T145" s="1" t="str">
        <f t="shared" si="5"/>
        <v/>
      </c>
      <c r="U145" s="1" t="str">
        <f t="shared" si="6"/>
        <v/>
      </c>
    </row>
    <row r="146" ht="15.75" customHeight="1">
      <c r="A146" s="90">
        <v>129.0</v>
      </c>
      <c r="B146" s="90"/>
      <c r="C146" s="71" t="str">
        <f>IF(B146&gt;1,VLOOKUP(B146,DB!$D$4:$E$800,2,0),"")</f>
        <v/>
      </c>
      <c r="D146" s="117"/>
      <c r="E146" s="118" t="b">
        <v>0</v>
      </c>
      <c r="F146" s="119"/>
      <c r="G146" s="120" t="b">
        <v>0</v>
      </c>
      <c r="H146" s="121"/>
      <c r="I146" s="76" t="str">
        <f>IF(K146&gt;1,VLOOKUP(K146,DB!$A$4:$B$500,2,0),"")</f>
        <v/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/>
      </c>
      <c r="N146" s="124"/>
      <c r="O146" s="123" t="str">
        <f t="shared" si="1"/>
        <v>RON</v>
      </c>
      <c r="Q146" s="1" t="str">
        <f t="shared" si="2"/>
        <v/>
      </c>
      <c r="R146" s="1" t="str">
        <f t="shared" si="3"/>
        <v>RON</v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81">
        <v>130.0</v>
      </c>
      <c r="B147" s="81"/>
      <c r="C147" s="81" t="str">
        <f>IF(B147&gt;1,VLOOKUP(B147,DB!$D$4:$E$800,2,0),"")</f>
        <v/>
      </c>
      <c r="D147" s="82"/>
      <c r="E147" s="105" t="b">
        <v>0</v>
      </c>
      <c r="F147" s="83"/>
      <c r="G147" s="92" t="b">
        <v>0</v>
      </c>
      <c r="H147" s="85"/>
      <c r="I147" s="86" t="str">
        <f>IF(K147&gt;1,VLOOKUP(K147,DB!$A$4:$B$500,2,0),"")</f>
        <v/>
      </c>
      <c r="J147" s="87" t="str">
        <f>IF(L147&gt;1,VLOOKUP(L147,DB!$A$4:$B$500,2,0),"")</f>
        <v/>
      </c>
      <c r="K147" s="88"/>
      <c r="L147" s="84"/>
      <c r="M147" s="81" t="str">
        <f>IF(B147&gt;1,VLOOKUP(B147,DB!$D$4:$F$800,3,0),"")</f>
        <v/>
      </c>
      <c r="N147" s="96"/>
      <c r="O147" s="84" t="str">
        <f t="shared" si="1"/>
        <v>RON</v>
      </c>
      <c r="Q147" s="1" t="str">
        <f t="shared" si="2"/>
        <v/>
      </c>
      <c r="R147" s="1" t="str">
        <f t="shared" si="3"/>
        <v>RON</v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90">
        <v>131.0</v>
      </c>
      <c r="B148" s="90"/>
      <c r="C148" s="71" t="str">
        <f>IF(B148&gt;1,VLOOKUP(B148,DB!$D$4:$E$800,2,0),"")</f>
        <v/>
      </c>
      <c r="D148" s="117"/>
      <c r="E148" s="118" t="b">
        <v>0</v>
      </c>
      <c r="F148" s="119"/>
      <c r="G148" s="120" t="b">
        <v>0</v>
      </c>
      <c r="H148" s="121"/>
      <c r="I148" s="76" t="str">
        <f>IF(K148&gt;1,VLOOKUP(K148,DB!$A$4:$B$500,2,0),"")</f>
        <v/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/>
      </c>
      <c r="N148" s="124"/>
      <c r="O148" s="123" t="str">
        <f t="shared" si="1"/>
        <v>RON</v>
      </c>
      <c r="Q148" s="1" t="str">
        <f t="shared" si="2"/>
        <v/>
      </c>
      <c r="R148" s="1" t="str">
        <f t="shared" si="3"/>
        <v>RON</v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2"/>
      <c r="E149" s="105" t="b">
        <v>0</v>
      </c>
      <c r="F149" s="83"/>
      <c r="G149" s="92" t="b">
        <v>0</v>
      </c>
      <c r="H149" s="85"/>
      <c r="I149" s="86" t="str">
        <f>IF(K149&gt;1,VLOOKUP(K149,DB!$A$4:$B$500,2,0),"")</f>
        <v/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/>
      </c>
      <c r="N149" s="96"/>
      <c r="O149" s="84" t="str">
        <f t="shared" si="1"/>
        <v>RON</v>
      </c>
      <c r="Q149" s="1" t="str">
        <f t="shared" si="2"/>
        <v/>
      </c>
      <c r="R149" s="1" t="str">
        <f t="shared" si="3"/>
        <v>RON</v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117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1"/>
        <v>RON</v>
      </c>
      <c r="Q150" s="1" t="str">
        <f t="shared" si="2"/>
        <v/>
      </c>
      <c r="R150" s="1" t="str">
        <f t="shared" si="3"/>
        <v>RON</v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1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1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1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1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1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1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1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1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1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1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1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1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1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1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1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1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1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45845.0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1180</v>
      </c>
      <c r="D10" s="27"/>
      <c r="E10" s="26" t="s">
        <v>1181</v>
      </c>
      <c r="F10" s="28"/>
      <c r="G10" s="28"/>
      <c r="H10" s="27"/>
    </row>
    <row r="11" ht="15.75" customHeight="1">
      <c r="A11" s="25"/>
      <c r="B11" s="21"/>
      <c r="C11" s="29" t="s">
        <v>1182</v>
      </c>
      <c r="D11" s="30"/>
      <c r="E11" s="26" t="s">
        <v>1183</v>
      </c>
      <c r="F11" s="28"/>
      <c r="G11" s="28"/>
      <c r="H11" s="27"/>
    </row>
    <row r="12" ht="15.75" customHeight="1">
      <c r="A12" s="25"/>
      <c r="B12" s="21"/>
      <c r="C12" s="29" t="s">
        <v>1184</v>
      </c>
      <c r="D12" s="30"/>
      <c r="E12" s="29" t="s">
        <v>1322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34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916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1211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N-2409K</v>
      </c>
      <c r="U27" s="1" t="str">
        <f t="shared" si="6"/>
        <v>AFM</v>
      </c>
    </row>
    <row r="28" ht="15.75" customHeight="1">
      <c r="A28" s="71">
        <v>11.0</v>
      </c>
      <c r="B28" s="71" t="s">
        <v>963</v>
      </c>
      <c r="C28" s="71" t="str">
        <f>IF(B28&gt;1,VLOOKUP(B28,DB!$D$4:$E$800,2,0),"")</f>
        <v>HK 800</v>
      </c>
      <c r="D28" s="78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">
        <v>1214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HK 800</v>
      </c>
      <c r="T28" s="1" t="str">
        <f t="shared" si="5"/>
        <v>T7-FCN</v>
      </c>
      <c r="U28" s="1" t="str">
        <f t="shared" si="6"/>
        <v>KARISMA</v>
      </c>
    </row>
    <row r="29" ht="15.75" customHeight="1">
      <c r="A29" s="81">
        <v>12.0</v>
      </c>
      <c r="B29" s="81" t="s">
        <v>753</v>
      </c>
      <c r="C29" s="81" t="str">
        <f>IF(B29&gt;1,VLOOKUP(B29,DB!$D$4:$E$800,2,0),"")</f>
        <v>CT 680</v>
      </c>
      <c r="D29" s="88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tr">
        <f>IF(B29&gt;1,VLOOKUP(B29,DB!$D$4:$F$800,3,0),"")</f>
        <v>JIP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CT 680</v>
      </c>
      <c r="T29" s="1" t="str">
        <f t="shared" si="5"/>
        <v>N-977JH</v>
      </c>
      <c r="U29" s="1" t="str">
        <f t="shared" si="6"/>
        <v>JIP</v>
      </c>
    </row>
    <row r="30" ht="15.75" customHeight="1">
      <c r="A30" s="71">
        <v>13.0</v>
      </c>
      <c r="B30" s="71" t="s">
        <v>826</v>
      </c>
      <c r="C30" s="71" t="str">
        <f>IF(B30&gt;1,VLOOKUP(B30,DB!$D$4:$E$800,2,0),"")</f>
        <v>AVANTI</v>
      </c>
      <c r="D30" s="78" t="s">
        <v>7</v>
      </c>
      <c r="E30" s="73" t="b">
        <v>0</v>
      </c>
      <c r="F30" s="73"/>
      <c r="G30" s="74" t="b">
        <v>0</v>
      </c>
      <c r="H30" s="75" t="s">
        <v>1215</v>
      </c>
      <c r="I30" s="76" t="str">
        <f>IF(K30&gt;1,VLOOKUP(K30,DB!$A$4:$B$500,2,0),"")</f>
        <v/>
      </c>
      <c r="J30" s="77" t="str">
        <f>IF(L30&gt;1,VLOOKUP(L30,DB!$A$4:$B$500,2,0),"")</f>
        <v/>
      </c>
      <c r="K30" s="78"/>
      <c r="L30" s="74"/>
      <c r="M30" s="71" t="str">
        <f>IF(B30&gt;1,VLOOKUP(B30,DB!$D$4:$F$800,3,0),"")</f>
        <v>SUSI AIR</v>
      </c>
      <c r="N30" s="79"/>
      <c r="O30" s="74" t="str">
        <f t="shared" si="1"/>
        <v>RON</v>
      </c>
      <c r="Q30" s="1" t="str">
        <f t="shared" si="2"/>
        <v>NSA13</v>
      </c>
      <c r="R30" s="1" t="str">
        <f t="shared" si="3"/>
        <v>RON</v>
      </c>
      <c r="S30" s="1" t="str">
        <f t="shared" si="4"/>
        <v>AVANTI</v>
      </c>
      <c r="T30" s="1" t="str">
        <f t="shared" si="5"/>
        <v>PK-BVX</v>
      </c>
      <c r="U30" s="1" t="str">
        <f t="shared" si="6"/>
        <v>SUSI AIR</v>
      </c>
    </row>
    <row r="31" ht="15.75" customHeight="1">
      <c r="A31" s="81">
        <v>14.0</v>
      </c>
      <c r="B31" s="81" t="s">
        <v>968</v>
      </c>
      <c r="C31" s="81" t="str">
        <f>IF(B31&gt;1,VLOOKUP(B31,DB!$D$4:$E$800,2,0),"")</f>
        <v>HK 850</v>
      </c>
      <c r="D31" s="88" t="s">
        <v>7</v>
      </c>
      <c r="E31" s="83" t="b">
        <v>0</v>
      </c>
      <c r="F31" s="83"/>
      <c r="G31" s="84" t="b">
        <v>0</v>
      </c>
      <c r="H31" s="85" t="s">
        <v>1319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">
        <v>1214</v>
      </c>
      <c r="N31" s="89"/>
      <c r="O31" s="84" t="str">
        <f t="shared" si="1"/>
        <v>RON</v>
      </c>
      <c r="Q31" s="1" t="str">
        <f t="shared" si="2"/>
        <v>NSA14</v>
      </c>
      <c r="R31" s="1" t="str">
        <f t="shared" si="3"/>
        <v>RON</v>
      </c>
      <c r="S31" s="1" t="str">
        <f t="shared" si="4"/>
        <v>HK 850</v>
      </c>
      <c r="T31" s="1" t="str">
        <f t="shared" si="5"/>
        <v>T7-TUN</v>
      </c>
      <c r="U31" s="1" t="str">
        <f t="shared" si="6"/>
        <v>KARISMA</v>
      </c>
    </row>
    <row r="32" ht="15.75" customHeight="1">
      <c r="A32" s="71">
        <v>15.0</v>
      </c>
      <c r="B32" s="71" t="s">
        <v>745</v>
      </c>
      <c r="C32" s="71" t="str">
        <f>IF(B32&gt;1,VLOOKUP(B32,DB!$D$4:$E$800,2,0),"")</f>
        <v>G IV</v>
      </c>
      <c r="D32" s="78" t="s">
        <v>7</v>
      </c>
      <c r="E32" s="73" t="b">
        <v>0</v>
      </c>
      <c r="F32" s="73"/>
      <c r="G32" s="74" t="b">
        <v>0</v>
      </c>
      <c r="H32" s="75" t="s">
        <v>1217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tr">
        <f>IF(B32&gt;1,VLOOKUP(B32,DB!$D$4:$F$800,3,0),"")</f>
        <v>JETSET</v>
      </c>
      <c r="N32" s="79"/>
      <c r="O32" s="74" t="str">
        <f t="shared" si="1"/>
        <v>RON</v>
      </c>
      <c r="Q32" s="1" t="str">
        <f t="shared" si="2"/>
        <v>SA01</v>
      </c>
      <c r="R32" s="1" t="str">
        <f t="shared" si="3"/>
        <v>RON</v>
      </c>
      <c r="S32" s="1" t="str">
        <f t="shared" si="4"/>
        <v>G IV</v>
      </c>
      <c r="T32" s="1" t="str">
        <f t="shared" si="5"/>
        <v>PK-BON</v>
      </c>
      <c r="U32" s="1" t="str">
        <f t="shared" si="6"/>
        <v>JETSET</v>
      </c>
    </row>
    <row r="33" ht="15.75" customHeight="1">
      <c r="A33" s="81">
        <v>16.0</v>
      </c>
      <c r="B33" s="81" t="s">
        <v>806</v>
      </c>
      <c r="C33" s="81" t="str">
        <f>IF(B33&gt;1,VLOOKUP(B33,DB!$D$4:$E$800,2,0),"")</f>
        <v>EC 135</v>
      </c>
      <c r="D33" s="88" t="s">
        <v>7</v>
      </c>
      <c r="E33" s="83" t="b">
        <v>0</v>
      </c>
      <c r="F33" s="83"/>
      <c r="G33" s="84" t="b">
        <v>0</v>
      </c>
      <c r="H33" s="85" t="s">
        <v>1219</v>
      </c>
      <c r="I33" s="86" t="str">
        <f>IF(K33&gt;1,VLOOKUP(K33,DB!$A$4:$B$500,2,0),"")</f>
        <v/>
      </c>
      <c r="J33" s="87" t="str">
        <f>IF(L33&gt;1,VLOOKUP(L33,DB!$A$4:$B$500,2,0),"")</f>
        <v/>
      </c>
      <c r="K33" s="88"/>
      <c r="L33" s="84"/>
      <c r="M33" s="81" t="str">
        <f>IF(B33&gt;1,VLOOKUP(B33,DB!$D$4:$F$800,3,0),"")</f>
        <v>PREMI</v>
      </c>
      <c r="N33" s="89"/>
      <c r="O33" s="84" t="str">
        <f t="shared" si="1"/>
        <v>RON</v>
      </c>
      <c r="Q33" s="1" t="str">
        <f t="shared" si="2"/>
        <v>SA02</v>
      </c>
      <c r="R33" s="1" t="str">
        <f t="shared" si="3"/>
        <v>RON</v>
      </c>
      <c r="S33" s="1" t="str">
        <f t="shared" si="4"/>
        <v>EC 135</v>
      </c>
      <c r="T33" s="1" t="str">
        <f t="shared" si="5"/>
        <v>PK-RJH</v>
      </c>
      <c r="U33" s="1" t="str">
        <f t="shared" si="6"/>
        <v>PREMI</v>
      </c>
    </row>
    <row r="34" ht="15.75" customHeight="1">
      <c r="A34" s="71">
        <v>17.0</v>
      </c>
      <c r="B34" s="71" t="s">
        <v>912</v>
      </c>
      <c r="C34" s="71" t="str">
        <f>IF(B34&gt;1,VLOOKUP(B34,DB!$D$4:$E$800,2,0),"")</f>
        <v>GLEX</v>
      </c>
      <c r="D34" s="78" t="s">
        <v>7</v>
      </c>
      <c r="E34" s="73" t="b">
        <v>0</v>
      </c>
      <c r="F34" s="73"/>
      <c r="G34" s="74" t="b">
        <v>0</v>
      </c>
      <c r="H34" s="75" t="s">
        <v>1220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">
        <v>1214</v>
      </c>
      <c r="N34" s="79"/>
      <c r="O34" s="74" t="str">
        <f t="shared" si="1"/>
        <v>RON</v>
      </c>
      <c r="Q34" s="1" t="str">
        <f t="shared" si="2"/>
        <v>SA03</v>
      </c>
      <c r="R34" s="1" t="str">
        <f t="shared" si="3"/>
        <v>RON</v>
      </c>
      <c r="S34" s="1" t="str">
        <f t="shared" si="4"/>
        <v>GLEX</v>
      </c>
      <c r="T34" s="1" t="str">
        <f t="shared" si="5"/>
        <v>M-JGVJ</v>
      </c>
      <c r="U34" s="1" t="str">
        <f t="shared" si="6"/>
        <v>KARISMA</v>
      </c>
    </row>
    <row r="35" ht="15.75" customHeight="1">
      <c r="A35" s="81">
        <v>18.0</v>
      </c>
      <c r="B35" s="81" t="s">
        <v>978</v>
      </c>
      <c r="C35" s="81" t="str">
        <f>IF(B35&gt;1,VLOOKUP(B35,DB!$D$4:$E$800,2,0),"")</f>
        <v>EMB 135</v>
      </c>
      <c r="D35" s="88" t="s">
        <v>7</v>
      </c>
      <c r="E35" s="83" t="b">
        <v>0</v>
      </c>
      <c r="F35" s="83"/>
      <c r="G35" s="84" t="b">
        <v>0</v>
      </c>
      <c r="H35" s="85" t="s">
        <v>1223</v>
      </c>
      <c r="I35" s="86" t="str">
        <f>IF(K35&gt;1,VLOOKUP(K35,DB!$A$4:$B$500,2,0),"")</f>
        <v/>
      </c>
      <c r="J35" s="87" t="str">
        <f>IF(L35&gt;1,VLOOKUP(L35,DB!$A$4:$B$500,2,0),"")</f>
        <v/>
      </c>
      <c r="K35" s="88"/>
      <c r="L35" s="84"/>
      <c r="M35" s="81" t="s">
        <v>1214</v>
      </c>
      <c r="N35" s="89"/>
      <c r="O35" s="84" t="str">
        <f t="shared" si="1"/>
        <v>RON</v>
      </c>
      <c r="Q35" s="1" t="str">
        <f t="shared" si="2"/>
        <v>SA04</v>
      </c>
      <c r="R35" s="1" t="str">
        <f t="shared" si="3"/>
        <v>RON</v>
      </c>
      <c r="S35" s="1" t="str">
        <f t="shared" si="4"/>
        <v>EMB 135</v>
      </c>
      <c r="T35" s="1" t="str">
        <f t="shared" si="5"/>
        <v>VP-CLL</v>
      </c>
      <c r="U35" s="1" t="str">
        <f t="shared" si="6"/>
        <v>KARISMA</v>
      </c>
    </row>
    <row r="36" ht="15.75" customHeight="1">
      <c r="A36" s="71">
        <v>19.0</v>
      </c>
      <c r="B36" s="71" t="s">
        <v>893</v>
      </c>
      <c r="C36" s="71" t="str">
        <f>IF(B36&gt;1,VLOOKUP(B36,DB!$D$4:$E$800,2,0),"")</f>
        <v>G VI</v>
      </c>
      <c r="D36" s="78" t="s">
        <v>7</v>
      </c>
      <c r="E36" s="73" t="b">
        <v>0</v>
      </c>
      <c r="F36" s="73"/>
      <c r="G36" s="74" t="b">
        <v>0</v>
      </c>
      <c r="H36" s="75" t="s">
        <v>1224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">
        <v>1211</v>
      </c>
      <c r="N36" s="79"/>
      <c r="O36" s="74" t="str">
        <f t="shared" si="1"/>
        <v>RON</v>
      </c>
      <c r="Q36" s="1" t="str">
        <f t="shared" si="2"/>
        <v>SA05</v>
      </c>
      <c r="R36" s="1" t="str">
        <f t="shared" si="3"/>
        <v>RON</v>
      </c>
      <c r="S36" s="1" t="str">
        <f t="shared" si="4"/>
        <v>G VI</v>
      </c>
      <c r="T36" s="1" t="str">
        <f t="shared" si="5"/>
        <v>T7-X14</v>
      </c>
      <c r="U36" s="1" t="str">
        <f t="shared" si="6"/>
        <v>AFM</v>
      </c>
    </row>
    <row r="37" ht="15.75" customHeight="1">
      <c r="A37" s="81">
        <v>20.0</v>
      </c>
      <c r="B37" s="81" t="s">
        <v>967</v>
      </c>
      <c r="C37" s="81" t="str">
        <f>IF(B37&gt;1,VLOOKUP(B37,DB!$D$4:$E$800,2,0),"")</f>
        <v>EMB 135</v>
      </c>
      <c r="D37" s="88" t="s">
        <v>7</v>
      </c>
      <c r="E37" s="83" t="b">
        <v>0</v>
      </c>
      <c r="F37" s="83"/>
      <c r="G37" s="84" t="b">
        <v>0</v>
      </c>
      <c r="H37" s="85" t="s">
        <v>1226</v>
      </c>
      <c r="I37" s="86" t="str">
        <f>IF(K37&gt;1,VLOOKUP(K37,DB!$A$4:$B$500,2,0),"")</f>
        <v/>
      </c>
      <c r="J37" s="87" t="str">
        <f>IF(L37&gt;1,VLOOKUP(L37,DB!$A$4:$B$500,2,0),"")</f>
        <v/>
      </c>
      <c r="K37" s="88"/>
      <c r="L37" s="84"/>
      <c r="M37" s="81" t="s">
        <v>1211</v>
      </c>
      <c r="N37" s="89"/>
      <c r="O37" s="84" t="str">
        <f t="shared" si="1"/>
        <v>RON</v>
      </c>
      <c r="Q37" s="1" t="str">
        <f t="shared" si="2"/>
        <v>SA06</v>
      </c>
      <c r="R37" s="1" t="str">
        <f t="shared" si="3"/>
        <v>RON</v>
      </c>
      <c r="S37" s="1" t="str">
        <f t="shared" si="4"/>
        <v>EMB 135</v>
      </c>
      <c r="T37" s="1" t="str">
        <f t="shared" si="5"/>
        <v>T7-MPI</v>
      </c>
      <c r="U37" s="1" t="str">
        <f t="shared" si="6"/>
        <v>AFM</v>
      </c>
    </row>
    <row r="38" ht="15.75" customHeight="1">
      <c r="A38" s="71">
        <v>21.0</v>
      </c>
      <c r="B38" s="71" t="s">
        <v>915</v>
      </c>
      <c r="C38" s="71" t="str">
        <f>IF(B38&gt;1,VLOOKUP(B38,DB!$D$4:$E$800,2,0),"")</f>
        <v>GLEX</v>
      </c>
      <c r="D38" s="78" t="s">
        <v>7</v>
      </c>
      <c r="E38" s="73" t="b">
        <v>0</v>
      </c>
      <c r="F38" s="73">
        <v>0.2604166666666667</v>
      </c>
      <c r="G38" s="74" t="b">
        <v>1</v>
      </c>
      <c r="H38" s="75" t="s">
        <v>1228</v>
      </c>
      <c r="I38" s="76" t="str">
        <f>IF(K38&gt;1,VLOOKUP(K38,DB!$A$4:$B$500,2,0),"")</f>
        <v>EX RON</v>
      </c>
      <c r="J38" s="74" t="s">
        <v>1227</v>
      </c>
      <c r="K38" s="78" t="s">
        <v>7</v>
      </c>
      <c r="L38" s="74"/>
      <c r="M38" s="71" t="s">
        <v>810</v>
      </c>
      <c r="N38" s="79"/>
      <c r="O38" s="74" t="str">
        <f t="shared" si="1"/>
        <v/>
      </c>
      <c r="Q38" s="1" t="str">
        <f t="shared" si="2"/>
        <v/>
      </c>
      <c r="R38" s="1" t="str">
        <f t="shared" si="3"/>
        <v/>
      </c>
      <c r="S38" s="1" t="str">
        <f t="shared" si="4"/>
        <v/>
      </c>
      <c r="T38" s="1" t="str">
        <f t="shared" si="5"/>
        <v/>
      </c>
      <c r="U38" s="1" t="str">
        <f t="shared" si="6"/>
        <v/>
      </c>
    </row>
    <row r="39" ht="15.75" customHeight="1">
      <c r="A39" s="81">
        <v>22.0</v>
      </c>
      <c r="B39" s="81" t="s">
        <v>345</v>
      </c>
      <c r="C39" s="81" t="str">
        <f>IF(B39&gt;1,VLOOKUP(B39,DB!$D$4:$E$800,2,0),"")</f>
        <v>ATR 72</v>
      </c>
      <c r="D39" s="88" t="s">
        <v>7</v>
      </c>
      <c r="E39" s="91" t="b">
        <v>0</v>
      </c>
      <c r="F39" s="83"/>
      <c r="G39" s="92" t="b">
        <v>0</v>
      </c>
      <c r="H39" s="85" t="s">
        <v>1230</v>
      </c>
      <c r="I39" s="86" t="str">
        <f>IF(K39&gt;1,VLOOKUP(K39,DB!$A$4:$B$500,2,0),"")</f>
        <v/>
      </c>
      <c r="J39" s="87" t="str">
        <f>IF(L39&gt;1,VLOOKUP(L39,DB!$A$4:$B$500,2,0),"")</f>
        <v/>
      </c>
      <c r="K39" s="88"/>
      <c r="L39" s="84"/>
      <c r="M39" s="81" t="str">
        <f>IF(B39&gt;1,VLOOKUP(B39,DB!$D$4:$F$800,3,0),"")</f>
        <v>CITILINK</v>
      </c>
      <c r="N39" s="89"/>
      <c r="O39" s="84" t="str">
        <f t="shared" si="1"/>
        <v>RON</v>
      </c>
      <c r="Q39" s="1" t="str">
        <f t="shared" si="2"/>
        <v>SA08</v>
      </c>
      <c r="R39" s="1" t="str">
        <f t="shared" si="3"/>
        <v>RON</v>
      </c>
      <c r="S39" s="1" t="str">
        <f t="shared" si="4"/>
        <v>ATR 72</v>
      </c>
      <c r="T39" s="1" t="str">
        <f t="shared" si="5"/>
        <v>PK-GJT</v>
      </c>
      <c r="U39" s="1" t="str">
        <f t="shared" si="6"/>
        <v>CITILINK</v>
      </c>
    </row>
    <row r="40" ht="15.75" customHeight="1">
      <c r="A40" s="71">
        <v>23.0</v>
      </c>
      <c r="B40" s="71" t="s">
        <v>315</v>
      </c>
      <c r="C40" s="71" t="str">
        <f>IF(B40&gt;1,VLOOKUP(B40,DB!$D$4:$E$800,2,0),"")</f>
        <v>A 320</v>
      </c>
      <c r="D40" s="78" t="s">
        <v>7</v>
      </c>
      <c r="E40" s="93" t="b">
        <v>0</v>
      </c>
      <c r="F40" s="73">
        <v>0.3020833333333333</v>
      </c>
      <c r="G40" s="94" t="b">
        <v>1</v>
      </c>
      <c r="H40" s="75" t="s">
        <v>1231</v>
      </c>
      <c r="I40" s="76" t="str">
        <f>IF(K40&gt;1,VLOOKUP(K40,DB!$A$4:$B$500,2,0),"")</f>
        <v>EX RON</v>
      </c>
      <c r="J40" s="74" t="s">
        <v>1247</v>
      </c>
      <c r="K40" s="78" t="s">
        <v>7</v>
      </c>
      <c r="L40" s="74"/>
      <c r="M40" s="71" t="str">
        <f>IF(B40&gt;1,VLOOKUP(B40,DB!$D$4:$F$800,3,0),"")</f>
        <v>BATIK AIR</v>
      </c>
      <c r="N40" s="13"/>
      <c r="O40" s="74" t="str">
        <f t="shared" si="1"/>
        <v/>
      </c>
      <c r="Q40" s="1" t="str">
        <f t="shared" si="2"/>
        <v/>
      </c>
      <c r="R40" s="1" t="str">
        <f t="shared" si="3"/>
        <v/>
      </c>
      <c r="S40" s="1" t="str">
        <f t="shared" si="4"/>
        <v/>
      </c>
      <c r="T40" s="1" t="str">
        <f t="shared" si="5"/>
        <v/>
      </c>
      <c r="U40" s="1" t="str">
        <f t="shared" si="6"/>
        <v/>
      </c>
    </row>
    <row r="41" ht="15.75" customHeight="1">
      <c r="A41" s="81">
        <v>24.0</v>
      </c>
      <c r="B41" s="81" t="s">
        <v>1064</v>
      </c>
      <c r="C41" s="81" t="str">
        <f>IF(B41&gt;1,VLOOKUP(B41,DB!$D$4:$E$800,2,0),"")</f>
        <v>EMB 135</v>
      </c>
      <c r="D41" s="88" t="s">
        <v>7</v>
      </c>
      <c r="E41" s="95" t="b">
        <v>0</v>
      </c>
      <c r="F41" s="83"/>
      <c r="G41" s="92" t="b">
        <v>0</v>
      </c>
      <c r="H41" s="85" t="s">
        <v>1233</v>
      </c>
      <c r="I41" s="86" t="str">
        <f>IF(K41&gt;1,VLOOKUP(K41,DB!$A$4:$B$500,2,0),"")</f>
        <v/>
      </c>
      <c r="J41" s="87" t="str">
        <f>IF(L41&gt;1,VLOOKUP(L41,DB!$A$4:$B$500,2,0),"")</f>
        <v/>
      </c>
      <c r="K41" s="88"/>
      <c r="L41" s="84"/>
      <c r="M41" s="81" t="s">
        <v>1214</v>
      </c>
      <c r="N41" s="96"/>
      <c r="O41" s="84" t="str">
        <f t="shared" si="1"/>
        <v>RON</v>
      </c>
      <c r="Q41" s="1" t="str">
        <f t="shared" si="2"/>
        <v>SA10</v>
      </c>
      <c r="R41" s="1" t="str">
        <f t="shared" si="3"/>
        <v>RON</v>
      </c>
      <c r="S41" s="1" t="str">
        <f t="shared" si="4"/>
        <v>EMB 135</v>
      </c>
      <c r="T41" s="1" t="str">
        <f t="shared" si="5"/>
        <v>T7-GBS</v>
      </c>
      <c r="U41" s="1" t="str">
        <f t="shared" si="6"/>
        <v>KARISMA</v>
      </c>
    </row>
    <row r="42" ht="15.75" customHeight="1">
      <c r="A42" s="97">
        <v>25.0</v>
      </c>
      <c r="B42" s="71" t="s">
        <v>1144</v>
      </c>
      <c r="C42" s="71" t="str">
        <f>IF(B42&gt;1,VLOOKUP(B42,DB!$D$4:$E$800,2,0),"")</f>
        <v>G 7500</v>
      </c>
      <c r="D42" s="78" t="s">
        <v>7</v>
      </c>
      <c r="E42" s="98" t="b">
        <v>0</v>
      </c>
      <c r="F42" s="73">
        <v>0.5159722222222223</v>
      </c>
      <c r="G42" s="94" t="b">
        <v>1</v>
      </c>
      <c r="H42" s="75" t="s">
        <v>1234</v>
      </c>
      <c r="I42" s="76" t="str">
        <f>IF(K42&gt;1,VLOOKUP(K42,DB!$A$4:$B$500,2,0),"")</f>
        <v>EX RON</v>
      </c>
      <c r="J42" s="74" t="s">
        <v>1216</v>
      </c>
      <c r="K42" s="78" t="s">
        <v>7</v>
      </c>
      <c r="L42" s="74"/>
      <c r="M42" s="71" t="s">
        <v>787</v>
      </c>
      <c r="N42" s="13"/>
      <c r="O42" s="74" t="str">
        <f t="shared" si="1"/>
        <v/>
      </c>
      <c r="Q42" s="1" t="str">
        <f t="shared" si="2"/>
        <v/>
      </c>
      <c r="R42" s="1" t="str">
        <f t="shared" si="3"/>
        <v/>
      </c>
      <c r="S42" s="1" t="str">
        <f t="shared" si="4"/>
        <v/>
      </c>
      <c r="T42" s="1" t="str">
        <f t="shared" si="5"/>
        <v/>
      </c>
      <c r="U42" s="1" t="str">
        <f t="shared" si="6"/>
        <v/>
      </c>
    </row>
    <row r="43" ht="15.75" customHeight="1">
      <c r="A43" s="81">
        <v>26.0</v>
      </c>
      <c r="B43" s="81" t="s">
        <v>326</v>
      </c>
      <c r="C43" s="81" t="str">
        <f>IF(B43&gt;1,VLOOKUP(B43,DB!$D$4:$E$800,2,0),"")</f>
        <v>A 320</v>
      </c>
      <c r="D43" s="88" t="s">
        <v>7</v>
      </c>
      <c r="E43" s="95" t="b">
        <v>0</v>
      </c>
      <c r="F43" s="83">
        <v>0.21388888888888888</v>
      </c>
      <c r="G43" s="92" t="b">
        <v>1</v>
      </c>
      <c r="H43" s="85" t="s">
        <v>1235</v>
      </c>
      <c r="I43" s="86" t="str">
        <f>IF(K43&gt;1,VLOOKUP(K43,DB!$A$4:$B$500,2,0),"")</f>
        <v>EX RON</v>
      </c>
      <c r="J43" s="84" t="s">
        <v>1225</v>
      </c>
      <c r="K43" s="88" t="s">
        <v>7</v>
      </c>
      <c r="L43" s="84"/>
      <c r="M43" s="81" t="str">
        <f>IF(B43&gt;1,VLOOKUP(B43,DB!$D$4:$F$800,3,0),"")</f>
        <v>BATIK AIR</v>
      </c>
      <c r="N43" s="89"/>
      <c r="O43" s="84" t="str">
        <f t="shared" si="1"/>
        <v/>
      </c>
      <c r="Q43" s="1" t="str">
        <f t="shared" si="2"/>
        <v/>
      </c>
      <c r="R43" s="1" t="str">
        <f t="shared" si="3"/>
        <v/>
      </c>
      <c r="S43" s="1" t="str">
        <f t="shared" si="4"/>
        <v/>
      </c>
      <c r="T43" s="1" t="str">
        <f t="shared" si="5"/>
        <v/>
      </c>
      <c r="U43" s="1" t="str">
        <f t="shared" si="6"/>
        <v/>
      </c>
    </row>
    <row r="44" ht="15.75" customHeight="1">
      <c r="A44" s="71">
        <v>27.0</v>
      </c>
      <c r="B44" s="71" t="s">
        <v>332</v>
      </c>
      <c r="C44" s="71" t="str">
        <f>IF(B44&gt;1,VLOOKUP(B44,DB!$D$4:$E$800,2,0),"")</f>
        <v>GLEX</v>
      </c>
      <c r="D44" s="78" t="s">
        <v>7</v>
      </c>
      <c r="E44" s="98" t="b">
        <v>0</v>
      </c>
      <c r="F44" s="73">
        <v>0.6076388888888888</v>
      </c>
      <c r="G44" s="94" t="b">
        <v>1</v>
      </c>
      <c r="H44" s="75" t="s">
        <v>1241</v>
      </c>
      <c r="I44" s="76" t="str">
        <f>IF(K44&gt;1,VLOOKUP(K44,DB!$A$4:$B$500,2,0),"")</f>
        <v>EX RON</v>
      </c>
      <c r="J44" s="74" t="s">
        <v>1237</v>
      </c>
      <c r="K44" s="78" t="s">
        <v>7</v>
      </c>
      <c r="L44" s="74"/>
      <c r="M44" s="71" t="str">
        <f>IF(B44&gt;1,VLOOKUP(B44,DB!$D$4:$F$800,3,0),"")</f>
        <v>BIOMANTARA</v>
      </c>
      <c r="N44" s="13"/>
      <c r="O44" s="74" t="str">
        <f t="shared" si="1"/>
        <v/>
      </c>
      <c r="Q44" s="1" t="str">
        <f t="shared" si="2"/>
        <v/>
      </c>
      <c r="R44" s="1" t="str">
        <f t="shared" si="3"/>
        <v/>
      </c>
      <c r="S44" s="1" t="str">
        <f t="shared" si="4"/>
        <v/>
      </c>
      <c r="T44" s="1" t="str">
        <f t="shared" si="5"/>
        <v/>
      </c>
      <c r="U44" s="1" t="str">
        <f t="shared" si="6"/>
        <v/>
      </c>
    </row>
    <row r="45" ht="15.75" customHeight="1">
      <c r="A45" s="81">
        <v>28.0</v>
      </c>
      <c r="B45" s="81" t="s">
        <v>1142</v>
      </c>
      <c r="C45" s="81" t="str">
        <f>IF(B45&gt;1,VLOOKUP(B45,DB!$D$4:$E$800,2,0),"")</f>
        <v>EMB 135</v>
      </c>
      <c r="D45" s="88" t="s">
        <v>7</v>
      </c>
      <c r="E45" s="91" t="b">
        <v>0</v>
      </c>
      <c r="F45" s="83"/>
      <c r="G45" s="92" t="b">
        <v>0</v>
      </c>
      <c r="H45" s="85" t="s">
        <v>1243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">
        <v>1310</v>
      </c>
      <c r="N45" s="89"/>
      <c r="O45" s="84" t="str">
        <f t="shared" si="1"/>
        <v>RON</v>
      </c>
      <c r="Q45" s="1" t="str">
        <f t="shared" si="2"/>
        <v>RE03</v>
      </c>
      <c r="R45" s="1" t="str">
        <f t="shared" si="3"/>
        <v>RON</v>
      </c>
      <c r="S45" s="1" t="str">
        <f t="shared" si="4"/>
        <v>EMB 135</v>
      </c>
      <c r="T45" s="1" t="str">
        <f t="shared" si="5"/>
        <v>T7-MRC</v>
      </c>
      <c r="U45" s="1" t="str">
        <f t="shared" si="6"/>
        <v>BGS</v>
      </c>
    </row>
    <row r="46" ht="15.75" customHeight="1">
      <c r="A46" s="71">
        <v>29.0</v>
      </c>
      <c r="B46" s="71" t="s">
        <v>964</v>
      </c>
      <c r="C46" s="71" t="str">
        <f>IF(B46&gt;1,VLOOKUP(B46,DB!$D$4:$E$800,2,0),"")</f>
        <v>G IV</v>
      </c>
      <c r="D46" s="78" t="s">
        <v>7</v>
      </c>
      <c r="E46" s="93" t="b">
        <v>0</v>
      </c>
      <c r="F46" s="73"/>
      <c r="G46" s="94" t="b">
        <v>0</v>
      </c>
      <c r="H46" s="75" t="s">
        <v>1244</v>
      </c>
      <c r="I46" s="76" t="str">
        <f>IF(K46&gt;1,VLOOKUP(K46,DB!$A$4:$B$500,2,0),"")</f>
        <v/>
      </c>
      <c r="J46" s="77" t="str">
        <f>IF(L46&gt;1,VLOOKUP(L46,DB!$A$4:$B$500,2,0),"")</f>
        <v/>
      </c>
      <c r="K46" s="78"/>
      <c r="L46" s="74"/>
      <c r="M46" s="71" t="s">
        <v>1211</v>
      </c>
      <c r="N46" s="13"/>
      <c r="O46" s="74" t="str">
        <f t="shared" si="1"/>
        <v>RON</v>
      </c>
      <c r="Q46" s="1" t="str">
        <f t="shared" si="2"/>
        <v>RE04</v>
      </c>
      <c r="R46" s="1" t="str">
        <f t="shared" si="3"/>
        <v>RON</v>
      </c>
      <c r="S46" s="1" t="str">
        <f t="shared" si="4"/>
        <v>G IV</v>
      </c>
      <c r="T46" s="1" t="str">
        <f t="shared" si="5"/>
        <v>T7-HNA</v>
      </c>
      <c r="U46" s="1" t="str">
        <f t="shared" si="6"/>
        <v>AFM</v>
      </c>
    </row>
    <row r="47" ht="15.75" customHeight="1">
      <c r="A47" s="81">
        <v>30.0</v>
      </c>
      <c r="B47" s="81" t="s">
        <v>832</v>
      </c>
      <c r="C47" s="81" t="str">
        <f>IF(B47&gt;1,VLOOKUP(B47,DB!$D$4:$E$800,2,0),"")</f>
        <v>ATR 72</v>
      </c>
      <c r="D47" s="88" t="s">
        <v>7</v>
      </c>
      <c r="E47" s="95" t="b">
        <v>0</v>
      </c>
      <c r="F47" s="83">
        <v>0.9361111111111111</v>
      </c>
      <c r="G47" s="92" t="b">
        <v>1</v>
      </c>
      <c r="H47" s="85" t="s">
        <v>1245</v>
      </c>
      <c r="I47" s="86" t="str">
        <f>IF(K47&gt;1,VLOOKUP(K47,DB!$A$4:$B$500,2,0),"")</f>
        <v>EX RON</v>
      </c>
      <c r="J47" s="84" t="s">
        <v>1250</v>
      </c>
      <c r="K47" s="88" t="s">
        <v>7</v>
      </c>
      <c r="L47" s="84"/>
      <c r="M47" s="81" t="str">
        <f>IF(B47&gt;1,VLOOKUP(B47,DB!$D$4:$F$800,3,0),"")</f>
        <v>TAS</v>
      </c>
      <c r="N47" s="96"/>
      <c r="O47" s="84" t="str">
        <f t="shared" si="1"/>
        <v/>
      </c>
      <c r="Q47" s="1" t="str">
        <f t="shared" si="2"/>
        <v/>
      </c>
      <c r="R47" s="1" t="str">
        <f t="shared" si="3"/>
        <v/>
      </c>
      <c r="S47" s="1" t="str">
        <f t="shared" si="4"/>
        <v/>
      </c>
      <c r="T47" s="1" t="str">
        <f t="shared" si="5"/>
        <v/>
      </c>
      <c r="U47" s="1" t="str">
        <f t="shared" si="6"/>
        <v/>
      </c>
    </row>
    <row r="48" ht="15.75" customHeight="1">
      <c r="A48" s="71">
        <v>31.0</v>
      </c>
      <c r="B48" s="71" t="s">
        <v>407</v>
      </c>
      <c r="C48" s="71" t="str">
        <f>IF(B48&gt;1,VLOOKUP(B48,DB!$D$4:$E$800,2,0),"")</f>
        <v>A 320</v>
      </c>
      <c r="D48" s="78" t="s">
        <v>7</v>
      </c>
      <c r="E48" s="98" t="b">
        <v>0</v>
      </c>
      <c r="F48" s="73">
        <v>0.28873098379699513</v>
      </c>
      <c r="G48" s="94" t="b">
        <v>1</v>
      </c>
      <c r="H48" s="75" t="s">
        <v>1229</v>
      </c>
      <c r="I48" s="76" t="str">
        <f>IF(K48&gt;1,VLOOKUP(K48,DB!$A$4:$B$500,2,0),"")</f>
        <v>EX RON</v>
      </c>
      <c r="J48" s="77" t="str">
        <f>IF(L48&gt;1,VLOOKUP(L48,DB!$A$4:$B$500,2,0),"")</f>
        <v>WIMN</v>
      </c>
      <c r="K48" s="78" t="s">
        <v>7</v>
      </c>
      <c r="L48" s="74" t="s">
        <v>494</v>
      </c>
      <c r="M48" s="71" t="str">
        <f>IF(B48&gt;1,VLOOKUP(B48,DB!$D$4:$F$800,3,0),"")</f>
        <v>CITILINK</v>
      </c>
      <c r="N48" s="79"/>
      <c r="O48" s="74" t="str">
        <f t="shared" si="1"/>
        <v/>
      </c>
      <c r="Q48" s="1" t="str">
        <f t="shared" si="2"/>
        <v/>
      </c>
      <c r="R48" s="1" t="str">
        <f t="shared" si="3"/>
        <v/>
      </c>
      <c r="S48" s="1" t="str">
        <f t="shared" si="4"/>
        <v/>
      </c>
      <c r="T48" s="1" t="str">
        <f t="shared" si="5"/>
        <v/>
      </c>
      <c r="U48" s="1" t="str">
        <f t="shared" si="6"/>
        <v/>
      </c>
    </row>
    <row r="49" ht="15.75" customHeight="1">
      <c r="A49" s="81">
        <v>32.0</v>
      </c>
      <c r="B49" s="81" t="s">
        <v>510</v>
      </c>
      <c r="C49" s="81" t="str">
        <f>IF(B49&gt;1,VLOOKUP(B49,DB!$D$4:$E$800,2,0),"")</f>
        <v>ATR 72</v>
      </c>
      <c r="D49" s="88" t="s">
        <v>7</v>
      </c>
      <c r="E49" s="95" t="b">
        <v>0</v>
      </c>
      <c r="F49" s="83">
        <v>0.24166666666666667</v>
      </c>
      <c r="G49" s="92" t="b">
        <v>1</v>
      </c>
      <c r="H49" s="85" t="s">
        <v>1246</v>
      </c>
      <c r="I49" s="86" t="str">
        <f>IF(K49&gt;1,VLOOKUP(K49,DB!$A$4:$B$500,2,0),"")</f>
        <v>EX RON</v>
      </c>
      <c r="J49" s="87" t="str">
        <f>IF(L49&gt;1,VLOOKUP(L49,DB!$A$4:$B$500,2,0),"")</f>
        <v>WAHH</v>
      </c>
      <c r="K49" s="88" t="s">
        <v>7</v>
      </c>
      <c r="L49" s="84" t="s">
        <v>591</v>
      </c>
      <c r="M49" s="81" t="str">
        <f>IF(B49&gt;1,VLOOKUP(B49,DB!$D$4:$F$800,3,0),"")</f>
        <v>CITILINK</v>
      </c>
      <c r="N49" s="89"/>
      <c r="O49" s="84" t="str">
        <f t="shared" si="1"/>
        <v/>
      </c>
      <c r="Q49" s="1" t="str">
        <f t="shared" si="2"/>
        <v/>
      </c>
      <c r="R49" s="1" t="str">
        <f t="shared" si="3"/>
        <v/>
      </c>
      <c r="S49" s="1" t="str">
        <f t="shared" si="4"/>
        <v/>
      </c>
      <c r="T49" s="1" t="str">
        <f t="shared" si="5"/>
        <v/>
      </c>
      <c r="U49" s="1" t="str">
        <f t="shared" si="6"/>
        <v/>
      </c>
    </row>
    <row r="50" ht="15.75" customHeight="1">
      <c r="A50" s="71">
        <v>33.0</v>
      </c>
      <c r="B50" s="71" t="s">
        <v>554</v>
      </c>
      <c r="C50" s="71" t="str">
        <f>IF(B50&gt;1,VLOOKUP(B50,DB!$D$4:$E$800,2,0),"")</f>
        <v>B 738</v>
      </c>
      <c r="D50" s="78" t="s">
        <v>7</v>
      </c>
      <c r="E50" s="98" t="b">
        <v>0</v>
      </c>
      <c r="F50" s="73">
        <v>0.25416666666666665</v>
      </c>
      <c r="G50" s="94" t="b">
        <v>1</v>
      </c>
      <c r="H50" s="75" t="s">
        <v>1247</v>
      </c>
      <c r="I50" s="76" t="str">
        <f>IF(K50&gt;1,VLOOKUP(K50,DB!$A$4:$B$500,2,0),"")</f>
        <v>EX RON</v>
      </c>
      <c r="J50" s="77" t="str">
        <f>IF(L50&gt;1,VLOOKUP(L50,DB!$A$4:$B$500,2,0),"")</f>
        <v>WIMM</v>
      </c>
      <c r="K50" s="78" t="s">
        <v>7</v>
      </c>
      <c r="L50" s="74" t="s">
        <v>77</v>
      </c>
      <c r="M50" s="71" t="str">
        <f>IF(B50&gt;1,VLOOKUP(B50,DB!$D$4:$F$800,3,0),"")</f>
        <v>GARUDA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540</v>
      </c>
      <c r="C51" s="81" t="str">
        <f>IF(B51&gt;1,VLOOKUP(B51,DB!$D$4:$E$800,2,0),"")</f>
        <v>ATR 72</v>
      </c>
      <c r="D51" s="88" t="s">
        <v>7</v>
      </c>
      <c r="E51" s="95" t="b">
        <v>0</v>
      </c>
      <c r="F51" s="83">
        <v>0.3951388888888889</v>
      </c>
      <c r="G51" s="92" t="b">
        <v>1</v>
      </c>
      <c r="H51" s="85" t="s">
        <v>1248</v>
      </c>
      <c r="I51" s="86" t="str">
        <f>IF(K51&gt;1,VLOOKUP(K51,DB!$A$4:$B$500,2,0),"")</f>
        <v>EX RON</v>
      </c>
      <c r="J51" s="84" t="s">
        <v>1255</v>
      </c>
      <c r="K51" s="88" t="s">
        <v>7</v>
      </c>
      <c r="L51" s="84"/>
      <c r="M51" s="81" t="str">
        <f>IF(B51&gt;1,VLOOKUP(B51,DB!$D$4:$F$800,3,0),"")</f>
        <v>FLY JAYA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763</v>
      </c>
      <c r="C52" s="71" t="str">
        <f>IF(B52&gt;1,VLOOKUP(B52,DB!$D$4:$E$800,2,0),"")</f>
        <v>ATR 72</v>
      </c>
      <c r="D52" s="78" t="s">
        <v>7</v>
      </c>
      <c r="E52" s="98" t="b">
        <v>0</v>
      </c>
      <c r="F52" s="73">
        <v>0.20833333333333334</v>
      </c>
      <c r="G52" s="94" t="b">
        <v>1</v>
      </c>
      <c r="H52" s="75" t="s">
        <v>1249</v>
      </c>
      <c r="I52" s="76" t="str">
        <f>IF(K52&gt;1,VLOOKUP(K52,DB!$A$4:$B$500,2,0),"")</f>
        <v>EX RON</v>
      </c>
      <c r="J52" s="77" t="str">
        <f>IF(L52&gt;1,VLOOKUP(L52,DB!$A$4:$B$500,2,0),"")</f>
        <v>WIDM</v>
      </c>
      <c r="K52" s="78" t="s">
        <v>7</v>
      </c>
      <c r="L52" s="74" t="s">
        <v>470</v>
      </c>
      <c r="M52" s="71" t="str">
        <f>IF(B52&gt;1,VLOOKUP(B52,DB!$D$4:$F$800,3,0),"")</f>
        <v>PELITA</v>
      </c>
      <c r="N52" s="79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322</v>
      </c>
      <c r="C53" s="81" t="str">
        <f>IF(B53&gt;1,VLOOKUP(B53,DB!$D$4:$E$800,2,0),"")</f>
        <v>A 320</v>
      </c>
      <c r="D53" s="88" t="s">
        <v>7</v>
      </c>
      <c r="E53" s="95" t="b">
        <v>0</v>
      </c>
      <c r="F53" s="83">
        <v>0.22083333333333333</v>
      </c>
      <c r="G53" s="92" t="b">
        <v>1</v>
      </c>
      <c r="H53" s="85" t="s">
        <v>1232</v>
      </c>
      <c r="I53" s="86" t="str">
        <f>IF(K53&gt;1,VLOOKUP(K53,DB!$A$4:$B$500,2,0),"")</f>
        <v>EX RON</v>
      </c>
      <c r="J53" s="87" t="str">
        <f>IF(L53&gt;1,VLOOKUP(L53,DB!$A$4:$B$500,2,0),"")</f>
        <v>WARR</v>
      </c>
      <c r="K53" s="88" t="s">
        <v>7</v>
      </c>
      <c r="L53" s="84" t="s">
        <v>239</v>
      </c>
      <c r="M53" s="81" t="str">
        <f>IF(B53&gt;1,VLOOKUP(B53,DB!$D$4:$F$800,3,0),"")</f>
        <v>BATIK AIR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94</v>
      </c>
      <c r="C54" s="71" t="str">
        <f>IF(B54&gt;1,VLOOKUP(B54,DB!$D$4:$E$800,2,0),"")</f>
        <v>A 320</v>
      </c>
      <c r="D54" s="78" t="s">
        <v>7</v>
      </c>
      <c r="E54" s="98" t="b">
        <v>0</v>
      </c>
      <c r="F54" s="73">
        <v>0.375</v>
      </c>
      <c r="G54" s="94" t="b">
        <v>1</v>
      </c>
      <c r="H54" s="75" t="s">
        <v>1250</v>
      </c>
      <c r="I54" s="76" t="str">
        <f>IF(K54&gt;1,VLOOKUP(K54,DB!$A$4:$B$500,2,0),"")</f>
        <v>EX RON</v>
      </c>
      <c r="J54" s="77" t="str">
        <f>IF(L54&gt;1,VLOOKUP(L54,DB!$A$4:$B$500,2,0),"")</f>
        <v>WARR</v>
      </c>
      <c r="K54" s="78" t="s">
        <v>7</v>
      </c>
      <c r="L54" s="74" t="s">
        <v>243</v>
      </c>
      <c r="M54" s="71" t="str">
        <f>IF(B54&gt;1,VLOOKUP(B54,DB!$D$4:$F$800,3,0),"")</f>
        <v>BATIK AIR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193</v>
      </c>
      <c r="C55" s="81" t="str">
        <f>IF(B55&gt;1,VLOOKUP(B55,DB!$D$4:$E$800,2,0),"")</f>
        <v>A 320</v>
      </c>
      <c r="D55" s="88" t="s">
        <v>7</v>
      </c>
      <c r="E55" s="95" t="b">
        <v>0</v>
      </c>
      <c r="F55" s="83">
        <v>0.3506944444444444</v>
      </c>
      <c r="G55" s="92" t="b">
        <v>1</v>
      </c>
      <c r="H55" s="85" t="s">
        <v>1255</v>
      </c>
      <c r="I55" s="86" t="str">
        <f>IF(K55&gt;1,VLOOKUP(K55,DB!$A$4:$B$500,2,0),"")</f>
        <v>EX RON</v>
      </c>
      <c r="J55" s="87" t="str">
        <f>IF(L55&gt;1,VLOOKUP(L55,DB!$A$4:$B$500,2,0),"")</f>
        <v>WAHI</v>
      </c>
      <c r="K55" s="88" t="s">
        <v>7</v>
      </c>
      <c r="L55" s="84" t="s">
        <v>268</v>
      </c>
      <c r="M55" s="81" t="str">
        <f>IF(B55&gt;1,VLOOKUP(B55,DB!$D$4:$F$800,3,0),"")</f>
        <v>BATIK AIR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40</v>
      </c>
      <c r="C56" s="71" t="str">
        <f>IF(B56&gt;1,VLOOKUP(B56,DB!$D$4:$E$800,2,0),"")</f>
        <v>B 734</v>
      </c>
      <c r="D56" s="78" t="s">
        <v>7</v>
      </c>
      <c r="E56" s="98" t="b">
        <v>0</v>
      </c>
      <c r="F56" s="73">
        <v>0.29444444444444445</v>
      </c>
      <c r="G56" s="94" t="b">
        <v>1</v>
      </c>
      <c r="H56" s="75" t="s">
        <v>1251</v>
      </c>
      <c r="I56" s="76" t="str">
        <f>IF(K56&gt;1,VLOOKUP(K56,DB!$A$4:$B$500,2,0),"")</f>
        <v>EX RON</v>
      </c>
      <c r="J56" s="77" t="str">
        <f>IF(L56&gt;1,VLOOKUP(L56,DB!$A$4:$B$500,2,0),"")</f>
        <v>WIOO</v>
      </c>
      <c r="K56" s="78" t="s">
        <v>7</v>
      </c>
      <c r="L56" s="74" t="s">
        <v>51</v>
      </c>
      <c r="M56" s="71" t="str">
        <f>IF(B56&gt;1,VLOOKUP(B56,DB!$D$4:$F$800,3,0),"")</f>
        <v>B. B. N.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34</v>
      </c>
      <c r="C57" s="81" t="str">
        <f>IF(B57&gt;1,VLOOKUP(B57,DB!$D$4:$E$800,2,0),"")</f>
        <v>B 733</v>
      </c>
      <c r="D57" s="88" t="s">
        <v>7</v>
      </c>
      <c r="E57" s="95" t="b">
        <v>0</v>
      </c>
      <c r="F57" s="83">
        <v>0.25833333333333336</v>
      </c>
      <c r="G57" s="92" t="b">
        <v>1</v>
      </c>
      <c r="H57" s="85" t="s">
        <v>1254</v>
      </c>
      <c r="I57" s="86" t="str">
        <f>IF(K57&gt;1,VLOOKUP(K57,DB!$A$4:$B$500,2,0),"")</f>
        <v>EX RON</v>
      </c>
      <c r="J57" s="84" t="s">
        <v>349</v>
      </c>
      <c r="K57" s="88" t="s">
        <v>7</v>
      </c>
      <c r="L57" s="84"/>
      <c r="M57" s="81" t="str">
        <f>IF(B57&gt;1,VLOOKUP(B57,DB!$D$4:$F$800,3,0),"")</f>
        <v>AIRNESIA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326</v>
      </c>
      <c r="C58" s="71" t="str">
        <f>IF(B58&gt;1,VLOOKUP(B58,DB!$D$4:$E$800,2,0),"")</f>
        <v>A 320</v>
      </c>
      <c r="D58" s="72">
        <v>0.22083333333333333</v>
      </c>
      <c r="E58" s="167" t="b">
        <v>1</v>
      </c>
      <c r="F58" s="73">
        <v>0.2861111111111111</v>
      </c>
      <c r="G58" s="74" t="b">
        <v>1</v>
      </c>
      <c r="H58" s="75" t="s">
        <v>1225</v>
      </c>
      <c r="I58" s="112" t="s">
        <v>1235</v>
      </c>
      <c r="J58" s="77" t="str">
        <f>IF(L58&gt;1,VLOOKUP(L58,DB!$A$4:$B$500,2,0),"")</f>
        <v>WARA</v>
      </c>
      <c r="K58" s="78" t="s">
        <v>7</v>
      </c>
      <c r="L58" s="74" t="s">
        <v>298</v>
      </c>
      <c r="M58" s="71" t="str">
        <f>IF(B58&gt;1,VLOOKUP(B58,DB!$D$4:$F$800,3,0),"")</f>
        <v>BATIK AIR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317</v>
      </c>
      <c r="C59" s="81" t="str">
        <f>IF(B59&gt;1,VLOOKUP(B59,DB!$D$4:$E$800,2,0),"")</f>
        <v>A 320</v>
      </c>
      <c r="D59" s="82">
        <v>0.25416666666666665</v>
      </c>
      <c r="E59" s="168" t="b">
        <v>1</v>
      </c>
      <c r="F59" s="83">
        <v>0.29375</v>
      </c>
      <c r="G59" s="102" t="b">
        <v>1</v>
      </c>
      <c r="H59" s="85" t="s">
        <v>1246</v>
      </c>
      <c r="I59" s="86" t="str">
        <f>IF(K59&gt;1,VLOOKUP(K59,DB!$A$4:$B$500,2,0),"")</f>
        <v>WARR</v>
      </c>
      <c r="J59" s="87" t="str">
        <f>IF(L59&gt;1,VLOOKUP(L59,DB!$A$4:$B$500,2,0),"")</f>
        <v>WIPP</v>
      </c>
      <c r="K59" s="88" t="s">
        <v>235</v>
      </c>
      <c r="L59" s="84" t="s">
        <v>188</v>
      </c>
      <c r="M59" s="81" t="str">
        <f>IF(B59&gt;1,VLOOKUP(B59,DB!$D$4:$F$800,3,0),"")</f>
        <v>BATIK AIR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871</v>
      </c>
      <c r="C60" s="71" t="str">
        <f>IF(B60&gt;1,VLOOKUP(B60,DB!$D$4:$E$800,2,0),"")</f>
        <v>G VII</v>
      </c>
      <c r="D60" s="72">
        <v>0.2465277777777778</v>
      </c>
      <c r="E60" s="160" t="b">
        <v>1</v>
      </c>
      <c r="F60" s="73">
        <v>0.3</v>
      </c>
      <c r="G60" s="94" t="b">
        <v>1</v>
      </c>
      <c r="H60" s="75" t="s">
        <v>1236</v>
      </c>
      <c r="I60" s="112" t="s">
        <v>1218</v>
      </c>
      <c r="J60" s="74" t="s">
        <v>26</v>
      </c>
      <c r="K60" s="78"/>
      <c r="L60" s="74"/>
      <c r="M60" s="71" t="str">
        <f>IF(B60&gt;1,VLOOKUP(B60,DB!$D$4:$F$800,3,0),"")</f>
        <v>TRAVIRA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915</v>
      </c>
      <c r="C61" s="81" t="str">
        <f>IF(B61&gt;1,VLOOKUP(B61,DB!$D$4:$E$800,2,0),"")</f>
        <v>GLEX</v>
      </c>
      <c r="D61" s="82">
        <v>0.2673611111111111</v>
      </c>
      <c r="E61" s="159" t="b">
        <v>1</v>
      </c>
      <c r="F61" s="83">
        <v>0.3611111111111111</v>
      </c>
      <c r="G61" s="92" t="b">
        <v>1</v>
      </c>
      <c r="H61" s="85" t="s">
        <v>1227</v>
      </c>
      <c r="I61" s="103" t="s">
        <v>1228</v>
      </c>
      <c r="J61" s="84" t="s">
        <v>1258</v>
      </c>
      <c r="K61" s="88"/>
      <c r="L61" s="84"/>
      <c r="M61" s="81" t="s">
        <v>810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315</v>
      </c>
      <c r="C62" s="71" t="str">
        <f>IF(B62&gt;1,VLOOKUP(B62,DB!$D$4:$E$800,2,0),"")</f>
        <v>A 320</v>
      </c>
      <c r="D62" s="106">
        <v>0.3090277777777778</v>
      </c>
      <c r="E62" s="161" t="b">
        <v>1</v>
      </c>
      <c r="F62" s="108">
        <v>0.3888888888888889</v>
      </c>
      <c r="G62" s="109" t="b">
        <v>1</v>
      </c>
      <c r="H62" s="110" t="s">
        <v>1247</v>
      </c>
      <c r="I62" s="112" t="s">
        <v>1231</v>
      </c>
      <c r="J62" s="77" t="str">
        <f>IF(L62&gt;1,VLOOKUP(L62,DB!$A$4:$B$500,2,0),"")</f>
        <v>WADD</v>
      </c>
      <c r="K62" s="111" t="s">
        <v>7</v>
      </c>
      <c r="L62" s="102" t="s">
        <v>223</v>
      </c>
      <c r="M62" s="71" t="str">
        <f>IF(B62&gt;1,VLOOKUP(B62,DB!$D$4:$F$800,3,0),"")</f>
        <v>BATIK AIR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109</v>
      </c>
      <c r="C63" s="81" t="str">
        <f>IF(B63&gt;1,VLOOKUP(B63,DB!$D$4:$E$800,2,0),"")</f>
        <v>A 320</v>
      </c>
      <c r="D63" s="82">
        <v>0.3229166666666667</v>
      </c>
      <c r="E63" s="159" t="b">
        <v>1</v>
      </c>
      <c r="F63" s="83">
        <v>0.4048611111111111</v>
      </c>
      <c r="G63" s="92" t="b">
        <v>1</v>
      </c>
      <c r="H63" s="85" t="s">
        <v>1229</v>
      </c>
      <c r="I63" s="86" t="str">
        <f>IF(K63&gt;1,VLOOKUP(K63,DB!$A$4:$B$500,2,0),"")</f>
        <v>WIBB</v>
      </c>
      <c r="J63" s="87" t="str">
        <f>IF(L63&gt;1,VLOOKUP(L63,DB!$A$4:$B$500,2,0),"")</f>
        <v>WAHS</v>
      </c>
      <c r="K63" s="88" t="s">
        <v>211</v>
      </c>
      <c r="L63" s="84" t="s">
        <v>289</v>
      </c>
      <c r="M63" s="81" t="str">
        <f>IF(B63&gt;1,VLOOKUP(B63,DB!$D$4:$F$800,3,0),"")</f>
        <v>BATIK AIR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284</v>
      </c>
      <c r="C64" s="71" t="str">
        <f>IF(B64&gt;1,VLOOKUP(B64,DB!$D$4:$E$800,2,0),"")</f>
        <v>A 320</v>
      </c>
      <c r="D64" s="72">
        <v>0.33194444444444443</v>
      </c>
      <c r="E64" s="160" t="b">
        <v>1</v>
      </c>
      <c r="F64" s="73">
        <v>0.36666666666666664</v>
      </c>
      <c r="G64" s="94" t="b">
        <v>1</v>
      </c>
      <c r="H64" s="75" t="s">
        <v>1246</v>
      </c>
      <c r="I64" s="76" t="str">
        <f>IF(K64&gt;1,VLOOKUP(K64,DB!$A$4:$B$500,2,0),"")</f>
        <v>WIPP</v>
      </c>
      <c r="J64" s="77" t="str">
        <f>IF(L64&gt;1,VLOOKUP(L64,DB!$A$4:$B$500,2,0),"")</f>
        <v>WAHQ</v>
      </c>
      <c r="K64" s="78" t="s">
        <v>194</v>
      </c>
      <c r="L64" s="74" t="s">
        <v>181</v>
      </c>
      <c r="M64" s="71" t="str">
        <f>IF(B64&gt;1,VLOOKUP(B64,DB!$D$4:$F$800,3,0),"")</f>
        <v>BATIK AIR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801</v>
      </c>
      <c r="C65" s="81" t="str">
        <f>IF(B65&gt;1,VLOOKUP(B65,DB!$D$4:$E$800,2,0),"")</f>
        <v>G 7500</v>
      </c>
      <c r="D65" s="82">
        <v>0.3229166666666667</v>
      </c>
      <c r="E65" s="159" t="b">
        <v>1</v>
      </c>
      <c r="F65" s="83">
        <v>0.38055555555555554</v>
      </c>
      <c r="G65" s="92" t="b">
        <v>1</v>
      </c>
      <c r="H65" s="85" t="s">
        <v>1216</v>
      </c>
      <c r="I65" s="103" t="s">
        <v>1218</v>
      </c>
      <c r="J65" s="84" t="s">
        <v>179</v>
      </c>
      <c r="K65" s="88"/>
      <c r="L65" s="84"/>
      <c r="M65" s="81" t="str">
        <f>IF(B65&gt;1,VLOOKUP(B65,DB!$D$4:$F$800,3,0),"")</f>
        <v>PREMI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892</v>
      </c>
      <c r="C66" s="71" t="str">
        <f>IF(B66&gt;1,VLOOKUP(B66,DB!$D$4:$E$800,2,0),"")</f>
        <v>B 733</v>
      </c>
      <c r="D66" s="72">
        <v>0.3597222222222222</v>
      </c>
      <c r="E66" s="160" t="b">
        <v>1</v>
      </c>
      <c r="F66" s="73">
        <v>0.4222222222222222</v>
      </c>
      <c r="G66" s="94" t="b">
        <v>1</v>
      </c>
      <c r="H66" s="75" t="s">
        <v>1254</v>
      </c>
      <c r="I66" s="76" t="str">
        <f>IF(K66&gt;1,VLOOKUP(K66,DB!$A$4:$B$500,2,0),"")</f>
        <v>WAMM</v>
      </c>
      <c r="J66" s="77" t="str">
        <f>IF(L66&gt;1,VLOOKUP(L66,DB!$A$4:$B$500,2,0),"")</f>
        <v>WAGG</v>
      </c>
      <c r="K66" s="78" t="s">
        <v>406</v>
      </c>
      <c r="L66" s="74" t="s">
        <v>340</v>
      </c>
      <c r="M66" s="71" t="str">
        <f>IF(B66&gt;1,VLOOKUP(B66,DB!$D$4:$F$800,3,0),"")</f>
        <v>TRIGANA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322</v>
      </c>
      <c r="C67" s="81" t="str">
        <f>IF(B67&gt;1,VLOOKUP(B67,DB!$D$4:$E$800,2,0),"")</f>
        <v>A 320</v>
      </c>
      <c r="D67" s="82">
        <v>0.3680555555555556</v>
      </c>
      <c r="E67" s="159" t="b">
        <v>1</v>
      </c>
      <c r="F67" s="83">
        <v>0.42430555555555555</v>
      </c>
      <c r="G67" s="92" t="b">
        <v>1</v>
      </c>
      <c r="H67" s="85" t="s">
        <v>1236</v>
      </c>
      <c r="I67" s="86" t="str">
        <f>IF(K67&gt;1,VLOOKUP(K67,DB!$A$4:$B$500,2,0),"")</f>
        <v>WARR</v>
      </c>
      <c r="J67" s="87" t="str">
        <f>IF(L67&gt;1,VLOOKUP(L67,DB!$A$4:$B$500,2,0),"")</f>
        <v>WARR</v>
      </c>
      <c r="K67" s="88" t="s">
        <v>237</v>
      </c>
      <c r="L67" s="84" t="s">
        <v>251</v>
      </c>
      <c r="M67" s="81" t="str">
        <f>IF(B67&gt;1,VLOOKUP(B67,DB!$D$4:$F$800,3,0),"")</f>
        <v>BATIK AIR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510</v>
      </c>
      <c r="C68" s="71" t="str">
        <f>IF(B68&gt;1,VLOOKUP(B68,DB!$D$4:$E$800,2,0),"")</f>
        <v>ATR 72</v>
      </c>
      <c r="D68" s="106">
        <v>0.3923611111111111</v>
      </c>
      <c r="E68" s="161" t="b">
        <v>1</v>
      </c>
      <c r="F68" s="108">
        <v>0.41458333333333336</v>
      </c>
      <c r="G68" s="109" t="b">
        <v>1</v>
      </c>
      <c r="H68" s="110" t="s">
        <v>1225</v>
      </c>
      <c r="I68" s="76" t="str">
        <f>IF(K68&gt;1,VLOOKUP(K68,DB!$A$4:$B$500,2,0),"")</f>
        <v>WAHH</v>
      </c>
      <c r="J68" s="77" t="str">
        <f>IF(L68&gt;1,VLOOKUP(L68,DB!$A$4:$B$500,2,0),"")</f>
        <v>WAHH</v>
      </c>
      <c r="K68" s="111" t="s">
        <v>593</v>
      </c>
      <c r="L68" s="102" t="s">
        <v>599</v>
      </c>
      <c r="M68" s="71" t="str">
        <f>IF(B68&gt;1,VLOOKUP(B68,DB!$D$4:$F$800,3,0),"")</f>
        <v>CITILINK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1049</v>
      </c>
      <c r="C69" s="81" t="str">
        <f>IF(B69&gt;1,VLOOKUP(B69,DB!$D$4:$E$800,2,0),"")</f>
        <v>G V</v>
      </c>
      <c r="D69" s="82">
        <v>0.39791666666666664</v>
      </c>
      <c r="E69" s="159" t="b">
        <v>1</v>
      </c>
      <c r="F69" s="83">
        <v>0.44166666666666665</v>
      </c>
      <c r="G69" s="92" t="b">
        <v>1</v>
      </c>
      <c r="H69" s="85" t="s">
        <v>1249</v>
      </c>
      <c r="I69" s="103" t="s">
        <v>1258</v>
      </c>
      <c r="J69" s="84" t="s">
        <v>1258</v>
      </c>
      <c r="K69" s="88"/>
      <c r="L69" s="84"/>
      <c r="M69" s="81" t="s">
        <v>1214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790</v>
      </c>
      <c r="C70" s="71" t="str">
        <f>IF(B70&gt;1,VLOOKUP(B70,DB!$D$4:$E$800,2,0),"")</f>
        <v>CT 560</v>
      </c>
      <c r="D70" s="72">
        <v>0.4076388888888889</v>
      </c>
      <c r="E70" s="160" t="b">
        <v>1</v>
      </c>
      <c r="F70" s="73">
        <v>0.44583333333333336</v>
      </c>
      <c r="G70" s="94" t="b">
        <v>1</v>
      </c>
      <c r="H70" s="75" t="s">
        <v>1216</v>
      </c>
      <c r="I70" s="112" t="s">
        <v>91</v>
      </c>
      <c r="J70" s="74" t="s">
        <v>1218</v>
      </c>
      <c r="K70" s="78"/>
      <c r="L70" s="74"/>
      <c r="M70" s="71" t="str">
        <f>IF(B70&gt;1,VLOOKUP(B70,DB!$D$4:$F$800,3,0),"")</f>
        <v>PREMI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317</v>
      </c>
      <c r="C71" s="81" t="str">
        <f>IF(B71&gt;1,VLOOKUP(B71,DB!$D$4:$E$800,2,0),"")</f>
        <v>A 320</v>
      </c>
      <c r="D71" s="82">
        <v>0.42430555555555555</v>
      </c>
      <c r="E71" s="159" t="b">
        <v>1</v>
      </c>
      <c r="F71" s="83">
        <v>0.4777777777777778</v>
      </c>
      <c r="G71" s="92" t="b">
        <v>1</v>
      </c>
      <c r="H71" s="85" t="s">
        <v>1246</v>
      </c>
      <c r="I71" s="86" t="str">
        <f>IF(K71&gt;1,VLOOKUP(K71,DB!$A$4:$B$500,2,0),"")</f>
        <v>WIPP</v>
      </c>
      <c r="J71" s="87" t="str">
        <f>IF(L71&gt;1,VLOOKUP(L71,DB!$A$4:$B$500,2,0),"")</f>
        <v>WARR</v>
      </c>
      <c r="K71" s="88" t="s">
        <v>190</v>
      </c>
      <c r="L71" s="84" t="s">
        <v>243</v>
      </c>
      <c r="M71" s="81" t="str">
        <f>IF(B71&gt;1,VLOOKUP(B71,DB!$D$4:$F$800,3,0),"")</f>
        <v>BATIK AIR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831</v>
      </c>
      <c r="C72" s="71" t="str">
        <f>IF(B72&gt;1,VLOOKUP(B72,DB!$D$4:$E$800,2,0),"")</f>
        <v>C 208</v>
      </c>
      <c r="D72" s="106">
        <v>0.38333333333333336</v>
      </c>
      <c r="E72" s="161" t="b">
        <v>1</v>
      </c>
      <c r="F72" s="108">
        <v>0.4131944444444444</v>
      </c>
      <c r="G72" s="109" t="b">
        <v>1</v>
      </c>
      <c r="H72" s="110" t="s">
        <v>1256</v>
      </c>
      <c r="I72" s="76" t="str">
        <f>IF(K72&gt;1,VLOOKUP(K72,DB!$A$4:$B$500,2,0),"")</f>
        <v>WICC</v>
      </c>
      <c r="J72" s="77" t="str">
        <f>IF(L72&gt;1,VLOOKUP(L72,DB!$A$4:$B$500,2,0),"")</f>
        <v>WICN</v>
      </c>
      <c r="K72" s="111" t="s">
        <v>670</v>
      </c>
      <c r="L72" s="102" t="s">
        <v>672</v>
      </c>
      <c r="M72" s="71" t="str">
        <f>IF(B72&gt;1,VLOOKUP(B72,DB!$D$4:$F$800,3,0),"")</f>
        <v>SUSI AIR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540</v>
      </c>
      <c r="C73" s="81" t="str">
        <f>IF(B73&gt;1,VLOOKUP(B73,DB!$D$4:$E$800,2,0),"")</f>
        <v>ATR 72</v>
      </c>
      <c r="D73" s="82">
        <v>0.39791666666666664</v>
      </c>
      <c r="E73" s="159" t="b">
        <v>1</v>
      </c>
      <c r="F73" s="83">
        <v>0.5034722222222222</v>
      </c>
      <c r="G73" s="92" t="b">
        <v>1</v>
      </c>
      <c r="H73" s="85" t="s">
        <v>1255</v>
      </c>
      <c r="I73" s="103" t="s">
        <v>1248</v>
      </c>
      <c r="J73" s="87" t="str">
        <f>IF(L73&gt;1,VLOOKUP(L73,DB!$A$4:$B$500,2,0),"")</f>
        <v>WAHH</v>
      </c>
      <c r="K73" s="88"/>
      <c r="L73" s="84" t="s">
        <v>482</v>
      </c>
      <c r="M73" s="81" t="str">
        <f>IF(B73&gt;1,VLOOKUP(B73,DB!$D$4:$F$800,3,0),"")</f>
        <v>FLY JAYA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326</v>
      </c>
      <c r="C74" s="71" t="str">
        <f>IF(B74&gt;1,VLOOKUP(B74,DB!$D$4:$E$800,2,0),"")</f>
        <v>A 320</v>
      </c>
      <c r="D74" s="72">
        <v>0.4284722222222222</v>
      </c>
      <c r="E74" s="160" t="b">
        <v>1</v>
      </c>
      <c r="F74" s="73">
        <v>0.4722222222222222</v>
      </c>
      <c r="G74" s="94" t="b">
        <v>1</v>
      </c>
      <c r="H74" s="75" t="s">
        <v>1247</v>
      </c>
      <c r="I74" s="76" t="str">
        <f>IF(K74&gt;1,VLOOKUP(K74,DB!$A$4:$B$500,2,0),"")</f>
        <v>WARA</v>
      </c>
      <c r="J74" s="77" t="str">
        <f>IF(L74&gt;1,VLOOKUP(L74,DB!$A$4:$B$500,2,0),"")</f>
        <v>WARA</v>
      </c>
      <c r="K74" s="78" t="s">
        <v>295</v>
      </c>
      <c r="L74" s="74" t="s">
        <v>302</v>
      </c>
      <c r="M74" s="71" t="str">
        <f>IF(B74&gt;1,VLOOKUP(B74,DB!$D$4:$F$800,3,0),"")</f>
        <v>BATIK AIR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94</v>
      </c>
      <c r="C75" s="81" t="str">
        <f>IF(B75&gt;1,VLOOKUP(B75,DB!$D$4:$E$800,2,0),"")</f>
        <v>A 320</v>
      </c>
      <c r="D75" s="82">
        <v>0.4375</v>
      </c>
      <c r="E75" s="159" t="b">
        <v>1</v>
      </c>
      <c r="F75" s="83"/>
      <c r="G75" s="92" t="b">
        <v>0</v>
      </c>
      <c r="H75" s="85" t="s">
        <v>1227</v>
      </c>
      <c r="I75" s="103" t="s">
        <v>1278</v>
      </c>
      <c r="J75" s="87" t="str">
        <f>IF(L75&gt;1,VLOOKUP(L75,DB!$A$4:$B$500,2,0),"")</f>
        <v/>
      </c>
      <c r="K75" s="88" t="s">
        <v>1323</v>
      </c>
      <c r="L75" s="84"/>
      <c r="M75" s="81" t="str">
        <f>IF(B75&gt;1,VLOOKUP(B75,DB!$D$4:$F$800,3,0),"")</f>
        <v>BATIK AIR</v>
      </c>
      <c r="N75" s="89"/>
      <c r="O75" s="84" t="str">
        <f t="shared" si="1"/>
        <v>RON</v>
      </c>
      <c r="Q75" s="1" t="str">
        <f t="shared" si="2"/>
        <v>B9</v>
      </c>
      <c r="R75" s="1" t="str">
        <f t="shared" si="3"/>
        <v>RON</v>
      </c>
      <c r="S75" s="1" t="str">
        <f t="shared" si="4"/>
        <v>A 320</v>
      </c>
      <c r="T75" s="1" t="str">
        <f t="shared" si="5"/>
        <v>PK-BKV</v>
      </c>
      <c r="U75" s="1" t="str">
        <f t="shared" si="6"/>
        <v>BATIK AIR</v>
      </c>
    </row>
    <row r="76" ht="15.75" customHeight="1">
      <c r="A76" s="71">
        <v>59.0</v>
      </c>
      <c r="B76" s="71" t="s">
        <v>886</v>
      </c>
      <c r="C76" s="71" t="str">
        <f>IF(B76&gt;1,VLOOKUP(B76,DB!$D$4:$E$800,2,0),"")</f>
        <v>B 733</v>
      </c>
      <c r="D76" s="72">
        <v>0.45555555555555555</v>
      </c>
      <c r="E76" s="160" t="b">
        <v>1</v>
      </c>
      <c r="F76" s="73">
        <v>0.5493055555555556</v>
      </c>
      <c r="G76" s="94" t="b">
        <v>1</v>
      </c>
      <c r="H76" s="75" t="s">
        <v>1251</v>
      </c>
      <c r="I76" s="76" t="str">
        <f>IF(K76&gt;1,VLOOKUP(K76,DB!$A$4:$B$500,2,0),"")</f>
        <v>WIDN</v>
      </c>
      <c r="J76" s="77" t="str">
        <f>IF(L76&gt;1,VLOOKUP(L76,DB!$A$4:$B$500,2,0),"")</f>
        <v>WAGG</v>
      </c>
      <c r="K76" s="78" t="s">
        <v>362</v>
      </c>
      <c r="L76" s="74" t="s">
        <v>337</v>
      </c>
      <c r="M76" s="71" t="str">
        <f>IF(B76&gt;1,VLOOKUP(B76,DB!$D$4:$F$800,3,0),"")</f>
        <v>TRIGANA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34</v>
      </c>
      <c r="C77" s="81" t="str">
        <f>IF(B77&gt;1,VLOOKUP(B77,DB!$D$4:$E$800,2,0),"")</f>
        <v>B 733</v>
      </c>
      <c r="D77" s="82">
        <v>0.4618055555555556</v>
      </c>
      <c r="E77" s="159" t="b">
        <v>1</v>
      </c>
      <c r="F77" s="83">
        <v>0.5708333333333333</v>
      </c>
      <c r="G77" s="92" t="b">
        <v>1</v>
      </c>
      <c r="H77" s="85" t="s">
        <v>1254</v>
      </c>
      <c r="I77" s="103" t="s">
        <v>349</v>
      </c>
      <c r="J77" s="84" t="s">
        <v>33</v>
      </c>
      <c r="K77" s="88"/>
      <c r="L77" s="84"/>
      <c r="M77" s="81" t="str">
        <f>IF(B77&gt;1,VLOOKUP(B77,DB!$D$4:$F$800,3,0),"")</f>
        <v>AIRNESIA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947</v>
      </c>
      <c r="C78" s="71" t="str">
        <f>IF(B78&gt;1,VLOOKUP(B78,DB!$D$4:$E$800,2,0),"")</f>
        <v>EMB 135</v>
      </c>
      <c r="D78" s="72">
        <v>0.4597222222222222</v>
      </c>
      <c r="E78" s="160" t="b">
        <v>1</v>
      </c>
      <c r="F78" s="73">
        <v>0.48055555555555557</v>
      </c>
      <c r="G78" s="94" t="b">
        <v>1</v>
      </c>
      <c r="H78" s="75" t="s">
        <v>1249</v>
      </c>
      <c r="I78" s="112" t="s">
        <v>91</v>
      </c>
      <c r="J78" s="74" t="s">
        <v>1231</v>
      </c>
      <c r="K78" s="78"/>
      <c r="L78" s="74"/>
      <c r="M78" s="71" t="s">
        <v>1214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554</v>
      </c>
      <c r="C79" s="81" t="str">
        <f>IF(B79&gt;1,VLOOKUP(B79,DB!$D$4:$E$800,2,0),"")</f>
        <v>B 738</v>
      </c>
      <c r="D79" s="82">
        <v>0.49375</v>
      </c>
      <c r="E79" s="159" t="b">
        <v>1</v>
      </c>
      <c r="F79" s="83">
        <v>0.5354166666666667</v>
      </c>
      <c r="G79" s="92" t="b">
        <v>1</v>
      </c>
      <c r="H79" s="85" t="s">
        <v>1248</v>
      </c>
      <c r="I79" s="86" t="str">
        <f>IF(K79&gt;1,VLOOKUP(K79,DB!$A$4:$B$500,2,0),"")</f>
        <v>WIMM</v>
      </c>
      <c r="J79" s="87" t="str">
        <f>IF(L79&gt;1,VLOOKUP(L79,DB!$A$4:$B$500,2,0),"")</f>
        <v>WARR</v>
      </c>
      <c r="K79" s="88" t="s">
        <v>79</v>
      </c>
      <c r="L79" s="84" t="s">
        <v>81</v>
      </c>
      <c r="M79" s="81" t="str">
        <f>IF(B79&gt;1,VLOOKUP(B79,DB!$D$4:$F$800,3,0),"")</f>
        <v>GARUDA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785</v>
      </c>
      <c r="C80" s="71" t="str">
        <f>IF(B80&gt;1,VLOOKUP(B80,DB!$D$4:$E$800,2,0),"")</f>
        <v>L 1000</v>
      </c>
      <c r="D80" s="72">
        <v>0.47708333333333336</v>
      </c>
      <c r="E80" s="160" t="b">
        <v>1</v>
      </c>
      <c r="F80" s="73">
        <v>0.49930555555555556</v>
      </c>
      <c r="G80" s="94" t="b">
        <v>1</v>
      </c>
      <c r="H80" s="75" t="s">
        <v>1216</v>
      </c>
      <c r="I80" s="112" t="s">
        <v>184</v>
      </c>
      <c r="J80" s="74" t="s">
        <v>1235</v>
      </c>
      <c r="K80" s="78"/>
      <c r="L80" s="74"/>
      <c r="M80" s="71" t="str">
        <f>IF(B80&gt;1,VLOOKUP(B80,DB!$D$4:$F$800,3,0),"")</f>
        <v>PREMI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407</v>
      </c>
      <c r="C81" s="81" t="str">
        <f>IF(B81&gt;1,VLOOKUP(B81,DB!$D$4:$E$800,2,0),"")</f>
        <v>A 320</v>
      </c>
      <c r="D81" s="82">
        <v>0.5027777777777778</v>
      </c>
      <c r="E81" s="159" t="b">
        <v>1</v>
      </c>
      <c r="F81" s="83">
        <v>0.5319444444444444</v>
      </c>
      <c r="G81" s="92" t="b">
        <v>1</v>
      </c>
      <c r="H81" s="85" t="s">
        <v>1225</v>
      </c>
      <c r="I81" s="86" t="str">
        <f>IF(K81&gt;1,VLOOKUP(K81,DB!$A$4:$B$500,2,0),"")</f>
        <v>WIMN</v>
      </c>
      <c r="J81" s="87" t="str">
        <f>IF(L81&gt;1,VLOOKUP(L81,DB!$A$4:$B$500,2,0),"")</f>
        <v>WARA</v>
      </c>
      <c r="K81" s="88" t="s">
        <v>497</v>
      </c>
      <c r="L81" s="84" t="s">
        <v>555</v>
      </c>
      <c r="M81" s="81" t="str">
        <f>IF(B81&gt;1,VLOOKUP(B81,DB!$D$4:$F$800,3,0),"")</f>
        <v>CITILINK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193</v>
      </c>
      <c r="C82" s="71" t="str">
        <f>IF(B82&gt;1,VLOOKUP(B82,DB!$D$4:$E$800,2,0),"")</f>
        <v>A 320</v>
      </c>
      <c r="D82" s="72">
        <v>0.48680555555555555</v>
      </c>
      <c r="E82" s="160" t="b">
        <v>1</v>
      </c>
      <c r="F82" s="73">
        <v>0.5180555555555556</v>
      </c>
      <c r="G82" s="94" t="b">
        <v>1</v>
      </c>
      <c r="H82" s="75" t="s">
        <v>1229</v>
      </c>
      <c r="I82" s="76" t="str">
        <f>IF(K82&gt;1,VLOOKUP(K82,DB!$A$4:$B$500,2,0),"")</f>
        <v>WAHI</v>
      </c>
      <c r="J82" s="77" t="str">
        <f>IF(L82&gt;1,VLOOKUP(L82,DB!$A$4:$B$500,2,0),"")</f>
        <v>WARR</v>
      </c>
      <c r="K82" s="78" t="s">
        <v>278</v>
      </c>
      <c r="L82" s="74" t="s">
        <v>247</v>
      </c>
      <c r="M82" s="71" t="str">
        <f>IF(B82&gt;1,VLOOKUP(B82,DB!$D$4:$F$800,3,0),"")</f>
        <v>BATIK AIR</v>
      </c>
      <c r="N82" s="114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947</v>
      </c>
      <c r="C83" s="81" t="str">
        <f>IF(B83&gt;1,VLOOKUP(B83,DB!$D$4:$E$800,2,0),"")</f>
        <v>EMB 135</v>
      </c>
      <c r="D83" s="82">
        <v>0.4875</v>
      </c>
      <c r="E83" s="159" t="b">
        <v>1</v>
      </c>
      <c r="F83" s="83"/>
      <c r="G83" s="92" t="b">
        <v>0</v>
      </c>
      <c r="H83" s="85" t="s">
        <v>1231</v>
      </c>
      <c r="I83" s="103" t="s">
        <v>1249</v>
      </c>
      <c r="J83" s="87" t="str">
        <f>IF(L83&gt;1,VLOOKUP(L83,DB!$A$4:$B$500,2,0),"")</f>
        <v/>
      </c>
      <c r="K83" s="88"/>
      <c r="L83" s="84"/>
      <c r="M83" s="81" t="s">
        <v>1214</v>
      </c>
      <c r="N83" s="96"/>
      <c r="O83" s="84" t="str">
        <f t="shared" si="1"/>
        <v>RON</v>
      </c>
      <c r="Q83" s="1" t="str">
        <f t="shared" si="2"/>
        <v>SA09</v>
      </c>
      <c r="R83" s="1" t="str">
        <f t="shared" si="3"/>
        <v>RON</v>
      </c>
      <c r="S83" s="1" t="str">
        <f t="shared" si="4"/>
        <v>EMB 135</v>
      </c>
      <c r="T83" s="1" t="str">
        <f t="shared" si="5"/>
        <v>PK-RSS</v>
      </c>
      <c r="U83" s="1" t="str">
        <f t="shared" si="6"/>
        <v>KARISMA</v>
      </c>
    </row>
    <row r="84" ht="15.75" customHeight="1">
      <c r="A84" s="71">
        <v>67.0</v>
      </c>
      <c r="B84" s="71" t="s">
        <v>284</v>
      </c>
      <c r="C84" s="71" t="str">
        <f>IF(B84&gt;1,VLOOKUP(B84,DB!$D$4:$E$800,2,0),"")</f>
        <v>A 320</v>
      </c>
      <c r="D84" s="72">
        <v>0.5270833333333333</v>
      </c>
      <c r="E84" s="160" t="b">
        <v>1</v>
      </c>
      <c r="F84" s="73">
        <v>0.5701388888888889</v>
      </c>
      <c r="G84" s="94" t="b">
        <v>1</v>
      </c>
      <c r="H84" s="75" t="s">
        <v>1247</v>
      </c>
      <c r="I84" s="76" t="str">
        <f>IF(K84&gt;1,VLOOKUP(K84,DB!$A$4:$B$500,2,0),"")</f>
        <v>WAHQ</v>
      </c>
      <c r="J84" s="77" t="str">
        <f>IF(L84&gt;1,VLOOKUP(L84,DB!$A$4:$B$500,2,0),"")</f>
        <v>WAHI</v>
      </c>
      <c r="K84" s="78" t="s">
        <v>178</v>
      </c>
      <c r="L84" s="74" t="s">
        <v>276</v>
      </c>
      <c r="M84" s="71" t="str">
        <f>IF(B84&gt;1,VLOOKUP(B84,DB!$D$4:$F$800,3,0),"")</f>
        <v>BATIK AIR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785</v>
      </c>
      <c r="C85" s="81" t="str">
        <f>IF(B85&gt;1,VLOOKUP(B85,DB!$D$4:$E$800,2,0),"")</f>
        <v>L 1000</v>
      </c>
      <c r="D85" s="82">
        <v>0.50625</v>
      </c>
      <c r="E85" s="159" t="b">
        <v>1</v>
      </c>
      <c r="F85" s="83"/>
      <c r="G85" s="92" t="b">
        <v>0</v>
      </c>
      <c r="H85" s="85" t="s">
        <v>1235</v>
      </c>
      <c r="I85" s="103" t="s">
        <v>1216</v>
      </c>
      <c r="J85" s="87" t="str">
        <f>IF(L85&gt;1,VLOOKUP(L85,DB!$A$4:$B$500,2,0),"")</f>
        <v/>
      </c>
      <c r="K85" s="88"/>
      <c r="L85" s="84"/>
      <c r="M85" s="81" t="str">
        <f>IF(B85&gt;1,VLOOKUP(B85,DB!$D$4:$F$800,3,0),"")</f>
        <v>PREMI</v>
      </c>
      <c r="N85" s="89"/>
      <c r="O85" s="84" t="str">
        <f t="shared" si="1"/>
        <v>RON</v>
      </c>
      <c r="Q85" s="1" t="str">
        <f t="shared" si="2"/>
        <v>SA12</v>
      </c>
      <c r="R85" s="1" t="str">
        <f t="shared" si="3"/>
        <v>RON</v>
      </c>
      <c r="S85" s="1" t="str">
        <f t="shared" si="4"/>
        <v>L 1000</v>
      </c>
      <c r="T85" s="1" t="str">
        <f t="shared" si="5"/>
        <v>N-227GV</v>
      </c>
      <c r="U85" s="1" t="str">
        <f t="shared" si="6"/>
        <v>PREMI</v>
      </c>
    </row>
    <row r="86" ht="15.75" customHeight="1">
      <c r="A86" s="71">
        <v>69.0</v>
      </c>
      <c r="B86" s="71" t="s">
        <v>40</v>
      </c>
      <c r="C86" s="71" t="str">
        <f>IF(B86&gt;1,VLOOKUP(B86,DB!$D$4:$E$800,2,0),"")</f>
        <v>B 734</v>
      </c>
      <c r="D86" s="72">
        <v>0.5361111111111111</v>
      </c>
      <c r="E86" s="160" t="b">
        <v>1</v>
      </c>
      <c r="F86" s="73">
        <v>0.675</v>
      </c>
      <c r="G86" s="94" t="b">
        <v>1</v>
      </c>
      <c r="H86" s="75" t="s">
        <v>1252</v>
      </c>
      <c r="I86" s="76" t="str">
        <f>IF(K86&gt;1,VLOOKUP(K86,DB!$A$4:$B$500,2,0),"")</f>
        <v>WIOO</v>
      </c>
      <c r="J86" s="77" t="str">
        <f>IF(L86&gt;1,VLOOKUP(L86,DB!$A$4:$B$500,2,0),"")</f>
        <v>WAOO</v>
      </c>
      <c r="K86" s="78" t="s">
        <v>54</v>
      </c>
      <c r="L86" s="74" t="s">
        <v>32</v>
      </c>
      <c r="M86" s="71" t="str">
        <f>IF(B86&gt;1,VLOOKUP(B86,DB!$D$4:$F$800,3,0),"")</f>
        <v>B. B. N.</v>
      </c>
      <c r="N86" s="13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176">
        <v>70.0</v>
      </c>
      <c r="B87" s="176" t="s">
        <v>801</v>
      </c>
      <c r="C87" s="176" t="str">
        <f>IF(B87&gt;1,VLOOKUP(B87,DB!$D$4:$E$800,2,0),"")</f>
        <v>G 7500</v>
      </c>
      <c r="D87" s="177">
        <v>0.5298611111111111</v>
      </c>
      <c r="E87" s="178" t="b">
        <v>1</v>
      </c>
      <c r="F87" s="179">
        <v>0.5472222222222223</v>
      </c>
      <c r="G87" s="180" t="b">
        <v>1</v>
      </c>
      <c r="H87" s="181" t="s">
        <v>1232</v>
      </c>
      <c r="I87" s="182" t="s">
        <v>179</v>
      </c>
      <c r="J87" s="183" t="s">
        <v>1218</v>
      </c>
      <c r="K87" s="184"/>
      <c r="L87" s="183"/>
      <c r="M87" s="176" t="str">
        <f>IF(B87&gt;1,VLOOKUP(B87,DB!$D$4:$F$800,3,0),"")</f>
        <v>PREMI</v>
      </c>
      <c r="N87" s="185" t="s">
        <v>1324</v>
      </c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1144</v>
      </c>
      <c r="C88" s="71" t="str">
        <f>IF(B88&gt;1,VLOOKUP(B88,DB!$D$4:$E$800,2,0),"")</f>
        <v>G 7500</v>
      </c>
      <c r="D88" s="106">
        <v>0.5229166666666667</v>
      </c>
      <c r="E88" s="161" t="b">
        <v>1</v>
      </c>
      <c r="F88" s="108">
        <v>0.6270833333333333</v>
      </c>
      <c r="G88" s="109" t="b">
        <v>1</v>
      </c>
      <c r="H88" s="110" t="s">
        <v>1216</v>
      </c>
      <c r="I88" s="112" t="s">
        <v>1234</v>
      </c>
      <c r="J88" s="74" t="s">
        <v>1258</v>
      </c>
      <c r="K88" s="111"/>
      <c r="L88" s="102"/>
      <c r="M88" s="71" t="s">
        <v>787</v>
      </c>
      <c r="N88" s="115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510</v>
      </c>
      <c r="C89" s="81" t="str">
        <f>IF(B89&gt;1,VLOOKUP(B89,DB!$D$4:$E$800,2,0),"")</f>
        <v>ATR 72</v>
      </c>
      <c r="D89" s="82">
        <v>0.5666666666666667</v>
      </c>
      <c r="E89" s="159" t="b">
        <v>1</v>
      </c>
      <c r="F89" s="83">
        <v>0.5895833333333333</v>
      </c>
      <c r="G89" s="92" t="b">
        <v>1</v>
      </c>
      <c r="H89" s="85" t="s">
        <v>1232</v>
      </c>
      <c r="I89" s="86" t="str">
        <f>IF(K89&gt;1,VLOOKUP(K89,DB!$A$4:$B$500,2,0),"")</f>
        <v>WAHH</v>
      </c>
      <c r="J89" s="87" t="str">
        <f>IF(L89&gt;1,VLOOKUP(L89,DB!$A$4:$B$500,2,0),"")</f>
        <v>WAHH</v>
      </c>
      <c r="K89" s="88" t="s">
        <v>597</v>
      </c>
      <c r="L89" s="84" t="s">
        <v>595</v>
      </c>
      <c r="M89" s="81" t="str">
        <f>IF(B89&gt;1,VLOOKUP(B89,DB!$D$4:$F$800,3,0),"")</f>
        <v>CITILINK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109</v>
      </c>
      <c r="C90" s="71" t="str">
        <f>IF(B90&gt;1,VLOOKUP(B90,DB!$D$4:$E$800,2,0),"")</f>
        <v>A 320</v>
      </c>
      <c r="D90" s="72">
        <v>0.5506944444444445</v>
      </c>
      <c r="E90" s="160" t="b">
        <v>1</v>
      </c>
      <c r="F90" s="73">
        <v>0.5854166666666667</v>
      </c>
      <c r="G90" s="94" t="b">
        <v>1</v>
      </c>
      <c r="H90" s="75" t="s">
        <v>1246</v>
      </c>
      <c r="I90" s="76" t="str">
        <f>IF(K90&gt;1,VLOOKUP(K90,DB!$A$4:$B$500,2,0),"")</f>
        <v>WAHS</v>
      </c>
      <c r="J90" s="77" t="str">
        <f>IF(L90&gt;1,VLOOKUP(L90,DB!$A$4:$B$500,2,0),"")</f>
        <v>WAHQ</v>
      </c>
      <c r="K90" s="78" t="s">
        <v>287</v>
      </c>
      <c r="L90" s="74" t="s">
        <v>264</v>
      </c>
      <c r="M90" s="71" t="str">
        <f>IF(B90&gt;1,VLOOKUP(B90,DB!$D$4:$F$800,3,0),"")</f>
        <v>BATIK AIR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831</v>
      </c>
      <c r="C91" s="81" t="str">
        <f>IF(B91&gt;1,VLOOKUP(B91,DB!$D$4:$E$800,2,0),"")</f>
        <v>C 208</v>
      </c>
      <c r="D91" s="82">
        <v>0.5284722222222222</v>
      </c>
      <c r="E91" s="159" t="b">
        <v>1</v>
      </c>
      <c r="F91" s="83">
        <v>0.5472222222222223</v>
      </c>
      <c r="G91" s="92" t="b">
        <v>1</v>
      </c>
      <c r="H91" s="85" t="s">
        <v>1256</v>
      </c>
      <c r="I91" s="86" t="str">
        <f>IF(K91&gt;1,VLOOKUP(K91,DB!$A$4:$B$500,2,0),"")</f>
        <v>WICN</v>
      </c>
      <c r="J91" s="87" t="str">
        <f>IF(L91&gt;1,VLOOKUP(L91,DB!$A$4:$B$500,2,0),"")</f>
        <v>WICC</v>
      </c>
      <c r="K91" s="88" t="s">
        <v>674</v>
      </c>
      <c r="L91" s="84" t="s">
        <v>668</v>
      </c>
      <c r="M91" s="81" t="str">
        <f>IF(B91&gt;1,VLOOKUP(B91,DB!$D$4:$F$800,3,0),"")</f>
        <v>SUSI AIR</v>
      </c>
      <c r="N91" s="96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763</v>
      </c>
      <c r="C92" s="71" t="str">
        <f>IF(B92&gt;1,VLOOKUP(B92,DB!$D$4:$E$800,2,0),"")</f>
        <v>ATR 72</v>
      </c>
      <c r="D92" s="72">
        <v>0.5888888888888889</v>
      </c>
      <c r="E92" s="160" t="b">
        <v>1</v>
      </c>
      <c r="F92" s="73"/>
      <c r="G92" s="94" t="b">
        <v>0</v>
      </c>
      <c r="H92" s="75" t="s">
        <v>1229</v>
      </c>
      <c r="I92" s="76" t="str">
        <f>IF(K92&gt;1,VLOOKUP(K92,DB!$A$4:$B$500,2,0),"")</f>
        <v>WIDM</v>
      </c>
      <c r="J92" s="77" t="str">
        <f>IF(L92&gt;1,VLOOKUP(L92,DB!$A$4:$B$500,2,0),"")</f>
        <v/>
      </c>
      <c r="K92" s="78" t="s">
        <v>473</v>
      </c>
      <c r="L92" s="74"/>
      <c r="M92" s="71" t="str">
        <f>IF(B92&gt;1,VLOOKUP(B92,DB!$D$4:$F$800,3,0),"")</f>
        <v>PELITA</v>
      </c>
      <c r="N92" s="79"/>
      <c r="O92" s="74" t="str">
        <f t="shared" si="1"/>
        <v>RON</v>
      </c>
      <c r="Q92" s="1" t="str">
        <f t="shared" si="2"/>
        <v>A1</v>
      </c>
      <c r="R92" s="1" t="str">
        <f t="shared" si="3"/>
        <v>RON</v>
      </c>
      <c r="S92" s="1" t="str">
        <f t="shared" si="4"/>
        <v>ATR 72</v>
      </c>
      <c r="T92" s="1" t="str">
        <f t="shared" si="5"/>
        <v>PK-PAH</v>
      </c>
      <c r="U92" s="1" t="str">
        <f t="shared" si="6"/>
        <v>PELITA</v>
      </c>
    </row>
    <row r="93" ht="15.75" customHeight="1">
      <c r="A93" s="81">
        <v>76.0</v>
      </c>
      <c r="B93" s="81" t="s">
        <v>322</v>
      </c>
      <c r="C93" s="81" t="str">
        <f>IF(B93&gt;1,VLOOKUP(B93,DB!$D$4:$E$800,2,0),"")</f>
        <v>A 320</v>
      </c>
      <c r="D93" s="82">
        <v>0.5840277777777778</v>
      </c>
      <c r="E93" s="159" t="b">
        <v>1</v>
      </c>
      <c r="F93" s="83">
        <v>0.6319444444444444</v>
      </c>
      <c r="G93" s="92" t="b">
        <v>1</v>
      </c>
      <c r="H93" s="85" t="s">
        <v>1225</v>
      </c>
      <c r="I93" s="86" t="str">
        <f>IF(K93&gt;1,VLOOKUP(K93,DB!$A$4:$B$500,2,0),"")</f>
        <v>WARR</v>
      </c>
      <c r="J93" s="87" t="str">
        <f>IF(L93&gt;1,VLOOKUP(L93,DB!$A$4:$B$500,2,0),"")</f>
        <v>WARR</v>
      </c>
      <c r="K93" s="88" t="s">
        <v>249</v>
      </c>
      <c r="L93" s="84" t="s">
        <v>229</v>
      </c>
      <c r="M93" s="81" t="str">
        <f>IF(B93&gt;1,VLOOKUP(B93,DB!$D$4:$F$800,3,0),"")</f>
        <v>BATIK AIR</v>
      </c>
      <c r="N93" s="96"/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871</v>
      </c>
      <c r="C94" s="71" t="str">
        <f>IF(B94&gt;1,VLOOKUP(B94,DB!$D$4:$E$800,2,0),"")</f>
        <v>G VII</v>
      </c>
      <c r="D94" s="72">
        <v>0.5701388888888889</v>
      </c>
      <c r="E94" s="160" t="b">
        <v>1</v>
      </c>
      <c r="F94" s="73">
        <v>0.61875</v>
      </c>
      <c r="G94" s="94" t="b">
        <v>1</v>
      </c>
      <c r="H94" s="75" t="s">
        <v>1255</v>
      </c>
      <c r="I94" s="112" t="s">
        <v>26</v>
      </c>
      <c r="J94" s="74" t="s">
        <v>1218</v>
      </c>
      <c r="K94" s="78"/>
      <c r="L94" s="74"/>
      <c r="M94" s="71" t="str">
        <f>IF(B94&gt;1,VLOOKUP(B94,DB!$D$4:$F$800,3,0),"")</f>
        <v>TRAVIRA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1059</v>
      </c>
      <c r="C95" s="81" t="str">
        <f>IF(B95&gt;1,VLOOKUP(B95,DB!$D$4:$E$800,2,0),"")</f>
        <v>C 208</v>
      </c>
      <c r="D95" s="82">
        <v>0.5708333333333333</v>
      </c>
      <c r="E95" s="159" t="b">
        <v>1</v>
      </c>
      <c r="F95" s="83">
        <v>0.6958333333333333</v>
      </c>
      <c r="G95" s="92" t="b">
        <v>1</v>
      </c>
      <c r="H95" s="85" t="s">
        <v>1234</v>
      </c>
      <c r="I95" s="103" t="s">
        <v>1325</v>
      </c>
      <c r="J95" s="84" t="s">
        <v>1238</v>
      </c>
      <c r="K95" s="88"/>
      <c r="L95" s="84"/>
      <c r="M95" s="81" t="s">
        <v>810</v>
      </c>
      <c r="N95" s="96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317</v>
      </c>
      <c r="C96" s="71" t="str">
        <f>IF(B96&gt;1,VLOOKUP(B96,DB!$D$4:$E$800,2,0),"")</f>
        <v>A 320</v>
      </c>
      <c r="D96" s="72">
        <v>0.6402777777777777</v>
      </c>
      <c r="E96" s="160" t="b">
        <v>1</v>
      </c>
      <c r="F96" s="73">
        <v>0.6868055555555556</v>
      </c>
      <c r="G96" s="94" t="b">
        <v>1</v>
      </c>
      <c r="H96" s="75" t="s">
        <v>1236</v>
      </c>
      <c r="I96" s="76" t="str">
        <f>IF(K96&gt;1,VLOOKUP(K96,DB!$A$4:$B$500,2,0),"")</f>
        <v>WARR</v>
      </c>
      <c r="J96" s="77" t="str">
        <f>IF(L96&gt;1,VLOOKUP(L96,DB!$A$4:$B$500,2,0),"")</f>
        <v>WIMM</v>
      </c>
      <c r="K96" s="78" t="s">
        <v>257</v>
      </c>
      <c r="L96" s="74" t="s">
        <v>172</v>
      </c>
      <c r="M96" s="71" t="str">
        <f>IF(B96&gt;1,VLOOKUP(B96,DB!$D$4:$F$800,3,0),"")</f>
        <v>BATIK AIR</v>
      </c>
      <c r="N96" s="79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326</v>
      </c>
      <c r="C97" s="81" t="str">
        <f>IF(B97&gt;1,VLOOKUP(B97,DB!$D$4:$E$800,2,0),"")</f>
        <v>A 320</v>
      </c>
      <c r="D97" s="82">
        <v>0.6368055555555555</v>
      </c>
      <c r="E97" s="159" t="b">
        <v>1</v>
      </c>
      <c r="F97" s="83">
        <v>0.6701388888888888</v>
      </c>
      <c r="G97" s="92" t="b">
        <v>1</v>
      </c>
      <c r="H97" s="85" t="s">
        <v>1247</v>
      </c>
      <c r="I97" s="86" t="str">
        <f>IF(K97&gt;1,VLOOKUP(K97,DB!$A$4:$B$500,2,0),"")</f>
        <v>WARA</v>
      </c>
      <c r="J97" s="87" t="str">
        <f>IF(L97&gt;1,VLOOKUP(L97,DB!$A$4:$B$500,2,0),"")</f>
        <v>WAHS</v>
      </c>
      <c r="K97" s="88" t="s">
        <v>300</v>
      </c>
      <c r="L97" s="84" t="s">
        <v>293</v>
      </c>
      <c r="M97" s="81" t="str">
        <f>IF(B97&gt;1,VLOOKUP(B97,DB!$D$4:$F$800,3,0),"")</f>
        <v>BATIK AIR</v>
      </c>
      <c r="N97" s="96"/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892</v>
      </c>
      <c r="C98" s="71" t="str">
        <f>IF(B98&gt;1,VLOOKUP(B98,DB!$D$4:$E$800,2,0),"")</f>
        <v>B 733</v>
      </c>
      <c r="D98" s="72">
        <v>0.5527777777777778</v>
      </c>
      <c r="E98" s="160" t="b">
        <v>1</v>
      </c>
      <c r="F98" s="73">
        <v>0.75625</v>
      </c>
      <c r="G98" s="94" t="b">
        <v>1</v>
      </c>
      <c r="H98" s="75" t="s">
        <v>1254</v>
      </c>
      <c r="I98" s="76" t="str">
        <f>IF(K98&gt;1,VLOOKUP(K98,DB!$A$4:$B$500,2,0),"")</f>
        <v>WAGG</v>
      </c>
      <c r="J98" s="77" t="str">
        <f>IF(L98&gt;1,VLOOKUP(L98,DB!$A$4:$B$500,2,0),"")</f>
        <v>WIOO</v>
      </c>
      <c r="K98" s="78" t="s">
        <v>346</v>
      </c>
      <c r="L98" s="74" t="s">
        <v>427</v>
      </c>
      <c r="M98" s="71" t="str">
        <f>IF(B98&gt;1,VLOOKUP(B98,DB!$D$4:$F$800,3,0),"")</f>
        <v>TRIGANA</v>
      </c>
      <c r="N98" s="13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760</v>
      </c>
      <c r="C99" s="81" t="str">
        <f>IF(B99&gt;1,VLOOKUP(B99,DB!$D$4:$E$800,2,0),"")</f>
        <v>G 500</v>
      </c>
      <c r="D99" s="82">
        <v>0.6319444444444444</v>
      </c>
      <c r="E99" s="159" t="b">
        <v>1</v>
      </c>
      <c r="F99" s="83">
        <v>0.6715277777777777</v>
      </c>
      <c r="G99" s="92" t="b">
        <v>1</v>
      </c>
      <c r="H99" s="85" t="s">
        <v>1249</v>
      </c>
      <c r="I99" s="103" t="s">
        <v>1326</v>
      </c>
      <c r="J99" s="84" t="s">
        <v>1218</v>
      </c>
      <c r="K99" s="88"/>
      <c r="L99" s="84"/>
      <c r="M99" s="81" t="str">
        <f>IF(B99&gt;1,VLOOKUP(B99,DB!$D$4:$F$800,3,0),"")</f>
        <v>JIP</v>
      </c>
      <c r="N99" s="89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915</v>
      </c>
      <c r="C100" s="71" t="str">
        <f>IF(B100&gt;1,VLOOKUP(B100,DB!$D$4:$E$800,2,0),"")</f>
        <v>GLEX</v>
      </c>
      <c r="D100" s="72">
        <v>0.6458333333333334</v>
      </c>
      <c r="E100" s="160" t="b">
        <v>1</v>
      </c>
      <c r="F100" s="73">
        <v>0.6805555555555556</v>
      </c>
      <c r="G100" s="94" t="b">
        <v>1</v>
      </c>
      <c r="H100" s="75" t="s">
        <v>1216</v>
      </c>
      <c r="I100" s="112" t="s">
        <v>1258</v>
      </c>
      <c r="J100" s="74" t="s">
        <v>1239</v>
      </c>
      <c r="K100" s="78"/>
      <c r="L100" s="74"/>
      <c r="M100" s="71" t="s">
        <v>810</v>
      </c>
      <c r="N100" s="79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315</v>
      </c>
      <c r="C101" s="81" t="str">
        <f>IF(B101&gt;1,VLOOKUP(B101,DB!$D$4:$E$800,2,0),"")</f>
        <v>A 320</v>
      </c>
      <c r="D101" s="82">
        <v>0.6423611111111112</v>
      </c>
      <c r="E101" s="159" t="b">
        <v>1</v>
      </c>
      <c r="F101" s="83">
        <v>0.6875</v>
      </c>
      <c r="G101" s="92" t="b">
        <v>1</v>
      </c>
      <c r="H101" s="85" t="s">
        <v>1246</v>
      </c>
      <c r="I101" s="86" t="str">
        <f>IF(K101&gt;1,VLOOKUP(K101,DB!$A$4:$B$500,2,0),"")</f>
        <v>WADD</v>
      </c>
      <c r="J101" s="87" t="str">
        <f>IF(L101&gt;1,VLOOKUP(L101,DB!$A$4:$B$500,2,0),"")</f>
        <v>WIPP</v>
      </c>
      <c r="K101" s="88" t="s">
        <v>221</v>
      </c>
      <c r="L101" s="84" t="s">
        <v>183</v>
      </c>
      <c r="M101" s="81" t="str">
        <f>IF(B101&gt;1,VLOOKUP(B101,DB!$D$4:$F$800,3,0),"")</f>
        <v>BATIK AIR</v>
      </c>
      <c r="N101" s="89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540</v>
      </c>
      <c r="C102" s="71" t="str">
        <f>IF(B102&gt;1,VLOOKUP(B102,DB!$D$4:$E$800,2,0),"")</f>
        <v>ATR 72</v>
      </c>
      <c r="D102" s="72">
        <v>0.6486111111111111</v>
      </c>
      <c r="E102" s="160" t="b">
        <v>1</v>
      </c>
      <c r="F102" s="73">
        <v>0.6861111111111111</v>
      </c>
      <c r="G102" s="94" t="b">
        <v>1</v>
      </c>
      <c r="H102" s="75" t="s">
        <v>1225</v>
      </c>
      <c r="I102" s="76" t="str">
        <f>IF(K102&gt;1,VLOOKUP(K102,DB!$A$4:$B$500,2,0),"")</f>
        <v>WAHH</v>
      </c>
      <c r="J102" s="77" t="str">
        <f>IF(L102&gt;1,VLOOKUP(L102,DB!$A$4:$B$500,2,0),"")</f>
        <v>WAHH</v>
      </c>
      <c r="K102" s="78" t="s">
        <v>484</v>
      </c>
      <c r="L102" s="74" t="s">
        <v>486</v>
      </c>
      <c r="M102" s="71" t="str">
        <f>IF(B102&gt;1,VLOOKUP(B102,DB!$D$4:$F$800,3,0),"")</f>
        <v>FLY JAYA</v>
      </c>
      <c r="N102" s="13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332</v>
      </c>
      <c r="C103" s="81" t="str">
        <f>IF(B103&gt;1,VLOOKUP(B103,DB!$D$4:$E$800,2,0),"")</f>
        <v>GLEX</v>
      </c>
      <c r="D103" s="82">
        <v>0.6145833333333334</v>
      </c>
      <c r="E103" s="159" t="b">
        <v>1</v>
      </c>
      <c r="F103" s="83"/>
      <c r="G103" s="92" t="b">
        <v>0</v>
      </c>
      <c r="H103" s="85" t="s">
        <v>1237</v>
      </c>
      <c r="I103" s="103" t="s">
        <v>1241</v>
      </c>
      <c r="J103" s="87" t="str">
        <f>IF(L103&gt;1,VLOOKUP(L103,DB!$A$4:$B$500,2,0),"")</f>
        <v/>
      </c>
      <c r="K103" s="88"/>
      <c r="L103" s="84"/>
      <c r="M103" s="81" t="str">
        <f>IF(B103&gt;1,VLOOKUP(B103,DB!$D$4:$F$800,3,0),"")</f>
        <v>BIOMANTARA</v>
      </c>
      <c r="N103" s="96"/>
      <c r="O103" s="84" t="str">
        <f t="shared" si="1"/>
        <v>RON</v>
      </c>
      <c r="Q103" s="1" t="str">
        <f t="shared" si="2"/>
        <v>SA13</v>
      </c>
      <c r="R103" s="1" t="str">
        <f t="shared" si="3"/>
        <v>RON</v>
      </c>
      <c r="S103" s="1" t="str">
        <f t="shared" si="4"/>
        <v>GLEX</v>
      </c>
      <c r="T103" s="1" t="str">
        <f t="shared" si="5"/>
        <v>N-939AP</v>
      </c>
      <c r="U103" s="1" t="str">
        <f t="shared" si="6"/>
        <v>BIOMANTARA</v>
      </c>
    </row>
    <row r="104" ht="15.75" customHeight="1">
      <c r="A104" s="71">
        <v>87.0</v>
      </c>
      <c r="B104" s="71" t="s">
        <v>407</v>
      </c>
      <c r="C104" s="71" t="str">
        <f>IF(B104&gt;1,VLOOKUP(B104,DB!$D$4:$E$800,2,0),"")</f>
        <v>A 320</v>
      </c>
      <c r="D104" s="72">
        <v>0.6701388888888888</v>
      </c>
      <c r="E104" s="160" t="b">
        <v>1</v>
      </c>
      <c r="F104" s="73">
        <v>0.6986111111111111</v>
      </c>
      <c r="G104" s="94" t="b">
        <v>1</v>
      </c>
      <c r="H104" s="75" t="s">
        <v>1248</v>
      </c>
      <c r="I104" s="76" t="str">
        <f>IF(K104&gt;1,VLOOKUP(K104,DB!$A$4:$B$500,2,0),"")</f>
        <v>WARA</v>
      </c>
      <c r="J104" s="77" t="str">
        <f>IF(L104&gt;1,VLOOKUP(L104,DB!$A$4:$B$500,2,0),"")</f>
        <v>WARR</v>
      </c>
      <c r="K104" s="78" t="s">
        <v>557</v>
      </c>
      <c r="L104" s="74" t="s">
        <v>563</v>
      </c>
      <c r="M104" s="71" t="str">
        <f>IF(B104&gt;1,VLOOKUP(B104,DB!$D$4:$F$800,3,0),"")</f>
        <v>CITILINK</v>
      </c>
      <c r="N104" s="13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193</v>
      </c>
      <c r="C105" s="81" t="str">
        <f>IF(B105&gt;1,VLOOKUP(B105,DB!$D$4:$E$800,2,0),"")</f>
        <v>A 320</v>
      </c>
      <c r="D105" s="82">
        <v>0.6666666666666666</v>
      </c>
      <c r="E105" s="159" t="b">
        <v>1</v>
      </c>
      <c r="F105" s="83">
        <v>0.70625</v>
      </c>
      <c r="G105" s="92" t="b">
        <v>1</v>
      </c>
      <c r="H105" s="85" t="s">
        <v>1232</v>
      </c>
      <c r="I105" s="86" t="str">
        <f>IF(K105&gt;1,VLOOKUP(K105,DB!$A$4:$B$500,2,0),"")</f>
        <v>WARR</v>
      </c>
      <c r="J105" s="87" t="str">
        <f>IF(L105&gt;1,VLOOKUP(L105,DB!$A$4:$B$500,2,0),"")</f>
        <v>WIEE</v>
      </c>
      <c r="K105" s="88" t="s">
        <v>245</v>
      </c>
      <c r="L105" s="84" t="s">
        <v>215</v>
      </c>
      <c r="M105" s="81" t="str">
        <f>IF(B105&gt;1,VLOOKUP(B105,DB!$D$4:$F$800,3,0),"")</f>
        <v>BATIK AIR</v>
      </c>
      <c r="N105" s="96"/>
      <c r="O105" s="84" t="str">
        <f t="shared" si="1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284</v>
      </c>
      <c r="C106" s="71" t="str">
        <f>IF(B106&gt;1,VLOOKUP(B106,DB!$D$4:$E$800,2,0),"")</f>
        <v>A 320</v>
      </c>
      <c r="D106" s="72">
        <v>0.675</v>
      </c>
      <c r="E106" s="160" t="b">
        <v>1</v>
      </c>
      <c r="F106" s="73">
        <v>0.7104166666666667</v>
      </c>
      <c r="G106" s="94" t="b">
        <v>1</v>
      </c>
      <c r="H106" s="75" t="s">
        <v>1247</v>
      </c>
      <c r="I106" s="76" t="str">
        <f>IF(K106&gt;1,VLOOKUP(K106,DB!$A$4:$B$500,2,0),"")</f>
        <v>WAHI</v>
      </c>
      <c r="J106" s="77" t="str">
        <f>IF(L106&gt;1,VLOOKUP(L106,DB!$A$4:$B$500,2,0),"")</f>
        <v>WIPP</v>
      </c>
      <c r="K106" s="78" t="s">
        <v>274</v>
      </c>
      <c r="L106" s="74" t="s">
        <v>198</v>
      </c>
      <c r="M106" s="71" t="str">
        <f>IF(B106&gt;1,VLOOKUP(B106,DB!$D$4:$F$800,3,0),"")</f>
        <v>BATIK AIR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554</v>
      </c>
      <c r="C107" s="81" t="str">
        <f>IF(B107&gt;1,VLOOKUP(B107,DB!$D$4:$E$800,2,0),"")</f>
        <v>B 738</v>
      </c>
      <c r="D107" s="82">
        <v>0.6881944444444444</v>
      </c>
      <c r="E107" s="159" t="b">
        <v>1</v>
      </c>
      <c r="F107" s="83">
        <v>0.7263888888888889</v>
      </c>
      <c r="G107" s="92" t="b">
        <v>1</v>
      </c>
      <c r="H107" s="85" t="s">
        <v>1216</v>
      </c>
      <c r="I107" s="86" t="str">
        <f>IF(K107&gt;1,VLOOKUP(K107,DB!$A$4:$B$500,2,0),"")</f>
        <v>WARR</v>
      </c>
      <c r="J107" s="87" t="str">
        <f>IF(L107&gt;1,VLOOKUP(L107,DB!$A$4:$B$500,2,0),"")</f>
        <v>WARR</v>
      </c>
      <c r="K107" s="88" t="s">
        <v>84</v>
      </c>
      <c r="L107" s="84" t="s">
        <v>676</v>
      </c>
      <c r="M107" s="81" t="str">
        <f>IF(B107&gt;1,VLOOKUP(B107,DB!$D$4:$F$800,3,0),"")</f>
        <v>GARUDA</v>
      </c>
      <c r="N107" s="89"/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338</v>
      </c>
      <c r="C108" s="71" t="str">
        <f>IF(B108&gt;1,VLOOKUP(B108,DB!$D$4:$E$800,2,0),"")</f>
        <v>G VI</v>
      </c>
      <c r="D108" s="72">
        <v>0.6798611111111111</v>
      </c>
      <c r="E108" s="160" t="b">
        <v>1</v>
      </c>
      <c r="F108" s="73">
        <v>0.7298611111111111</v>
      </c>
      <c r="G108" s="94" t="b">
        <v>1</v>
      </c>
      <c r="H108" s="75" t="s">
        <v>1249</v>
      </c>
      <c r="I108" s="112" t="s">
        <v>1258</v>
      </c>
      <c r="J108" s="74" t="s">
        <v>1218</v>
      </c>
      <c r="K108" s="78"/>
      <c r="L108" s="74"/>
      <c r="M108" s="71" t="str">
        <f>IF(B108&gt;1,VLOOKUP(B108,DB!$D$4:$F$800,3,0),"")</f>
        <v>BIOMANTARA</v>
      </c>
      <c r="N108" s="79"/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915</v>
      </c>
      <c r="C109" s="81" t="str">
        <f>IF(B109&gt;1,VLOOKUP(B109,DB!$D$4:$E$800,2,0),"")</f>
        <v>GLEX</v>
      </c>
      <c r="D109" s="82">
        <v>0.6875</v>
      </c>
      <c r="E109" s="159" t="b">
        <v>1</v>
      </c>
      <c r="F109" s="83"/>
      <c r="G109" s="92" t="b">
        <v>0</v>
      </c>
      <c r="H109" s="85" t="s">
        <v>1239</v>
      </c>
      <c r="I109" s="103" t="s">
        <v>1216</v>
      </c>
      <c r="J109" s="87" t="str">
        <f>IF(L109&gt;1,VLOOKUP(L109,DB!$A$4:$B$500,2,0),"")</f>
        <v/>
      </c>
      <c r="K109" s="88"/>
      <c r="L109" s="84"/>
      <c r="M109" s="81" t="s">
        <v>810</v>
      </c>
      <c r="N109" s="89"/>
      <c r="O109" s="84" t="str">
        <f t="shared" si="1"/>
        <v>RON</v>
      </c>
      <c r="Q109" s="1" t="str">
        <f t="shared" si="2"/>
        <v>SA14</v>
      </c>
      <c r="R109" s="1" t="str">
        <f t="shared" si="3"/>
        <v>RON</v>
      </c>
      <c r="S109" s="1" t="str">
        <f t="shared" si="4"/>
        <v>GLEX</v>
      </c>
      <c r="T109" s="1" t="str">
        <f t="shared" si="5"/>
        <v>N-11UB</v>
      </c>
      <c r="U109" s="1" t="str">
        <f t="shared" si="6"/>
        <v>PTN</v>
      </c>
    </row>
    <row r="110" ht="15.75" customHeight="1">
      <c r="A110" s="71">
        <v>93.0</v>
      </c>
      <c r="B110" s="71" t="s">
        <v>510</v>
      </c>
      <c r="C110" s="71" t="str">
        <f>IF(B110&gt;1,VLOOKUP(B110,DB!$D$4:$E$800,2,0),"")</f>
        <v>ATR 72</v>
      </c>
      <c r="D110" s="72">
        <v>0.7194444444444444</v>
      </c>
      <c r="E110" s="160" t="b">
        <v>1</v>
      </c>
      <c r="F110" s="73"/>
      <c r="G110" s="94" t="b">
        <v>0</v>
      </c>
      <c r="H110" s="75" t="s">
        <v>1246</v>
      </c>
      <c r="I110" s="76" t="str">
        <f>IF(K110&gt;1,VLOOKUP(K110,DB!$A$4:$B$500,2,0),"")</f>
        <v>WAHH</v>
      </c>
      <c r="J110" s="77" t="str">
        <f>IF(L110&gt;1,VLOOKUP(L110,DB!$A$4:$B$500,2,0),"")</f>
        <v/>
      </c>
      <c r="K110" s="78" t="s">
        <v>601</v>
      </c>
      <c r="L110" s="74"/>
      <c r="M110" s="71" t="str">
        <f>IF(B110&gt;1,VLOOKUP(B110,DB!$D$4:$F$800,3,0),"")</f>
        <v>CITILINK</v>
      </c>
      <c r="N110" s="13"/>
      <c r="O110" s="74" t="str">
        <f t="shared" si="1"/>
        <v>RON</v>
      </c>
      <c r="Q110" s="1" t="str">
        <f t="shared" si="2"/>
        <v>A2</v>
      </c>
      <c r="R110" s="1" t="str">
        <f t="shared" si="3"/>
        <v>RON</v>
      </c>
      <c r="S110" s="1" t="str">
        <f t="shared" si="4"/>
        <v>ATR 72</v>
      </c>
      <c r="T110" s="1" t="str">
        <f t="shared" si="5"/>
        <v>PK-GJV</v>
      </c>
      <c r="U110" s="1" t="str">
        <f t="shared" si="6"/>
        <v>CITILINK</v>
      </c>
    </row>
    <row r="111" ht="15.75" customHeight="1">
      <c r="A111" s="81">
        <v>94.0</v>
      </c>
      <c r="B111" s="81" t="s">
        <v>421</v>
      </c>
      <c r="C111" s="81" t="str">
        <f>IF(B111&gt;1,VLOOKUP(B111,DB!$D$4:$E$800,2,0),"")</f>
        <v>A 320</v>
      </c>
      <c r="D111" s="82">
        <v>0.7125</v>
      </c>
      <c r="E111" s="159" t="b">
        <v>1</v>
      </c>
      <c r="F111" s="83">
        <v>0.7395833333333334</v>
      </c>
      <c r="G111" s="92" t="b">
        <v>1</v>
      </c>
      <c r="H111" s="85" t="s">
        <v>1248</v>
      </c>
      <c r="I111" s="86" t="str">
        <f>IF(K111&gt;1,VLOOKUP(K111,DB!$A$4:$B$500,2,0),"")</f>
        <v>WADD</v>
      </c>
      <c r="J111" s="87" t="str">
        <f>IF(L111&gt;1,VLOOKUP(L111,DB!$A$4:$B$500,2,0),"")</f>
        <v>WADD</v>
      </c>
      <c r="K111" s="88" t="s">
        <v>585</v>
      </c>
      <c r="L111" s="84" t="s">
        <v>583</v>
      </c>
      <c r="M111" s="81" t="str">
        <f>IF(B111&gt;1,VLOOKUP(B111,DB!$D$4:$F$800,3,0),"")</f>
        <v>CITILINK</v>
      </c>
      <c r="N111" s="89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109</v>
      </c>
      <c r="C112" s="71" t="str">
        <f>IF(B112&gt;1,VLOOKUP(B112,DB!$D$4:$E$800,2,0),"")</f>
        <v>A 320</v>
      </c>
      <c r="D112" s="72">
        <v>0.7215277777777778</v>
      </c>
      <c r="E112" s="160" t="b">
        <v>1</v>
      </c>
      <c r="F112" s="73">
        <v>0.7513888888888889</v>
      </c>
      <c r="G112" s="94" t="b">
        <v>1</v>
      </c>
      <c r="H112" s="75" t="s">
        <v>1225</v>
      </c>
      <c r="I112" s="76" t="str">
        <f>IF(K112&gt;1,VLOOKUP(K112,DB!$A$4:$B$500,2,0),"")</f>
        <v>WAHQ</v>
      </c>
      <c r="J112" s="77" t="str">
        <f>IF(L112&gt;1,VLOOKUP(L112,DB!$A$4:$B$500,2,0),"")</f>
        <v>WADD</v>
      </c>
      <c r="K112" s="78" t="s">
        <v>266</v>
      </c>
      <c r="L112" s="74" t="s">
        <v>227</v>
      </c>
      <c r="M112" s="71" t="str">
        <f>IF(B112&gt;1,VLOOKUP(B112,DB!$D$4:$F$800,3,0),"")</f>
        <v>BATIK AIR</v>
      </c>
      <c r="N112" s="79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886</v>
      </c>
      <c r="C113" s="81" t="str">
        <f>IF(B113&gt;1,VLOOKUP(B113,DB!$D$4:$E$800,2,0),"")</f>
        <v>B 733</v>
      </c>
      <c r="D113" s="82">
        <v>0.7395833333333334</v>
      </c>
      <c r="E113" s="159" t="b">
        <v>1</v>
      </c>
      <c r="F113" s="83">
        <v>0.9180555555555555</v>
      </c>
      <c r="G113" s="92" t="b">
        <v>1</v>
      </c>
      <c r="H113" s="85" t="s">
        <v>1251</v>
      </c>
      <c r="I113" s="86" t="str">
        <f>IF(K113&gt;1,VLOOKUP(K113,DB!$A$4:$B$500,2,0),"")</f>
        <v>WAGG</v>
      </c>
      <c r="J113" s="87" t="str">
        <f>IF(L113&gt;1,VLOOKUP(L113,DB!$A$4:$B$500,2,0),"")</f>
        <v>WIMM</v>
      </c>
      <c r="K113" s="88" t="s">
        <v>344</v>
      </c>
      <c r="L113" s="84" t="s">
        <v>321</v>
      </c>
      <c r="M113" s="81" t="str">
        <f>IF(B113&gt;1,VLOOKUP(B113,DB!$D$4:$F$800,3,0),"")</f>
        <v>TRIGANA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189</v>
      </c>
      <c r="C114" s="71" t="str">
        <f>IF(B114&gt;1,VLOOKUP(B114,DB!$D$4:$E$800,2,0),"")</f>
        <v>A 320</v>
      </c>
      <c r="D114" s="72">
        <v>0.7791666666666667</v>
      </c>
      <c r="E114" s="160" t="b">
        <v>1</v>
      </c>
      <c r="F114" s="73">
        <v>0.8243055555555555</v>
      </c>
      <c r="G114" s="94" t="b">
        <v>1</v>
      </c>
      <c r="H114" s="75" t="s">
        <v>1247</v>
      </c>
      <c r="I114" s="76" t="str">
        <f>IF(K114&gt;1,VLOOKUP(K114,DB!$A$4:$B$500,2,0),"")</f>
        <v>WIMM</v>
      </c>
      <c r="J114" s="77" t="str">
        <f>IF(L114&gt;1,VLOOKUP(L114,DB!$A$4:$B$500,2,0),"")</f>
        <v>WARR</v>
      </c>
      <c r="K114" s="78" t="s">
        <v>170</v>
      </c>
      <c r="L114" s="74" t="s">
        <v>255</v>
      </c>
      <c r="M114" s="71" t="str">
        <f>IF(B114&gt;1,VLOOKUP(B114,DB!$D$4:$F$800,3,0),"")</f>
        <v>BATIK AIR</v>
      </c>
      <c r="N114" s="13"/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322</v>
      </c>
      <c r="C115" s="81" t="str">
        <f>IF(B115&gt;1,VLOOKUP(B115,DB!$D$4:$E$800,2,0),"")</f>
        <v>A 320</v>
      </c>
      <c r="D115" s="82">
        <v>0.7777777777777778</v>
      </c>
      <c r="E115" s="159" t="b">
        <v>1</v>
      </c>
      <c r="F115" s="83">
        <v>0.8145833333333333</v>
      </c>
      <c r="G115" s="92" t="b">
        <v>1</v>
      </c>
      <c r="H115" s="85" t="s">
        <v>1225</v>
      </c>
      <c r="I115" s="86" t="str">
        <f>IF(K115&gt;1,VLOOKUP(K115,DB!$A$4:$B$500,2,0),"")</f>
        <v>WARR</v>
      </c>
      <c r="J115" s="87" t="str">
        <f>IF(L115&gt;1,VLOOKUP(L115,DB!$A$4:$B$500,2,0),"")</f>
        <v>WARR</v>
      </c>
      <c r="K115" s="88" t="s">
        <v>241</v>
      </c>
      <c r="L115" s="84" t="s">
        <v>233</v>
      </c>
      <c r="M115" s="81" t="str">
        <f>IF(B115&gt;1,VLOOKUP(B115,DB!$D$4:$F$800,3,0),"")</f>
        <v>BATIK AIR</v>
      </c>
      <c r="N115" s="96"/>
      <c r="O115" s="84" t="str">
        <f t="shared" si="1"/>
        <v/>
      </c>
      <c r="Q115" s="1" t="str">
        <f t="shared" si="2"/>
        <v/>
      </c>
      <c r="R115" s="1" t="str">
        <f t="shared" si="3"/>
        <v/>
      </c>
      <c r="S115" s="1" t="str">
        <f t="shared" si="4"/>
        <v/>
      </c>
      <c r="T115" s="1" t="str">
        <f t="shared" si="5"/>
        <v/>
      </c>
      <c r="U115" s="1" t="str">
        <f t="shared" si="6"/>
        <v/>
      </c>
    </row>
    <row r="116" ht="15.75" customHeight="1">
      <c r="A116" s="71">
        <v>99.0</v>
      </c>
      <c r="B116" s="71" t="s">
        <v>326</v>
      </c>
      <c r="C116" s="71" t="str">
        <f>IF(B116&gt;1,VLOOKUP(B116,DB!$D$4:$E$800,2,0),"")</f>
        <v>A 320</v>
      </c>
      <c r="D116" s="72">
        <v>0.7756944444444445</v>
      </c>
      <c r="E116" s="160" t="b">
        <v>1</v>
      </c>
      <c r="F116" s="73">
        <v>0.8236111111111111</v>
      </c>
      <c r="G116" s="94" t="b">
        <v>1</v>
      </c>
      <c r="H116" s="75" t="s">
        <v>1232</v>
      </c>
      <c r="I116" s="76" t="str">
        <f>IF(K116&gt;1,VLOOKUP(K116,DB!$A$4:$B$500,2,0),"")</f>
        <v>WAHS</v>
      </c>
      <c r="J116" s="77" t="str">
        <f>IF(L116&gt;1,VLOOKUP(L116,DB!$A$4:$B$500,2,0),"")</f>
        <v>WAHI</v>
      </c>
      <c r="K116" s="78" t="s">
        <v>291</v>
      </c>
      <c r="L116" s="74" t="s">
        <v>280</v>
      </c>
      <c r="M116" s="71" t="str">
        <f>IF(B116&gt;1,VLOOKUP(B116,DB!$D$4:$F$800,3,0),"")</f>
        <v>BATIK AIR</v>
      </c>
      <c r="N116" s="79"/>
      <c r="O116" s="74" t="str">
        <f t="shared" si="1"/>
        <v/>
      </c>
      <c r="Q116" s="1" t="str">
        <f t="shared" si="2"/>
        <v/>
      </c>
      <c r="R116" s="1" t="str">
        <f t="shared" si="3"/>
        <v/>
      </c>
      <c r="S116" s="1" t="str">
        <f t="shared" si="4"/>
        <v/>
      </c>
      <c r="T116" s="1" t="str">
        <f t="shared" si="5"/>
        <v/>
      </c>
      <c r="U116" s="1" t="str">
        <f t="shared" si="6"/>
        <v/>
      </c>
    </row>
    <row r="117" ht="15.75" customHeight="1">
      <c r="A117" s="81">
        <v>100.0</v>
      </c>
      <c r="B117" s="81" t="s">
        <v>1059</v>
      </c>
      <c r="C117" s="81" t="str">
        <f>IF(B117&gt;1,VLOOKUP(B117,DB!$D$4:$E$800,2,0),"")</f>
        <v>C 208</v>
      </c>
      <c r="D117" s="82">
        <v>0.7666666666666667</v>
      </c>
      <c r="E117" s="159" t="b">
        <v>1</v>
      </c>
      <c r="F117" s="83"/>
      <c r="G117" s="92" t="b">
        <v>0</v>
      </c>
      <c r="H117" s="85" t="s">
        <v>1234</v>
      </c>
      <c r="I117" s="103" t="s">
        <v>1238</v>
      </c>
      <c r="J117" s="87" t="str">
        <f>IF(L117&gt;1,VLOOKUP(L117,DB!$A$4:$B$500,2,0),"")</f>
        <v/>
      </c>
      <c r="K117" s="88"/>
      <c r="L117" s="84"/>
      <c r="M117" s="81" t="s">
        <v>810</v>
      </c>
      <c r="N117" s="89"/>
      <c r="O117" s="84" t="str">
        <f t="shared" si="1"/>
        <v>RON</v>
      </c>
      <c r="Q117" s="1" t="str">
        <f t="shared" si="2"/>
        <v>SA11</v>
      </c>
      <c r="R117" s="1" t="str">
        <f t="shared" si="3"/>
        <v>RON</v>
      </c>
      <c r="S117" s="1" t="str">
        <f t="shared" si="4"/>
        <v>C 208</v>
      </c>
      <c r="T117" s="1" t="str">
        <f t="shared" si="5"/>
        <v>PK-DPI</v>
      </c>
      <c r="U117" s="1" t="str">
        <f t="shared" si="6"/>
        <v>PTN</v>
      </c>
    </row>
    <row r="118" ht="15.75" customHeight="1">
      <c r="A118" s="71">
        <v>101.0</v>
      </c>
      <c r="B118" s="71" t="s">
        <v>748</v>
      </c>
      <c r="C118" s="71" t="str">
        <f>IF(B118&gt;1,VLOOKUP(B118,DB!$D$4:$E$800,2,0),"")</f>
        <v>CL 850</v>
      </c>
      <c r="D118" s="72">
        <v>0.7701388888888889</v>
      </c>
      <c r="E118" s="160" t="b">
        <v>1</v>
      </c>
      <c r="F118" s="73">
        <v>0.8069444444444445</v>
      </c>
      <c r="G118" s="94" t="b">
        <v>1</v>
      </c>
      <c r="H118" s="75" t="s">
        <v>1236</v>
      </c>
      <c r="I118" s="112" t="s">
        <v>283</v>
      </c>
      <c r="J118" s="74" t="s">
        <v>1228</v>
      </c>
      <c r="K118" s="78" t="s">
        <v>1327</v>
      </c>
      <c r="L118" s="74"/>
      <c r="M118" s="71" t="str">
        <f>IF(B118&gt;1,VLOOKUP(B118,DB!$D$4:$F$800,3,0),"")</f>
        <v>JETSET</v>
      </c>
      <c r="N118" s="13"/>
      <c r="O118" s="74" t="str">
        <f t="shared" si="1"/>
        <v/>
      </c>
      <c r="Q118" s="1" t="str">
        <f t="shared" si="2"/>
        <v/>
      </c>
      <c r="R118" s="1" t="str">
        <f t="shared" si="3"/>
        <v/>
      </c>
      <c r="S118" s="1" t="str">
        <f t="shared" si="4"/>
        <v/>
      </c>
      <c r="T118" s="1" t="str">
        <f t="shared" si="5"/>
        <v/>
      </c>
      <c r="U118" s="1" t="str">
        <f t="shared" si="6"/>
        <v/>
      </c>
    </row>
    <row r="119" ht="15.75" customHeight="1">
      <c r="A119" s="81">
        <v>102.0</v>
      </c>
      <c r="B119" s="81" t="s">
        <v>34</v>
      </c>
      <c r="C119" s="81" t="str">
        <f>IF(B119&gt;1,VLOOKUP(B119,DB!$D$4:$E$800,2,0),"")</f>
        <v>B 733</v>
      </c>
      <c r="D119" s="82">
        <v>0.8347222222222223</v>
      </c>
      <c r="E119" s="159" t="b">
        <v>1</v>
      </c>
      <c r="F119" s="83"/>
      <c r="G119" s="92" t="b">
        <v>0</v>
      </c>
      <c r="H119" s="85" t="s">
        <v>1254</v>
      </c>
      <c r="I119" s="103" t="s">
        <v>108</v>
      </c>
      <c r="J119" s="84"/>
      <c r="K119" s="88"/>
      <c r="L119" s="84"/>
      <c r="M119" s="81" t="str">
        <f>IF(B119&gt;1,VLOOKUP(B119,DB!$D$4:$F$800,3,0),"")</f>
        <v>AIRNESIA</v>
      </c>
      <c r="N119" s="96"/>
      <c r="O119" s="84" t="str">
        <f t="shared" si="1"/>
        <v>RON</v>
      </c>
      <c r="Q119" s="1" t="str">
        <f t="shared" si="2"/>
        <v>B13</v>
      </c>
      <c r="R119" s="1" t="str">
        <f t="shared" si="3"/>
        <v>RON</v>
      </c>
      <c r="S119" s="1" t="str">
        <f t="shared" si="4"/>
        <v>B 733</v>
      </c>
      <c r="T119" s="1" t="str">
        <f t="shared" si="5"/>
        <v>PK-NMI</v>
      </c>
      <c r="U119" s="1" t="str">
        <f t="shared" si="6"/>
        <v>AIRNESIA</v>
      </c>
    </row>
    <row r="120" ht="15.75" customHeight="1">
      <c r="A120" s="71">
        <v>103.0</v>
      </c>
      <c r="B120" s="71" t="s">
        <v>315</v>
      </c>
      <c r="C120" s="71" t="str">
        <f>IF(B120&gt;1,VLOOKUP(B120,DB!$D$4:$E$800,2,0),"")</f>
        <v>A 320</v>
      </c>
      <c r="D120" s="72">
        <v>0.8131944444444444</v>
      </c>
      <c r="E120" s="160" t="b">
        <v>1</v>
      </c>
      <c r="F120" s="73">
        <v>0.8458333333333333</v>
      </c>
      <c r="G120" s="94" t="b">
        <v>1</v>
      </c>
      <c r="H120" s="75" t="s">
        <v>1216</v>
      </c>
      <c r="I120" s="76" t="str">
        <f>IF(K120&gt;1,VLOOKUP(K120,DB!$A$4:$B$500,2,0),"")</f>
        <v>WIPP</v>
      </c>
      <c r="J120" s="77" t="str">
        <f>IF(L120&gt;1,VLOOKUP(L120,DB!$A$4:$B$500,2,0),"")</f>
        <v>WARR</v>
      </c>
      <c r="K120" s="78" t="s">
        <v>186</v>
      </c>
      <c r="L120" s="74" t="s">
        <v>259</v>
      </c>
      <c r="M120" s="71" t="str">
        <f>IF(B120&gt;1,VLOOKUP(B120,DB!$D$4:$F$800,3,0),"")</f>
        <v>BATIK AIR</v>
      </c>
      <c r="N120" s="13"/>
      <c r="O120" s="74" t="str">
        <f t="shared" si="1"/>
        <v/>
      </c>
      <c r="Q120" s="1" t="str">
        <f t="shared" si="2"/>
        <v/>
      </c>
      <c r="R120" s="1" t="str">
        <f t="shared" si="3"/>
        <v/>
      </c>
      <c r="S120" s="1" t="str">
        <f t="shared" si="4"/>
        <v/>
      </c>
      <c r="T120" s="1" t="str">
        <f t="shared" si="5"/>
        <v/>
      </c>
      <c r="U120" s="1" t="str">
        <f t="shared" si="6"/>
        <v/>
      </c>
    </row>
    <row r="121" ht="15.75" customHeight="1">
      <c r="A121" s="81">
        <v>104.0</v>
      </c>
      <c r="B121" s="81" t="s">
        <v>407</v>
      </c>
      <c r="C121" s="81" t="str">
        <f>IF(B121&gt;1,VLOOKUP(B121,DB!$D$4:$E$800,2,0),"")</f>
        <v>A 320</v>
      </c>
      <c r="D121" s="82">
        <v>0.8375</v>
      </c>
      <c r="E121" s="159" t="b">
        <v>1</v>
      </c>
      <c r="F121" s="83"/>
      <c r="G121" s="92" t="b">
        <v>0</v>
      </c>
      <c r="H121" s="85" t="s">
        <v>1225</v>
      </c>
      <c r="I121" s="86" t="str">
        <f>IF(K121&gt;1,VLOOKUP(K121,DB!$A$4:$B$500,2,0),"")</f>
        <v>WARR</v>
      </c>
      <c r="J121" s="87" t="str">
        <f>IF(L121&gt;1,VLOOKUP(L121,DB!$A$4:$B$500,2,0),"")</f>
        <v/>
      </c>
      <c r="K121" s="88" t="s">
        <v>565</v>
      </c>
      <c r="L121" s="84"/>
      <c r="M121" s="81" t="str">
        <f>IF(B121&gt;1,VLOOKUP(B121,DB!$D$4:$F$800,3,0),"")</f>
        <v>CITILINK</v>
      </c>
      <c r="N121" s="96"/>
      <c r="O121" s="84" t="str">
        <f t="shared" si="1"/>
        <v>RON</v>
      </c>
      <c r="Q121" s="1" t="str">
        <f t="shared" si="2"/>
        <v>A3</v>
      </c>
      <c r="R121" s="1" t="str">
        <f t="shared" si="3"/>
        <v>RON</v>
      </c>
      <c r="S121" s="1" t="str">
        <f t="shared" si="4"/>
        <v>A 320</v>
      </c>
      <c r="T121" s="1" t="str">
        <f t="shared" si="5"/>
        <v>PK-GQF</v>
      </c>
      <c r="U121" s="1" t="str">
        <f t="shared" si="6"/>
        <v>CITILINK</v>
      </c>
    </row>
    <row r="122" ht="15.75" customHeight="1">
      <c r="A122" s="71">
        <v>105.0</v>
      </c>
      <c r="B122" s="71" t="s">
        <v>193</v>
      </c>
      <c r="C122" s="71" t="str">
        <f>IF(B122&gt;1,VLOOKUP(B122,DB!$D$4:$E$800,2,0),"")</f>
        <v>A 320</v>
      </c>
      <c r="D122" s="72">
        <v>0.8875</v>
      </c>
      <c r="E122" s="160" t="b">
        <v>1</v>
      </c>
      <c r="F122" s="73">
        <v>0.9291666666666667</v>
      </c>
      <c r="G122" s="94" t="b">
        <v>1</v>
      </c>
      <c r="H122" s="75" t="s">
        <v>1216</v>
      </c>
      <c r="I122" s="76" t="str">
        <f>IF(K122&gt;1,VLOOKUP(K122,DB!$A$4:$B$500,2,0),"")</f>
        <v>WIEE</v>
      </c>
      <c r="J122" s="77" t="str">
        <f>IF(L122&gt;1,VLOOKUP(L122,DB!$A$4:$B$500,2,0),"")</f>
        <v>WIPP</v>
      </c>
      <c r="K122" s="78" t="s">
        <v>213</v>
      </c>
      <c r="L122" s="74" t="s">
        <v>192</v>
      </c>
      <c r="M122" s="71" t="str">
        <f>IF(B122&gt;1,VLOOKUP(B122,DB!$D$4:$F$800,3,0),"")</f>
        <v>BATIK AIR</v>
      </c>
      <c r="N122" s="13"/>
      <c r="O122" s="74" t="str">
        <f t="shared" si="1"/>
        <v/>
      </c>
      <c r="Q122" s="1" t="str">
        <f t="shared" si="2"/>
        <v/>
      </c>
      <c r="R122" s="1" t="str">
        <f t="shared" si="3"/>
        <v/>
      </c>
      <c r="S122" s="1" t="str">
        <f t="shared" si="4"/>
        <v/>
      </c>
      <c r="T122" s="1" t="str">
        <f t="shared" si="5"/>
        <v/>
      </c>
      <c r="U122" s="1" t="str">
        <f t="shared" si="6"/>
        <v/>
      </c>
    </row>
    <row r="123" ht="15.75" customHeight="1">
      <c r="A123" s="81">
        <v>106.0</v>
      </c>
      <c r="B123" s="81" t="s">
        <v>554</v>
      </c>
      <c r="C123" s="81" t="str">
        <f>IF(B123&gt;1,VLOOKUP(B123,DB!$D$4:$E$800,2,0),"")</f>
        <v>B 738</v>
      </c>
      <c r="D123" s="82">
        <v>0.8736111111111111</v>
      </c>
      <c r="E123" s="159" t="b">
        <v>1</v>
      </c>
      <c r="F123" s="83"/>
      <c r="G123" s="92" t="b">
        <v>0</v>
      </c>
      <c r="H123" s="85" t="s">
        <v>1248</v>
      </c>
      <c r="I123" s="86" t="str">
        <f>IF(K123&gt;1,VLOOKUP(K123,DB!$A$4:$B$500,2,0),"")</f>
        <v>WARR</v>
      </c>
      <c r="J123" s="87" t="str">
        <f>IF(L123&gt;1,VLOOKUP(L123,DB!$A$4:$B$500,2,0),"")</f>
        <v/>
      </c>
      <c r="K123" s="88" t="s">
        <v>678</v>
      </c>
      <c r="L123" s="84"/>
      <c r="M123" s="81" t="str">
        <f>IF(B123&gt;1,VLOOKUP(B123,DB!$D$4:$F$800,3,0),"")</f>
        <v>GARUDA</v>
      </c>
      <c r="N123" s="96"/>
      <c r="O123" s="84" t="str">
        <f t="shared" si="1"/>
        <v>RON</v>
      </c>
      <c r="Q123" s="1" t="str">
        <f t="shared" si="2"/>
        <v>B2</v>
      </c>
      <c r="R123" s="1" t="str">
        <f t="shared" si="3"/>
        <v>RON</v>
      </c>
      <c r="S123" s="1" t="str">
        <f t="shared" si="4"/>
        <v>B 738</v>
      </c>
      <c r="T123" s="1" t="str">
        <f t="shared" si="5"/>
        <v>PK-GFG</v>
      </c>
      <c r="U123" s="1" t="str">
        <f t="shared" si="6"/>
        <v>GARUDA</v>
      </c>
    </row>
    <row r="124" ht="15.75" customHeight="1">
      <c r="A124" s="71">
        <v>107.0</v>
      </c>
      <c r="B124" s="71" t="s">
        <v>284</v>
      </c>
      <c r="C124" s="71" t="str">
        <f>IF(B124&gt;1,VLOOKUP(B124,DB!$D$4:$E$800,2,0),"")</f>
        <v>A 320</v>
      </c>
      <c r="D124" s="72">
        <v>0.85</v>
      </c>
      <c r="E124" s="160" t="b">
        <v>1</v>
      </c>
      <c r="F124" s="73">
        <v>0.8895833333333333</v>
      </c>
      <c r="G124" s="94" t="b">
        <v>1</v>
      </c>
      <c r="H124" s="75" t="s">
        <v>1247</v>
      </c>
      <c r="I124" s="76" t="str">
        <f>IF(K124&gt;1,VLOOKUP(K124,DB!$A$4:$B$500,2,0),"")</f>
        <v>WIPP</v>
      </c>
      <c r="J124" s="77" t="str">
        <f>IF(L124&gt;1,VLOOKUP(L124,DB!$A$4:$B$500,2,0),"")</f>
        <v>WIBB</v>
      </c>
      <c r="K124" s="78" t="s">
        <v>196</v>
      </c>
      <c r="L124" s="74" t="s">
        <v>209</v>
      </c>
      <c r="M124" s="71" t="str">
        <f>IF(B124&gt;1,VLOOKUP(B124,DB!$D$4:$F$800,3,0),"")</f>
        <v>BATIK AIR</v>
      </c>
      <c r="N124" s="13"/>
      <c r="O124" s="74" t="str">
        <f t="shared" si="1"/>
        <v/>
      </c>
      <c r="Q124" s="1" t="str">
        <f t="shared" si="2"/>
        <v/>
      </c>
      <c r="R124" s="1" t="str">
        <f t="shared" si="3"/>
        <v/>
      </c>
      <c r="S124" s="1" t="str">
        <f t="shared" si="4"/>
        <v/>
      </c>
      <c r="T124" s="1" t="str">
        <f t="shared" si="5"/>
        <v/>
      </c>
      <c r="U124" s="1" t="str">
        <f t="shared" si="6"/>
        <v/>
      </c>
    </row>
    <row r="125" ht="15.75" customHeight="1">
      <c r="A125" s="81">
        <v>108.0</v>
      </c>
      <c r="B125" s="81" t="s">
        <v>40</v>
      </c>
      <c r="C125" s="81" t="str">
        <f>IF(B125&gt;1,VLOOKUP(B125,DB!$D$4:$E$800,2,0),"")</f>
        <v>B 734</v>
      </c>
      <c r="D125" s="82">
        <v>0.8826388888888889</v>
      </c>
      <c r="E125" s="159" t="b">
        <v>1</v>
      </c>
      <c r="F125" s="83"/>
      <c r="G125" s="92" t="b">
        <v>0</v>
      </c>
      <c r="H125" s="85" t="s">
        <v>1252</v>
      </c>
      <c r="I125" s="86" t="str">
        <f>IF(K125&gt;1,VLOOKUP(K125,DB!$A$4:$B$500,2,0),"")</f>
        <v>WAOO</v>
      </c>
      <c r="J125" s="87" t="str">
        <f>IF(L125&gt;1,VLOOKUP(L125,DB!$A$4:$B$500,2,0),"")</f>
        <v/>
      </c>
      <c r="K125" s="88" t="s">
        <v>35</v>
      </c>
      <c r="L125" s="84"/>
      <c r="M125" s="81" t="str">
        <f>IF(B125&gt;1,VLOOKUP(B125,DB!$D$4:$F$800,3,0),"")</f>
        <v>B. B. N.</v>
      </c>
      <c r="N125" s="96"/>
      <c r="O125" s="84" t="str">
        <f t="shared" si="1"/>
        <v>RON</v>
      </c>
      <c r="Q125" s="1" t="str">
        <f t="shared" si="2"/>
        <v>B11</v>
      </c>
      <c r="R125" s="1" t="str">
        <f t="shared" si="3"/>
        <v>RON</v>
      </c>
      <c r="S125" s="1" t="str">
        <f t="shared" si="4"/>
        <v>B 734</v>
      </c>
      <c r="T125" s="1" t="str">
        <f t="shared" si="5"/>
        <v>PK-BBJ</v>
      </c>
      <c r="U125" s="1" t="str">
        <f t="shared" si="6"/>
        <v>B. B. N.</v>
      </c>
    </row>
    <row r="126" ht="15.75" customHeight="1">
      <c r="A126" s="71">
        <v>109.0</v>
      </c>
      <c r="B126" s="71" t="s">
        <v>748</v>
      </c>
      <c r="C126" s="71" t="str">
        <f>IF(B126&gt;1,VLOOKUP(B126,DB!$D$4:$E$800,2,0),"")</f>
        <v>CL 850</v>
      </c>
      <c r="D126" s="72">
        <v>0.8138888888888889</v>
      </c>
      <c r="E126" s="160" t="b">
        <v>1</v>
      </c>
      <c r="F126" s="73"/>
      <c r="G126" s="94" t="b">
        <v>0</v>
      </c>
      <c r="H126" s="75" t="s">
        <v>1228</v>
      </c>
      <c r="I126" s="112" t="s">
        <v>1236</v>
      </c>
      <c r="J126" s="77" t="str">
        <f>IF(L126&gt;1,VLOOKUP(L126,DB!$A$4:$B$500,2,0),"")</f>
        <v/>
      </c>
      <c r="K126" s="78"/>
      <c r="L126" s="74"/>
      <c r="M126" s="71" t="str">
        <f>IF(B126&gt;1,VLOOKUP(B126,DB!$D$4:$F$800,3,0),"")</f>
        <v>JETSET</v>
      </c>
      <c r="N126" s="13"/>
      <c r="O126" s="74" t="str">
        <f t="shared" si="1"/>
        <v>RON</v>
      </c>
      <c r="Q126" s="1" t="str">
        <f t="shared" si="2"/>
        <v>SA07</v>
      </c>
      <c r="R126" s="1" t="str">
        <f t="shared" si="3"/>
        <v>RON</v>
      </c>
      <c r="S126" s="1" t="str">
        <f t="shared" si="4"/>
        <v>CL 850</v>
      </c>
      <c r="T126" s="1" t="str">
        <f t="shared" si="5"/>
        <v>PK-KAS</v>
      </c>
      <c r="U126" s="1" t="str">
        <f t="shared" si="6"/>
        <v>JETSET</v>
      </c>
    </row>
    <row r="127" ht="15.75" customHeight="1">
      <c r="A127" s="81">
        <v>110.0</v>
      </c>
      <c r="B127" s="81" t="s">
        <v>892</v>
      </c>
      <c r="C127" s="81" t="str">
        <f>IF(B127&gt;1,VLOOKUP(B127,DB!$D$4:$E$800,2,0),"")</f>
        <v>B 733</v>
      </c>
      <c r="D127" s="82">
        <v>0.9138888888888889</v>
      </c>
      <c r="E127" s="159" t="b">
        <v>1</v>
      </c>
      <c r="F127" s="83">
        <v>0.9756944444444444</v>
      </c>
      <c r="G127" s="92" t="b">
        <v>1</v>
      </c>
      <c r="H127" s="85" t="s">
        <v>1255</v>
      </c>
      <c r="I127" s="86" t="str">
        <f>IF(K127&gt;1,VLOOKUP(K127,DB!$A$4:$B$500,2,0),"")</f>
        <v>WIOO</v>
      </c>
      <c r="J127" s="87" t="str">
        <f>IF(L127&gt;1,VLOOKUP(L127,DB!$A$4:$B$500,2,0),"")</f>
        <v>WAAA</v>
      </c>
      <c r="K127" s="88" t="s">
        <v>432</v>
      </c>
      <c r="L127" s="84" t="s">
        <v>376</v>
      </c>
      <c r="M127" s="81" t="str">
        <f>IF(B127&gt;1,VLOOKUP(B127,DB!$D$4:$F$800,3,0),"")</f>
        <v>TRIGANA</v>
      </c>
      <c r="N127" s="96"/>
      <c r="O127" s="84" t="str">
        <f t="shared" si="1"/>
        <v/>
      </c>
      <c r="Q127" s="1" t="str">
        <f t="shared" si="2"/>
        <v/>
      </c>
      <c r="R127" s="1" t="str">
        <f t="shared" si="3"/>
        <v/>
      </c>
      <c r="S127" s="1" t="str">
        <f t="shared" si="4"/>
        <v/>
      </c>
      <c r="T127" s="1" t="str">
        <f t="shared" si="5"/>
        <v/>
      </c>
      <c r="U127" s="1" t="str">
        <f t="shared" si="6"/>
        <v/>
      </c>
    </row>
    <row r="128" ht="15.75" customHeight="1">
      <c r="A128" s="71">
        <v>111.0</v>
      </c>
      <c r="B128" s="71" t="s">
        <v>109</v>
      </c>
      <c r="C128" s="71" t="str">
        <f>IF(B128&gt;1,VLOOKUP(B128,DB!$D$4:$E$800,2,0),"")</f>
        <v>A 320</v>
      </c>
      <c r="D128" s="72">
        <v>0.9277777777777778</v>
      </c>
      <c r="E128" s="160" t="b">
        <v>1</v>
      </c>
      <c r="F128" s="73">
        <v>0.9791666666666666</v>
      </c>
      <c r="G128" s="94" t="b">
        <v>1</v>
      </c>
      <c r="H128" s="75" t="s">
        <v>1232</v>
      </c>
      <c r="I128" s="76" t="str">
        <f>IF(K128&gt;1,VLOOKUP(K128,DB!$A$4:$B$500,2,0),"")</f>
        <v>WADD</v>
      </c>
      <c r="J128" s="74" t="s">
        <v>1219</v>
      </c>
      <c r="K128" s="78" t="s">
        <v>225</v>
      </c>
      <c r="L128" s="74"/>
      <c r="M128" s="71" t="str">
        <f>IF(B128&gt;1,VLOOKUP(B128,DB!$D$4:$F$800,3,0),"")</f>
        <v>BATIK AIR</v>
      </c>
      <c r="N128" s="13"/>
      <c r="O128" s="74" t="str">
        <f t="shared" si="1"/>
        <v/>
      </c>
      <c r="Q128" s="1" t="str">
        <f t="shared" si="2"/>
        <v/>
      </c>
      <c r="R128" s="1" t="str">
        <f t="shared" si="3"/>
        <v/>
      </c>
      <c r="S128" s="1" t="str">
        <f t="shared" si="4"/>
        <v/>
      </c>
      <c r="T128" s="1" t="str">
        <f t="shared" si="5"/>
        <v/>
      </c>
      <c r="U128" s="1" t="str">
        <f t="shared" si="6"/>
        <v/>
      </c>
    </row>
    <row r="129" ht="15.75" customHeight="1">
      <c r="A129" s="81">
        <v>112.0</v>
      </c>
      <c r="B129" s="81" t="s">
        <v>180</v>
      </c>
      <c r="C129" s="81" t="str">
        <f>IF(B129&gt;1,VLOOKUP(B129,DB!$D$4:$E$800,2,0),"")</f>
        <v>A 320</v>
      </c>
      <c r="D129" s="82">
        <v>0.9326388888888889</v>
      </c>
      <c r="E129" s="159" t="b">
        <v>1</v>
      </c>
      <c r="F129" s="83"/>
      <c r="G129" s="92" t="b">
        <v>0</v>
      </c>
      <c r="H129" s="85" t="s">
        <v>1236</v>
      </c>
      <c r="I129" s="86" t="str">
        <f>IF(K129&gt;1,VLOOKUP(K129,DB!$A$4:$B$500,2,0),"")</f>
        <v>WARR</v>
      </c>
      <c r="J129" s="87" t="str">
        <f>IF(L129&gt;1,VLOOKUP(L129,DB!$A$4:$B$500,2,0),"")</f>
        <v/>
      </c>
      <c r="K129" s="88" t="s">
        <v>253</v>
      </c>
      <c r="L129" s="84"/>
      <c r="M129" s="81" t="str">
        <f>IF(B129&gt;1,VLOOKUP(B129,DB!$D$4:$F$800,3,0),"")</f>
        <v>BATIK AIR</v>
      </c>
      <c r="N129" s="96"/>
      <c r="O129" s="84" t="str">
        <f t="shared" si="1"/>
        <v>RON</v>
      </c>
      <c r="Q129" s="1" t="str">
        <f t="shared" si="2"/>
        <v>B7</v>
      </c>
      <c r="R129" s="1" t="str">
        <f t="shared" si="3"/>
        <v>RON</v>
      </c>
      <c r="S129" s="1" t="str">
        <f t="shared" si="4"/>
        <v>A 320</v>
      </c>
      <c r="T129" s="1" t="str">
        <f t="shared" si="5"/>
        <v>PK-LAI</v>
      </c>
      <c r="U129" s="1" t="str">
        <f t="shared" si="6"/>
        <v>BATIK AIR</v>
      </c>
    </row>
    <row r="130" ht="15.75" customHeight="1">
      <c r="A130" s="71">
        <v>113.0</v>
      </c>
      <c r="B130" s="71" t="s">
        <v>322</v>
      </c>
      <c r="C130" s="71" t="str">
        <f>IF(B130&gt;1,VLOOKUP(B130,DB!$D$4:$E$800,2,0),"")</f>
        <v>A 320</v>
      </c>
      <c r="D130" s="72">
        <v>0.9444444444444444</v>
      </c>
      <c r="E130" s="160" t="b">
        <v>1</v>
      </c>
      <c r="F130" s="73"/>
      <c r="G130" s="94" t="b">
        <v>0</v>
      </c>
      <c r="H130" s="75" t="s">
        <v>1247</v>
      </c>
      <c r="I130" s="76" t="str">
        <f>IF(K130&gt;1,VLOOKUP(K130,DB!$A$4:$B$500,2,0),"")</f>
        <v>WARR</v>
      </c>
      <c r="J130" s="77" t="str">
        <f>IF(L130&gt;1,VLOOKUP(L130,DB!$A$4:$B$500,2,0),"")</f>
        <v/>
      </c>
      <c r="K130" s="78" t="s">
        <v>231</v>
      </c>
      <c r="L130" s="74"/>
      <c r="M130" s="71" t="str">
        <f>IF(B130&gt;1,VLOOKUP(B130,DB!$D$4:$F$800,3,0),"")</f>
        <v>BATIK AIR</v>
      </c>
      <c r="N130" s="79"/>
      <c r="O130" s="74" t="str">
        <f t="shared" si="1"/>
        <v>RON</v>
      </c>
      <c r="Q130" s="1" t="str">
        <f t="shared" si="2"/>
        <v>B1</v>
      </c>
      <c r="R130" s="1" t="str">
        <f t="shared" si="3"/>
        <v>RON</v>
      </c>
      <c r="S130" s="1" t="str">
        <f t="shared" si="4"/>
        <v>A 320</v>
      </c>
      <c r="T130" s="1" t="str">
        <f t="shared" si="5"/>
        <v>PK-LUY</v>
      </c>
      <c r="U130" s="1" t="str">
        <f t="shared" si="6"/>
        <v>BATIK AIR</v>
      </c>
    </row>
    <row r="131" ht="15.75" customHeight="1">
      <c r="A131" s="81">
        <v>114.0</v>
      </c>
      <c r="B131" s="81" t="s">
        <v>326</v>
      </c>
      <c r="C131" s="81" t="str">
        <f>IF(B131&gt;1,VLOOKUP(B131,DB!$D$4:$E$800,2,0),"")</f>
        <v>A 320</v>
      </c>
      <c r="D131" s="82">
        <v>0.9388888888888889</v>
      </c>
      <c r="E131" s="159" t="b">
        <v>1</v>
      </c>
      <c r="F131" s="83"/>
      <c r="G131" s="92" t="b">
        <v>0</v>
      </c>
      <c r="H131" s="85" t="s">
        <v>1249</v>
      </c>
      <c r="I131" s="86" t="str">
        <f>IF(K131&gt;1,VLOOKUP(K131,DB!$A$4:$B$500,2,0),"")</f>
        <v>WAHI</v>
      </c>
      <c r="J131" s="87" t="str">
        <f>IF(L131&gt;1,VLOOKUP(L131,DB!$A$4:$B$500,2,0),"")</f>
        <v/>
      </c>
      <c r="K131" s="88" t="s">
        <v>261</v>
      </c>
      <c r="L131" s="84"/>
      <c r="M131" s="81" t="str">
        <f>IF(B131&gt;1,VLOOKUP(B131,DB!$D$4:$F$800,3,0),"")</f>
        <v>BATIK AIR</v>
      </c>
      <c r="N131" s="96"/>
      <c r="O131" s="84" t="str">
        <f t="shared" si="1"/>
        <v>RON</v>
      </c>
      <c r="Q131" s="1" t="str">
        <f t="shared" si="2"/>
        <v>B4</v>
      </c>
      <c r="R131" s="1" t="str">
        <f t="shared" si="3"/>
        <v>RON</v>
      </c>
      <c r="S131" s="1" t="str">
        <f t="shared" si="4"/>
        <v>A 320</v>
      </c>
      <c r="T131" s="1" t="str">
        <f t="shared" si="5"/>
        <v>PK-LZH</v>
      </c>
      <c r="U131" s="1" t="str">
        <f t="shared" si="6"/>
        <v>BATIK AIR</v>
      </c>
    </row>
    <row r="132" ht="15.75" customHeight="1">
      <c r="A132" s="71">
        <v>115.0</v>
      </c>
      <c r="B132" s="71" t="s">
        <v>934</v>
      </c>
      <c r="C132" s="71" t="str">
        <f>IF(B132&gt;1,VLOOKUP(B132,DB!$D$4:$E$800,2,0),"")</f>
        <v>EMB 135</v>
      </c>
      <c r="D132" s="72">
        <v>0.9506944444444444</v>
      </c>
      <c r="E132" s="160" t="b">
        <v>1</v>
      </c>
      <c r="F132" s="73"/>
      <c r="G132" s="94" t="b">
        <v>0</v>
      </c>
      <c r="H132" s="75" t="s">
        <v>1216</v>
      </c>
      <c r="I132" s="112" t="s">
        <v>1218</v>
      </c>
      <c r="J132" s="77" t="str">
        <f>IF(L132&gt;1,VLOOKUP(L132,DB!$A$4:$B$500,2,0),"")</f>
        <v/>
      </c>
      <c r="K132" s="78"/>
      <c r="L132" s="74"/>
      <c r="M132" s="71" t="s">
        <v>810</v>
      </c>
      <c r="N132" s="13"/>
      <c r="O132" s="74" t="str">
        <f t="shared" si="1"/>
        <v>RON</v>
      </c>
      <c r="Q132" s="1" t="str">
        <f t="shared" si="2"/>
        <v>B3</v>
      </c>
      <c r="R132" s="1" t="str">
        <f t="shared" si="3"/>
        <v>RON</v>
      </c>
      <c r="S132" s="1" t="str">
        <f t="shared" si="4"/>
        <v>EMB 135</v>
      </c>
      <c r="T132" s="1" t="str">
        <f t="shared" si="5"/>
        <v>PK-BMB</v>
      </c>
      <c r="U132" s="1" t="str">
        <f t="shared" si="6"/>
        <v>PTN</v>
      </c>
    </row>
    <row r="133" ht="15.75" customHeight="1">
      <c r="A133" s="81">
        <v>116.0</v>
      </c>
      <c r="B133" s="81" t="s">
        <v>832</v>
      </c>
      <c r="C133" s="81" t="str">
        <f>IF(B133&gt;1,VLOOKUP(B133,DB!$D$4:$E$800,2,0),"")</f>
        <v>ATR 72</v>
      </c>
      <c r="D133" s="82">
        <v>0.9375</v>
      </c>
      <c r="E133" s="159" t="b">
        <v>1</v>
      </c>
      <c r="F133" s="83"/>
      <c r="G133" s="92" t="b">
        <v>0</v>
      </c>
      <c r="H133" s="85" t="s">
        <v>1250</v>
      </c>
      <c r="I133" s="103" t="s">
        <v>1245</v>
      </c>
      <c r="J133" s="87" t="str">
        <f>IF(L133&gt;1,VLOOKUP(L133,DB!$A$4:$B$500,2,0),"")</f>
        <v/>
      </c>
      <c r="K133" s="88"/>
      <c r="L133" s="84"/>
      <c r="M133" s="81" t="str">
        <f>IF(B133&gt;1,VLOOKUP(B133,DB!$D$4:$F$800,3,0),"")</f>
        <v>TAS</v>
      </c>
      <c r="N133" s="96"/>
      <c r="O133" s="84" t="str">
        <f t="shared" si="1"/>
        <v>RON</v>
      </c>
      <c r="Q133" s="1" t="str">
        <f t="shared" si="2"/>
        <v>B6</v>
      </c>
      <c r="R133" s="1" t="str">
        <f t="shared" si="3"/>
        <v>RON</v>
      </c>
      <c r="S133" s="1" t="str">
        <f t="shared" si="4"/>
        <v>ATR 72</v>
      </c>
      <c r="T133" s="1" t="str">
        <f t="shared" si="5"/>
        <v>PK-OTR</v>
      </c>
      <c r="U133" s="1" t="str">
        <f t="shared" si="6"/>
        <v>TAS</v>
      </c>
    </row>
    <row r="134" ht="15.75" customHeight="1">
      <c r="A134" s="186">
        <v>117.0</v>
      </c>
      <c r="B134" s="186" t="s">
        <v>109</v>
      </c>
      <c r="C134" s="186" t="str">
        <f>IF(B134&gt;1,VLOOKUP(B134,DB!$D$4:$E$800,2,0),"")</f>
        <v>A 320</v>
      </c>
      <c r="D134" s="187">
        <v>0.9861111111111112</v>
      </c>
      <c r="E134" s="188" t="b">
        <v>1</v>
      </c>
      <c r="F134" s="189"/>
      <c r="G134" s="190" t="b">
        <v>0</v>
      </c>
      <c r="H134" s="191" t="s">
        <v>1219</v>
      </c>
      <c r="I134" s="192" t="s">
        <v>1232</v>
      </c>
      <c r="J134" s="193" t="str">
        <f>IF(L134&gt;1,VLOOKUP(L134,DB!$A$4:$B$500,2,0),"")</f>
        <v/>
      </c>
      <c r="K134" s="194"/>
      <c r="L134" s="195"/>
      <c r="M134" s="186" t="str">
        <f>IF(B134&gt;1,VLOOKUP(B134,DB!$D$4:$F$800,3,0),"")</f>
        <v>BATIK AIR</v>
      </c>
      <c r="N134" s="196"/>
      <c r="O134" s="195" t="str">
        <f t="shared" si="1"/>
        <v>RON</v>
      </c>
      <c r="Q134" s="1" t="str">
        <f t="shared" si="2"/>
        <v>SA02</v>
      </c>
      <c r="R134" s="1" t="str">
        <f t="shared" si="3"/>
        <v>RON</v>
      </c>
      <c r="S134" s="1" t="str">
        <f t="shared" si="4"/>
        <v>A 320</v>
      </c>
      <c r="T134" s="1" t="str">
        <f t="shared" si="5"/>
        <v>PK-BLB</v>
      </c>
      <c r="U134" s="1" t="str">
        <f t="shared" si="6"/>
        <v>BATIK AIR</v>
      </c>
    </row>
    <row r="135" ht="15.75" customHeight="1">
      <c r="A135" s="197"/>
      <c r="B135" s="197"/>
      <c r="C135" s="197"/>
      <c r="D135" s="198"/>
      <c r="E135" s="199"/>
      <c r="F135" s="199"/>
      <c r="G135" s="197"/>
      <c r="H135" s="200"/>
      <c r="I135" s="201"/>
      <c r="J135" s="201"/>
      <c r="K135" s="202"/>
      <c r="L135" s="197"/>
      <c r="M135" s="197"/>
      <c r="N135" s="203"/>
      <c r="O135" s="197"/>
      <c r="Q135" s="1" t="str">
        <f t="shared" si="2"/>
        <v/>
      </c>
      <c r="R135" s="1" t="str">
        <f t="shared" si="3"/>
        <v/>
      </c>
      <c r="S135" s="1" t="str">
        <f t="shared" si="4"/>
        <v/>
      </c>
      <c r="T135" s="1" t="str">
        <f t="shared" si="5"/>
        <v/>
      </c>
      <c r="U135" s="1" t="str">
        <f t="shared" si="6"/>
        <v/>
      </c>
    </row>
    <row r="136" ht="15.75" customHeight="1">
      <c r="A136" s="197"/>
      <c r="B136" s="197"/>
      <c r="C136" s="197"/>
      <c r="D136" s="198"/>
      <c r="E136" s="199"/>
      <c r="F136" s="199"/>
      <c r="G136" s="197"/>
      <c r="H136" s="200"/>
      <c r="I136" s="201"/>
      <c r="J136" s="201"/>
      <c r="K136" s="202"/>
      <c r="L136" s="197"/>
      <c r="M136" s="197"/>
      <c r="N136" s="203"/>
      <c r="O136" s="197"/>
      <c r="Q136" s="1" t="str">
        <f t="shared" si="2"/>
        <v/>
      </c>
      <c r="R136" s="1" t="str">
        <f t="shared" si="3"/>
        <v/>
      </c>
      <c r="S136" s="1" t="str">
        <f t="shared" si="4"/>
        <v/>
      </c>
      <c r="T136" s="1" t="str">
        <f t="shared" si="5"/>
        <v/>
      </c>
      <c r="U136" s="1" t="str">
        <f t="shared" si="6"/>
        <v/>
      </c>
    </row>
    <row r="137" ht="15.75" customHeight="1">
      <c r="A137" s="197"/>
      <c r="B137" s="197"/>
      <c r="C137" s="197"/>
      <c r="D137" s="198"/>
      <c r="E137" s="199"/>
      <c r="F137" s="199"/>
      <c r="G137" s="197"/>
      <c r="H137" s="200"/>
      <c r="I137" s="201"/>
      <c r="J137" s="201"/>
      <c r="K137" s="202"/>
      <c r="L137" s="197"/>
      <c r="M137" s="197"/>
      <c r="N137" s="203"/>
      <c r="O137" s="197"/>
      <c r="Q137" s="1" t="str">
        <f t="shared" si="2"/>
        <v/>
      </c>
      <c r="R137" s="1" t="str">
        <f t="shared" si="3"/>
        <v/>
      </c>
      <c r="S137" s="1" t="str">
        <f t="shared" si="4"/>
        <v/>
      </c>
      <c r="T137" s="1" t="str">
        <f t="shared" si="5"/>
        <v/>
      </c>
      <c r="U137" s="1" t="str">
        <f t="shared" si="6"/>
        <v/>
      </c>
    </row>
    <row r="138" ht="15.75" customHeight="1">
      <c r="A138" s="197"/>
      <c r="B138" s="197"/>
      <c r="C138" s="197"/>
      <c r="D138" s="198"/>
      <c r="E138" s="199"/>
      <c r="F138" s="199"/>
      <c r="G138" s="197"/>
      <c r="H138" s="200"/>
      <c r="I138" s="201"/>
      <c r="J138" s="201"/>
      <c r="K138" s="202"/>
      <c r="L138" s="197"/>
      <c r="M138" s="197"/>
      <c r="N138" s="203"/>
      <c r="O138" s="197"/>
      <c r="Q138" s="1" t="str">
        <f t="shared" si="2"/>
        <v/>
      </c>
      <c r="R138" s="1" t="str">
        <f t="shared" si="3"/>
        <v/>
      </c>
      <c r="S138" s="1" t="str">
        <f t="shared" si="4"/>
        <v/>
      </c>
      <c r="T138" s="1" t="str">
        <f t="shared" si="5"/>
        <v/>
      </c>
      <c r="U138" s="1" t="str">
        <f t="shared" si="6"/>
        <v/>
      </c>
    </row>
    <row r="139" ht="15.75" customHeight="1">
      <c r="A139" s="197"/>
      <c r="B139" s="197"/>
      <c r="C139" s="197"/>
      <c r="D139" s="198"/>
      <c r="E139" s="199"/>
      <c r="F139" s="199"/>
      <c r="G139" s="197"/>
      <c r="H139" s="200"/>
      <c r="I139" s="201"/>
      <c r="J139" s="201"/>
      <c r="K139" s="202"/>
      <c r="L139" s="197"/>
      <c r="M139" s="197"/>
      <c r="N139" s="203"/>
      <c r="O139" s="197"/>
      <c r="Q139" s="1" t="str">
        <f t="shared" si="2"/>
        <v/>
      </c>
      <c r="R139" s="1" t="str">
        <f t="shared" si="3"/>
        <v/>
      </c>
      <c r="S139" s="1" t="str">
        <f t="shared" si="4"/>
        <v/>
      </c>
      <c r="T139" s="1" t="str">
        <f t="shared" si="5"/>
        <v/>
      </c>
      <c r="U139" s="1" t="str">
        <f t="shared" si="6"/>
        <v/>
      </c>
    </row>
    <row r="140" ht="15.75" customHeight="1">
      <c r="A140" s="197"/>
      <c r="B140" s="197"/>
      <c r="C140" s="197"/>
      <c r="D140" s="198"/>
      <c r="E140" s="199"/>
      <c r="F140" s="199"/>
      <c r="G140" s="197"/>
      <c r="H140" s="200"/>
      <c r="I140" s="201"/>
      <c r="J140" s="201"/>
      <c r="K140" s="202"/>
      <c r="L140" s="197"/>
      <c r="M140" s="197"/>
      <c r="N140" s="203"/>
      <c r="O140" s="197"/>
      <c r="Q140" s="1" t="str">
        <f t="shared" si="2"/>
        <v/>
      </c>
      <c r="R140" s="1" t="str">
        <f t="shared" si="3"/>
        <v/>
      </c>
      <c r="S140" s="1" t="str">
        <f t="shared" si="4"/>
        <v/>
      </c>
      <c r="T140" s="1" t="str">
        <f t="shared" si="5"/>
        <v/>
      </c>
      <c r="U140" s="1" t="str">
        <f t="shared" si="6"/>
        <v/>
      </c>
    </row>
    <row r="141" ht="15.75" customHeight="1">
      <c r="A141" s="197"/>
      <c r="B141" s="197"/>
      <c r="C141" s="197"/>
      <c r="D141" s="198"/>
      <c r="E141" s="199"/>
      <c r="F141" s="199"/>
      <c r="G141" s="197"/>
      <c r="H141" s="200"/>
      <c r="I141" s="201"/>
      <c r="J141" s="201"/>
      <c r="K141" s="202"/>
      <c r="L141" s="197"/>
      <c r="M141" s="197"/>
      <c r="N141" s="203"/>
      <c r="O141" s="197"/>
      <c r="Q141" s="1" t="str">
        <f t="shared" si="2"/>
        <v/>
      </c>
      <c r="R141" s="1" t="str">
        <f t="shared" si="3"/>
        <v/>
      </c>
      <c r="S141" s="1" t="str">
        <f t="shared" si="4"/>
        <v/>
      </c>
      <c r="T141" s="1" t="str">
        <f t="shared" si="5"/>
        <v/>
      </c>
      <c r="U141" s="1" t="str">
        <f t="shared" si="6"/>
        <v/>
      </c>
    </row>
    <row r="142" ht="15.75" customHeight="1">
      <c r="A142" s="197"/>
      <c r="B142" s="197"/>
      <c r="C142" s="197"/>
      <c r="D142" s="198"/>
      <c r="E142" s="199"/>
      <c r="F142" s="199"/>
      <c r="G142" s="197"/>
      <c r="H142" s="200"/>
      <c r="I142" s="201"/>
      <c r="J142" s="201"/>
      <c r="K142" s="202"/>
      <c r="L142" s="197"/>
      <c r="M142" s="197"/>
      <c r="N142" s="203"/>
      <c r="O142" s="197"/>
      <c r="Q142" s="1" t="str">
        <f t="shared" si="2"/>
        <v/>
      </c>
      <c r="R142" s="1" t="str">
        <f t="shared" si="3"/>
        <v/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197"/>
      <c r="B143" s="197"/>
      <c r="C143" s="197"/>
      <c r="D143" s="198"/>
      <c r="E143" s="199"/>
      <c r="F143" s="199"/>
      <c r="G143" s="197"/>
      <c r="H143" s="200"/>
      <c r="I143" s="201"/>
      <c r="J143" s="201"/>
      <c r="K143" s="202"/>
      <c r="L143" s="197"/>
      <c r="M143" s="197"/>
      <c r="N143" s="203"/>
      <c r="O143" s="197"/>
      <c r="Q143" s="1" t="str">
        <f t="shared" si="2"/>
        <v/>
      </c>
      <c r="R143" s="1" t="str">
        <f t="shared" si="3"/>
        <v/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197"/>
      <c r="B144" s="197"/>
      <c r="C144" s="197"/>
      <c r="D144" s="198"/>
      <c r="E144" s="199"/>
      <c r="F144" s="199"/>
      <c r="G144" s="197"/>
      <c r="H144" s="200"/>
      <c r="I144" s="201"/>
      <c r="J144" s="201"/>
      <c r="K144" s="202"/>
      <c r="L144" s="197"/>
      <c r="M144" s="197"/>
      <c r="N144" s="203"/>
      <c r="O144" s="197"/>
      <c r="Q144" s="1" t="str">
        <f t="shared" si="2"/>
        <v/>
      </c>
      <c r="R144" s="1" t="str">
        <f t="shared" si="3"/>
        <v/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197"/>
      <c r="B145" s="197"/>
      <c r="C145" s="197"/>
      <c r="D145" s="198"/>
      <c r="E145" s="199"/>
      <c r="F145" s="199"/>
      <c r="G145" s="197"/>
      <c r="H145" s="200"/>
      <c r="I145" s="201"/>
      <c r="J145" s="201"/>
      <c r="K145" s="202"/>
      <c r="L145" s="197"/>
      <c r="M145" s="197"/>
      <c r="N145" s="203"/>
      <c r="O145" s="197"/>
      <c r="Q145" s="1" t="str">
        <f t="shared" si="2"/>
        <v/>
      </c>
      <c r="R145" s="1" t="str">
        <f t="shared" si="3"/>
        <v/>
      </c>
      <c r="S145" s="1" t="str">
        <f t="shared" si="4"/>
        <v/>
      </c>
      <c r="T145" s="1" t="str">
        <f t="shared" si="5"/>
        <v/>
      </c>
      <c r="U145" s="1" t="str">
        <f t="shared" si="6"/>
        <v/>
      </c>
    </row>
    <row r="146" ht="15.75" customHeight="1">
      <c r="A146" s="197"/>
      <c r="B146" s="197"/>
      <c r="C146" s="197"/>
      <c r="D146" s="198"/>
      <c r="E146" s="199"/>
      <c r="F146" s="199"/>
      <c r="G146" s="197"/>
      <c r="H146" s="200"/>
      <c r="I146" s="201"/>
      <c r="J146" s="201"/>
      <c r="K146" s="202"/>
      <c r="L146" s="197"/>
      <c r="M146" s="197"/>
      <c r="N146" s="203"/>
      <c r="O146" s="197"/>
      <c r="Q146" s="1" t="str">
        <f t="shared" si="2"/>
        <v/>
      </c>
      <c r="R146" s="1" t="str">
        <f t="shared" si="3"/>
        <v/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197"/>
      <c r="B147" s="197"/>
      <c r="C147" s="197"/>
      <c r="D147" s="198"/>
      <c r="E147" s="199"/>
      <c r="F147" s="199"/>
      <c r="G147" s="197"/>
      <c r="H147" s="200"/>
      <c r="I147" s="201"/>
      <c r="J147" s="201"/>
      <c r="K147" s="202"/>
      <c r="L147" s="197"/>
      <c r="M147" s="197"/>
      <c r="N147" s="203"/>
      <c r="O147" s="197"/>
      <c r="Q147" s="1" t="str">
        <f t="shared" si="2"/>
        <v/>
      </c>
      <c r="R147" s="1" t="str">
        <f t="shared" si="3"/>
        <v/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197"/>
      <c r="B148" s="197"/>
      <c r="C148" s="197"/>
      <c r="D148" s="198"/>
      <c r="E148" s="199"/>
      <c r="F148" s="199"/>
      <c r="G148" s="197"/>
      <c r="H148" s="200"/>
      <c r="I148" s="201"/>
      <c r="J148" s="201"/>
      <c r="K148" s="202"/>
      <c r="L148" s="197"/>
      <c r="M148" s="197"/>
      <c r="N148" s="203"/>
      <c r="O148" s="197"/>
      <c r="Q148" s="1" t="str">
        <f t="shared" si="2"/>
        <v/>
      </c>
      <c r="R148" s="1" t="str">
        <f t="shared" si="3"/>
        <v/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197"/>
      <c r="B149" s="197"/>
      <c r="C149" s="197"/>
      <c r="D149" s="198"/>
      <c r="E149" s="199"/>
      <c r="F149" s="199"/>
      <c r="G149" s="197"/>
      <c r="H149" s="200"/>
      <c r="I149" s="201"/>
      <c r="J149" s="201"/>
      <c r="K149" s="202"/>
      <c r="L149" s="197"/>
      <c r="M149" s="197"/>
      <c r="N149" s="203"/>
      <c r="O149" s="197"/>
      <c r="Q149" s="1" t="str">
        <f t="shared" si="2"/>
        <v/>
      </c>
      <c r="R149" s="1" t="str">
        <f t="shared" si="3"/>
        <v/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197"/>
      <c r="B150" s="197"/>
      <c r="C150" s="197"/>
      <c r="D150" s="198"/>
      <c r="E150" s="199"/>
      <c r="F150" s="199"/>
      <c r="G150" s="197"/>
      <c r="H150" s="200"/>
      <c r="I150" s="201"/>
      <c r="J150" s="201"/>
      <c r="K150" s="202"/>
      <c r="L150" s="197"/>
      <c r="M150" s="197"/>
      <c r="N150" s="203"/>
      <c r="O150" s="197"/>
      <c r="Q150" s="1" t="str">
        <f t="shared" si="2"/>
        <v/>
      </c>
      <c r="R150" s="1" t="str">
        <f t="shared" si="3"/>
        <v/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197"/>
      <c r="B151" s="197"/>
      <c r="C151" s="197"/>
      <c r="D151" s="198"/>
      <c r="E151" s="199"/>
      <c r="F151" s="199"/>
      <c r="G151" s="197"/>
      <c r="H151" s="200"/>
      <c r="I151" s="201"/>
      <c r="J151" s="201"/>
      <c r="K151" s="202"/>
      <c r="L151" s="197"/>
      <c r="M151" s="197"/>
      <c r="N151" s="203"/>
      <c r="O151" s="197"/>
      <c r="Q151" s="1" t="str">
        <f t="shared" si="2"/>
        <v/>
      </c>
      <c r="R151" s="1" t="str">
        <f t="shared" si="3"/>
        <v/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197"/>
      <c r="B152" s="197"/>
      <c r="C152" s="197"/>
      <c r="D152" s="198"/>
      <c r="E152" s="199"/>
      <c r="F152" s="199"/>
      <c r="G152" s="197"/>
      <c r="H152" s="200"/>
      <c r="I152" s="201"/>
      <c r="J152" s="201"/>
      <c r="K152" s="202"/>
      <c r="L152" s="197"/>
      <c r="M152" s="197"/>
      <c r="N152" s="203"/>
      <c r="O152" s="197"/>
      <c r="Q152" s="1" t="str">
        <f t="shared" si="2"/>
        <v/>
      </c>
      <c r="R152" s="1" t="str">
        <f t="shared" si="3"/>
        <v/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197"/>
      <c r="B153" s="197"/>
      <c r="C153" s="197"/>
      <c r="D153" s="198"/>
      <c r="E153" s="199"/>
      <c r="F153" s="199"/>
      <c r="G153" s="197"/>
      <c r="H153" s="200"/>
      <c r="I153" s="201"/>
      <c r="J153" s="201"/>
      <c r="K153" s="202"/>
      <c r="L153" s="197"/>
      <c r="M153" s="197"/>
      <c r="N153" s="203"/>
      <c r="O153" s="197"/>
      <c r="Q153" s="1" t="str">
        <f t="shared" si="2"/>
        <v/>
      </c>
      <c r="R153" s="1" t="str">
        <f t="shared" si="3"/>
        <v/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197"/>
      <c r="B154" s="197"/>
      <c r="C154" s="197"/>
      <c r="D154" s="198"/>
      <c r="E154" s="199"/>
      <c r="F154" s="199"/>
      <c r="G154" s="197"/>
      <c r="H154" s="200"/>
      <c r="I154" s="201"/>
      <c r="J154" s="201"/>
      <c r="K154" s="202"/>
      <c r="L154" s="197"/>
      <c r="M154" s="197"/>
      <c r="N154" s="203"/>
      <c r="O154" s="197"/>
      <c r="Q154" s="1" t="str">
        <f t="shared" si="2"/>
        <v/>
      </c>
      <c r="R154" s="1" t="str">
        <f t="shared" si="3"/>
        <v/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197"/>
      <c r="B155" s="197"/>
      <c r="C155" s="197"/>
      <c r="D155" s="198"/>
      <c r="E155" s="199"/>
      <c r="F155" s="199"/>
      <c r="G155" s="197"/>
      <c r="H155" s="200"/>
      <c r="I155" s="201"/>
      <c r="J155" s="201"/>
      <c r="K155" s="202"/>
      <c r="L155" s="197"/>
      <c r="M155" s="197"/>
      <c r="N155" s="203"/>
      <c r="O155" s="197"/>
      <c r="Q155" s="1" t="str">
        <f t="shared" si="2"/>
        <v/>
      </c>
      <c r="R155" s="1" t="str">
        <f t="shared" si="3"/>
        <v/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197"/>
      <c r="B156" s="197"/>
      <c r="C156" s="197"/>
      <c r="D156" s="198"/>
      <c r="E156" s="199"/>
      <c r="F156" s="199"/>
      <c r="G156" s="197"/>
      <c r="H156" s="200"/>
      <c r="I156" s="201"/>
      <c r="J156" s="201"/>
      <c r="K156" s="202"/>
      <c r="L156" s="197"/>
      <c r="M156" s="197"/>
      <c r="N156" s="203"/>
      <c r="O156" s="197"/>
      <c r="Q156" s="1" t="str">
        <f t="shared" si="2"/>
        <v/>
      </c>
      <c r="R156" s="1" t="str">
        <f t="shared" si="3"/>
        <v/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197"/>
      <c r="B157" s="197"/>
      <c r="C157" s="197"/>
      <c r="D157" s="198"/>
      <c r="E157" s="199"/>
      <c r="F157" s="199"/>
      <c r="G157" s="197"/>
      <c r="H157" s="200"/>
      <c r="I157" s="201"/>
      <c r="J157" s="201"/>
      <c r="K157" s="202"/>
      <c r="L157" s="197"/>
      <c r="M157" s="197"/>
      <c r="N157" s="203"/>
      <c r="O157" s="197"/>
      <c r="Q157" s="1" t="str">
        <f t="shared" si="2"/>
        <v/>
      </c>
      <c r="R157" s="1" t="str">
        <f t="shared" si="3"/>
        <v/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197"/>
      <c r="B158" s="197"/>
      <c r="C158" s="197"/>
      <c r="D158" s="198"/>
      <c r="E158" s="199"/>
      <c r="F158" s="199"/>
      <c r="G158" s="197"/>
      <c r="H158" s="200"/>
      <c r="I158" s="201"/>
      <c r="J158" s="201"/>
      <c r="K158" s="202"/>
      <c r="L158" s="197"/>
      <c r="M158" s="197"/>
      <c r="N158" s="203"/>
      <c r="O158" s="197"/>
      <c r="Q158" s="1" t="str">
        <f t="shared" si="2"/>
        <v/>
      </c>
      <c r="R158" s="1" t="str">
        <f t="shared" si="3"/>
        <v/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197"/>
      <c r="B159" s="197"/>
      <c r="C159" s="197"/>
      <c r="D159" s="198"/>
      <c r="E159" s="199"/>
      <c r="F159" s="199"/>
      <c r="G159" s="197"/>
      <c r="H159" s="200"/>
      <c r="I159" s="201"/>
      <c r="J159" s="201"/>
      <c r="K159" s="202"/>
      <c r="L159" s="197"/>
      <c r="M159" s="197"/>
      <c r="N159" s="203"/>
      <c r="O159" s="197"/>
      <c r="Q159" s="1" t="str">
        <f t="shared" si="2"/>
        <v/>
      </c>
      <c r="R159" s="1" t="str">
        <f t="shared" si="3"/>
        <v/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197"/>
      <c r="B160" s="197"/>
      <c r="C160" s="197"/>
      <c r="D160" s="198"/>
      <c r="E160" s="199"/>
      <c r="F160" s="199"/>
      <c r="G160" s="197"/>
      <c r="H160" s="200"/>
      <c r="I160" s="201"/>
      <c r="J160" s="201"/>
      <c r="K160" s="202"/>
      <c r="L160" s="197"/>
      <c r="M160" s="197"/>
      <c r="N160" s="203"/>
      <c r="O160" s="197"/>
      <c r="Q160" s="1" t="str">
        <f t="shared" si="2"/>
        <v/>
      </c>
      <c r="R160" s="1" t="str">
        <f t="shared" si="3"/>
        <v/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197"/>
      <c r="B161" s="197"/>
      <c r="C161" s="197"/>
      <c r="D161" s="198"/>
      <c r="E161" s="199"/>
      <c r="F161" s="199"/>
      <c r="G161" s="197"/>
      <c r="H161" s="200"/>
      <c r="I161" s="201"/>
      <c r="J161" s="201"/>
      <c r="K161" s="202"/>
      <c r="L161" s="197"/>
      <c r="M161" s="197"/>
      <c r="N161" s="203"/>
      <c r="O161" s="197"/>
      <c r="Q161" s="1" t="str">
        <f t="shared" si="2"/>
        <v/>
      </c>
      <c r="R161" s="1" t="str">
        <f t="shared" si="3"/>
        <v/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197"/>
      <c r="B162" s="197"/>
      <c r="C162" s="197"/>
      <c r="D162" s="198"/>
      <c r="E162" s="199"/>
      <c r="F162" s="199"/>
      <c r="G162" s="197"/>
      <c r="H162" s="200"/>
      <c r="I162" s="201"/>
      <c r="J162" s="201"/>
      <c r="K162" s="202"/>
      <c r="L162" s="197"/>
      <c r="M162" s="197"/>
      <c r="N162" s="203"/>
      <c r="O162" s="197"/>
      <c r="Q162" s="1" t="str">
        <f t="shared" si="2"/>
        <v/>
      </c>
      <c r="R162" s="1" t="str">
        <f t="shared" si="3"/>
        <v/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197"/>
      <c r="B163" s="197"/>
      <c r="C163" s="197"/>
      <c r="D163" s="198"/>
      <c r="E163" s="199"/>
      <c r="F163" s="199"/>
      <c r="G163" s="197"/>
      <c r="H163" s="200"/>
      <c r="I163" s="201"/>
      <c r="J163" s="201"/>
      <c r="K163" s="202"/>
      <c r="L163" s="197"/>
      <c r="M163" s="197"/>
      <c r="N163" s="203"/>
      <c r="O163" s="197"/>
      <c r="Q163" s="1" t="str">
        <f t="shared" si="2"/>
        <v/>
      </c>
      <c r="R163" s="1" t="str">
        <f t="shared" si="3"/>
        <v/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197"/>
      <c r="B164" s="197"/>
      <c r="C164" s="197"/>
      <c r="D164" s="198"/>
      <c r="E164" s="199"/>
      <c r="F164" s="199"/>
      <c r="G164" s="197"/>
      <c r="H164" s="200"/>
      <c r="I164" s="201"/>
      <c r="J164" s="201"/>
      <c r="K164" s="202"/>
      <c r="L164" s="197"/>
      <c r="M164" s="197"/>
      <c r="N164" s="203"/>
      <c r="O164" s="197"/>
      <c r="Q164" s="1" t="str">
        <f t="shared" si="2"/>
        <v/>
      </c>
      <c r="R164" s="1" t="str">
        <f t="shared" si="3"/>
        <v/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197"/>
      <c r="B165" s="197"/>
      <c r="C165" s="197"/>
      <c r="D165" s="198"/>
      <c r="E165" s="199"/>
      <c r="F165" s="199"/>
      <c r="G165" s="197"/>
      <c r="H165" s="200"/>
      <c r="I165" s="201"/>
      <c r="J165" s="201"/>
      <c r="K165" s="202"/>
      <c r="L165" s="197"/>
      <c r="M165" s="197"/>
      <c r="N165" s="203"/>
      <c r="O165" s="197"/>
      <c r="Q165" s="1" t="str">
        <f t="shared" si="2"/>
        <v/>
      </c>
      <c r="R165" s="1" t="str">
        <f t="shared" si="3"/>
        <v/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197"/>
      <c r="B166" s="197"/>
      <c r="C166" s="197"/>
      <c r="D166" s="198"/>
      <c r="E166" s="199"/>
      <c r="F166" s="199"/>
      <c r="G166" s="197"/>
      <c r="H166" s="200"/>
      <c r="I166" s="201"/>
      <c r="J166" s="201"/>
      <c r="K166" s="202"/>
      <c r="L166" s="197"/>
      <c r="M166" s="197"/>
      <c r="N166" s="203"/>
      <c r="O166" s="197"/>
      <c r="Q166" s="1" t="str">
        <f t="shared" si="2"/>
        <v/>
      </c>
      <c r="R166" s="1" t="str">
        <f t="shared" si="3"/>
        <v/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97"/>
      <c r="B167" s="197"/>
      <c r="C167" s="197"/>
      <c r="D167" s="198"/>
      <c r="E167" s="199"/>
      <c r="F167" s="199"/>
      <c r="G167" s="197"/>
      <c r="H167" s="200"/>
      <c r="I167" s="201"/>
      <c r="J167" s="201"/>
      <c r="K167" s="202"/>
      <c r="L167" s="197"/>
      <c r="M167" s="197"/>
      <c r="N167" s="203"/>
      <c r="O167" s="197"/>
      <c r="Q167" s="1" t="str">
        <f t="shared" si="2"/>
        <v/>
      </c>
      <c r="R167" s="1" t="str">
        <f t="shared" si="3"/>
        <v/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45846.0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1267</v>
      </c>
      <c r="D10" s="27"/>
      <c r="E10" s="26" t="s">
        <v>1180</v>
      </c>
      <c r="F10" s="28"/>
      <c r="G10" s="28"/>
      <c r="H10" s="27"/>
    </row>
    <row r="11" ht="15.75" customHeight="1">
      <c r="A11" s="25"/>
      <c r="B11" s="21"/>
      <c r="C11" s="29" t="s">
        <v>1268</v>
      </c>
      <c r="D11" s="30"/>
      <c r="E11" s="26" t="s">
        <v>1182</v>
      </c>
      <c r="F11" s="28"/>
      <c r="G11" s="28"/>
      <c r="H11" s="27"/>
    </row>
    <row r="12" ht="15.75" customHeight="1">
      <c r="A12" s="25"/>
      <c r="B12" s="21"/>
      <c r="C12" s="29" t="s">
        <v>1269</v>
      </c>
      <c r="D12" s="30"/>
      <c r="E12" s="29" t="s">
        <v>1184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138" t="s">
        <v>1201</v>
      </c>
      <c r="O18" s="74" t="str">
        <f t="shared" ref="O18:O16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137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138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137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138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137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138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137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138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916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1211</v>
      </c>
      <c r="N27" s="137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N-2409K</v>
      </c>
      <c r="U27" s="1" t="str">
        <f t="shared" si="6"/>
        <v>AFM</v>
      </c>
    </row>
    <row r="28" ht="15.75" customHeight="1">
      <c r="A28" s="71">
        <v>11.0</v>
      </c>
      <c r="B28" s="71" t="s">
        <v>963</v>
      </c>
      <c r="C28" s="71" t="str">
        <f>IF(B28&gt;1,VLOOKUP(B28,DB!$D$4:$E$800,2,0),"")</f>
        <v>HK 800</v>
      </c>
      <c r="D28" s="78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">
        <v>1214</v>
      </c>
      <c r="N28" s="138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HK 800</v>
      </c>
      <c r="T28" s="1" t="str">
        <f t="shared" si="5"/>
        <v>T7-FCN</v>
      </c>
      <c r="U28" s="1" t="str">
        <f t="shared" si="6"/>
        <v>KARISMA</v>
      </c>
    </row>
    <row r="29" ht="15.75" customHeight="1">
      <c r="A29" s="81">
        <v>12.0</v>
      </c>
      <c r="B29" s="81" t="s">
        <v>753</v>
      </c>
      <c r="C29" s="81" t="str">
        <f>IF(B29&gt;1,VLOOKUP(B29,DB!$D$4:$E$800,2,0),"")</f>
        <v>CT 680</v>
      </c>
      <c r="D29" s="88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tr">
        <f>IF(B29&gt;1,VLOOKUP(B29,DB!$D$4:$F$800,3,0),"")</f>
        <v>JIP</v>
      </c>
      <c r="N29" s="137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CT 680</v>
      </c>
      <c r="T29" s="1" t="str">
        <f t="shared" si="5"/>
        <v>N-977JH</v>
      </c>
      <c r="U29" s="1" t="str">
        <f t="shared" si="6"/>
        <v>JIP</v>
      </c>
    </row>
    <row r="30" ht="15.75" customHeight="1">
      <c r="A30" s="71">
        <v>13.0</v>
      </c>
      <c r="B30" s="71" t="s">
        <v>826</v>
      </c>
      <c r="C30" s="71" t="str">
        <f>IF(B30&gt;1,VLOOKUP(B30,DB!$D$4:$E$800,2,0),"")</f>
        <v>AVANTI</v>
      </c>
      <c r="D30" s="78" t="s">
        <v>7</v>
      </c>
      <c r="E30" s="73" t="b">
        <v>0</v>
      </c>
      <c r="F30" s="73"/>
      <c r="G30" s="74" t="b">
        <v>0</v>
      </c>
      <c r="H30" s="75" t="s">
        <v>1215</v>
      </c>
      <c r="I30" s="76" t="str">
        <f>IF(K30&gt;1,VLOOKUP(K30,DB!$A$4:$B$500,2,0),"")</f>
        <v/>
      </c>
      <c r="J30" s="77" t="str">
        <f>IF(L30&gt;1,VLOOKUP(L30,DB!$A$4:$B$500,2,0),"")</f>
        <v/>
      </c>
      <c r="K30" s="78"/>
      <c r="L30" s="74"/>
      <c r="M30" s="71" t="str">
        <f>IF(B30&gt;1,VLOOKUP(B30,DB!$D$4:$F$800,3,0),"")</f>
        <v>SUSI AIR</v>
      </c>
      <c r="N30" s="138"/>
      <c r="O30" s="74" t="str">
        <f t="shared" si="1"/>
        <v>RON</v>
      </c>
      <c r="Q30" s="1" t="str">
        <f t="shared" si="2"/>
        <v>NSA13</v>
      </c>
      <c r="R30" s="1" t="str">
        <f t="shared" si="3"/>
        <v>RON</v>
      </c>
      <c r="S30" s="1" t="str">
        <f t="shared" si="4"/>
        <v>AVANTI</v>
      </c>
      <c r="T30" s="1" t="str">
        <f t="shared" si="5"/>
        <v>PK-BVX</v>
      </c>
      <c r="U30" s="1" t="str">
        <f t="shared" si="6"/>
        <v>SUSI AIR</v>
      </c>
    </row>
    <row r="31" ht="15.75" customHeight="1">
      <c r="A31" s="81">
        <v>14.0</v>
      </c>
      <c r="B31" s="81" t="s">
        <v>968</v>
      </c>
      <c r="C31" s="81" t="str">
        <f>IF(B31&gt;1,VLOOKUP(B31,DB!$D$4:$E$800,2,0),"")</f>
        <v>HK 850</v>
      </c>
      <c r="D31" s="88" t="s">
        <v>7</v>
      </c>
      <c r="E31" s="83" t="b">
        <v>0</v>
      </c>
      <c r="F31" s="83"/>
      <c r="G31" s="84" t="b">
        <v>0</v>
      </c>
      <c r="H31" s="85" t="s">
        <v>1319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">
        <v>1214</v>
      </c>
      <c r="N31" s="137"/>
      <c r="O31" s="84" t="str">
        <f t="shared" si="1"/>
        <v>RON</v>
      </c>
      <c r="Q31" s="1" t="str">
        <f t="shared" si="2"/>
        <v>NSA14</v>
      </c>
      <c r="R31" s="1" t="str">
        <f t="shared" si="3"/>
        <v>RON</v>
      </c>
      <c r="S31" s="1" t="str">
        <f t="shared" si="4"/>
        <v>HK 850</v>
      </c>
      <c r="T31" s="1" t="str">
        <f t="shared" si="5"/>
        <v>T7-TUN</v>
      </c>
      <c r="U31" s="1" t="str">
        <f t="shared" si="6"/>
        <v>KARISMA</v>
      </c>
    </row>
    <row r="32" ht="15.75" customHeight="1">
      <c r="A32" s="71">
        <v>15.0</v>
      </c>
      <c r="B32" s="71" t="s">
        <v>745</v>
      </c>
      <c r="C32" s="71" t="str">
        <f>IF(B32&gt;1,VLOOKUP(B32,DB!$D$4:$E$800,2,0),"")</f>
        <v>G IV</v>
      </c>
      <c r="D32" s="78" t="s">
        <v>7</v>
      </c>
      <c r="E32" s="73" t="b">
        <v>0</v>
      </c>
      <c r="F32" s="73"/>
      <c r="G32" s="74" t="b">
        <v>0</v>
      </c>
      <c r="H32" s="75" t="s">
        <v>1217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tr">
        <f>IF(B32&gt;1,VLOOKUP(B32,DB!$D$4:$F$800,3,0),"")</f>
        <v>JETSET</v>
      </c>
      <c r="N32" s="138"/>
      <c r="O32" s="74" t="str">
        <f t="shared" si="1"/>
        <v>RON</v>
      </c>
      <c r="Q32" s="1" t="str">
        <f t="shared" si="2"/>
        <v>SA01</v>
      </c>
      <c r="R32" s="1" t="str">
        <f t="shared" si="3"/>
        <v>RON</v>
      </c>
      <c r="S32" s="1" t="str">
        <f t="shared" si="4"/>
        <v>G IV</v>
      </c>
      <c r="T32" s="1" t="str">
        <f t="shared" si="5"/>
        <v>PK-BON</v>
      </c>
      <c r="U32" s="1" t="str">
        <f t="shared" si="6"/>
        <v>JETSET</v>
      </c>
    </row>
    <row r="33" ht="15.75" customHeight="1">
      <c r="A33" s="81">
        <v>16.0</v>
      </c>
      <c r="B33" s="81" t="s">
        <v>109</v>
      </c>
      <c r="C33" s="81" t="str">
        <f>IF(B33&gt;1,VLOOKUP(B33,DB!$D$4:$E$800,2,0),"")</f>
        <v>A 320</v>
      </c>
      <c r="D33" s="88" t="s">
        <v>7</v>
      </c>
      <c r="E33" s="83" t="b">
        <v>0</v>
      </c>
      <c r="F33" s="83">
        <v>0.3368055555555556</v>
      </c>
      <c r="G33" s="84" t="b">
        <v>1</v>
      </c>
      <c r="H33" s="85" t="s">
        <v>1219</v>
      </c>
      <c r="I33" s="86" t="str">
        <f>IF(K33&gt;1,VLOOKUP(K33,DB!$A$4:$B$500,2,0),"")</f>
        <v>EX RON</v>
      </c>
      <c r="J33" s="84" t="s">
        <v>1236</v>
      </c>
      <c r="K33" s="88" t="s">
        <v>7</v>
      </c>
      <c r="L33" s="84"/>
      <c r="M33" s="81" t="str">
        <f>IF(B33&gt;1,VLOOKUP(B33,DB!$D$4:$F$800,3,0),"")</f>
        <v>BATIK AIR</v>
      </c>
      <c r="N33" s="89"/>
      <c r="O33" s="84" t="str">
        <f t="shared" si="1"/>
        <v/>
      </c>
      <c r="Q33" s="1" t="str">
        <f t="shared" si="2"/>
        <v/>
      </c>
      <c r="R33" s="1" t="str">
        <f t="shared" si="3"/>
        <v/>
      </c>
      <c r="S33" s="1" t="str">
        <f t="shared" si="4"/>
        <v/>
      </c>
      <c r="T33" s="1" t="str">
        <f t="shared" si="5"/>
        <v/>
      </c>
      <c r="U33" s="1" t="str">
        <f t="shared" si="6"/>
        <v/>
      </c>
    </row>
    <row r="34" ht="15.75" customHeight="1">
      <c r="A34" s="71">
        <v>17.0</v>
      </c>
      <c r="B34" s="71" t="s">
        <v>912</v>
      </c>
      <c r="C34" s="71" t="str">
        <f>IF(B34&gt;1,VLOOKUP(B34,DB!$D$4:$E$800,2,0),"")</f>
        <v>GLEX</v>
      </c>
      <c r="D34" s="78" t="s">
        <v>7</v>
      </c>
      <c r="E34" s="73" t="b">
        <v>0</v>
      </c>
      <c r="F34" s="73"/>
      <c r="G34" s="74" t="b">
        <v>0</v>
      </c>
      <c r="H34" s="75" t="s">
        <v>1220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">
        <v>1214</v>
      </c>
      <c r="N34" s="138"/>
      <c r="O34" s="74" t="str">
        <f t="shared" si="1"/>
        <v>RON</v>
      </c>
      <c r="Q34" s="1" t="str">
        <f t="shared" si="2"/>
        <v>SA03</v>
      </c>
      <c r="R34" s="1" t="str">
        <f t="shared" si="3"/>
        <v>RON</v>
      </c>
      <c r="S34" s="1" t="str">
        <f t="shared" si="4"/>
        <v>GLEX</v>
      </c>
      <c r="T34" s="1" t="str">
        <f t="shared" si="5"/>
        <v>M-JGVJ</v>
      </c>
      <c r="U34" s="1" t="str">
        <f t="shared" si="6"/>
        <v>KARISMA</v>
      </c>
    </row>
    <row r="35" ht="15.75" customHeight="1">
      <c r="A35" s="81">
        <v>18.0</v>
      </c>
      <c r="B35" s="81" t="s">
        <v>978</v>
      </c>
      <c r="C35" s="81" t="str">
        <f>IF(B35&gt;1,VLOOKUP(B35,DB!$D$4:$E$800,2,0),"")</f>
        <v>EMB 135</v>
      </c>
      <c r="D35" s="88" t="s">
        <v>7</v>
      </c>
      <c r="E35" s="83" t="b">
        <v>0</v>
      </c>
      <c r="F35" s="204" t="s">
        <v>1328</v>
      </c>
      <c r="G35" s="84" t="b">
        <v>1</v>
      </c>
      <c r="H35" s="85" t="s">
        <v>1223</v>
      </c>
      <c r="I35" s="86" t="str">
        <f>IF(K35&gt;1,VLOOKUP(K35,DB!$A$4:$B$500,2,0),"")</f>
        <v>EX RON</v>
      </c>
      <c r="J35" s="84" t="s">
        <v>1232</v>
      </c>
      <c r="K35" s="88" t="s">
        <v>7</v>
      </c>
      <c r="L35" s="84"/>
      <c r="M35" s="81" t="s">
        <v>1214</v>
      </c>
      <c r="N35" s="89"/>
      <c r="O35" s="84" t="str">
        <f t="shared" si="1"/>
        <v/>
      </c>
      <c r="Q35" s="1" t="str">
        <f t="shared" si="2"/>
        <v/>
      </c>
      <c r="R35" s="1" t="str">
        <f t="shared" si="3"/>
        <v/>
      </c>
      <c r="S35" s="1" t="str">
        <f t="shared" si="4"/>
        <v/>
      </c>
      <c r="T35" s="1" t="str">
        <f t="shared" si="5"/>
        <v/>
      </c>
      <c r="U35" s="1" t="str">
        <f t="shared" si="6"/>
        <v/>
      </c>
    </row>
    <row r="36" ht="15.75" customHeight="1">
      <c r="A36" s="71">
        <v>19.0</v>
      </c>
      <c r="B36" s="71" t="s">
        <v>893</v>
      </c>
      <c r="C36" s="71" t="str">
        <f>IF(B36&gt;1,VLOOKUP(B36,DB!$D$4:$E$800,2,0),"")</f>
        <v>G VI</v>
      </c>
      <c r="D36" s="78" t="s">
        <v>7</v>
      </c>
      <c r="E36" s="73" t="b">
        <v>0</v>
      </c>
      <c r="F36" s="73"/>
      <c r="G36" s="74" t="b">
        <v>0</v>
      </c>
      <c r="H36" s="75" t="s">
        <v>1224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">
        <v>1211</v>
      </c>
      <c r="N36" s="138"/>
      <c r="O36" s="74" t="str">
        <f t="shared" si="1"/>
        <v>RON</v>
      </c>
      <c r="Q36" s="1" t="str">
        <f t="shared" si="2"/>
        <v>SA05</v>
      </c>
      <c r="R36" s="1" t="str">
        <f t="shared" si="3"/>
        <v>RON</v>
      </c>
      <c r="S36" s="1" t="str">
        <f t="shared" si="4"/>
        <v>G VI</v>
      </c>
      <c r="T36" s="1" t="str">
        <f t="shared" si="5"/>
        <v>T7-X14</v>
      </c>
      <c r="U36" s="1" t="str">
        <f t="shared" si="6"/>
        <v>AFM</v>
      </c>
    </row>
    <row r="37" ht="15.75" customHeight="1">
      <c r="A37" s="81">
        <v>20.0</v>
      </c>
      <c r="B37" s="81" t="s">
        <v>967</v>
      </c>
      <c r="C37" s="81" t="str">
        <f>IF(B37&gt;1,VLOOKUP(B37,DB!$D$4:$E$800,2,0),"")</f>
        <v>EMB 135</v>
      </c>
      <c r="D37" s="88" t="s">
        <v>7</v>
      </c>
      <c r="E37" s="83" t="b">
        <v>0</v>
      </c>
      <c r="F37" s="83"/>
      <c r="G37" s="84" t="b">
        <v>0</v>
      </c>
      <c r="H37" s="85" t="s">
        <v>1226</v>
      </c>
      <c r="I37" s="86" t="str">
        <f>IF(K37&gt;1,VLOOKUP(K37,DB!$A$4:$B$500,2,0),"")</f>
        <v/>
      </c>
      <c r="J37" s="87" t="str">
        <f>IF(L37&gt;1,VLOOKUP(L37,DB!$A$4:$B$500,2,0),"")</f>
        <v/>
      </c>
      <c r="K37" s="88"/>
      <c r="L37" s="84"/>
      <c r="M37" s="81" t="s">
        <v>1211</v>
      </c>
      <c r="N37" s="137"/>
      <c r="O37" s="84" t="str">
        <f t="shared" si="1"/>
        <v>RON</v>
      </c>
      <c r="Q37" s="1" t="str">
        <f t="shared" si="2"/>
        <v>SA06</v>
      </c>
      <c r="R37" s="1" t="str">
        <f t="shared" si="3"/>
        <v>RON</v>
      </c>
      <c r="S37" s="1" t="str">
        <f t="shared" si="4"/>
        <v>EMB 135</v>
      </c>
      <c r="T37" s="1" t="str">
        <f t="shared" si="5"/>
        <v>T7-MPI</v>
      </c>
      <c r="U37" s="1" t="str">
        <f t="shared" si="6"/>
        <v>AFM</v>
      </c>
    </row>
    <row r="38" ht="15.75" customHeight="1">
      <c r="A38" s="71">
        <v>21.0</v>
      </c>
      <c r="B38" s="71" t="s">
        <v>748</v>
      </c>
      <c r="C38" s="71" t="str">
        <f>IF(B38&gt;1,VLOOKUP(B38,DB!$D$4:$E$800,2,0),"")</f>
        <v>CL 850</v>
      </c>
      <c r="D38" s="78" t="s">
        <v>7</v>
      </c>
      <c r="E38" s="73" t="b">
        <v>0</v>
      </c>
      <c r="F38" s="73">
        <v>0.28125</v>
      </c>
      <c r="G38" s="74" t="b">
        <v>1</v>
      </c>
      <c r="H38" s="75" t="s">
        <v>1228</v>
      </c>
      <c r="I38" s="76" t="str">
        <f>IF(K38&gt;1,VLOOKUP(K38,DB!$A$4:$B$500,2,0),"")</f>
        <v>EX RON</v>
      </c>
      <c r="J38" s="74" t="s">
        <v>1232</v>
      </c>
      <c r="K38" s="78" t="s">
        <v>7</v>
      </c>
      <c r="L38" s="74"/>
      <c r="M38" s="71" t="str">
        <f>IF(B38&gt;1,VLOOKUP(B38,DB!$D$4:$F$800,3,0),"")</f>
        <v>JETSET</v>
      </c>
      <c r="N38" s="79"/>
      <c r="O38" s="74" t="str">
        <f t="shared" si="1"/>
        <v/>
      </c>
      <c r="Q38" s="1" t="str">
        <f t="shared" si="2"/>
        <v/>
      </c>
      <c r="R38" s="1" t="str">
        <f t="shared" si="3"/>
        <v/>
      </c>
      <c r="S38" s="1" t="str">
        <f t="shared" si="4"/>
        <v/>
      </c>
      <c r="T38" s="1" t="str">
        <f t="shared" si="5"/>
        <v/>
      </c>
      <c r="U38" s="1" t="str">
        <f t="shared" si="6"/>
        <v/>
      </c>
    </row>
    <row r="39" ht="15.75" customHeight="1">
      <c r="A39" s="81">
        <v>22.0</v>
      </c>
      <c r="B39" s="81" t="s">
        <v>345</v>
      </c>
      <c r="C39" s="81" t="str">
        <f>IF(B39&gt;1,VLOOKUP(B39,DB!$D$4:$E$800,2,0),"")</f>
        <v>ATR 72</v>
      </c>
      <c r="D39" s="88" t="s">
        <v>7</v>
      </c>
      <c r="E39" s="91" t="b">
        <v>0</v>
      </c>
      <c r="F39" s="83"/>
      <c r="G39" s="92" t="b">
        <v>0</v>
      </c>
      <c r="H39" s="85" t="s">
        <v>1230</v>
      </c>
      <c r="I39" s="86" t="str">
        <f>IF(K39&gt;1,VLOOKUP(K39,DB!$A$4:$B$500,2,0),"")</f>
        <v/>
      </c>
      <c r="J39" s="87" t="str">
        <f>IF(L39&gt;1,VLOOKUP(L39,DB!$A$4:$B$500,2,0),"")</f>
        <v/>
      </c>
      <c r="K39" s="88"/>
      <c r="L39" s="84"/>
      <c r="M39" s="81" t="str">
        <f>IF(B39&gt;1,VLOOKUP(B39,DB!$D$4:$F$800,3,0),"")</f>
        <v>CITILINK</v>
      </c>
      <c r="N39" s="137"/>
      <c r="O39" s="84" t="str">
        <f t="shared" si="1"/>
        <v>RON</v>
      </c>
      <c r="Q39" s="1" t="str">
        <f t="shared" si="2"/>
        <v>SA08</v>
      </c>
      <c r="R39" s="1" t="str">
        <f t="shared" si="3"/>
        <v>RON</v>
      </c>
      <c r="S39" s="1" t="str">
        <f t="shared" si="4"/>
        <v>ATR 72</v>
      </c>
      <c r="T39" s="1" t="str">
        <f t="shared" si="5"/>
        <v>PK-GJT</v>
      </c>
      <c r="U39" s="1" t="str">
        <f t="shared" si="6"/>
        <v>CITILINK</v>
      </c>
    </row>
    <row r="40" ht="15.75" customHeight="1">
      <c r="A40" s="71">
        <v>23.0</v>
      </c>
      <c r="B40" s="71" t="s">
        <v>947</v>
      </c>
      <c r="C40" s="71" t="str">
        <f>IF(B40&gt;1,VLOOKUP(B40,DB!$D$4:$E$800,2,0),"")</f>
        <v>EMB 135</v>
      </c>
      <c r="D40" s="78" t="s">
        <v>7</v>
      </c>
      <c r="E40" s="93" t="b">
        <v>0</v>
      </c>
      <c r="F40" s="73"/>
      <c r="G40" s="94" t="b">
        <v>0</v>
      </c>
      <c r="H40" s="75" t="s">
        <v>1231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">
        <v>1214</v>
      </c>
      <c r="N40" s="138"/>
      <c r="O40" s="74" t="str">
        <f t="shared" si="1"/>
        <v>RON</v>
      </c>
      <c r="Q40" s="1" t="str">
        <f t="shared" si="2"/>
        <v>SA09</v>
      </c>
      <c r="R40" s="1" t="str">
        <f t="shared" si="3"/>
        <v>RON</v>
      </c>
      <c r="S40" s="1" t="str">
        <f t="shared" si="4"/>
        <v>EMB 135</v>
      </c>
      <c r="T40" s="1" t="str">
        <f t="shared" si="5"/>
        <v>PK-RSS</v>
      </c>
      <c r="U40" s="1" t="str">
        <f t="shared" si="6"/>
        <v>KARISMA</v>
      </c>
    </row>
    <row r="41" ht="15.75" customHeight="1">
      <c r="A41" s="81">
        <v>24.0</v>
      </c>
      <c r="B41" s="81" t="s">
        <v>1064</v>
      </c>
      <c r="C41" s="81" t="str">
        <f>IF(B41&gt;1,VLOOKUP(B41,DB!$D$4:$E$800,2,0),"")</f>
        <v>EMB 135</v>
      </c>
      <c r="D41" s="88" t="s">
        <v>7</v>
      </c>
      <c r="E41" s="95" t="b">
        <v>0</v>
      </c>
      <c r="F41" s="83"/>
      <c r="G41" s="92" t="b">
        <v>0</v>
      </c>
      <c r="H41" s="85" t="s">
        <v>1233</v>
      </c>
      <c r="I41" s="86" t="str">
        <f>IF(K41&gt;1,VLOOKUP(K41,DB!$A$4:$B$500,2,0),"")</f>
        <v/>
      </c>
      <c r="J41" s="87" t="str">
        <f>IF(L41&gt;1,VLOOKUP(L41,DB!$A$4:$B$500,2,0),"")</f>
        <v/>
      </c>
      <c r="K41" s="88"/>
      <c r="L41" s="84"/>
      <c r="M41" s="81" t="s">
        <v>1214</v>
      </c>
      <c r="N41" s="137"/>
      <c r="O41" s="84" t="str">
        <f t="shared" si="1"/>
        <v>RON</v>
      </c>
      <c r="Q41" s="1" t="str">
        <f t="shared" si="2"/>
        <v>SA10</v>
      </c>
      <c r="R41" s="1" t="str">
        <f t="shared" si="3"/>
        <v>RON</v>
      </c>
      <c r="S41" s="1" t="str">
        <f t="shared" si="4"/>
        <v>EMB 135</v>
      </c>
      <c r="T41" s="1" t="str">
        <f t="shared" si="5"/>
        <v>T7-GBS</v>
      </c>
      <c r="U41" s="1" t="str">
        <f t="shared" si="6"/>
        <v>KARISMA</v>
      </c>
    </row>
    <row r="42" ht="15.75" customHeight="1">
      <c r="A42" s="97">
        <v>25.0</v>
      </c>
      <c r="B42" s="71" t="s">
        <v>1059</v>
      </c>
      <c r="C42" s="71" t="str">
        <f>IF(B42&gt;1,VLOOKUP(B42,DB!$D$4:$E$800,2,0),"")</f>
        <v>C 208</v>
      </c>
      <c r="D42" s="78" t="s">
        <v>7</v>
      </c>
      <c r="E42" s="98" t="b">
        <v>0</v>
      </c>
      <c r="F42" s="73">
        <v>0.2638888888888889</v>
      </c>
      <c r="G42" s="94" t="b">
        <v>1</v>
      </c>
      <c r="H42" s="75" t="s">
        <v>1234</v>
      </c>
      <c r="I42" s="76" t="str">
        <f>IF(K42&gt;1,VLOOKUP(K42,DB!$A$4:$B$500,2,0),"")</f>
        <v>EX RON</v>
      </c>
      <c r="J42" s="74" t="s">
        <v>1238</v>
      </c>
      <c r="K42" s="78" t="s">
        <v>7</v>
      </c>
      <c r="L42" s="74"/>
      <c r="M42" s="71" t="s">
        <v>810</v>
      </c>
      <c r="N42" s="13"/>
      <c r="O42" s="74" t="str">
        <f t="shared" si="1"/>
        <v/>
      </c>
      <c r="Q42" s="1" t="str">
        <f t="shared" si="2"/>
        <v/>
      </c>
      <c r="R42" s="1" t="str">
        <f t="shared" si="3"/>
        <v/>
      </c>
      <c r="S42" s="1" t="str">
        <f t="shared" si="4"/>
        <v/>
      </c>
      <c r="T42" s="1" t="str">
        <f t="shared" si="5"/>
        <v/>
      </c>
      <c r="U42" s="1" t="str">
        <f t="shared" si="6"/>
        <v/>
      </c>
    </row>
    <row r="43" ht="15.75" customHeight="1">
      <c r="A43" s="81">
        <v>26.0</v>
      </c>
      <c r="B43" s="81" t="s">
        <v>785</v>
      </c>
      <c r="C43" s="81" t="str">
        <f>IF(B43&gt;1,VLOOKUP(B43,DB!$D$4:$E$800,2,0),"")</f>
        <v>L 1000</v>
      </c>
      <c r="D43" s="88" t="s">
        <v>7</v>
      </c>
      <c r="E43" s="95" t="b">
        <v>0</v>
      </c>
      <c r="F43" s="83"/>
      <c r="G43" s="92" t="b">
        <v>0</v>
      </c>
      <c r="H43" s="85" t="s">
        <v>1235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tr">
        <f>IF(B43&gt;1,VLOOKUP(B43,DB!$D$4:$F$800,3,0),"")</f>
        <v>PREMI</v>
      </c>
      <c r="N43" s="137"/>
      <c r="O43" s="84" t="str">
        <f t="shared" si="1"/>
        <v>RON</v>
      </c>
      <c r="Q43" s="1" t="str">
        <f t="shared" si="2"/>
        <v>SA12</v>
      </c>
      <c r="R43" s="1" t="str">
        <f t="shared" si="3"/>
        <v>RON</v>
      </c>
      <c r="S43" s="1" t="str">
        <f t="shared" si="4"/>
        <v>L 1000</v>
      </c>
      <c r="T43" s="1" t="str">
        <f t="shared" si="5"/>
        <v>N-227GV</v>
      </c>
      <c r="U43" s="1" t="str">
        <f t="shared" si="6"/>
        <v>PREMI</v>
      </c>
    </row>
    <row r="44" ht="15.75" customHeight="1">
      <c r="A44" s="71">
        <v>27.0</v>
      </c>
      <c r="B44" s="71" t="s">
        <v>332</v>
      </c>
      <c r="C44" s="71" t="str">
        <f>IF(B44&gt;1,VLOOKUP(B44,DB!$D$4:$E$800,2,0),"")</f>
        <v>GLEX</v>
      </c>
      <c r="D44" s="78" t="s">
        <v>7</v>
      </c>
      <c r="E44" s="98" t="b">
        <v>0</v>
      </c>
      <c r="F44" s="73"/>
      <c r="G44" s="94" t="b">
        <v>0</v>
      </c>
      <c r="H44" s="75" t="s">
        <v>1237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tr">
        <f>IF(B44&gt;1,VLOOKUP(B44,DB!$D$4:$F$800,3,0),"")</f>
        <v>BIOMANTARA</v>
      </c>
      <c r="N44" s="138"/>
      <c r="O44" s="74" t="str">
        <f t="shared" si="1"/>
        <v>RON</v>
      </c>
      <c r="Q44" s="1" t="str">
        <f t="shared" si="2"/>
        <v>SA13</v>
      </c>
      <c r="R44" s="1" t="str">
        <f t="shared" si="3"/>
        <v>RON</v>
      </c>
      <c r="S44" s="1" t="str">
        <f t="shared" si="4"/>
        <v>GLEX</v>
      </c>
      <c r="T44" s="1" t="str">
        <f t="shared" si="5"/>
        <v>N-939AP</v>
      </c>
      <c r="U44" s="1" t="str">
        <f t="shared" si="6"/>
        <v>BIOMANTARA</v>
      </c>
    </row>
    <row r="45" ht="15.75" customHeight="1">
      <c r="A45" s="81">
        <v>28.0</v>
      </c>
      <c r="B45" s="81" t="s">
        <v>915</v>
      </c>
      <c r="C45" s="81" t="str">
        <f>IF(B45&gt;1,VLOOKUP(B45,DB!$D$4:$E$800,2,0),"")</f>
        <v>GLEX</v>
      </c>
      <c r="D45" s="88" t="s">
        <v>7</v>
      </c>
      <c r="E45" s="91" t="b">
        <v>0</v>
      </c>
      <c r="F45" s="83"/>
      <c r="G45" s="92" t="b">
        <v>0</v>
      </c>
      <c r="H45" s="85" t="s">
        <v>1239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">
        <v>810</v>
      </c>
      <c r="N45" s="137"/>
      <c r="O45" s="84" t="str">
        <f t="shared" si="1"/>
        <v>RON</v>
      </c>
      <c r="Q45" s="1" t="str">
        <f t="shared" si="2"/>
        <v>SA14</v>
      </c>
      <c r="R45" s="1" t="str">
        <f t="shared" si="3"/>
        <v>RON</v>
      </c>
      <c r="S45" s="1" t="str">
        <f t="shared" si="4"/>
        <v>GLEX</v>
      </c>
      <c r="T45" s="1" t="str">
        <f t="shared" si="5"/>
        <v>N-11UB</v>
      </c>
      <c r="U45" s="1" t="str">
        <f t="shared" si="6"/>
        <v>PTN</v>
      </c>
    </row>
    <row r="46" ht="15.75" customHeight="1">
      <c r="A46" s="71">
        <v>29.0</v>
      </c>
      <c r="B46" s="71" t="s">
        <v>1142</v>
      </c>
      <c r="C46" s="71" t="str">
        <f>IF(B46&gt;1,VLOOKUP(B46,DB!$D$4:$E$800,2,0),"")</f>
        <v>EMB 135</v>
      </c>
      <c r="D46" s="78" t="s">
        <v>7</v>
      </c>
      <c r="E46" s="93" t="b">
        <v>0</v>
      </c>
      <c r="F46" s="73">
        <v>0.4722222222222222</v>
      </c>
      <c r="G46" s="94" t="b">
        <v>1</v>
      </c>
      <c r="H46" s="75" t="s">
        <v>1241</v>
      </c>
      <c r="I46" s="76" t="str">
        <f>IF(K46&gt;1,VLOOKUP(K46,DB!$A$4:$B$500,2,0),"")</f>
        <v>EX RON</v>
      </c>
      <c r="J46" s="74" t="s">
        <v>1249</v>
      </c>
      <c r="K46" s="78" t="s">
        <v>7</v>
      </c>
      <c r="L46" s="74"/>
      <c r="M46" s="71" t="s">
        <v>1329</v>
      </c>
      <c r="N46" s="138"/>
      <c r="O46" s="74" t="str">
        <f t="shared" si="1"/>
        <v/>
      </c>
      <c r="Q46" s="1" t="str">
        <f t="shared" si="2"/>
        <v/>
      </c>
      <c r="R46" s="1" t="str">
        <f t="shared" si="3"/>
        <v/>
      </c>
      <c r="S46" s="1" t="str">
        <f t="shared" si="4"/>
        <v/>
      </c>
      <c r="T46" s="1" t="str">
        <f t="shared" si="5"/>
        <v/>
      </c>
      <c r="U46" s="1" t="str">
        <f t="shared" si="6"/>
        <v/>
      </c>
    </row>
    <row r="47" ht="15.75" customHeight="1">
      <c r="A47" s="81">
        <v>30.0</v>
      </c>
      <c r="B47" s="81" t="s">
        <v>964</v>
      </c>
      <c r="C47" s="81" t="str">
        <f>IF(B47&gt;1,VLOOKUP(B47,DB!$D$4:$E$800,2,0),"")</f>
        <v>G IV</v>
      </c>
      <c r="D47" s="88" t="s">
        <v>7</v>
      </c>
      <c r="E47" s="95" t="b">
        <v>0</v>
      </c>
      <c r="F47" s="83">
        <v>0.4652777777777778</v>
      </c>
      <c r="G47" s="92" t="b">
        <v>1</v>
      </c>
      <c r="H47" s="85" t="s">
        <v>1242</v>
      </c>
      <c r="I47" s="103" t="s">
        <v>1234</v>
      </c>
      <c r="J47" s="84" t="s">
        <v>1234</v>
      </c>
      <c r="K47" s="88"/>
      <c r="L47" s="84"/>
      <c r="M47" s="81" t="s">
        <v>1211</v>
      </c>
      <c r="N47" s="137"/>
      <c r="O47" s="84" t="str">
        <f t="shared" si="1"/>
        <v/>
      </c>
      <c r="Q47" s="1" t="str">
        <f t="shared" si="2"/>
        <v/>
      </c>
      <c r="R47" s="1" t="str">
        <f t="shared" si="3"/>
        <v/>
      </c>
      <c r="S47" s="1" t="str">
        <f t="shared" si="4"/>
        <v/>
      </c>
      <c r="T47" s="1" t="str">
        <f t="shared" si="5"/>
        <v/>
      </c>
      <c r="U47" s="1" t="str">
        <f t="shared" si="6"/>
        <v/>
      </c>
    </row>
    <row r="48" ht="15.75" customHeight="1">
      <c r="A48" s="71">
        <v>31.0</v>
      </c>
      <c r="B48" s="71" t="s">
        <v>763</v>
      </c>
      <c r="C48" s="71" t="str">
        <f>IF(B48&gt;1,VLOOKUP(B48,DB!$D$4:$E$800,2,0),"")</f>
        <v>ATR 72</v>
      </c>
      <c r="D48" s="78" t="s">
        <v>7</v>
      </c>
      <c r="E48" s="98" t="b">
        <v>0</v>
      </c>
      <c r="F48" s="73">
        <v>0.24791666666666667</v>
      </c>
      <c r="G48" s="94" t="b">
        <v>1</v>
      </c>
      <c r="H48" s="75" t="s">
        <v>1229</v>
      </c>
      <c r="I48" s="76" t="str">
        <f>IF(K48&gt;1,VLOOKUP(K48,DB!$A$4:$B$500,2,0),"")</f>
        <v>EX RON</v>
      </c>
      <c r="J48" s="74" t="s">
        <v>471</v>
      </c>
      <c r="K48" s="78" t="s">
        <v>7</v>
      </c>
      <c r="L48" s="74" t="s">
        <v>470</v>
      </c>
      <c r="M48" s="71" t="str">
        <f>IF(B48&gt;1,VLOOKUP(B48,DB!$D$4:$F$800,3,0),"")</f>
        <v>PELITA</v>
      </c>
      <c r="N48" s="79"/>
      <c r="O48" s="74" t="str">
        <f t="shared" si="1"/>
        <v/>
      </c>
      <c r="Q48" s="1" t="str">
        <f t="shared" si="2"/>
        <v/>
      </c>
      <c r="R48" s="1" t="str">
        <f t="shared" si="3"/>
        <v/>
      </c>
      <c r="S48" s="1" t="str">
        <f t="shared" si="4"/>
        <v/>
      </c>
      <c r="T48" s="1" t="str">
        <f t="shared" si="5"/>
        <v/>
      </c>
      <c r="U48" s="1" t="str">
        <f t="shared" si="6"/>
        <v/>
      </c>
    </row>
    <row r="49" ht="15.75" customHeight="1">
      <c r="A49" s="81">
        <v>32.0</v>
      </c>
      <c r="B49" s="81" t="s">
        <v>510</v>
      </c>
      <c r="C49" s="81" t="str">
        <f>IF(B49&gt;1,VLOOKUP(B49,DB!$D$4:$E$800,2,0),"")</f>
        <v>ATR 72</v>
      </c>
      <c r="D49" s="88" t="s">
        <v>7</v>
      </c>
      <c r="E49" s="95" t="b">
        <v>0</v>
      </c>
      <c r="F49" s="204" t="s">
        <v>1330</v>
      </c>
      <c r="G49" s="92" t="b">
        <v>1</v>
      </c>
      <c r="H49" s="85" t="s">
        <v>1246</v>
      </c>
      <c r="I49" s="86" t="str">
        <f>IF(K49&gt;1,VLOOKUP(K49,DB!$A$4:$B$500,2,0),"")</f>
        <v>EX RON</v>
      </c>
      <c r="J49" s="87" t="str">
        <f>IF(L49&gt;1,VLOOKUP(L49,DB!$A$4:$B$500,2,0),"")</f>
        <v>WAHH</v>
      </c>
      <c r="K49" s="88" t="s">
        <v>7</v>
      </c>
      <c r="L49" s="84" t="s">
        <v>591</v>
      </c>
      <c r="M49" s="81" t="str">
        <f>IF(B49&gt;1,VLOOKUP(B49,DB!$D$4:$F$800,3,0),"")</f>
        <v>CITILINK</v>
      </c>
      <c r="N49" s="89"/>
      <c r="O49" s="84" t="str">
        <f t="shared" si="1"/>
        <v/>
      </c>
      <c r="Q49" s="1" t="str">
        <f t="shared" si="2"/>
        <v/>
      </c>
      <c r="R49" s="1" t="str">
        <f t="shared" si="3"/>
        <v/>
      </c>
      <c r="S49" s="1" t="str">
        <f t="shared" si="4"/>
        <v/>
      </c>
      <c r="T49" s="1" t="str">
        <f t="shared" si="5"/>
        <v/>
      </c>
      <c r="U49" s="1" t="str">
        <f t="shared" si="6"/>
        <v/>
      </c>
    </row>
    <row r="50" ht="15.75" customHeight="1">
      <c r="A50" s="71">
        <v>33.0</v>
      </c>
      <c r="B50" s="71" t="s">
        <v>407</v>
      </c>
      <c r="C50" s="71" t="str">
        <f>IF(B50&gt;1,VLOOKUP(B50,DB!$D$4:$E$800,2,0),"")</f>
        <v>A 320</v>
      </c>
      <c r="D50" s="78" t="s">
        <v>7</v>
      </c>
      <c r="E50" s="98" t="b">
        <v>0</v>
      </c>
      <c r="F50" s="73">
        <v>0.2777777777777778</v>
      </c>
      <c r="G50" s="94" t="b">
        <v>1</v>
      </c>
      <c r="H50" s="75" t="s">
        <v>1225</v>
      </c>
      <c r="I50" s="76" t="str">
        <f>IF(K50&gt;1,VLOOKUP(K50,DB!$A$4:$B$500,2,0),"")</f>
        <v>EX RON</v>
      </c>
      <c r="J50" s="77" t="str">
        <f>IF(L50&gt;1,VLOOKUP(L50,DB!$A$4:$B$500,2,0),"")</f>
        <v>WIMN</v>
      </c>
      <c r="K50" s="78" t="s">
        <v>7</v>
      </c>
      <c r="L50" s="74" t="s">
        <v>494</v>
      </c>
      <c r="M50" s="71" t="str">
        <f>IF(B50&gt;1,VLOOKUP(B50,DB!$D$4:$F$800,3,0),"")</f>
        <v>CITILINK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322</v>
      </c>
      <c r="C51" s="81" t="str">
        <f>IF(B51&gt;1,VLOOKUP(B51,DB!$D$4:$E$800,2,0),"")</f>
        <v>A 320</v>
      </c>
      <c r="D51" s="88" t="s">
        <v>7</v>
      </c>
      <c r="E51" s="95" t="b">
        <v>0</v>
      </c>
      <c r="F51" s="204" t="s">
        <v>1331</v>
      </c>
      <c r="G51" s="92" t="b">
        <v>1</v>
      </c>
      <c r="H51" s="85" t="s">
        <v>1247</v>
      </c>
      <c r="I51" s="86" t="str">
        <f>IF(K51&gt;1,VLOOKUP(K51,DB!$A$4:$B$500,2,0),"")</f>
        <v>EX RON</v>
      </c>
      <c r="J51" s="87" t="str">
        <f>IF(L51&gt;1,VLOOKUP(L51,DB!$A$4:$B$500,2,0),"")</f>
        <v>WARR</v>
      </c>
      <c r="K51" s="88" t="s">
        <v>7</v>
      </c>
      <c r="L51" s="84" t="s">
        <v>239</v>
      </c>
      <c r="M51" s="81" t="str">
        <f>IF(B51&gt;1,VLOOKUP(B51,DB!$D$4:$F$800,3,0),"")</f>
        <v>BATIK AIR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554</v>
      </c>
      <c r="C52" s="71" t="str">
        <f>IF(B52&gt;1,VLOOKUP(B52,DB!$D$4:$E$800,2,0),"")</f>
        <v>B 738</v>
      </c>
      <c r="D52" s="78" t="s">
        <v>7</v>
      </c>
      <c r="E52" s="98" t="b">
        <v>0</v>
      </c>
      <c r="F52" s="73">
        <v>0.2611111111111111</v>
      </c>
      <c r="G52" s="94" t="b">
        <v>1</v>
      </c>
      <c r="H52" s="75" t="s">
        <v>1248</v>
      </c>
      <c r="I52" s="76" t="str">
        <f>IF(K52&gt;1,VLOOKUP(K52,DB!$A$4:$B$500,2,0),"")</f>
        <v>EX RON</v>
      </c>
      <c r="J52" s="77" t="str">
        <f>IF(L52&gt;1,VLOOKUP(L52,DB!$A$4:$B$500,2,0),"")</f>
        <v>WIMM</v>
      </c>
      <c r="K52" s="78" t="s">
        <v>7</v>
      </c>
      <c r="L52" s="74" t="s">
        <v>77</v>
      </c>
      <c r="M52" s="71" t="str">
        <f>IF(B52&gt;1,VLOOKUP(B52,DB!$D$4:$F$800,3,0),"")</f>
        <v>GARUDA</v>
      </c>
      <c r="N52" s="79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934</v>
      </c>
      <c r="C53" s="81" t="str">
        <f>IF(B53&gt;1,VLOOKUP(B53,DB!$D$4:$E$800,2,0),"")</f>
        <v>EMB 135</v>
      </c>
      <c r="D53" s="88" t="s">
        <v>7</v>
      </c>
      <c r="E53" s="95" t="b">
        <v>0</v>
      </c>
      <c r="F53" s="83">
        <v>0.2465277777777778</v>
      </c>
      <c r="G53" s="92" t="b">
        <v>1</v>
      </c>
      <c r="H53" s="85" t="s">
        <v>1216</v>
      </c>
      <c r="I53" s="86" t="str">
        <f>IF(K53&gt;1,VLOOKUP(K53,DB!$A$4:$B$500,2,0),"")</f>
        <v>EX RON</v>
      </c>
      <c r="J53" s="84" t="s">
        <v>1332</v>
      </c>
      <c r="K53" s="88" t="s">
        <v>7</v>
      </c>
      <c r="L53" s="84"/>
      <c r="M53" s="81" t="s">
        <v>810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326</v>
      </c>
      <c r="C54" s="71" t="str">
        <f>IF(B54&gt;1,VLOOKUP(B54,DB!$D$4:$E$800,2,0),"")</f>
        <v>A 320</v>
      </c>
      <c r="D54" s="78" t="s">
        <v>7</v>
      </c>
      <c r="E54" s="98" t="b">
        <v>0</v>
      </c>
      <c r="F54" s="205" t="s">
        <v>1333</v>
      </c>
      <c r="G54" s="94" t="b">
        <v>1</v>
      </c>
      <c r="H54" s="75" t="s">
        <v>1249</v>
      </c>
      <c r="I54" s="76" t="str">
        <f>IF(K54&gt;1,VLOOKUP(K54,DB!$A$4:$B$500,2,0),"")</f>
        <v>EX RON</v>
      </c>
      <c r="J54" s="74" t="s">
        <v>1240</v>
      </c>
      <c r="K54" s="78" t="s">
        <v>7</v>
      </c>
      <c r="L54" s="74"/>
      <c r="M54" s="71" t="str">
        <f>IF(B54&gt;1,VLOOKUP(B54,DB!$D$4:$F$800,3,0),"")</f>
        <v>BATIK AIR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832</v>
      </c>
      <c r="C55" s="81" t="str">
        <f>IF(B55&gt;1,VLOOKUP(B55,DB!$D$4:$E$800,2,0),"")</f>
        <v>ATR 72</v>
      </c>
      <c r="D55" s="88" t="s">
        <v>7</v>
      </c>
      <c r="E55" s="95" t="b">
        <v>0</v>
      </c>
      <c r="F55" s="204" t="s">
        <v>1334</v>
      </c>
      <c r="G55" s="92" t="b">
        <v>1</v>
      </c>
      <c r="H55" s="85" t="s">
        <v>1250</v>
      </c>
      <c r="I55" s="86" t="str">
        <f>IF(K55&gt;1,VLOOKUP(K55,DB!$A$4:$B$500,2,0),"")</f>
        <v>EX RON</v>
      </c>
      <c r="J55" s="87" t="str">
        <f>IF(L55&gt;1,VLOOKUP(L55,DB!$A$4:$B$500,2,0),"")</f>
        <v>WIDM</v>
      </c>
      <c r="K55" s="88" t="s">
        <v>7</v>
      </c>
      <c r="L55" s="84" t="s">
        <v>659</v>
      </c>
      <c r="M55" s="81" t="str">
        <f>IF(B55&gt;1,VLOOKUP(B55,DB!$D$4:$F$800,3,0),"")</f>
        <v>TAS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180</v>
      </c>
      <c r="C56" s="71" t="str">
        <f>IF(B56&gt;1,VLOOKUP(B56,DB!$D$4:$E$800,2,0),"")</f>
        <v>A 320</v>
      </c>
      <c r="D56" s="78" t="s">
        <v>7</v>
      </c>
      <c r="E56" s="98" t="b">
        <v>0</v>
      </c>
      <c r="F56" s="73">
        <v>0.28856868055299856</v>
      </c>
      <c r="G56" s="94" t="b">
        <v>1</v>
      </c>
      <c r="H56" s="75" t="s">
        <v>1236</v>
      </c>
      <c r="I56" s="76" t="str">
        <f>IF(K56&gt;1,VLOOKUP(K56,DB!$A$4:$B$500,2,0),"")</f>
        <v>EX RON</v>
      </c>
      <c r="J56" s="77" t="str">
        <f>IF(L56&gt;1,VLOOKUP(L56,DB!$A$4:$B$500,2,0),"")</f>
        <v>WARA</v>
      </c>
      <c r="K56" s="78" t="s">
        <v>7</v>
      </c>
      <c r="L56" s="74" t="s">
        <v>298</v>
      </c>
      <c r="M56" s="71" t="str">
        <f>IF(B56&gt;1,VLOOKUP(B56,DB!$D$4:$F$800,3,0),"")</f>
        <v>BATIK AIR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94</v>
      </c>
      <c r="C57" s="81" t="str">
        <f>IF(B57&gt;1,VLOOKUP(B57,DB!$D$4:$E$800,2,0),"")</f>
        <v>A 320</v>
      </c>
      <c r="D57" s="88" t="s">
        <v>7</v>
      </c>
      <c r="E57" s="95" t="b">
        <v>0</v>
      </c>
      <c r="F57" s="83">
        <v>0.45902777777777776</v>
      </c>
      <c r="G57" s="92" t="b">
        <v>1</v>
      </c>
      <c r="H57" s="85" t="s">
        <v>1227</v>
      </c>
      <c r="I57" s="86" t="str">
        <f>IF(K57&gt;1,VLOOKUP(K57,DB!$A$4:$B$500,2,0),"")</f>
        <v>EX RON</v>
      </c>
      <c r="J57" s="87" t="str">
        <f>IF(L57&gt;1,VLOOKUP(L57,DB!$A$4:$B$500,2,0),"")</f>
        <v>WAHQ</v>
      </c>
      <c r="K57" s="88" t="s">
        <v>7</v>
      </c>
      <c r="L57" s="84" t="s">
        <v>264</v>
      </c>
      <c r="M57" s="81" t="str">
        <f>IF(B57&gt;1,VLOOKUP(B57,DB!$D$4:$F$800,3,0),"")</f>
        <v>BATIK AIR</v>
      </c>
      <c r="N57" s="137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40</v>
      </c>
      <c r="C58" s="71" t="str">
        <f>IF(B58&gt;1,VLOOKUP(B58,DB!$D$4:$E$800,2,0),"")</f>
        <v>B 734</v>
      </c>
      <c r="D58" s="78" t="s">
        <v>7</v>
      </c>
      <c r="E58" s="100" t="b">
        <v>0</v>
      </c>
      <c r="F58" s="73">
        <v>0.3958333333333333</v>
      </c>
      <c r="G58" s="74" t="b">
        <v>1</v>
      </c>
      <c r="H58" s="75" t="s">
        <v>1252</v>
      </c>
      <c r="I58" s="76" t="str">
        <f>IF(K58&gt;1,VLOOKUP(K58,DB!$A$4:$B$500,2,0),"")</f>
        <v>EX RON</v>
      </c>
      <c r="J58" s="77" t="str">
        <f>IF(L58&gt;1,VLOOKUP(L58,DB!$A$4:$B$500,2,0),"")</f>
        <v>WIOO</v>
      </c>
      <c r="K58" s="78" t="s">
        <v>7</v>
      </c>
      <c r="L58" s="74" t="s">
        <v>51</v>
      </c>
      <c r="M58" s="71" t="str">
        <f>IF(B58&gt;1,VLOOKUP(B58,DB!$D$4:$F$800,3,0),"")</f>
        <v>B. B. N.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34</v>
      </c>
      <c r="C59" s="81" t="str">
        <f>IF(B59&gt;1,VLOOKUP(B59,DB!$D$4:$E$800,2,0),"")</f>
        <v>B 733</v>
      </c>
      <c r="D59" s="88" t="s">
        <v>7</v>
      </c>
      <c r="E59" s="101" t="b">
        <v>0</v>
      </c>
      <c r="F59" s="83">
        <v>0.35041171296325047</v>
      </c>
      <c r="G59" s="102" t="b">
        <v>1</v>
      </c>
      <c r="H59" s="85" t="s">
        <v>1254</v>
      </c>
      <c r="I59" s="86" t="str">
        <f>IF(K59&gt;1,VLOOKUP(K59,DB!$A$4:$B$500,2,0),"")</f>
        <v>EX RON</v>
      </c>
      <c r="J59" s="84" t="s">
        <v>22</v>
      </c>
      <c r="K59" s="88" t="s">
        <v>7</v>
      </c>
      <c r="L59" s="84"/>
      <c r="M59" s="81" t="str">
        <f>IF(B59&gt;1,VLOOKUP(B59,DB!$D$4:$F$800,3,0),"")</f>
        <v>AIRNESIA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326</v>
      </c>
      <c r="C60" s="71" t="str">
        <f>IF(B60&gt;1,VLOOKUP(B60,DB!$D$4:$E$800,2,0),"")</f>
        <v>A 320</v>
      </c>
      <c r="D60" s="206" t="s">
        <v>1335</v>
      </c>
      <c r="E60" s="160" t="b">
        <v>1</v>
      </c>
      <c r="F60" s="73"/>
      <c r="G60" s="94" t="b">
        <v>0</v>
      </c>
      <c r="H60" s="75" t="s">
        <v>1240</v>
      </c>
      <c r="I60" s="112" t="s">
        <v>1249</v>
      </c>
      <c r="J60" s="77" t="str">
        <f>IF(L60&gt;1,VLOOKUP(L60,DB!$A$4:$B$500,2,0),"")</f>
        <v/>
      </c>
      <c r="K60" s="78"/>
      <c r="L60" s="74"/>
      <c r="M60" s="71" t="str">
        <f>IF(B60&gt;1,VLOOKUP(B60,DB!$D$4:$F$800,3,0),"")</f>
        <v>BATIK AIR</v>
      </c>
      <c r="N60" s="138"/>
      <c r="O60" s="74" t="str">
        <f t="shared" si="1"/>
        <v>RON</v>
      </c>
      <c r="Q60" s="1" t="str">
        <f t="shared" si="2"/>
        <v>SA15</v>
      </c>
      <c r="R60" s="1" t="str">
        <f t="shared" si="3"/>
        <v>RON</v>
      </c>
      <c r="S60" s="1" t="str">
        <f t="shared" si="4"/>
        <v>A 320</v>
      </c>
      <c r="T60" s="1" t="str">
        <f t="shared" si="5"/>
        <v>PK-LZH</v>
      </c>
      <c r="U60" s="1" t="str">
        <f t="shared" si="6"/>
        <v>BATIK AIR</v>
      </c>
    </row>
    <row r="61" ht="15.75" customHeight="1">
      <c r="A61" s="81">
        <v>44.0</v>
      </c>
      <c r="B61" s="81" t="s">
        <v>806</v>
      </c>
      <c r="C61" s="81" t="str">
        <f>IF(B61&gt;1,VLOOKUP(B61,DB!$D$4:$E$800,2,0),"")</f>
        <v>EC 135</v>
      </c>
      <c r="D61" s="88" t="s">
        <v>7</v>
      </c>
      <c r="E61" s="105" t="b">
        <v>0</v>
      </c>
      <c r="F61" s="83"/>
      <c r="G61" s="92" t="b">
        <v>0</v>
      </c>
      <c r="H61" s="85" t="s">
        <v>1219</v>
      </c>
      <c r="I61" s="86" t="str">
        <f>IF(K61&gt;1,VLOOKUP(K61,DB!$A$4:$B$500,2,0),"")</f>
        <v/>
      </c>
      <c r="J61" s="87" t="str">
        <f>IF(L61&gt;1,VLOOKUP(L61,DB!$A$4:$B$500,2,0),"")</f>
        <v/>
      </c>
      <c r="K61" s="88"/>
      <c r="L61" s="84"/>
      <c r="M61" s="81" t="str">
        <f>IF(B61&gt;1,VLOOKUP(B61,DB!$D$4:$F$800,3,0),"")</f>
        <v>PREMI</v>
      </c>
      <c r="N61" s="137"/>
      <c r="O61" s="84" t="str">
        <f t="shared" si="1"/>
        <v>RON</v>
      </c>
      <c r="Q61" s="1" t="str">
        <f t="shared" si="2"/>
        <v>SA02</v>
      </c>
      <c r="R61" s="1" t="str">
        <f t="shared" si="3"/>
        <v>RON</v>
      </c>
      <c r="S61" s="1" t="str">
        <f t="shared" si="4"/>
        <v>EC 135</v>
      </c>
      <c r="T61" s="1" t="str">
        <f t="shared" si="5"/>
        <v>PK-RJH</v>
      </c>
      <c r="U61" s="1" t="str">
        <f t="shared" si="6"/>
        <v>PREMI</v>
      </c>
    </row>
    <row r="62" ht="15.75" customHeight="1">
      <c r="A62" s="71">
        <v>45.0</v>
      </c>
      <c r="B62" s="71" t="s">
        <v>978</v>
      </c>
      <c r="C62" s="71" t="str">
        <f>IF(B62&gt;1,VLOOKUP(B62,DB!$D$4:$E$800,2,0),"")</f>
        <v>EMB 135</v>
      </c>
      <c r="D62" s="207" t="s">
        <v>1336</v>
      </c>
      <c r="E62" s="161" t="b">
        <v>1</v>
      </c>
      <c r="F62" s="208" t="s">
        <v>1337</v>
      </c>
      <c r="G62" s="109" t="b">
        <v>1</v>
      </c>
      <c r="H62" s="110" t="s">
        <v>1232</v>
      </c>
      <c r="I62" s="112" t="s">
        <v>1223</v>
      </c>
      <c r="J62" s="74" t="s">
        <v>1332</v>
      </c>
      <c r="K62" s="111"/>
      <c r="L62" s="102"/>
      <c r="M62" s="71" t="s">
        <v>1214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880</v>
      </c>
      <c r="C63" s="81" t="str">
        <f>IF(B63&gt;1,VLOOKUP(B63,DB!$D$4:$E$800,2,0),"")</f>
        <v>B 733</v>
      </c>
      <c r="D63" s="209" t="s">
        <v>1338</v>
      </c>
      <c r="E63" s="159" t="b">
        <v>1</v>
      </c>
      <c r="F63" s="83">
        <v>0.2548611111111111</v>
      </c>
      <c r="G63" s="92" t="b">
        <v>1</v>
      </c>
      <c r="H63" s="85" t="s">
        <v>1251</v>
      </c>
      <c r="I63" s="86" t="str">
        <f>IF(K63&gt;1,VLOOKUP(K63,DB!$A$4:$B$500,2,0),"")</f>
        <v>WSSS</v>
      </c>
      <c r="J63" s="87" t="str">
        <f>IF(L63&gt;1,VLOOKUP(L63,DB!$A$4:$B$500,2,0),"")</f>
        <v>WALL</v>
      </c>
      <c r="K63" s="88" t="s">
        <v>104</v>
      </c>
      <c r="L63" s="84" t="s">
        <v>110</v>
      </c>
      <c r="M63" s="81" t="str">
        <f>IF(B63&gt;1,VLOOKUP(B63,DB!$D$4:$F$800,3,0),"")</f>
        <v>TRI MG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886</v>
      </c>
      <c r="C64" s="71" t="str">
        <f>IF(B64&gt;1,VLOOKUP(B64,DB!$D$4:$E$800,2,0),"")</f>
        <v>B 733</v>
      </c>
      <c r="D64" s="206" t="s">
        <v>1339</v>
      </c>
      <c r="E64" s="160" t="b">
        <v>1</v>
      </c>
      <c r="F64" s="73">
        <v>0.2917837499990128</v>
      </c>
      <c r="G64" s="94" t="b">
        <v>1</v>
      </c>
      <c r="H64" s="75" t="s">
        <v>1253</v>
      </c>
      <c r="I64" s="76" t="str">
        <f>IF(K64&gt;1,VLOOKUP(K64,DB!$A$4:$B$500,2,0),"")</f>
        <v>WIMM</v>
      </c>
      <c r="J64" s="77" t="str">
        <f>IF(L64&gt;1,VLOOKUP(L64,DB!$A$4:$B$500,2,0),"")</f>
        <v>WAGG</v>
      </c>
      <c r="K64" s="78" t="s">
        <v>323</v>
      </c>
      <c r="L64" s="74" t="s">
        <v>337</v>
      </c>
      <c r="M64" s="71" t="str">
        <f>IF(B64&gt;1,VLOOKUP(B64,DB!$D$4:$F$800,3,0),"")</f>
        <v>TRIGANA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210" t="s">
        <v>760</v>
      </c>
      <c r="C65" s="210" t="str">
        <f>IF(B65&gt;1,VLOOKUP(B65,DB!$D$4:$E$800,2,0),"")</f>
        <v>G 500</v>
      </c>
      <c r="D65" s="209" t="s">
        <v>1340</v>
      </c>
      <c r="E65" s="159" t="b">
        <v>1</v>
      </c>
      <c r="F65" s="211">
        <v>0.27152777777777776</v>
      </c>
      <c r="G65" s="92" t="b">
        <v>1</v>
      </c>
      <c r="H65" s="85" t="s">
        <v>1249</v>
      </c>
      <c r="I65" s="103" t="s">
        <v>1218</v>
      </c>
      <c r="J65" s="212" t="s">
        <v>480</v>
      </c>
      <c r="K65" s="88"/>
      <c r="L65" s="84"/>
      <c r="M65" s="210" t="str">
        <f>IF(B65&gt;1,VLOOKUP(B65,DB!$D$4:$F$800,3,0),"")</f>
        <v>JIP</v>
      </c>
      <c r="N65" s="213" t="s">
        <v>1341</v>
      </c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315</v>
      </c>
      <c r="C66" s="71" t="str">
        <f>IF(B66&gt;1,VLOOKUP(B66,DB!$D$4:$E$800,2,0),"")</f>
        <v>A 320</v>
      </c>
      <c r="D66" s="72">
        <v>0.25625</v>
      </c>
      <c r="E66" s="160" t="b">
        <v>1</v>
      </c>
      <c r="F66" s="73">
        <v>0.2861111111111111</v>
      </c>
      <c r="G66" s="94" t="b">
        <v>1</v>
      </c>
      <c r="H66" s="75" t="s">
        <v>1247</v>
      </c>
      <c r="I66" s="76" t="str">
        <f>IF(K66&gt;1,VLOOKUP(K66,DB!$A$4:$B$500,2,0),"")</f>
        <v>WARR</v>
      </c>
      <c r="J66" s="77" t="str">
        <f>IF(L66&gt;1,VLOOKUP(L66,DB!$A$4:$B$500,2,0),"")</f>
        <v>WIPP</v>
      </c>
      <c r="K66" s="78" t="s">
        <v>235</v>
      </c>
      <c r="L66" s="74" t="s">
        <v>188</v>
      </c>
      <c r="M66" s="71" t="str">
        <f>IF(B66&gt;1,VLOOKUP(B66,DB!$D$4:$F$800,3,0),"")</f>
        <v>BATIK AIR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743</v>
      </c>
      <c r="C67" s="81" t="str">
        <f>IF(B67&gt;1,VLOOKUP(B67,DB!$D$4:$E$800,2,0),"")</f>
        <v>B 733</v>
      </c>
      <c r="D67" s="82">
        <v>0.2611111111111111</v>
      </c>
      <c r="E67" s="159" t="b">
        <v>1</v>
      </c>
      <c r="F67" s="83">
        <v>0.30700922453252133</v>
      </c>
      <c r="G67" s="92" t="b">
        <v>1</v>
      </c>
      <c r="H67" s="85" t="s">
        <v>1255</v>
      </c>
      <c r="I67" s="103" t="s">
        <v>13</v>
      </c>
      <c r="J67" s="84" t="s">
        <v>349</v>
      </c>
      <c r="K67" s="88"/>
      <c r="L67" s="84"/>
      <c r="M67" s="81" t="s">
        <v>744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326</v>
      </c>
      <c r="C68" s="71" t="str">
        <f>IF(B68&gt;1,VLOOKUP(B68,DB!$D$4:$E$800,2,0),"")</f>
        <v>A 320</v>
      </c>
      <c r="D68" s="106">
        <v>0.275</v>
      </c>
      <c r="E68" s="161" t="b">
        <v>1</v>
      </c>
      <c r="F68" s="108">
        <v>0.3798611111111111</v>
      </c>
      <c r="G68" s="109" t="b">
        <v>1</v>
      </c>
      <c r="H68" s="110" t="s">
        <v>1246</v>
      </c>
      <c r="I68" s="112" t="s">
        <v>1264</v>
      </c>
      <c r="J68" s="77" t="str">
        <f>IF(L68&gt;1,VLOOKUP(L68,DB!$A$4:$B$500,2,0),"")</f>
        <v>WAHI</v>
      </c>
      <c r="K68" s="111" t="s">
        <v>7</v>
      </c>
      <c r="L68" s="102" t="s">
        <v>268</v>
      </c>
      <c r="M68" s="71" t="str">
        <f>IF(B68&gt;1,VLOOKUP(B68,DB!$D$4:$F$800,3,0),"")</f>
        <v>BATIK AIR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748</v>
      </c>
      <c r="C69" s="81" t="str">
        <f>IF(B69&gt;1,VLOOKUP(B69,DB!$D$4:$E$800,2,0),"")</f>
        <v>CL 850</v>
      </c>
      <c r="D69" s="82">
        <v>0.28859807870321674</v>
      </c>
      <c r="E69" s="159" t="b">
        <v>1</v>
      </c>
      <c r="F69" s="83">
        <v>0.3715277777777778</v>
      </c>
      <c r="G69" s="92" t="b">
        <v>1</v>
      </c>
      <c r="H69" s="85" t="s">
        <v>1232</v>
      </c>
      <c r="I69" s="103" t="s">
        <v>1228</v>
      </c>
      <c r="J69" s="84" t="s">
        <v>1342</v>
      </c>
      <c r="K69" s="88"/>
      <c r="L69" s="84"/>
      <c r="M69" s="81" t="str">
        <f>IF(B69&gt;1,VLOOKUP(B69,DB!$D$4:$F$800,3,0),"")</f>
        <v>JETSET</v>
      </c>
      <c r="N69" s="89" t="s">
        <v>1343</v>
      </c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540</v>
      </c>
      <c r="C70" s="71" t="str">
        <f>IF(B70&gt;1,VLOOKUP(B70,DB!$D$4:$E$800,2,0),"")</f>
        <v>ATR 72</v>
      </c>
      <c r="D70" s="72">
        <v>0.3145833333333333</v>
      </c>
      <c r="E70" s="160" t="b">
        <v>1</v>
      </c>
      <c r="F70" s="73">
        <v>0.35084781250043306</v>
      </c>
      <c r="G70" s="94" t="b">
        <v>1</v>
      </c>
      <c r="H70" s="75" t="s">
        <v>1248</v>
      </c>
      <c r="I70" s="76" t="str">
        <f>IF(K70&gt;1,VLOOKUP(K70,DB!$A$4:$B$500,2,0),"")</f>
        <v>WAHH</v>
      </c>
      <c r="J70" s="77" t="str">
        <f>IF(L70&gt;1,VLOOKUP(L70,DB!$A$4:$B$500,2,0),"")</f>
        <v>WAHH</v>
      </c>
      <c r="K70" s="78" t="s">
        <v>479</v>
      </c>
      <c r="L70" s="74" t="s">
        <v>482</v>
      </c>
      <c r="M70" s="71" t="str">
        <f>IF(B70&gt;1,VLOOKUP(B70,DB!$D$4:$F$800,3,0),"")</f>
        <v>FLY JAYA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284</v>
      </c>
      <c r="C71" s="81" t="str">
        <f>IF(B71&gt;1,VLOOKUP(B71,DB!$D$4:$E$800,2,0),"")</f>
        <v>A 320</v>
      </c>
      <c r="D71" s="82">
        <v>0.34444444444444444</v>
      </c>
      <c r="E71" s="159" t="b">
        <v>1</v>
      </c>
      <c r="F71" s="204" t="s">
        <v>1344</v>
      </c>
      <c r="G71" s="92" t="b">
        <v>1</v>
      </c>
      <c r="H71" s="85" t="s">
        <v>1225</v>
      </c>
      <c r="I71" s="86" t="str">
        <f>IF(K71&gt;1,VLOOKUP(K71,DB!$A$4:$B$500,2,0),"")</f>
        <v>WIBB</v>
      </c>
      <c r="J71" s="87" t="str">
        <f>IF(L71&gt;1,VLOOKUP(L71,DB!$A$4:$B$500,2,0),"")</f>
        <v>WAHQ</v>
      </c>
      <c r="K71" s="88" t="s">
        <v>211</v>
      </c>
      <c r="L71" s="84" t="s">
        <v>181</v>
      </c>
      <c r="M71" s="81" t="str">
        <f>IF(B71&gt;1,VLOOKUP(B71,DB!$D$4:$F$800,3,0),"")</f>
        <v>BATIK AIR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193</v>
      </c>
      <c r="C72" s="71" t="str">
        <f>IF(B72&gt;1,VLOOKUP(B72,DB!$D$4:$E$800,2,0),"")</f>
        <v>A 320</v>
      </c>
      <c r="D72" s="106">
        <v>0.36527777777777776</v>
      </c>
      <c r="E72" s="161" t="b">
        <v>1</v>
      </c>
      <c r="F72" s="108">
        <v>0.4013888888888889</v>
      </c>
      <c r="G72" s="109" t="b">
        <v>1</v>
      </c>
      <c r="H72" s="110" t="s">
        <v>1247</v>
      </c>
      <c r="I72" s="76" t="str">
        <f>IF(K72&gt;1,VLOOKUP(K72,DB!$A$4:$B$500,2,0),"")</f>
        <v>WIPP</v>
      </c>
      <c r="J72" s="77" t="str">
        <f>IF(L72&gt;1,VLOOKUP(L72,DB!$A$4:$B$500,2,0),"")</f>
        <v>WARR</v>
      </c>
      <c r="K72" s="111" t="s">
        <v>194</v>
      </c>
      <c r="L72" s="102" t="s">
        <v>243</v>
      </c>
      <c r="M72" s="71" t="str">
        <f>IF(B72&gt;1,VLOOKUP(B72,DB!$D$4:$F$800,3,0),"")</f>
        <v>BATIK AIR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925</v>
      </c>
      <c r="C73" s="81" t="str">
        <f>IF(B73&gt;1,VLOOKUP(B73,DB!$D$4:$E$800,2,0),"")</f>
        <v>G VI</v>
      </c>
      <c r="D73" s="82">
        <v>0.3541666666666667</v>
      </c>
      <c r="E73" s="159" t="b">
        <v>1</v>
      </c>
      <c r="F73" s="83">
        <v>0.3763888888888889</v>
      </c>
      <c r="G73" s="92" t="b">
        <v>1</v>
      </c>
      <c r="H73" s="85" t="s">
        <v>1216</v>
      </c>
      <c r="I73" s="103" t="s">
        <v>1345</v>
      </c>
      <c r="J73" s="84" t="s">
        <v>1228</v>
      </c>
      <c r="K73" s="88"/>
      <c r="L73" s="84"/>
      <c r="M73" s="81" t="s">
        <v>1211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839</v>
      </c>
      <c r="C74" s="71" t="str">
        <f>IF(B74&gt;1,VLOOKUP(B74,DB!$D$4:$E$800,2,0),"")</f>
        <v>B 735</v>
      </c>
      <c r="D74" s="78" t="s">
        <v>7</v>
      </c>
      <c r="E74" s="104" t="b">
        <v>0</v>
      </c>
      <c r="F74" s="73">
        <v>0.33373283564287703</v>
      </c>
      <c r="G74" s="94" t="b">
        <v>0</v>
      </c>
      <c r="H74" s="75" t="s">
        <v>1302</v>
      </c>
      <c r="I74" s="76" t="str">
        <f>IF(K74&gt;1,VLOOKUP(K74,DB!$A$4:$B$500,2,0),"")</f>
        <v>EX RON</v>
      </c>
      <c r="J74" s="74" t="s">
        <v>480</v>
      </c>
      <c r="K74" s="78" t="s">
        <v>7</v>
      </c>
      <c r="L74" s="74" t="s">
        <v>1303</v>
      </c>
      <c r="M74" s="71" t="str">
        <f>IF(B74&gt;1,VLOOKUP(B74,DB!$D$4:$F$800,3,0),"")</f>
        <v>TNI AU</v>
      </c>
      <c r="N74" s="138" t="s">
        <v>1304</v>
      </c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827</v>
      </c>
      <c r="C75" s="81" t="str">
        <f>IF(B75&gt;1,VLOOKUP(B75,DB!$D$4:$E$800,2,0),"")</f>
        <v>C 208</v>
      </c>
      <c r="D75" s="82">
        <v>0.3508876273117494</v>
      </c>
      <c r="E75" s="159" t="b">
        <v>1</v>
      </c>
      <c r="F75" s="83">
        <v>0.3840277777777778</v>
      </c>
      <c r="G75" s="92" t="b">
        <v>1</v>
      </c>
      <c r="H75" s="85" t="s">
        <v>1229</v>
      </c>
      <c r="I75" s="86" t="str">
        <f>IF(K75&gt;1,VLOOKUP(K75,DB!$A$4:$B$500,2,0),"")</f>
        <v>WICN</v>
      </c>
      <c r="J75" s="87" t="str">
        <f>IF(L75&gt;1,VLOOKUP(L75,DB!$A$4:$B$500,2,0),"")</f>
        <v>WICN</v>
      </c>
      <c r="K75" s="88" t="s">
        <v>674</v>
      </c>
      <c r="L75" s="84" t="s">
        <v>672</v>
      </c>
      <c r="M75" s="81" t="str">
        <f>IF(B75&gt;1,VLOOKUP(B75,DB!$D$4:$F$800,3,0),"")</f>
        <v>SUSI AIR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109</v>
      </c>
      <c r="C76" s="71" t="str">
        <f>IF(B76&gt;1,VLOOKUP(B76,DB!$D$4:$E$800,2,0),"")</f>
        <v>A 320</v>
      </c>
      <c r="D76" s="72">
        <v>0.34375</v>
      </c>
      <c r="E76" s="160" t="b">
        <v>1</v>
      </c>
      <c r="F76" s="73">
        <v>0.4097222222222222</v>
      </c>
      <c r="G76" s="94" t="b">
        <v>1</v>
      </c>
      <c r="H76" s="75" t="s">
        <v>1236</v>
      </c>
      <c r="I76" s="112" t="s">
        <v>1219</v>
      </c>
      <c r="J76" s="77" t="str">
        <f>IF(L76&gt;1,VLOOKUP(L76,DB!$A$4:$B$500,2,0),"")</f>
        <v>WAHS</v>
      </c>
      <c r="K76" s="78"/>
      <c r="L76" s="74" t="s">
        <v>289</v>
      </c>
      <c r="M76" s="71" t="str">
        <f>IF(B76&gt;1,VLOOKUP(B76,DB!$D$4:$F$800,3,0),"")</f>
        <v>BATIK AIR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1059</v>
      </c>
      <c r="C77" s="81" t="str">
        <f>IF(B77&gt;1,VLOOKUP(B77,DB!$D$4:$E$800,2,0),"")</f>
        <v>C 208</v>
      </c>
      <c r="D77" s="82">
        <v>0.3486111111111111</v>
      </c>
      <c r="E77" s="159" t="b">
        <v>1</v>
      </c>
      <c r="F77" s="83">
        <v>0.4013888888888889</v>
      </c>
      <c r="G77" s="92" t="b">
        <v>1</v>
      </c>
      <c r="H77" s="85" t="s">
        <v>1223</v>
      </c>
      <c r="I77" s="103" t="s">
        <v>1238</v>
      </c>
      <c r="J77" s="84" t="s">
        <v>1238</v>
      </c>
      <c r="K77" s="88"/>
      <c r="L77" s="84"/>
      <c r="M77" s="81" t="s">
        <v>810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892</v>
      </c>
      <c r="C78" s="71" t="str">
        <f>IF(B78&gt;1,VLOOKUP(B78,DB!$D$4:$E$800,2,0),"")</f>
        <v>B 733</v>
      </c>
      <c r="D78" s="72">
        <v>0.3763888888888889</v>
      </c>
      <c r="E78" s="160" t="b">
        <v>1</v>
      </c>
      <c r="F78" s="73">
        <v>0.4625</v>
      </c>
      <c r="G78" s="94" t="b">
        <v>1</v>
      </c>
      <c r="H78" s="75" t="s">
        <v>1254</v>
      </c>
      <c r="I78" s="76" t="str">
        <f>IF(K78&gt;1,VLOOKUP(K78,DB!$A$4:$B$500,2,0),"")</f>
        <v>WAMM</v>
      </c>
      <c r="J78" s="77" t="str">
        <f>IF(L78&gt;1,VLOOKUP(L78,DB!$A$4:$B$500,2,0),"")</f>
        <v>WAOO</v>
      </c>
      <c r="K78" s="78" t="s">
        <v>406</v>
      </c>
      <c r="L78" s="74" t="s">
        <v>382</v>
      </c>
      <c r="M78" s="71" t="str">
        <f>IF(B78&gt;1,VLOOKUP(B78,DB!$D$4:$F$800,3,0),"")</f>
        <v>TRIGANA</v>
      </c>
      <c r="N78" s="138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322</v>
      </c>
      <c r="C79" s="81" t="str">
        <f>IF(B79&gt;1,VLOOKUP(B79,DB!$D$4:$E$800,2,0),"")</f>
        <v>A 320</v>
      </c>
      <c r="D79" s="82">
        <v>0.38819444444444445</v>
      </c>
      <c r="E79" s="159" t="b">
        <v>1</v>
      </c>
      <c r="F79" s="83">
        <v>0.41944444444444445</v>
      </c>
      <c r="G79" s="92" t="b">
        <v>1</v>
      </c>
      <c r="H79" s="85" t="s">
        <v>1246</v>
      </c>
      <c r="I79" s="86" t="str">
        <f>IF(K79&gt;1,VLOOKUP(K79,DB!$A$4:$B$500,2,0),"")</f>
        <v>WARR</v>
      </c>
      <c r="J79" s="87" t="str">
        <f>IF(L79&gt;1,VLOOKUP(L79,DB!$A$4:$B$500,2,0),"")</f>
        <v>WARR</v>
      </c>
      <c r="K79" s="88" t="s">
        <v>237</v>
      </c>
      <c r="L79" s="84" t="s">
        <v>251</v>
      </c>
      <c r="M79" s="81" t="str">
        <f>IF(B79&gt;1,VLOOKUP(B79,DB!$D$4:$F$800,3,0),"")</f>
        <v>BATIK AIR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925</v>
      </c>
      <c r="C80" s="71" t="str">
        <f>IF(B80&gt;1,VLOOKUP(B80,DB!$D$4:$E$800,2,0),"")</f>
        <v>G VI</v>
      </c>
      <c r="D80" s="72">
        <v>0.38333333333333336</v>
      </c>
      <c r="E80" s="160" t="b">
        <v>1</v>
      </c>
      <c r="F80" s="73"/>
      <c r="G80" s="94" t="b">
        <v>0</v>
      </c>
      <c r="H80" s="75" t="s">
        <v>1228</v>
      </c>
      <c r="I80" s="112" t="s">
        <v>1216</v>
      </c>
      <c r="J80" s="77" t="str">
        <f>IF(L80&gt;1,VLOOKUP(L80,DB!$A$4:$B$500,2,0),"")</f>
        <v/>
      </c>
      <c r="K80" s="78"/>
      <c r="L80" s="74"/>
      <c r="M80" s="71" t="s">
        <v>1211</v>
      </c>
      <c r="N80" s="138"/>
      <c r="O80" s="74" t="str">
        <f t="shared" si="1"/>
        <v>RON</v>
      </c>
      <c r="Q80" s="1" t="str">
        <f t="shared" si="2"/>
        <v>SA07</v>
      </c>
      <c r="R80" s="1" t="str">
        <f t="shared" si="3"/>
        <v>RON</v>
      </c>
      <c r="S80" s="1" t="str">
        <f t="shared" si="4"/>
        <v>G VI</v>
      </c>
      <c r="T80" s="1" t="str">
        <f t="shared" si="5"/>
        <v>N-777ZH</v>
      </c>
      <c r="U80" s="1" t="str">
        <f t="shared" si="6"/>
        <v>AFM</v>
      </c>
    </row>
    <row r="81" ht="15.75" customHeight="1">
      <c r="A81" s="81">
        <v>64.0</v>
      </c>
      <c r="B81" s="81" t="s">
        <v>315</v>
      </c>
      <c r="C81" s="81" t="str">
        <f>IF(B81&gt;1,VLOOKUP(B81,DB!$D$4:$E$800,2,0),"")</f>
        <v>A 320</v>
      </c>
      <c r="D81" s="82">
        <v>0.4131944444444444</v>
      </c>
      <c r="E81" s="159" t="b">
        <v>1</v>
      </c>
      <c r="F81" s="83">
        <v>0.45069444444444445</v>
      </c>
      <c r="G81" s="92" t="b">
        <v>1</v>
      </c>
      <c r="H81" s="85" t="s">
        <v>1225</v>
      </c>
      <c r="I81" s="86" t="str">
        <f>IF(K81&gt;1,VLOOKUP(K81,DB!$A$4:$B$500,2,0),"")</f>
        <v>WIPP</v>
      </c>
      <c r="J81" s="87" t="str">
        <f>IF(L81&gt;1,VLOOKUP(L81,DB!$A$4:$B$500,2,0),"")</f>
        <v>WADD</v>
      </c>
      <c r="K81" s="88" t="s">
        <v>190</v>
      </c>
      <c r="L81" s="84" t="s">
        <v>223</v>
      </c>
      <c r="M81" s="81" t="str">
        <f>IF(B81&gt;1,VLOOKUP(B81,DB!$D$4:$F$800,3,0),"")</f>
        <v>BATIK AIR</v>
      </c>
      <c r="N81" s="137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1145</v>
      </c>
      <c r="C82" s="71" t="str">
        <f>IF(B82&gt;1,VLOOKUP(B82,DB!$D$4:$E$800,2,0),"")</f>
        <v>CL 605</v>
      </c>
      <c r="D82" s="72">
        <v>0.4173611111111111</v>
      </c>
      <c r="E82" s="160" t="b">
        <v>1</v>
      </c>
      <c r="F82" s="73">
        <v>0.45555555555555555</v>
      </c>
      <c r="G82" s="94" t="b">
        <v>1</v>
      </c>
      <c r="H82" s="75" t="s">
        <v>1249</v>
      </c>
      <c r="I82" s="112" t="s">
        <v>1258</v>
      </c>
      <c r="J82" s="74" t="s">
        <v>1243</v>
      </c>
      <c r="K82" s="78"/>
      <c r="L82" s="74"/>
      <c r="M82" s="71" t="s">
        <v>1211</v>
      </c>
      <c r="N82" s="214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510</v>
      </c>
      <c r="C83" s="81" t="str">
        <f>IF(B83&gt;1,VLOOKUP(B83,DB!$D$4:$E$800,2,0),"")</f>
        <v>ATR 72</v>
      </c>
      <c r="D83" s="82">
        <v>0.4305555555555556</v>
      </c>
      <c r="E83" s="159" t="b">
        <v>1</v>
      </c>
      <c r="F83" s="83">
        <v>0.44930555555555557</v>
      </c>
      <c r="G83" s="92" t="b">
        <v>1</v>
      </c>
      <c r="H83" s="85" t="s">
        <v>1232</v>
      </c>
      <c r="I83" s="86" t="str">
        <f>IF(K83&gt;1,VLOOKUP(K83,DB!$A$4:$B$500,2,0),"")</f>
        <v>WAHH</v>
      </c>
      <c r="J83" s="87" t="str">
        <f>IF(L83&gt;1,VLOOKUP(L83,DB!$A$4:$B$500,2,0),"")</f>
        <v>WAHH</v>
      </c>
      <c r="K83" s="88" t="s">
        <v>593</v>
      </c>
      <c r="L83" s="84" t="s">
        <v>599</v>
      </c>
      <c r="M83" s="81" t="str">
        <f>IF(B83&gt;1,VLOOKUP(B83,DB!$D$4:$F$800,3,0),"")</f>
        <v>CITILINK</v>
      </c>
      <c r="N83" s="137" t="s">
        <v>1346</v>
      </c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180</v>
      </c>
      <c r="C84" s="71" t="str">
        <f>IF(B84&gt;1,VLOOKUP(B84,DB!$D$4:$E$800,2,0),"")</f>
        <v>A 320</v>
      </c>
      <c r="D84" s="72">
        <v>0.42777777777777776</v>
      </c>
      <c r="E84" s="160" t="b">
        <v>1</v>
      </c>
      <c r="F84" s="73">
        <v>0.46875</v>
      </c>
      <c r="G84" s="94" t="b">
        <v>1</v>
      </c>
      <c r="H84" s="75" t="s">
        <v>1247</v>
      </c>
      <c r="I84" s="76" t="str">
        <f>IF(K84&gt;1,VLOOKUP(K84,DB!$A$4:$B$500,2,0),"")</f>
        <v>WARA</v>
      </c>
      <c r="J84" s="77" t="str">
        <f>IF(L84&gt;1,VLOOKUP(L84,DB!$A$4:$B$500,2,0),"")</f>
        <v>WARA</v>
      </c>
      <c r="K84" s="78" t="s">
        <v>295</v>
      </c>
      <c r="L84" s="74" t="s">
        <v>302</v>
      </c>
      <c r="M84" s="71" t="str">
        <f>IF(B84&gt;1,VLOOKUP(B84,DB!$D$4:$F$800,3,0),"")</f>
        <v>BATIK AIR</v>
      </c>
      <c r="N84" s="138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886</v>
      </c>
      <c r="C85" s="81" t="str">
        <f>IF(B85&gt;1,VLOOKUP(B85,DB!$D$4:$E$800,2,0),"")</f>
        <v>B 733</v>
      </c>
      <c r="D85" s="82">
        <v>0.4625</v>
      </c>
      <c r="E85" s="159" t="b">
        <v>1</v>
      </c>
      <c r="F85" s="83">
        <v>0.6479166666666667</v>
      </c>
      <c r="G85" s="92" t="b">
        <v>1</v>
      </c>
      <c r="H85" s="85" t="s">
        <v>1251</v>
      </c>
      <c r="I85" s="86" t="str">
        <f>IF(K85&gt;1,VLOOKUP(K85,DB!$A$4:$B$500,2,0),"")</f>
        <v>WAGG</v>
      </c>
      <c r="J85" s="87" t="str">
        <f>IF(L85&gt;1,VLOOKUP(L85,DB!$A$4:$B$500,2,0),"")</f>
        <v>WIKK</v>
      </c>
      <c r="K85" s="88" t="s">
        <v>344</v>
      </c>
      <c r="L85" s="84" t="s">
        <v>348</v>
      </c>
      <c r="M85" s="81" t="str">
        <f>IF(B85&gt;1,VLOOKUP(B85,DB!$D$4:$F$800,3,0),"")</f>
        <v>TRIGANA</v>
      </c>
      <c r="N85" s="137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407</v>
      </c>
      <c r="C86" s="71" t="str">
        <f>IF(B86&gt;1,VLOOKUP(B86,DB!$D$4:$E$800,2,0),"")</f>
        <v>A 320</v>
      </c>
      <c r="D86" s="72">
        <v>0.49583333333333335</v>
      </c>
      <c r="E86" s="160" t="b">
        <v>1</v>
      </c>
      <c r="F86" s="73">
        <v>0.5229166666666667</v>
      </c>
      <c r="G86" s="94" t="b">
        <v>1</v>
      </c>
      <c r="H86" s="75" t="s">
        <v>1247</v>
      </c>
      <c r="I86" s="76" t="str">
        <f>IF(K86&gt;1,VLOOKUP(K86,DB!$A$4:$B$500,2,0),"")</f>
        <v>WIMN</v>
      </c>
      <c r="J86" s="77" t="str">
        <f>IF(L86&gt;1,VLOOKUP(L86,DB!$A$4:$B$500,2,0),"")</f>
        <v>WARA</v>
      </c>
      <c r="K86" s="78" t="s">
        <v>497</v>
      </c>
      <c r="L86" s="74" t="s">
        <v>555</v>
      </c>
      <c r="M86" s="71" t="str">
        <f>IF(B86&gt;1,VLOOKUP(B86,DB!$D$4:$F$800,3,0),"")</f>
        <v>CITILINK</v>
      </c>
      <c r="N86" s="138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554</v>
      </c>
      <c r="C87" s="81" t="str">
        <f>IF(B87&gt;1,VLOOKUP(B87,DB!$D$4:$E$800,2,0),"")</f>
        <v>B 738</v>
      </c>
      <c r="D87" s="82">
        <v>0.5083333333333333</v>
      </c>
      <c r="E87" s="159" t="b">
        <v>1</v>
      </c>
      <c r="F87" s="83">
        <v>0.55</v>
      </c>
      <c r="G87" s="92" t="b">
        <v>1</v>
      </c>
      <c r="H87" s="85" t="s">
        <v>1248</v>
      </c>
      <c r="I87" s="86" t="str">
        <f>IF(K87&gt;1,VLOOKUP(K87,DB!$A$4:$B$500,2,0),"")</f>
        <v>WIMM</v>
      </c>
      <c r="J87" s="87" t="str">
        <f>IF(L87&gt;1,VLOOKUP(L87,DB!$A$4:$B$500,2,0),"")</f>
        <v>WARR</v>
      </c>
      <c r="K87" s="88" t="s">
        <v>79</v>
      </c>
      <c r="L87" s="84" t="s">
        <v>81</v>
      </c>
      <c r="M87" s="81" t="str">
        <f>IF(B87&gt;1,VLOOKUP(B87,DB!$D$4:$F$800,3,0),"")</f>
        <v>GARUDA</v>
      </c>
      <c r="N87" s="137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743</v>
      </c>
      <c r="C88" s="71" t="str">
        <f>IF(B88&gt;1,VLOOKUP(B88,DB!$D$4:$E$800,2,0),"")</f>
        <v>B 733</v>
      </c>
      <c r="D88" s="106">
        <v>0.49722222222222223</v>
      </c>
      <c r="E88" s="161" t="b">
        <v>1</v>
      </c>
      <c r="F88" s="108">
        <v>0.5840277777777778</v>
      </c>
      <c r="G88" s="109" t="b">
        <v>1</v>
      </c>
      <c r="H88" s="110" t="s">
        <v>1254</v>
      </c>
      <c r="I88" s="112" t="s">
        <v>349</v>
      </c>
      <c r="J88" s="74" t="s">
        <v>61</v>
      </c>
      <c r="K88" s="111"/>
      <c r="L88" s="102"/>
      <c r="M88" s="71" t="s">
        <v>744</v>
      </c>
      <c r="N88" s="214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1147</v>
      </c>
      <c r="C89" s="81" t="str">
        <f>IF(B89&gt;1,VLOOKUP(B89,DB!$D$4:$E$800,2,0),"")</f>
        <v>FOKKER 50</v>
      </c>
      <c r="D89" s="82">
        <v>0.4583333333333333</v>
      </c>
      <c r="E89" s="159" t="b">
        <v>1</v>
      </c>
      <c r="F89" s="83">
        <v>0.6784722222222223</v>
      </c>
      <c r="G89" s="92" t="b">
        <v>1</v>
      </c>
      <c r="H89" s="85" t="s">
        <v>1223</v>
      </c>
      <c r="I89" s="103" t="s">
        <v>1325</v>
      </c>
      <c r="J89" s="84" t="s">
        <v>1218</v>
      </c>
      <c r="K89" s="88"/>
      <c r="L89" s="84"/>
      <c r="M89" s="81" t="s">
        <v>775</v>
      </c>
      <c r="N89" s="137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1145</v>
      </c>
      <c r="C90" s="71" t="str">
        <f>IF(B90&gt;1,VLOOKUP(B90,DB!$D$4:$E$800,2,0),"")</f>
        <v>CL 605</v>
      </c>
      <c r="D90" s="72">
        <v>0.4583333333333333</v>
      </c>
      <c r="E90" s="160" t="b">
        <v>1</v>
      </c>
      <c r="F90" s="73">
        <v>0.6548611111111111</v>
      </c>
      <c r="G90" s="94" t="b">
        <v>1</v>
      </c>
      <c r="H90" s="75" t="s">
        <v>1243</v>
      </c>
      <c r="I90" s="112" t="s">
        <v>1249</v>
      </c>
      <c r="J90" s="74" t="s">
        <v>1249</v>
      </c>
      <c r="K90" s="78"/>
      <c r="L90" s="74"/>
      <c r="M90" s="71" t="s">
        <v>1211</v>
      </c>
      <c r="N90" s="138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964</v>
      </c>
      <c r="C91" s="81" t="str">
        <f>IF(B91&gt;1,VLOOKUP(B91,DB!$D$4:$E$800,2,0),"")</f>
        <v>G IV</v>
      </c>
      <c r="D91" s="82">
        <v>0.4722222222222222</v>
      </c>
      <c r="E91" s="159" t="b">
        <v>1</v>
      </c>
      <c r="F91" s="83"/>
      <c r="G91" s="92" t="b">
        <v>0</v>
      </c>
      <c r="H91" s="85" t="s">
        <v>1234</v>
      </c>
      <c r="I91" s="103" t="s">
        <v>1242</v>
      </c>
      <c r="J91" s="87" t="str">
        <f>IF(L91&gt;1,VLOOKUP(L91,DB!$A$4:$B$500,2,0),"")</f>
        <v/>
      </c>
      <c r="K91" s="88"/>
      <c r="L91" s="84"/>
      <c r="M91" s="81" t="s">
        <v>1211</v>
      </c>
      <c r="N91" s="137"/>
      <c r="O91" s="84" t="str">
        <f t="shared" si="1"/>
        <v>RON</v>
      </c>
      <c r="Q91" s="1" t="str">
        <f t="shared" si="2"/>
        <v>SA11</v>
      </c>
      <c r="R91" s="1" t="str">
        <f t="shared" si="3"/>
        <v>RON</v>
      </c>
      <c r="S91" s="1" t="str">
        <f t="shared" si="4"/>
        <v>G IV</v>
      </c>
      <c r="T91" s="1" t="str">
        <f t="shared" si="5"/>
        <v>T7-HNA</v>
      </c>
      <c r="U91" s="1" t="str">
        <f t="shared" si="6"/>
        <v>AFM</v>
      </c>
    </row>
    <row r="92" ht="15.75" customHeight="1">
      <c r="A92" s="71">
        <v>75.0</v>
      </c>
      <c r="B92" s="71" t="s">
        <v>326</v>
      </c>
      <c r="C92" s="71" t="str">
        <f>IF(B92&gt;1,VLOOKUP(B92,DB!$D$4:$E$800,2,0),"")</f>
        <v>A 320</v>
      </c>
      <c r="D92" s="72">
        <v>0.5104166666666666</v>
      </c>
      <c r="E92" s="160" t="b">
        <v>1</v>
      </c>
      <c r="F92" s="73">
        <v>0.5402777777777777</v>
      </c>
      <c r="G92" s="94" t="b">
        <v>1</v>
      </c>
      <c r="H92" s="75" t="s">
        <v>1229</v>
      </c>
      <c r="I92" s="76" t="str">
        <f>IF(K92&gt;1,VLOOKUP(K92,DB!$A$4:$B$500,2,0),"")</f>
        <v>WAHI</v>
      </c>
      <c r="J92" s="77" t="str">
        <f>IF(L92&gt;1,VLOOKUP(L92,DB!$A$4:$B$500,2,0),"")</f>
        <v>WARR</v>
      </c>
      <c r="K92" s="78" t="s">
        <v>278</v>
      </c>
      <c r="L92" s="74" t="s">
        <v>247</v>
      </c>
      <c r="M92" s="71" t="str">
        <f>IF(B92&gt;1,VLOOKUP(B92,DB!$D$4:$F$800,3,0),"")</f>
        <v>BATIK AIR</v>
      </c>
      <c r="N92" s="138"/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1142</v>
      </c>
      <c r="C93" s="81" t="str">
        <f>IF(B93&gt;1,VLOOKUP(B93,DB!$D$4:$E$800,2,0),"")</f>
        <v>EMB 135</v>
      </c>
      <c r="D93" s="82">
        <v>0.4756944444444444</v>
      </c>
      <c r="E93" s="159" t="b">
        <v>1</v>
      </c>
      <c r="F93" s="83">
        <v>0.5979166666666667</v>
      </c>
      <c r="G93" s="92" t="b">
        <v>1</v>
      </c>
      <c r="H93" s="85" t="s">
        <v>1249</v>
      </c>
      <c r="I93" s="103" t="s">
        <v>1241</v>
      </c>
      <c r="J93" s="84" t="s">
        <v>1236</v>
      </c>
      <c r="K93" s="88"/>
      <c r="L93" s="84"/>
      <c r="M93" s="81" t="s">
        <v>1310</v>
      </c>
      <c r="N93" s="137"/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1059</v>
      </c>
      <c r="C94" s="71" t="str">
        <f>IF(B94&gt;1,VLOOKUP(B94,DB!$D$4:$E$800,2,0),"")</f>
        <v>C 208</v>
      </c>
      <c r="D94" s="72">
        <v>0.48680555555555555</v>
      </c>
      <c r="E94" s="160" t="b">
        <v>1</v>
      </c>
      <c r="F94" s="73">
        <v>0.5625</v>
      </c>
      <c r="G94" s="94" t="b">
        <v>1</v>
      </c>
      <c r="H94" s="75" t="s">
        <v>1347</v>
      </c>
      <c r="I94" s="112" t="s">
        <v>1238</v>
      </c>
      <c r="J94" s="74" t="s">
        <v>1238</v>
      </c>
      <c r="K94" s="78"/>
      <c r="L94" s="74"/>
      <c r="M94" s="71" t="s">
        <v>810</v>
      </c>
      <c r="N94" s="138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760</v>
      </c>
      <c r="C95" s="81" t="str">
        <f>IF(B95&gt;1,VLOOKUP(B95,DB!$D$4:$E$800,2,0),"")</f>
        <v>G 500</v>
      </c>
      <c r="D95" s="82">
        <v>0.5222222222222223</v>
      </c>
      <c r="E95" s="159" t="b">
        <v>1</v>
      </c>
      <c r="F95" s="83">
        <v>0.5590277777777778</v>
      </c>
      <c r="G95" s="92" t="b">
        <v>1</v>
      </c>
      <c r="H95" s="85" t="s">
        <v>1216</v>
      </c>
      <c r="I95" s="103" t="s">
        <v>480</v>
      </c>
      <c r="J95" s="84" t="s">
        <v>1218</v>
      </c>
      <c r="K95" s="88"/>
      <c r="L95" s="84"/>
      <c r="M95" s="81" t="str">
        <f>IF(B95&gt;1,VLOOKUP(B95,DB!$D$4:$F$800,3,0),"")</f>
        <v>JIP</v>
      </c>
      <c r="N95" s="137" t="s">
        <v>1341</v>
      </c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284</v>
      </c>
      <c r="C96" s="71" t="str">
        <f>IF(B96&gt;1,VLOOKUP(B96,DB!$D$4:$E$800,2,0),"")</f>
        <v>A 320</v>
      </c>
      <c r="D96" s="72">
        <v>0.5263888888888889</v>
      </c>
      <c r="E96" s="160" t="b">
        <v>1</v>
      </c>
      <c r="F96" s="73">
        <v>0.5618055555555556</v>
      </c>
      <c r="G96" s="94" t="b">
        <v>1</v>
      </c>
      <c r="H96" s="75" t="s">
        <v>1246</v>
      </c>
      <c r="I96" s="76" t="str">
        <f>IF(K96&gt;1,VLOOKUP(K96,DB!$A$4:$B$500,2,0),"")</f>
        <v>WAHQ</v>
      </c>
      <c r="J96" s="77" t="str">
        <f>IF(L96&gt;1,VLOOKUP(L96,DB!$A$4:$B$500,2,0),"")</f>
        <v>WAHI</v>
      </c>
      <c r="K96" s="78" t="s">
        <v>178</v>
      </c>
      <c r="L96" s="74" t="s">
        <v>276</v>
      </c>
      <c r="M96" s="71" t="str">
        <f>IF(B96&gt;1,VLOOKUP(B96,DB!$D$4:$F$800,3,0),"")</f>
        <v>BATIK AIR</v>
      </c>
      <c r="N96" s="138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109</v>
      </c>
      <c r="C97" s="81" t="str">
        <f>IF(B97&gt;1,VLOOKUP(B97,DB!$D$4:$E$800,2,0),"")</f>
        <v>A 320</v>
      </c>
      <c r="D97" s="82">
        <v>0.5340277777777778</v>
      </c>
      <c r="E97" s="159" t="b">
        <v>1</v>
      </c>
      <c r="F97" s="83">
        <v>0.5680555555555555</v>
      </c>
      <c r="G97" s="92" t="b">
        <v>1</v>
      </c>
      <c r="H97" s="85" t="s">
        <v>1225</v>
      </c>
      <c r="I97" s="86" t="str">
        <f>IF(K97&gt;1,VLOOKUP(K97,DB!$A$4:$B$500,2,0),"")</f>
        <v>WAHS</v>
      </c>
      <c r="J97" s="87" t="str">
        <f>IF(L97&gt;1,VLOOKUP(L97,DB!$A$4:$B$500,2,0),"")</f>
        <v>WIMM</v>
      </c>
      <c r="K97" s="88" t="s">
        <v>287</v>
      </c>
      <c r="L97" s="84" t="s">
        <v>172</v>
      </c>
      <c r="M97" s="81" t="str">
        <f>IF(B97&gt;1,VLOOKUP(B97,DB!$D$4:$F$800,3,0),"")</f>
        <v>BATIK AIR</v>
      </c>
      <c r="N97" s="137"/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827</v>
      </c>
      <c r="C98" s="71" t="str">
        <f>IF(B98&gt;1,VLOOKUP(B98,DB!$D$4:$E$800,2,0),"")</f>
        <v>C 208</v>
      </c>
      <c r="D98" s="72">
        <v>0.5368055555555555</v>
      </c>
      <c r="E98" s="160" t="b">
        <v>1</v>
      </c>
      <c r="F98" s="73">
        <v>0.5638888888888889</v>
      </c>
      <c r="G98" s="94" t="b">
        <v>1</v>
      </c>
      <c r="H98" s="75" t="s">
        <v>1256</v>
      </c>
      <c r="I98" s="76" t="str">
        <f>IF(K98&gt;1,VLOOKUP(K98,DB!$A$4:$B$500,2,0),"")</f>
        <v>WICN</v>
      </c>
      <c r="J98" s="77" t="str">
        <f>IF(L98&gt;1,VLOOKUP(L98,DB!$A$4:$B$500,2,0),"")</f>
        <v>WICN</v>
      </c>
      <c r="K98" s="78" t="s">
        <v>666</v>
      </c>
      <c r="L98" s="74" t="s">
        <v>663</v>
      </c>
      <c r="M98" s="71" t="str">
        <f>IF(B98&gt;1,VLOOKUP(B98,DB!$D$4:$F$800,3,0),"")</f>
        <v>SUSI AIR</v>
      </c>
      <c r="N98" s="138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1049</v>
      </c>
      <c r="C99" s="81" t="str">
        <f>IF(B99&gt;1,VLOOKUP(B99,DB!$D$4:$E$800,2,0),"")</f>
        <v>G V</v>
      </c>
      <c r="D99" s="82">
        <v>0.5736111111111111</v>
      </c>
      <c r="E99" s="159" t="b">
        <v>1</v>
      </c>
      <c r="F99" s="83">
        <v>0.6111111111111112</v>
      </c>
      <c r="G99" s="92" t="b">
        <v>1</v>
      </c>
      <c r="H99" s="85" t="s">
        <v>1216</v>
      </c>
      <c r="I99" s="103" t="s">
        <v>1258</v>
      </c>
      <c r="J99" s="84" t="s">
        <v>1219</v>
      </c>
      <c r="K99" s="88"/>
      <c r="L99" s="84"/>
      <c r="M99" s="81" t="s">
        <v>1214</v>
      </c>
      <c r="N99" s="137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292</v>
      </c>
      <c r="C100" s="71" t="str">
        <f>IF(B100&gt;1,VLOOKUP(B100,DB!$D$4:$E$800,2,0),"")</f>
        <v>A 320</v>
      </c>
      <c r="D100" s="72">
        <v>0.5555555555555556</v>
      </c>
      <c r="E100" s="160" t="b">
        <v>1</v>
      </c>
      <c r="F100" s="73">
        <v>0.5881944444444445</v>
      </c>
      <c r="G100" s="94" t="b">
        <v>1</v>
      </c>
      <c r="H100" s="75" t="s">
        <v>1229</v>
      </c>
      <c r="I100" s="76" t="str">
        <f>IF(K100&gt;1,VLOOKUP(K100,DB!$A$4:$B$500,2,0),"")</f>
        <v>WARR</v>
      </c>
      <c r="J100" s="77" t="str">
        <f>IF(L100&gt;1,VLOOKUP(L100,DB!$A$4:$B$500,2,0),"")</f>
        <v>WIPP</v>
      </c>
      <c r="K100" s="78" t="s">
        <v>249</v>
      </c>
      <c r="L100" s="74" t="s">
        <v>183</v>
      </c>
      <c r="M100" s="71" t="str">
        <f>IF(B100&gt;1,VLOOKUP(B100,DB!$D$4:$F$800,3,0),"")</f>
        <v>BATIK AIR</v>
      </c>
      <c r="N100" s="138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322</v>
      </c>
      <c r="C101" s="81" t="str">
        <f>IF(B101&gt;1,VLOOKUP(B101,DB!$D$4:$E$800,2,0),"")</f>
        <v>A 320</v>
      </c>
      <c r="D101" s="82">
        <v>0.5680555555555555</v>
      </c>
      <c r="E101" s="105" t="b">
        <v>0</v>
      </c>
      <c r="F101" s="83">
        <v>0.6006944444444444</v>
      </c>
      <c r="G101" s="92" t="b">
        <v>1</v>
      </c>
      <c r="H101" s="85" t="s">
        <v>1246</v>
      </c>
      <c r="I101" s="86" t="str">
        <f>IF(K101&gt;1,VLOOKUP(K101,DB!$A$4:$B$500,2,0),"")</f>
        <v>WARR</v>
      </c>
      <c r="J101" s="87" t="str">
        <f>IF(L101&gt;1,VLOOKUP(L101,DB!$A$4:$B$500,2,0),"")</f>
        <v>WARR</v>
      </c>
      <c r="K101" s="88" t="s">
        <v>257</v>
      </c>
      <c r="L101" s="84" t="s">
        <v>229</v>
      </c>
      <c r="M101" s="81" t="str">
        <f>IF(B101&gt;1,VLOOKUP(B101,DB!$D$4:$F$800,3,0),"")</f>
        <v>BATIK AIR</v>
      </c>
      <c r="N101" s="137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540</v>
      </c>
      <c r="C102" s="71" t="str">
        <f>IF(B102&gt;1,VLOOKUP(B102,DB!$D$4:$E$800,2,0),"")</f>
        <v>ATR 72</v>
      </c>
      <c r="D102" s="72">
        <v>0.5708333333333333</v>
      </c>
      <c r="E102" s="160" t="b">
        <v>1</v>
      </c>
      <c r="F102" s="73">
        <v>0.5951388888888889</v>
      </c>
      <c r="G102" s="94" t="b">
        <v>1</v>
      </c>
      <c r="H102" s="75" t="s">
        <v>1247</v>
      </c>
      <c r="I102" s="76" t="str">
        <f>IF(K102&gt;1,VLOOKUP(K102,DB!$A$4:$B$500,2,0),"")</f>
        <v>WAHH</v>
      </c>
      <c r="J102" s="77" t="str">
        <f>IF(L102&gt;1,VLOOKUP(L102,DB!$A$4:$B$500,2,0),"")</f>
        <v>WAHH</v>
      </c>
      <c r="K102" s="78" t="s">
        <v>484</v>
      </c>
      <c r="L102" s="74" t="s">
        <v>486</v>
      </c>
      <c r="M102" s="71" t="str">
        <f>IF(B102&gt;1,VLOOKUP(B102,DB!$D$4:$F$800,3,0),"")</f>
        <v>FLY JAYA</v>
      </c>
      <c r="N102" s="138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510</v>
      </c>
      <c r="C103" s="81" t="str">
        <f>IF(B103&gt;1,VLOOKUP(B103,DB!$D$4:$E$800,2,0),"")</f>
        <v>ATR 72</v>
      </c>
      <c r="D103" s="82">
        <v>0.5972222222222222</v>
      </c>
      <c r="E103" s="159" t="b">
        <v>1</v>
      </c>
      <c r="F103" s="83">
        <v>0.6138888888888889</v>
      </c>
      <c r="G103" s="92" t="b">
        <v>1</v>
      </c>
      <c r="H103" s="85" t="s">
        <v>1248</v>
      </c>
      <c r="I103" s="86" t="str">
        <f>IF(K103&gt;1,VLOOKUP(K103,DB!$A$4:$B$500,2,0),"")</f>
        <v>WAHH</v>
      </c>
      <c r="J103" s="87" t="str">
        <f>IF(L103&gt;1,VLOOKUP(L103,DB!$A$4:$B$500,2,0),"")</f>
        <v>WAHH</v>
      </c>
      <c r="K103" s="88" t="s">
        <v>597</v>
      </c>
      <c r="L103" s="84" t="s">
        <v>595</v>
      </c>
      <c r="M103" s="81" t="str">
        <f>IF(B103&gt;1,VLOOKUP(B103,DB!$D$4:$F$800,3,0),"")</f>
        <v>CITILINK</v>
      </c>
      <c r="N103" s="137"/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71" t="s">
        <v>94</v>
      </c>
      <c r="C104" s="71" t="str">
        <f>IF(B104&gt;1,VLOOKUP(B104,DB!$D$4:$E$800,2,0),"")</f>
        <v>A 320</v>
      </c>
      <c r="D104" s="72">
        <v>0.59375</v>
      </c>
      <c r="E104" s="160" t="b">
        <v>1</v>
      </c>
      <c r="F104" s="73">
        <v>0.6215277777777778</v>
      </c>
      <c r="G104" s="94" t="b">
        <v>1</v>
      </c>
      <c r="H104" s="75" t="s">
        <v>1225</v>
      </c>
      <c r="I104" s="76" t="str">
        <f>IF(K104&gt;1,VLOOKUP(K104,DB!$A$4:$B$500,2,0),"")</f>
        <v>WAHQ</v>
      </c>
      <c r="J104" s="77" t="str">
        <f>IF(L104&gt;1,VLOOKUP(L104,DB!$A$4:$B$500,2,0),"")</f>
        <v>WAHS</v>
      </c>
      <c r="K104" s="78" t="s">
        <v>266</v>
      </c>
      <c r="L104" s="74" t="s">
        <v>293</v>
      </c>
      <c r="M104" s="71" t="str">
        <f>IF(B104&gt;1,VLOOKUP(B104,DB!$D$4:$F$800,3,0),"")</f>
        <v>BATIK AIR</v>
      </c>
      <c r="N104" s="138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1149</v>
      </c>
      <c r="C105" s="81" t="str">
        <f>IF(B105&gt;1,VLOOKUP(B105,DB!$D$4:$E$800,2,0),"")</f>
        <v>C 208</v>
      </c>
      <c r="D105" s="82">
        <v>0.56875</v>
      </c>
      <c r="E105" s="159" t="b">
        <v>1</v>
      </c>
      <c r="F105" s="83">
        <v>0.6270833333333333</v>
      </c>
      <c r="G105" s="92" t="b">
        <v>1</v>
      </c>
      <c r="H105" s="85" t="s">
        <v>1347</v>
      </c>
      <c r="I105" s="103" t="s">
        <v>1325</v>
      </c>
      <c r="J105" s="84" t="s">
        <v>1238</v>
      </c>
      <c r="K105" s="88"/>
      <c r="L105" s="84"/>
      <c r="M105" s="81" t="s">
        <v>810</v>
      </c>
      <c r="N105" s="137"/>
      <c r="O105" s="84" t="str">
        <f t="shared" si="1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1142</v>
      </c>
      <c r="C106" s="71" t="str">
        <f>IF(B106&gt;1,VLOOKUP(B106,DB!$D$4:$E$800,2,0),"")</f>
        <v>EMB 135</v>
      </c>
      <c r="D106" s="72">
        <v>0.6</v>
      </c>
      <c r="E106" s="160" t="b">
        <v>1</v>
      </c>
      <c r="F106" s="73">
        <v>0.7506944444444444</v>
      </c>
      <c r="G106" s="94" t="b">
        <v>1</v>
      </c>
      <c r="H106" s="75" t="s">
        <v>1236</v>
      </c>
      <c r="I106" s="112" t="s">
        <v>1249</v>
      </c>
      <c r="J106" s="74" t="s">
        <v>1223</v>
      </c>
      <c r="K106" s="78"/>
      <c r="L106" s="74"/>
      <c r="M106" s="71" t="s">
        <v>1348</v>
      </c>
      <c r="N106" s="138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180</v>
      </c>
      <c r="C107" s="81" t="str">
        <f>IF(B107&gt;1,VLOOKUP(B107,DB!$D$4:$E$800,2,0),"")</f>
        <v>A 320</v>
      </c>
      <c r="D107" s="82">
        <v>0.6111111111111112</v>
      </c>
      <c r="E107" s="159" t="b">
        <v>1</v>
      </c>
      <c r="F107" s="83">
        <v>0.6590277777777778</v>
      </c>
      <c r="G107" s="92" t="b">
        <v>1</v>
      </c>
      <c r="H107" s="85" t="s">
        <v>1229</v>
      </c>
      <c r="I107" s="86" t="str">
        <f>IF(K107&gt;1,VLOOKUP(K107,DB!$A$4:$B$500,2,0),"")</f>
        <v>WARA</v>
      </c>
      <c r="J107" s="87" t="str">
        <f>IF(L107&gt;1,VLOOKUP(L107,DB!$A$4:$B$500,2,0),"")</f>
        <v>WADD</v>
      </c>
      <c r="K107" s="88" t="s">
        <v>300</v>
      </c>
      <c r="L107" s="84" t="s">
        <v>227</v>
      </c>
      <c r="M107" s="81" t="str">
        <f>IF(B107&gt;1,VLOOKUP(B107,DB!$D$4:$F$800,3,0),"")</f>
        <v>BATIK AIR</v>
      </c>
      <c r="N107" s="137"/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80</v>
      </c>
      <c r="C108" s="71" t="str">
        <f>IF(B108&gt;1,VLOOKUP(B108,DB!$D$4:$E$800,2,0),"")</f>
        <v>A 320</v>
      </c>
      <c r="D108" s="72">
        <v>0.6256944444444444</v>
      </c>
      <c r="E108" s="160" t="b">
        <v>1</v>
      </c>
      <c r="F108" s="73">
        <v>0.6666666666666666</v>
      </c>
      <c r="G108" s="94" t="b">
        <v>1</v>
      </c>
      <c r="H108" s="75" t="s">
        <v>1246</v>
      </c>
      <c r="I108" s="76" t="str">
        <f>IF(K108&gt;1,VLOOKUP(K108,DB!$A$4:$B$500,2,0),"")</f>
        <v>WADD</v>
      </c>
      <c r="J108" s="77" t="str">
        <f>IF(L108&gt;1,VLOOKUP(L108,DB!$A$4:$B$500,2,0),"")</f>
        <v>WIEE</v>
      </c>
      <c r="K108" s="78" t="s">
        <v>221</v>
      </c>
      <c r="L108" s="74" t="s">
        <v>215</v>
      </c>
      <c r="M108" s="71" t="str">
        <f>IF(B108&gt;1,VLOOKUP(B108,DB!$D$4:$F$800,3,0),"")</f>
        <v>BATIK AIR</v>
      </c>
      <c r="N108" s="138"/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1049</v>
      </c>
      <c r="C109" s="81" t="str">
        <f>IF(B109&gt;1,VLOOKUP(B109,DB!$D$4:$E$800,2,0),"")</f>
        <v>G V</v>
      </c>
      <c r="D109" s="82">
        <v>0.6180555555555556</v>
      </c>
      <c r="E109" s="159" t="b">
        <v>1</v>
      </c>
      <c r="F109" s="83">
        <v>0.8319444444444445</v>
      </c>
      <c r="G109" s="92" t="b">
        <v>1</v>
      </c>
      <c r="H109" s="85" t="s">
        <v>1219</v>
      </c>
      <c r="I109" s="103" t="s">
        <v>1216</v>
      </c>
      <c r="J109" s="84" t="s">
        <v>1249</v>
      </c>
      <c r="K109" s="88"/>
      <c r="L109" s="84"/>
      <c r="M109" s="81" t="s">
        <v>1214</v>
      </c>
      <c r="N109" s="137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34</v>
      </c>
      <c r="C110" s="71" t="str">
        <f>IF(B110&gt;1,VLOOKUP(B110,DB!$D$4:$E$800,2,0),"")</f>
        <v>B 733</v>
      </c>
      <c r="D110" s="72">
        <v>0.6125</v>
      </c>
      <c r="E110" s="160" t="b">
        <v>1</v>
      </c>
      <c r="F110" s="73">
        <v>0.6993055555555555</v>
      </c>
      <c r="G110" s="94" t="b">
        <v>1</v>
      </c>
      <c r="H110" s="75" t="s">
        <v>1254</v>
      </c>
      <c r="I110" s="112" t="s">
        <v>22</v>
      </c>
      <c r="J110" s="74" t="s">
        <v>52</v>
      </c>
      <c r="K110" s="78"/>
      <c r="L110" s="74"/>
      <c r="M110" s="71" t="str">
        <f>IF(B110&gt;1,VLOOKUP(B110,DB!$D$4:$F$800,3,0),"")</f>
        <v>AIRNESIA</v>
      </c>
      <c r="N110" s="138"/>
      <c r="O110" s="74" t="str">
        <f t="shared" si="1"/>
        <v/>
      </c>
      <c r="Q110" s="1" t="str">
        <f t="shared" si="2"/>
        <v/>
      </c>
      <c r="R110" s="1" t="str">
        <f t="shared" si="3"/>
        <v/>
      </c>
      <c r="S110" s="1" t="str">
        <f t="shared" si="4"/>
        <v/>
      </c>
      <c r="T110" s="1" t="str">
        <f t="shared" si="5"/>
        <v/>
      </c>
      <c r="U110" s="1" t="str">
        <f t="shared" si="6"/>
        <v/>
      </c>
    </row>
    <row r="111" ht="15.75" customHeight="1">
      <c r="A111" s="81">
        <v>94.0</v>
      </c>
      <c r="B111" s="81" t="s">
        <v>40</v>
      </c>
      <c r="C111" s="81" t="str">
        <f>IF(B111&gt;1,VLOOKUP(B111,DB!$D$4:$E$800,2,0),"")</f>
        <v>B 734</v>
      </c>
      <c r="D111" s="82">
        <v>0.6527777777777778</v>
      </c>
      <c r="E111" s="159" t="b">
        <v>1</v>
      </c>
      <c r="F111" s="83"/>
      <c r="G111" s="92" t="b">
        <v>0</v>
      </c>
      <c r="H111" s="85" t="s">
        <v>1252</v>
      </c>
      <c r="I111" s="86" t="str">
        <f>IF(K111&gt;1,VLOOKUP(K111,DB!$A$4:$B$500,2,0),"")</f>
        <v>WIOO</v>
      </c>
      <c r="J111" s="87" t="str">
        <f>IF(L111&gt;1,VLOOKUP(L111,DB!$A$4:$B$500,2,0),"")</f>
        <v/>
      </c>
      <c r="K111" s="88" t="s">
        <v>54</v>
      </c>
      <c r="L111" s="84"/>
      <c r="M111" s="81" t="str">
        <f>IF(B111&gt;1,VLOOKUP(B111,DB!$D$4:$F$800,3,0),"")</f>
        <v>B. B. N.</v>
      </c>
      <c r="N111" s="137"/>
      <c r="O111" s="84" t="str">
        <f t="shared" si="1"/>
        <v>RON</v>
      </c>
      <c r="Q111" s="1" t="str">
        <f t="shared" si="2"/>
        <v>B11</v>
      </c>
      <c r="R111" s="1" t="str">
        <f t="shared" si="3"/>
        <v>RON</v>
      </c>
      <c r="S111" s="1" t="str">
        <f t="shared" si="4"/>
        <v>B 734</v>
      </c>
      <c r="T111" s="1" t="str">
        <f t="shared" si="5"/>
        <v>PK-BBJ</v>
      </c>
      <c r="U111" s="1" t="str">
        <f t="shared" si="6"/>
        <v>B. B. N.</v>
      </c>
    </row>
    <row r="112" ht="15.75" customHeight="1">
      <c r="A112" s="71">
        <v>95.0</v>
      </c>
      <c r="B112" s="71" t="s">
        <v>1059</v>
      </c>
      <c r="C112" s="71" t="str">
        <f>IF(B112&gt;1,VLOOKUP(B112,DB!$D$4:$E$800,2,0),"")</f>
        <v>C 208</v>
      </c>
      <c r="D112" s="72">
        <v>0.6319444444444444</v>
      </c>
      <c r="E112" s="160" t="b">
        <v>1</v>
      </c>
      <c r="F112" s="73">
        <v>0.7590277777777777</v>
      </c>
      <c r="G112" s="94" t="b">
        <v>1</v>
      </c>
      <c r="H112" s="75" t="s">
        <v>1263</v>
      </c>
      <c r="I112" s="112" t="s">
        <v>1238</v>
      </c>
      <c r="J112" s="74" t="s">
        <v>1238</v>
      </c>
      <c r="K112" s="78"/>
      <c r="L112" s="74"/>
      <c r="M112" s="71" t="s">
        <v>810</v>
      </c>
      <c r="N112" s="138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407</v>
      </c>
      <c r="C113" s="81" t="str">
        <f>IF(B113&gt;1,VLOOKUP(B113,DB!$D$4:$E$800,2,0),"")</f>
        <v>A 320</v>
      </c>
      <c r="D113" s="82">
        <v>0.6652777777777777</v>
      </c>
      <c r="E113" s="159" t="b">
        <v>1</v>
      </c>
      <c r="F113" s="83">
        <v>0.7020833333333333</v>
      </c>
      <c r="G113" s="92" t="b">
        <v>1</v>
      </c>
      <c r="H113" s="85" t="s">
        <v>1247</v>
      </c>
      <c r="I113" s="86" t="str">
        <f>IF(K113&gt;1,VLOOKUP(K113,DB!$A$4:$B$500,2,0),"")</f>
        <v>WARA</v>
      </c>
      <c r="J113" s="87" t="str">
        <f>IF(L113&gt;1,VLOOKUP(L113,DB!$A$4:$B$500,2,0),"")</f>
        <v>WIMM</v>
      </c>
      <c r="K113" s="88" t="s">
        <v>557</v>
      </c>
      <c r="L113" s="84" t="s">
        <v>499</v>
      </c>
      <c r="M113" s="81" t="str">
        <f>IF(B113&gt;1,VLOOKUP(B113,DB!$D$4:$F$800,3,0),"")</f>
        <v>CITILINK</v>
      </c>
      <c r="N113" s="137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326</v>
      </c>
      <c r="C114" s="71" t="str">
        <f>IF(B114&gt;1,VLOOKUP(B114,DB!$D$4:$E$800,2,0),"")</f>
        <v>A 320</v>
      </c>
      <c r="D114" s="72">
        <v>0.68125</v>
      </c>
      <c r="E114" s="160" t="b">
        <v>1</v>
      </c>
      <c r="F114" s="73">
        <v>0.7158001736097503</v>
      </c>
      <c r="G114" s="94" t="b">
        <v>1</v>
      </c>
      <c r="H114" s="75" t="s">
        <v>1246</v>
      </c>
      <c r="I114" s="76" t="str">
        <f>IF(K114&gt;1,VLOOKUP(K114,DB!$A$4:$B$500,2,0),"")</f>
        <v>WARR</v>
      </c>
      <c r="J114" s="77" t="str">
        <f>IF(L114&gt;1,VLOOKUP(L114,DB!$A$4:$B$500,2,0),"")</f>
        <v>WARR</v>
      </c>
      <c r="K114" s="78" t="s">
        <v>245</v>
      </c>
      <c r="L114" s="74" t="s">
        <v>233</v>
      </c>
      <c r="M114" s="71" t="str">
        <f>IF(B114&gt;1,VLOOKUP(B114,DB!$D$4:$F$800,3,0),"")</f>
        <v>BATIK AIR</v>
      </c>
      <c r="N114" s="138"/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554</v>
      </c>
      <c r="C115" s="81" t="str">
        <f>IF(B115&gt;1,VLOOKUP(B115,DB!$D$4:$E$800,2,0),"")</f>
        <v>B 738</v>
      </c>
      <c r="D115" s="82">
        <v>0.6972222222222222</v>
      </c>
      <c r="E115" s="159" t="b">
        <v>1</v>
      </c>
      <c r="F115" s="83">
        <v>0.7347222222222223</v>
      </c>
      <c r="G115" s="92" t="b">
        <v>1</v>
      </c>
      <c r="H115" s="85" t="s">
        <v>1248</v>
      </c>
      <c r="I115" s="86" t="str">
        <f>IF(K115&gt;1,VLOOKUP(K115,DB!$A$4:$B$500,2,0),"")</f>
        <v>WARR</v>
      </c>
      <c r="J115" s="87" t="str">
        <f>IF(L115&gt;1,VLOOKUP(L115,DB!$A$4:$B$500,2,0),"")</f>
        <v>WARR</v>
      </c>
      <c r="K115" s="88" t="s">
        <v>84</v>
      </c>
      <c r="L115" s="84" t="s">
        <v>676</v>
      </c>
      <c r="M115" s="81" t="str">
        <f>IF(B115&gt;1,VLOOKUP(B115,DB!$D$4:$F$800,3,0),"")</f>
        <v>GARUDA</v>
      </c>
      <c r="N115" s="137"/>
      <c r="O115" s="84" t="str">
        <f t="shared" si="1"/>
        <v/>
      </c>
      <c r="Q115" s="1" t="str">
        <f t="shared" si="2"/>
        <v/>
      </c>
      <c r="R115" s="1" t="str">
        <f t="shared" si="3"/>
        <v/>
      </c>
      <c r="S115" s="1" t="str">
        <f t="shared" si="4"/>
        <v/>
      </c>
      <c r="T115" s="1" t="str">
        <f t="shared" si="5"/>
        <v/>
      </c>
      <c r="U115" s="1" t="str">
        <f t="shared" si="6"/>
        <v/>
      </c>
    </row>
    <row r="116" ht="15.75" customHeight="1">
      <c r="A116" s="71">
        <v>99.0</v>
      </c>
      <c r="B116" s="71" t="s">
        <v>393</v>
      </c>
      <c r="C116" s="71" t="str">
        <f>IF(B116&gt;1,VLOOKUP(B116,DB!$D$4:$E$800,2,0),"")</f>
        <v>A 320</v>
      </c>
      <c r="D116" s="72">
        <v>0.7229166666666667</v>
      </c>
      <c r="E116" s="160" t="b">
        <v>1</v>
      </c>
      <c r="F116" s="73">
        <v>0.7493055555555556</v>
      </c>
      <c r="G116" s="94" t="b">
        <v>1</v>
      </c>
      <c r="H116" s="75" t="s">
        <v>1247</v>
      </c>
      <c r="I116" s="76" t="str">
        <f>IF(K116&gt;1,VLOOKUP(K116,DB!$A$4:$B$500,2,0),"")</f>
        <v>WADD</v>
      </c>
      <c r="J116" s="77" t="str">
        <f>IF(L116&gt;1,VLOOKUP(L116,DB!$A$4:$B$500,2,0),"")</f>
        <v>WADD</v>
      </c>
      <c r="K116" s="78" t="s">
        <v>585</v>
      </c>
      <c r="L116" s="74" t="s">
        <v>583</v>
      </c>
      <c r="M116" s="71" t="str">
        <f>IF(B116&gt;1,VLOOKUP(B116,DB!$D$4:$F$800,3,0),"")</f>
        <v>CITILINK</v>
      </c>
      <c r="N116" s="138"/>
      <c r="O116" s="74" t="str">
        <f t="shared" si="1"/>
        <v/>
      </c>
      <c r="Q116" s="1" t="str">
        <f t="shared" si="2"/>
        <v/>
      </c>
      <c r="R116" s="1" t="str">
        <f t="shared" si="3"/>
        <v/>
      </c>
      <c r="S116" s="1" t="str">
        <f t="shared" si="4"/>
        <v/>
      </c>
      <c r="T116" s="1" t="str">
        <f t="shared" si="5"/>
        <v/>
      </c>
      <c r="U116" s="1" t="str">
        <f t="shared" si="6"/>
        <v/>
      </c>
    </row>
    <row r="117" ht="15.75" customHeight="1">
      <c r="A117" s="81">
        <v>100.0</v>
      </c>
      <c r="B117" s="81" t="s">
        <v>1145</v>
      </c>
      <c r="C117" s="81" t="str">
        <f>IF(B117&gt;1,VLOOKUP(B117,DB!$D$4:$E$800,2,0),"")</f>
        <v>CL 605</v>
      </c>
      <c r="D117" s="82">
        <v>0.6555555555555556</v>
      </c>
      <c r="E117" s="159" t="b">
        <v>1</v>
      </c>
      <c r="F117" s="83">
        <v>0.7902777777777777</v>
      </c>
      <c r="G117" s="92" t="b">
        <v>1</v>
      </c>
      <c r="H117" s="85" t="s">
        <v>1249</v>
      </c>
      <c r="I117" s="103" t="s">
        <v>1243</v>
      </c>
      <c r="J117" s="84" t="s">
        <v>1258</v>
      </c>
      <c r="K117" s="88"/>
      <c r="L117" s="84"/>
      <c r="M117" s="81" t="s">
        <v>1211</v>
      </c>
      <c r="N117" s="137"/>
      <c r="O117" s="84" t="str">
        <f t="shared" si="1"/>
        <v/>
      </c>
      <c r="Q117" s="1" t="str">
        <f t="shared" si="2"/>
        <v/>
      </c>
      <c r="R117" s="1" t="str">
        <f t="shared" si="3"/>
        <v/>
      </c>
      <c r="S117" s="1" t="str">
        <f t="shared" si="4"/>
        <v/>
      </c>
      <c r="T117" s="1" t="str">
        <f t="shared" si="5"/>
        <v/>
      </c>
      <c r="U117" s="1" t="str">
        <f t="shared" si="6"/>
        <v/>
      </c>
    </row>
    <row r="118" ht="15.75" customHeight="1">
      <c r="A118" s="71">
        <v>101.0</v>
      </c>
      <c r="B118" s="71" t="s">
        <v>763</v>
      </c>
      <c r="C118" s="71" t="str">
        <f>IF(B118&gt;1,VLOOKUP(B118,DB!$D$4:$E$800,2,0),"")</f>
        <v>ATR 72</v>
      </c>
      <c r="D118" s="72">
        <v>0.6777777777777778</v>
      </c>
      <c r="E118" s="160" t="b">
        <v>1</v>
      </c>
      <c r="F118" s="73"/>
      <c r="G118" s="94" t="b">
        <v>0</v>
      </c>
      <c r="H118" s="75" t="s">
        <v>1229</v>
      </c>
      <c r="I118" s="76" t="str">
        <f>IF(K118&gt;1,VLOOKUP(K118,DB!$A$4:$B$500,2,0),"")</f>
        <v>WIDM</v>
      </c>
      <c r="J118" s="77" t="str">
        <f>IF(L118&gt;1,VLOOKUP(L118,DB!$A$4:$B$500,2,0),"")</f>
        <v/>
      </c>
      <c r="K118" s="78" t="s">
        <v>473</v>
      </c>
      <c r="L118" s="74"/>
      <c r="M118" s="71" t="str">
        <f>IF(B118&gt;1,VLOOKUP(B118,DB!$D$4:$F$800,3,0),"")</f>
        <v>PELITA</v>
      </c>
      <c r="N118" s="138"/>
      <c r="O118" s="74" t="str">
        <f t="shared" si="1"/>
        <v>RON</v>
      </c>
      <c r="Q118" s="1" t="str">
        <f t="shared" si="2"/>
        <v>A1</v>
      </c>
      <c r="R118" s="1" t="str">
        <f t="shared" si="3"/>
        <v>RON</v>
      </c>
      <c r="S118" s="1" t="str">
        <f t="shared" si="4"/>
        <v>ATR 72</v>
      </c>
      <c r="T118" s="1" t="str">
        <f t="shared" si="5"/>
        <v>PK-PAH</v>
      </c>
      <c r="U118" s="1" t="str">
        <f t="shared" si="6"/>
        <v>PELITA</v>
      </c>
    </row>
    <row r="119" ht="15.75" customHeight="1">
      <c r="A119" s="81">
        <v>102.0</v>
      </c>
      <c r="B119" s="81" t="s">
        <v>284</v>
      </c>
      <c r="C119" s="81" t="str">
        <f>IF(B119&gt;1,VLOOKUP(B119,DB!$D$4:$E$800,2,0),"")</f>
        <v>A 320</v>
      </c>
      <c r="D119" s="82">
        <v>0.69375</v>
      </c>
      <c r="E119" s="159" t="b">
        <v>1</v>
      </c>
      <c r="F119" s="83">
        <v>0.73125</v>
      </c>
      <c r="G119" s="92" t="b">
        <v>1</v>
      </c>
      <c r="H119" s="85" t="s">
        <v>1225</v>
      </c>
      <c r="I119" s="86" t="str">
        <f>IF(K119&gt;1,VLOOKUP(K119,DB!$A$4:$B$500,2,0),"")</f>
        <v>WAHI</v>
      </c>
      <c r="J119" s="87" t="str">
        <f>IF(L119&gt;1,VLOOKUP(L119,DB!$A$4:$B$500,2,0),"")</f>
        <v>WIPP</v>
      </c>
      <c r="K119" s="88" t="s">
        <v>274</v>
      </c>
      <c r="L119" s="84" t="s">
        <v>198</v>
      </c>
      <c r="M119" s="81" t="str">
        <f>IF(B119&gt;1,VLOOKUP(B119,DB!$D$4:$F$800,3,0),"")</f>
        <v>BATIK AIR</v>
      </c>
      <c r="N119" s="137"/>
      <c r="O119" s="84" t="str">
        <f t="shared" si="1"/>
        <v/>
      </c>
      <c r="Q119" s="1" t="str">
        <f t="shared" si="2"/>
        <v/>
      </c>
      <c r="R119" s="1" t="str">
        <f t="shared" si="3"/>
        <v/>
      </c>
      <c r="S119" s="1" t="str">
        <f t="shared" si="4"/>
        <v/>
      </c>
      <c r="T119" s="1" t="str">
        <f t="shared" si="5"/>
        <v/>
      </c>
      <c r="U119" s="1" t="str">
        <f t="shared" si="6"/>
        <v/>
      </c>
    </row>
    <row r="120" ht="15.75" customHeight="1">
      <c r="A120" s="71">
        <v>103.0</v>
      </c>
      <c r="B120" s="71" t="s">
        <v>1123</v>
      </c>
      <c r="C120" s="71" t="str">
        <f>IF(B120&gt;1,VLOOKUP(B120,DB!$D$4:$E$800,2,0),"")</f>
        <v>KING AIR</v>
      </c>
      <c r="D120" s="72">
        <v>0.7493055555555556</v>
      </c>
      <c r="E120" s="160" t="b">
        <v>1</v>
      </c>
      <c r="F120" s="73">
        <v>0.7758675115765072</v>
      </c>
      <c r="G120" s="94" t="b">
        <v>1</v>
      </c>
      <c r="H120" s="75" t="s">
        <v>1216</v>
      </c>
      <c r="I120" s="112" t="s">
        <v>22</v>
      </c>
      <c r="J120" s="74" t="s">
        <v>1349</v>
      </c>
      <c r="K120" s="78"/>
      <c r="L120" s="74"/>
      <c r="M120" s="71" t="s">
        <v>1211</v>
      </c>
      <c r="N120" s="138"/>
      <c r="O120" s="74" t="str">
        <f t="shared" si="1"/>
        <v/>
      </c>
      <c r="Q120" s="1" t="str">
        <f t="shared" si="2"/>
        <v/>
      </c>
      <c r="R120" s="1" t="str">
        <f t="shared" si="3"/>
        <v/>
      </c>
      <c r="S120" s="1" t="str">
        <f t="shared" si="4"/>
        <v/>
      </c>
      <c r="T120" s="1" t="str">
        <f t="shared" si="5"/>
        <v/>
      </c>
      <c r="U120" s="1" t="str">
        <f t="shared" si="6"/>
        <v/>
      </c>
    </row>
    <row r="121" ht="15.75" customHeight="1">
      <c r="A121" s="81">
        <v>104.0</v>
      </c>
      <c r="B121" s="81" t="s">
        <v>292</v>
      </c>
      <c r="C121" s="81" t="str">
        <f>IF(B121&gt;1,VLOOKUP(B121,DB!$D$4:$E$800,2,0),"")</f>
        <v>A 320</v>
      </c>
      <c r="D121" s="82">
        <v>0.7270833333333333</v>
      </c>
      <c r="E121" s="159" t="b">
        <v>1</v>
      </c>
      <c r="F121" s="83">
        <v>0.7520833333333333</v>
      </c>
      <c r="G121" s="92" t="b">
        <v>1</v>
      </c>
      <c r="H121" s="85" t="s">
        <v>1250</v>
      </c>
      <c r="I121" s="86" t="str">
        <f>IF(K121&gt;1,VLOOKUP(K121,DB!$A$4:$B$500,2,0),"")</f>
        <v>WIPP</v>
      </c>
      <c r="J121" s="87" t="str">
        <f>IF(L121&gt;1,VLOOKUP(L121,DB!$A$4:$B$500,2,0),"")</f>
        <v>WARR</v>
      </c>
      <c r="K121" s="88" t="s">
        <v>186</v>
      </c>
      <c r="L121" s="84" t="s">
        <v>255</v>
      </c>
      <c r="M121" s="81" t="str">
        <f>IF(B121&gt;1,VLOOKUP(B121,DB!$D$4:$F$800,3,0),"")</f>
        <v>BATIK AIR</v>
      </c>
      <c r="N121" s="137"/>
      <c r="O121" s="84" t="str">
        <f t="shared" si="1"/>
        <v/>
      </c>
      <c r="Q121" s="1" t="str">
        <f t="shared" si="2"/>
        <v/>
      </c>
      <c r="R121" s="1" t="str">
        <f t="shared" si="3"/>
        <v/>
      </c>
      <c r="S121" s="1" t="str">
        <f t="shared" si="4"/>
        <v/>
      </c>
      <c r="T121" s="1" t="str">
        <f t="shared" si="5"/>
        <v/>
      </c>
      <c r="U121" s="1" t="str">
        <f t="shared" si="6"/>
        <v/>
      </c>
    </row>
    <row r="122" ht="15.75" customHeight="1">
      <c r="A122" s="71">
        <v>105.0</v>
      </c>
      <c r="B122" s="71" t="s">
        <v>94</v>
      </c>
      <c r="C122" s="71" t="str">
        <f>IF(B122&gt;1,VLOOKUP(B122,DB!$D$4:$E$800,2,0),"")</f>
        <v>A 320</v>
      </c>
      <c r="D122" s="72">
        <v>0.73125</v>
      </c>
      <c r="E122" s="160" t="b">
        <v>1</v>
      </c>
      <c r="F122" s="73"/>
      <c r="G122" s="94" t="b">
        <v>0</v>
      </c>
      <c r="H122" s="75" t="s">
        <v>1255</v>
      </c>
      <c r="I122" s="76" t="str">
        <f>IF(K122&gt;1,VLOOKUP(K122,DB!$A$4:$B$500,2,0),"")</f>
        <v>WAHS</v>
      </c>
      <c r="J122" s="74"/>
      <c r="K122" s="78" t="s">
        <v>291</v>
      </c>
      <c r="L122" s="74"/>
      <c r="M122" s="71" t="str">
        <f>IF(B122&gt;1,VLOOKUP(B122,DB!$D$4:$F$800,3,0),"")</f>
        <v>BATIK AIR</v>
      </c>
      <c r="N122" s="138"/>
      <c r="O122" s="74" t="str">
        <f t="shared" si="1"/>
        <v>RON</v>
      </c>
      <c r="Q122" s="1" t="str">
        <f t="shared" si="2"/>
        <v>B8</v>
      </c>
      <c r="R122" s="1" t="str">
        <f t="shared" si="3"/>
        <v>RON</v>
      </c>
      <c r="S122" s="1" t="str">
        <f t="shared" si="4"/>
        <v>A 320</v>
      </c>
      <c r="T122" s="1" t="str">
        <f t="shared" si="5"/>
        <v>PK-BKV</v>
      </c>
      <c r="U122" s="1" t="str">
        <f t="shared" si="6"/>
        <v>BATIK AIR</v>
      </c>
    </row>
    <row r="123" ht="15.75" customHeight="1">
      <c r="A123" s="81">
        <v>106.0</v>
      </c>
      <c r="B123" s="81" t="s">
        <v>832</v>
      </c>
      <c r="C123" s="81" t="str">
        <f>IF(B123&gt;1,VLOOKUP(B123,DB!$D$4:$E$800,2,0),"")</f>
        <v>ATR 72</v>
      </c>
      <c r="D123" s="82">
        <v>0.7416666666666667</v>
      </c>
      <c r="E123" s="159" t="b">
        <v>1</v>
      </c>
      <c r="F123" s="83">
        <v>0.8125</v>
      </c>
      <c r="G123" s="92" t="b">
        <v>1</v>
      </c>
      <c r="H123" s="85" t="s">
        <v>1246</v>
      </c>
      <c r="I123" s="86" t="str">
        <f>IF(K123&gt;1,VLOOKUP(K123,DB!$A$4:$B$500,2,0),"")</f>
        <v>WIDM</v>
      </c>
      <c r="J123" s="84" t="s">
        <v>1241</v>
      </c>
      <c r="K123" s="88" t="s">
        <v>661</v>
      </c>
      <c r="L123" s="84"/>
      <c r="M123" s="81" t="str">
        <f>IF(B123&gt;1,VLOOKUP(B123,DB!$D$4:$F$800,3,0),"")</f>
        <v>TAS</v>
      </c>
      <c r="N123" s="137"/>
      <c r="O123" s="84" t="str">
        <f t="shared" si="1"/>
        <v/>
      </c>
      <c r="Q123" s="1" t="str">
        <f t="shared" si="2"/>
        <v/>
      </c>
      <c r="R123" s="1" t="str">
        <f t="shared" si="3"/>
        <v/>
      </c>
      <c r="S123" s="1" t="str">
        <f t="shared" si="4"/>
        <v/>
      </c>
      <c r="T123" s="1" t="str">
        <f t="shared" si="5"/>
        <v/>
      </c>
      <c r="U123" s="1" t="str">
        <f t="shared" si="6"/>
        <v/>
      </c>
    </row>
    <row r="124" ht="15.75" customHeight="1">
      <c r="A124" s="71">
        <v>107.0</v>
      </c>
      <c r="B124" s="71" t="s">
        <v>510</v>
      </c>
      <c r="C124" s="71" t="str">
        <f>IF(B124&gt;1,VLOOKUP(B124,DB!$D$4:$E$800,2,0),"")</f>
        <v>ATR 72</v>
      </c>
      <c r="D124" s="72">
        <v>0.7444444444444445</v>
      </c>
      <c r="E124" s="160" t="b">
        <v>1</v>
      </c>
      <c r="F124" s="73"/>
      <c r="G124" s="94" t="b">
        <v>0</v>
      </c>
      <c r="H124" s="75" t="s">
        <v>1225</v>
      </c>
      <c r="I124" s="76" t="str">
        <f>IF(K124&gt;1,VLOOKUP(K124,DB!$A$4:$B$500,2,0),"")</f>
        <v>WAHH</v>
      </c>
      <c r="J124" s="77" t="str">
        <f>IF(L124&gt;1,VLOOKUP(L124,DB!$A$4:$B$500,2,0),"")</f>
        <v/>
      </c>
      <c r="K124" s="78" t="s">
        <v>601</v>
      </c>
      <c r="L124" s="74"/>
      <c r="M124" s="71" t="str">
        <f>IF(B124&gt;1,VLOOKUP(B124,DB!$D$4:$F$800,3,0),"")</f>
        <v>CITILINK</v>
      </c>
      <c r="N124" s="138"/>
      <c r="O124" s="74" t="str">
        <f t="shared" si="1"/>
        <v>RON</v>
      </c>
      <c r="Q124" s="1" t="str">
        <f t="shared" si="2"/>
        <v>A3</v>
      </c>
      <c r="R124" s="1" t="str">
        <f t="shared" si="3"/>
        <v>RON</v>
      </c>
      <c r="S124" s="1" t="str">
        <f t="shared" si="4"/>
        <v>ATR 72</v>
      </c>
      <c r="T124" s="1" t="str">
        <f t="shared" si="5"/>
        <v>PK-GJV</v>
      </c>
      <c r="U124" s="1" t="str">
        <f t="shared" si="6"/>
        <v>CITILINK</v>
      </c>
    </row>
    <row r="125" ht="15.75" customHeight="1">
      <c r="A125" s="81">
        <v>108.0</v>
      </c>
      <c r="B125" s="81" t="s">
        <v>322</v>
      </c>
      <c r="C125" s="81" t="str">
        <f>IF(B125&gt;1,VLOOKUP(B125,DB!$D$4:$E$800,2,0),"")</f>
        <v>A 320</v>
      </c>
      <c r="D125" s="82">
        <v>0.7388888888888889</v>
      </c>
      <c r="E125" s="159" t="b">
        <v>1</v>
      </c>
      <c r="F125" s="83">
        <v>0.7854166666666667</v>
      </c>
      <c r="G125" s="92" t="b">
        <v>1</v>
      </c>
      <c r="H125" s="85" t="s">
        <v>1227</v>
      </c>
      <c r="I125" s="86" t="str">
        <f>IF(K125&gt;1,VLOOKUP(K125,DB!$A$4:$B$500,2,0),"")</f>
        <v>WARR</v>
      </c>
      <c r="J125" s="87" t="str">
        <f>IF(L125&gt;1,VLOOKUP(L125,DB!$A$4:$B$500,2,0),"")</f>
        <v>WIBB</v>
      </c>
      <c r="K125" s="88" t="s">
        <v>241</v>
      </c>
      <c r="L125" s="84" t="s">
        <v>209</v>
      </c>
      <c r="M125" s="81" t="str">
        <f>IF(B125&gt;1,VLOOKUP(B125,DB!$D$4:$F$800,3,0),"")</f>
        <v>BATIK AIR</v>
      </c>
      <c r="N125" s="137"/>
      <c r="O125" s="84" t="str">
        <f t="shared" si="1"/>
        <v/>
      </c>
      <c r="Q125" s="1" t="str">
        <f t="shared" si="2"/>
        <v/>
      </c>
      <c r="R125" s="1" t="str">
        <f t="shared" si="3"/>
        <v/>
      </c>
      <c r="S125" s="1" t="str">
        <f t="shared" si="4"/>
        <v/>
      </c>
      <c r="T125" s="1" t="str">
        <f t="shared" si="5"/>
        <v/>
      </c>
      <c r="U125" s="1" t="str">
        <f t="shared" si="6"/>
        <v/>
      </c>
    </row>
    <row r="126" ht="15.75" customHeight="1">
      <c r="A126" s="71">
        <v>109.0</v>
      </c>
      <c r="B126" s="71" t="s">
        <v>1149</v>
      </c>
      <c r="C126" s="71" t="str">
        <f>IF(B126&gt;1,VLOOKUP(B126,DB!$D$4:$E$800,2,0),"")</f>
        <v>C 208</v>
      </c>
      <c r="D126" s="72">
        <v>0.7291666666666666</v>
      </c>
      <c r="E126" s="160" t="b">
        <v>1</v>
      </c>
      <c r="F126" s="73">
        <v>0.8</v>
      </c>
      <c r="G126" s="94" t="b">
        <v>1</v>
      </c>
      <c r="H126" s="75" t="s">
        <v>1275</v>
      </c>
      <c r="I126" s="112" t="s">
        <v>1238</v>
      </c>
      <c r="J126" s="74" t="s">
        <v>1238</v>
      </c>
      <c r="K126" s="78"/>
      <c r="L126" s="74"/>
      <c r="M126" s="71" t="s">
        <v>810</v>
      </c>
      <c r="N126" s="138"/>
      <c r="O126" s="74" t="str">
        <f t="shared" si="1"/>
        <v/>
      </c>
      <c r="Q126" s="1" t="str">
        <f t="shared" si="2"/>
        <v/>
      </c>
      <c r="R126" s="1" t="str">
        <f t="shared" si="3"/>
        <v/>
      </c>
      <c r="S126" s="1" t="str">
        <f t="shared" si="4"/>
        <v/>
      </c>
      <c r="T126" s="1" t="str">
        <f t="shared" si="5"/>
        <v/>
      </c>
      <c r="U126" s="1" t="str">
        <f t="shared" si="6"/>
        <v/>
      </c>
    </row>
    <row r="127" ht="15.75" customHeight="1">
      <c r="A127" s="81">
        <v>110.0</v>
      </c>
      <c r="B127" s="81" t="s">
        <v>317</v>
      </c>
      <c r="C127" s="81" t="str">
        <f>IF(B127&gt;1,VLOOKUP(B127,DB!$D$4:$E$800,2,0),"")</f>
        <v>A 320</v>
      </c>
      <c r="D127" s="82">
        <v>0.8055555555555556</v>
      </c>
      <c r="E127" s="159" t="b">
        <v>1</v>
      </c>
      <c r="F127" s="83">
        <v>0.8541666666666666</v>
      </c>
      <c r="G127" s="92" t="b">
        <v>1</v>
      </c>
      <c r="H127" s="85" t="s">
        <v>1247</v>
      </c>
      <c r="I127" s="86" t="str">
        <f>IF(K127&gt;1,VLOOKUP(K127,DB!$A$4:$B$500,2,0),"")</f>
        <v>WIMM</v>
      </c>
      <c r="J127" s="87" t="str">
        <f>IF(L127&gt;1,VLOOKUP(L127,DB!$A$4:$B$500,2,0),"")</f>
        <v>WIPP</v>
      </c>
      <c r="K127" s="88" t="s">
        <v>170</v>
      </c>
      <c r="L127" s="84" t="s">
        <v>192</v>
      </c>
      <c r="M127" s="81" t="s">
        <v>1211</v>
      </c>
      <c r="N127" s="137"/>
      <c r="O127" s="84" t="str">
        <f t="shared" si="1"/>
        <v/>
      </c>
      <c r="Q127" s="1" t="str">
        <f t="shared" si="2"/>
        <v/>
      </c>
      <c r="R127" s="1" t="str">
        <f t="shared" si="3"/>
        <v/>
      </c>
      <c r="S127" s="1" t="str">
        <f t="shared" si="4"/>
        <v/>
      </c>
      <c r="T127" s="1" t="str">
        <f t="shared" si="5"/>
        <v/>
      </c>
      <c r="U127" s="1" t="str">
        <f t="shared" si="6"/>
        <v/>
      </c>
    </row>
    <row r="128" ht="15.75" customHeight="1">
      <c r="A128" s="71">
        <v>111.0</v>
      </c>
      <c r="B128" s="71" t="s">
        <v>934</v>
      </c>
      <c r="C128" s="71" t="str">
        <f>IF(B128&gt;1,VLOOKUP(B128,DB!$D$4:$E$800,2,0),"")</f>
        <v>EMB 135</v>
      </c>
      <c r="D128" s="72">
        <v>0.7888888888888889</v>
      </c>
      <c r="E128" s="160" t="b">
        <v>1</v>
      </c>
      <c r="F128" s="73">
        <v>0.8472222222222222</v>
      </c>
      <c r="G128" s="94" t="b">
        <v>1</v>
      </c>
      <c r="H128" s="75" t="s">
        <v>1216</v>
      </c>
      <c r="I128" s="112" t="s">
        <v>1332</v>
      </c>
      <c r="J128" s="74" t="s">
        <v>1350</v>
      </c>
      <c r="K128" s="78"/>
      <c r="L128" s="74"/>
      <c r="M128" s="71" t="s">
        <v>810</v>
      </c>
      <c r="N128" s="138"/>
      <c r="O128" s="74" t="str">
        <f t="shared" si="1"/>
        <v/>
      </c>
      <c r="Q128" s="1" t="str">
        <f t="shared" si="2"/>
        <v/>
      </c>
      <c r="R128" s="1" t="str">
        <f t="shared" si="3"/>
        <v/>
      </c>
      <c r="S128" s="1" t="str">
        <f t="shared" si="4"/>
        <v/>
      </c>
      <c r="T128" s="1" t="str">
        <f t="shared" si="5"/>
        <v/>
      </c>
      <c r="U128" s="1" t="str">
        <f t="shared" si="6"/>
        <v/>
      </c>
    </row>
    <row r="129" ht="15.75" customHeight="1">
      <c r="A129" s="81">
        <v>112.0</v>
      </c>
      <c r="B129" s="81" t="s">
        <v>978</v>
      </c>
      <c r="C129" s="81" t="str">
        <f>IF(B129&gt;1,VLOOKUP(B129,DB!$D$4:$E$800,2,0),"")</f>
        <v>EMB 135</v>
      </c>
      <c r="D129" s="82">
        <v>0.7951388888888888</v>
      </c>
      <c r="E129" s="159" t="b">
        <v>1</v>
      </c>
      <c r="F129" s="83">
        <v>0.8229166666666666</v>
      </c>
      <c r="G129" s="92" t="b">
        <v>1</v>
      </c>
      <c r="H129" s="85" t="s">
        <v>1249</v>
      </c>
      <c r="I129" s="103" t="s">
        <v>1332</v>
      </c>
      <c r="J129" s="84" t="s">
        <v>1263</v>
      </c>
      <c r="K129" s="88"/>
      <c r="L129" s="84"/>
      <c r="M129" s="81" t="s">
        <v>1214</v>
      </c>
      <c r="N129" s="137"/>
      <c r="O129" s="84" t="str">
        <f t="shared" si="1"/>
        <v/>
      </c>
      <c r="Q129" s="1" t="str">
        <f t="shared" si="2"/>
        <v/>
      </c>
      <c r="R129" s="1" t="str">
        <f t="shared" si="3"/>
        <v/>
      </c>
      <c r="S129" s="1" t="str">
        <f t="shared" si="4"/>
        <v/>
      </c>
      <c r="T129" s="1" t="str">
        <f t="shared" si="5"/>
        <v/>
      </c>
      <c r="U129" s="1" t="str">
        <f t="shared" si="6"/>
        <v/>
      </c>
    </row>
    <row r="130" ht="15.75" customHeight="1">
      <c r="A130" s="71">
        <v>113.0</v>
      </c>
      <c r="B130" s="71" t="s">
        <v>892</v>
      </c>
      <c r="C130" s="71" t="str">
        <f>IF(B130&gt;1,VLOOKUP(B130,DB!$D$4:$E$800,2,0),"")</f>
        <v>B 733</v>
      </c>
      <c r="D130" s="72">
        <v>0.7902777777777777</v>
      </c>
      <c r="E130" s="160" t="b">
        <v>1</v>
      </c>
      <c r="F130" s="73">
        <v>0.9375</v>
      </c>
      <c r="G130" s="94" t="b">
        <v>1</v>
      </c>
      <c r="H130" s="75" t="s">
        <v>1253</v>
      </c>
      <c r="I130" s="76" t="str">
        <f>IF(K130&gt;1,VLOOKUP(K130,DB!$A$4:$B$500,2,0),"")</f>
        <v>WALL</v>
      </c>
      <c r="J130" s="77" t="str">
        <f>IF(L130&gt;1,VLOOKUP(L130,DB!$A$4:$B$500,2,0),"")</f>
        <v>WAMM</v>
      </c>
      <c r="K130" s="78" t="s">
        <v>398</v>
      </c>
      <c r="L130" s="74" t="s">
        <v>402</v>
      </c>
      <c r="M130" s="71" t="str">
        <f>IF(B130&gt;1,VLOOKUP(B130,DB!$D$4:$F$800,3,0),"")</f>
        <v>TRIGANA</v>
      </c>
      <c r="N130" s="138"/>
      <c r="O130" s="74" t="str">
        <f t="shared" si="1"/>
        <v/>
      </c>
      <c r="Q130" s="1" t="str">
        <f t="shared" si="2"/>
        <v/>
      </c>
      <c r="R130" s="1" t="str">
        <f t="shared" si="3"/>
        <v/>
      </c>
      <c r="S130" s="1" t="str">
        <f t="shared" si="4"/>
        <v/>
      </c>
      <c r="T130" s="1" t="str">
        <f t="shared" si="5"/>
        <v/>
      </c>
      <c r="U130" s="1" t="str">
        <f t="shared" si="6"/>
        <v/>
      </c>
    </row>
    <row r="131" ht="15.75" customHeight="1">
      <c r="A131" s="81">
        <v>114.0</v>
      </c>
      <c r="B131" s="81" t="s">
        <v>1142</v>
      </c>
      <c r="C131" s="81" t="str">
        <f>IF(B131&gt;1,VLOOKUP(B131,DB!$D$4:$E$800,2,0),"")</f>
        <v>EMB 135</v>
      </c>
      <c r="D131" s="82">
        <v>0.7576388888888889</v>
      </c>
      <c r="E131" s="159" t="b">
        <v>1</v>
      </c>
      <c r="F131" s="83"/>
      <c r="G131" s="92" t="b">
        <v>0</v>
      </c>
      <c r="H131" s="85" t="s">
        <v>1223</v>
      </c>
      <c r="I131" s="103" t="s">
        <v>1236</v>
      </c>
      <c r="J131" s="87" t="str">
        <f>IF(L131&gt;1,VLOOKUP(L131,DB!$A$4:$B$500,2,0),"")</f>
        <v/>
      </c>
      <c r="K131" s="88"/>
      <c r="L131" s="84"/>
      <c r="M131" s="81" t="s">
        <v>1310</v>
      </c>
      <c r="N131" s="137"/>
      <c r="O131" s="84" t="str">
        <f t="shared" si="1"/>
        <v>RON</v>
      </c>
      <c r="Q131" s="1" t="str">
        <f t="shared" si="2"/>
        <v>SA04</v>
      </c>
      <c r="R131" s="1" t="str">
        <f t="shared" si="3"/>
        <v>RON</v>
      </c>
      <c r="S131" s="1" t="str">
        <f t="shared" si="4"/>
        <v>EMB 135</v>
      </c>
      <c r="T131" s="1" t="str">
        <f t="shared" si="5"/>
        <v>T7-MRC</v>
      </c>
      <c r="U131" s="1" t="str">
        <f t="shared" si="6"/>
        <v>BGS</v>
      </c>
    </row>
    <row r="132" ht="15.75" customHeight="1">
      <c r="A132" s="71">
        <v>115.0</v>
      </c>
      <c r="B132" s="71" t="s">
        <v>743</v>
      </c>
      <c r="C132" s="71" t="str">
        <f>IF(B132&gt;1,VLOOKUP(B132,DB!$D$4:$E$800,2,0),"")</f>
        <v>B 733</v>
      </c>
      <c r="D132" s="72">
        <v>0.7847222222222222</v>
      </c>
      <c r="E132" s="160" t="b">
        <v>1</v>
      </c>
      <c r="F132" s="73"/>
      <c r="G132" s="94" t="b">
        <v>0</v>
      </c>
      <c r="H132" s="75" t="s">
        <v>1254</v>
      </c>
      <c r="I132" s="112" t="s">
        <v>61</v>
      </c>
      <c r="J132" s="77" t="str">
        <f>IF(L132&gt;1,VLOOKUP(L132,DB!$A$4:$B$500,2,0),"")</f>
        <v/>
      </c>
      <c r="K132" s="78"/>
      <c r="L132" s="74"/>
      <c r="M132" s="71" t="s">
        <v>744</v>
      </c>
      <c r="N132" s="138"/>
      <c r="O132" s="74" t="str">
        <f t="shared" si="1"/>
        <v>RON</v>
      </c>
      <c r="Q132" s="1" t="str">
        <f t="shared" si="2"/>
        <v>B13</v>
      </c>
      <c r="R132" s="1" t="str">
        <f t="shared" si="3"/>
        <v>RON</v>
      </c>
      <c r="S132" s="1" t="str">
        <f t="shared" si="4"/>
        <v>B 733</v>
      </c>
      <c r="T132" s="1" t="str">
        <f t="shared" si="5"/>
        <v>PK-JRB</v>
      </c>
      <c r="U132" s="1" t="str">
        <f t="shared" si="6"/>
        <v>JAYAWIJAYA</v>
      </c>
    </row>
    <row r="133" ht="15.75" customHeight="1">
      <c r="A133" s="81">
        <v>116.0</v>
      </c>
      <c r="B133" s="81" t="s">
        <v>1123</v>
      </c>
      <c r="C133" s="81" t="str">
        <f>IF(B133&gt;1,VLOOKUP(B133,DB!$D$4:$E$800,2,0),"")</f>
        <v>KING AIR</v>
      </c>
      <c r="D133" s="82">
        <v>0.7826388888888889</v>
      </c>
      <c r="E133" s="159" t="b">
        <v>1</v>
      </c>
      <c r="F133" s="83"/>
      <c r="G133" s="92" t="b">
        <v>0</v>
      </c>
      <c r="H133" s="85" t="s">
        <v>1349</v>
      </c>
      <c r="I133" s="103" t="s">
        <v>1216</v>
      </c>
      <c r="J133" s="87" t="str">
        <f>IF(L133&gt;1,VLOOKUP(L133,DB!$A$4:$B$500,2,0),"")</f>
        <v/>
      </c>
      <c r="K133" s="88"/>
      <c r="L133" s="84"/>
      <c r="M133" s="81" t="s">
        <v>1211</v>
      </c>
      <c r="N133" s="137"/>
      <c r="O133" s="84" t="str">
        <f t="shared" si="1"/>
        <v>RON</v>
      </c>
      <c r="Q133" s="1" t="str">
        <f t="shared" si="2"/>
        <v>NSA15</v>
      </c>
      <c r="R133" s="1" t="str">
        <f t="shared" si="3"/>
        <v>RON</v>
      </c>
      <c r="S133" s="1" t="str">
        <f t="shared" si="4"/>
        <v>KING AIR</v>
      </c>
      <c r="T133" s="1" t="str">
        <f t="shared" si="5"/>
        <v>T7-HNC</v>
      </c>
      <c r="U133" s="1" t="str">
        <f t="shared" si="6"/>
        <v>AFM</v>
      </c>
    </row>
    <row r="134" ht="15.75" customHeight="1">
      <c r="A134" s="90">
        <v>117.0</v>
      </c>
      <c r="B134" s="90" t="s">
        <v>832</v>
      </c>
      <c r="C134" s="71" t="str">
        <f>IF(B134&gt;1,VLOOKUP(B134,DB!$D$4:$E$800,2,0),"")</f>
        <v>ATR 72</v>
      </c>
      <c r="D134" s="117">
        <v>0.8159722222222222</v>
      </c>
      <c r="E134" s="215" t="b">
        <v>1</v>
      </c>
      <c r="F134" s="119"/>
      <c r="G134" s="120" t="b">
        <v>0</v>
      </c>
      <c r="H134" s="121" t="s">
        <v>1241</v>
      </c>
      <c r="I134" s="112" t="s">
        <v>1246</v>
      </c>
      <c r="J134" s="77" t="str">
        <f>IF(L134&gt;1,VLOOKUP(L134,DB!$A$4:$B$500,2,0),"")</f>
        <v/>
      </c>
      <c r="K134" s="122"/>
      <c r="L134" s="123"/>
      <c r="M134" s="71" t="str">
        <f>IF(B134&gt;1,VLOOKUP(B134,DB!$D$4:$F$800,3,0),"")</f>
        <v>TAS</v>
      </c>
      <c r="N134" s="216"/>
      <c r="O134" s="123" t="str">
        <f t="shared" si="1"/>
        <v>RON</v>
      </c>
      <c r="Q134" s="1" t="str">
        <f t="shared" si="2"/>
        <v>RE01</v>
      </c>
      <c r="R134" s="1" t="str">
        <f t="shared" si="3"/>
        <v>RON</v>
      </c>
      <c r="S134" s="1" t="str">
        <f t="shared" si="4"/>
        <v>ATR 72</v>
      </c>
      <c r="T134" s="1" t="str">
        <f t="shared" si="5"/>
        <v>PK-OTR</v>
      </c>
      <c r="U134" s="1" t="str">
        <f t="shared" si="6"/>
        <v>TAS</v>
      </c>
    </row>
    <row r="135" ht="15.75" customHeight="1">
      <c r="A135" s="81">
        <v>118.0</v>
      </c>
      <c r="B135" s="81" t="s">
        <v>978</v>
      </c>
      <c r="C135" s="81" t="str">
        <f>IF(B135&gt;1,VLOOKUP(B135,DB!$D$4:$E$800,2,0),"")</f>
        <v>EMB 135</v>
      </c>
      <c r="D135" s="82">
        <v>0.8298611111111112</v>
      </c>
      <c r="E135" s="159" t="b">
        <v>1</v>
      </c>
      <c r="F135" s="83"/>
      <c r="G135" s="92" t="b">
        <v>0</v>
      </c>
      <c r="H135" s="85" t="s">
        <v>1263</v>
      </c>
      <c r="I135" s="103" t="s">
        <v>1249</v>
      </c>
      <c r="J135" s="87" t="str">
        <f>IF(L135&gt;1,VLOOKUP(L135,DB!$A$4:$B$500,2,0),"")</f>
        <v/>
      </c>
      <c r="K135" s="88"/>
      <c r="L135" s="84"/>
      <c r="M135" s="81" t="s">
        <v>1214</v>
      </c>
      <c r="N135" s="137"/>
      <c r="O135" s="84" t="str">
        <f t="shared" si="1"/>
        <v>RON</v>
      </c>
      <c r="Q135" s="1" t="str">
        <f t="shared" si="2"/>
        <v>SA17</v>
      </c>
      <c r="R135" s="1" t="str">
        <f t="shared" si="3"/>
        <v>RON</v>
      </c>
      <c r="S135" s="1" t="str">
        <f t="shared" si="4"/>
        <v>EMB 135</v>
      </c>
      <c r="T135" s="1" t="str">
        <f t="shared" si="5"/>
        <v>VP-CLL</v>
      </c>
      <c r="U135" s="1" t="str">
        <f t="shared" si="6"/>
        <v>KARISMA</v>
      </c>
    </row>
    <row r="136" ht="15.75" customHeight="1">
      <c r="A136" s="90">
        <v>119.0</v>
      </c>
      <c r="B136" s="90" t="s">
        <v>180</v>
      </c>
      <c r="C136" s="71" t="str">
        <f>IF(B136&gt;1,VLOOKUP(B136,DB!$D$4:$E$800,2,0),"")</f>
        <v>A 320</v>
      </c>
      <c r="D136" s="117">
        <v>0.8458333333333333</v>
      </c>
      <c r="E136" s="215" t="b">
        <v>1</v>
      </c>
      <c r="F136" s="119"/>
      <c r="G136" s="120" t="b">
        <v>0</v>
      </c>
      <c r="H136" s="121" t="s">
        <v>1246</v>
      </c>
      <c r="I136" s="76" t="str">
        <f>IF(K136&gt;1,VLOOKUP(K136,DB!$A$4:$B$500,2,0),"")</f>
        <v>WADD</v>
      </c>
      <c r="J136" s="77" t="str">
        <f>IF(L136&gt;1,VLOOKUP(L136,DB!$A$4:$B$500,2,0),"")</f>
        <v/>
      </c>
      <c r="K136" s="122" t="s">
        <v>225</v>
      </c>
      <c r="L136" s="123"/>
      <c r="M136" s="71" t="str">
        <f>IF(B136&gt;1,VLOOKUP(B136,DB!$D$4:$F$800,3,0),"")</f>
        <v>BATIK AIR</v>
      </c>
      <c r="N136" s="216"/>
      <c r="O136" s="123" t="str">
        <f t="shared" si="1"/>
        <v>RON</v>
      </c>
      <c r="Q136" s="1" t="str">
        <f t="shared" si="2"/>
        <v>A2</v>
      </c>
      <c r="R136" s="1" t="str">
        <f t="shared" si="3"/>
        <v>RON</v>
      </c>
      <c r="S136" s="1" t="str">
        <f t="shared" si="4"/>
        <v>A 320</v>
      </c>
      <c r="T136" s="1" t="str">
        <f t="shared" si="5"/>
        <v>PK-LAI</v>
      </c>
      <c r="U136" s="1" t="str">
        <f t="shared" si="6"/>
        <v>BATIK AIR</v>
      </c>
    </row>
    <row r="137" ht="15.75" customHeight="1">
      <c r="A137" s="81">
        <v>120.0</v>
      </c>
      <c r="B137" s="81" t="s">
        <v>326</v>
      </c>
      <c r="C137" s="81" t="str">
        <f>IF(B137&gt;1,VLOOKUP(B137,DB!$D$4:$E$800,2,0),"")</f>
        <v>A 320</v>
      </c>
      <c r="D137" s="82">
        <v>0.8555555555555555</v>
      </c>
      <c r="E137" s="159" t="b">
        <v>1</v>
      </c>
      <c r="F137" s="83">
        <v>0.9409722222222222</v>
      </c>
      <c r="G137" s="92" t="b">
        <v>1</v>
      </c>
      <c r="H137" s="85" t="s">
        <v>1227</v>
      </c>
      <c r="I137" s="86" t="str">
        <f>IF(K137&gt;1,VLOOKUP(K137,DB!$A$4:$B$500,2,0),"")</f>
        <v>WARR</v>
      </c>
      <c r="J137" s="84" t="s">
        <v>1351</v>
      </c>
      <c r="K137" s="88" t="s">
        <v>231</v>
      </c>
      <c r="L137" s="84"/>
      <c r="M137" s="81" t="str">
        <f>IF(B137&gt;1,VLOOKUP(B137,DB!$D$4:$F$800,3,0),"")</f>
        <v>BATIK AIR</v>
      </c>
      <c r="N137" s="137"/>
      <c r="O137" s="84" t="str">
        <f t="shared" si="1"/>
        <v/>
      </c>
      <c r="Q137" s="1" t="str">
        <f t="shared" si="2"/>
        <v/>
      </c>
      <c r="R137" s="1" t="str">
        <f t="shared" si="3"/>
        <v/>
      </c>
      <c r="S137" s="1" t="str">
        <f t="shared" si="4"/>
        <v/>
      </c>
      <c r="T137" s="1" t="str">
        <f t="shared" si="5"/>
        <v/>
      </c>
      <c r="U137" s="1" t="str">
        <f t="shared" si="6"/>
        <v/>
      </c>
    </row>
    <row r="138" ht="15.75" customHeight="1">
      <c r="A138" s="90">
        <v>121.0</v>
      </c>
      <c r="B138" s="90" t="s">
        <v>80</v>
      </c>
      <c r="C138" s="71" t="str">
        <f>IF(B138&gt;1,VLOOKUP(B138,DB!$D$4:$E$800,2,0),"")</f>
        <v>A 320</v>
      </c>
      <c r="D138" s="117">
        <v>0.8541666666666666</v>
      </c>
      <c r="E138" s="215" t="b">
        <v>1</v>
      </c>
      <c r="F138" s="119"/>
      <c r="G138" s="120" t="b">
        <v>0</v>
      </c>
      <c r="H138" s="121" t="s">
        <v>1250</v>
      </c>
      <c r="I138" s="76" t="str">
        <f>IF(K138&gt;1,VLOOKUP(K138,DB!$A$4:$B$500,2,0),"")</f>
        <v>WIEE</v>
      </c>
      <c r="J138" s="77" t="str">
        <f>IF(L138&gt;1,VLOOKUP(L138,DB!$A$4:$B$500,2,0),"")</f>
        <v/>
      </c>
      <c r="K138" s="122" t="s">
        <v>213</v>
      </c>
      <c r="L138" s="123"/>
      <c r="M138" s="71" t="str">
        <f>IF(B138&gt;1,VLOOKUP(B138,DB!$D$4:$F$800,3,0),"")</f>
        <v>BATIK AIR</v>
      </c>
      <c r="N138" s="216"/>
      <c r="O138" s="123" t="str">
        <f t="shared" si="1"/>
        <v>RON</v>
      </c>
      <c r="Q138" s="1" t="str">
        <f t="shared" si="2"/>
        <v>B6</v>
      </c>
      <c r="R138" s="1" t="str">
        <f t="shared" si="3"/>
        <v>RON</v>
      </c>
      <c r="S138" s="1" t="str">
        <f t="shared" si="4"/>
        <v>A 320</v>
      </c>
      <c r="T138" s="1" t="str">
        <f t="shared" si="5"/>
        <v>PK-BKP</v>
      </c>
      <c r="U138" s="1" t="str">
        <f t="shared" si="6"/>
        <v>BATIK AIR</v>
      </c>
    </row>
    <row r="139" ht="15.75" customHeight="1">
      <c r="A139" s="81">
        <v>122.0</v>
      </c>
      <c r="B139" s="81" t="s">
        <v>284</v>
      </c>
      <c r="C139" s="81" t="str">
        <f>IF(B139&gt;1,VLOOKUP(B139,DB!$D$4:$E$800,2,0),"")</f>
        <v>A 320</v>
      </c>
      <c r="D139" s="82">
        <v>0.8506944444444444</v>
      </c>
      <c r="E139" s="159" t="b">
        <v>1</v>
      </c>
      <c r="F139" s="83">
        <v>0.8833333333333333</v>
      </c>
      <c r="G139" s="92" t="b">
        <v>1</v>
      </c>
      <c r="H139" s="85" t="s">
        <v>1248</v>
      </c>
      <c r="I139" s="86" t="str">
        <f>IF(K139&gt;1,VLOOKUP(K139,DB!$A$4:$B$500,2,0),"")</f>
        <v>WIPP</v>
      </c>
      <c r="J139" s="87" t="str">
        <f>IF(L139&gt;1,VLOOKUP(L139,DB!$A$4:$B$500,2,0),"")</f>
        <v>WARR</v>
      </c>
      <c r="K139" s="88" t="s">
        <v>196</v>
      </c>
      <c r="L139" s="84" t="s">
        <v>259</v>
      </c>
      <c r="M139" s="81" t="str">
        <f>IF(B139&gt;1,VLOOKUP(B139,DB!$D$4:$F$800,3,0),"")</f>
        <v>BATIK AIR</v>
      </c>
      <c r="N139" s="137"/>
      <c r="O139" s="84" t="str">
        <f t="shared" si="1"/>
        <v/>
      </c>
      <c r="Q139" s="1" t="str">
        <f t="shared" si="2"/>
        <v/>
      </c>
      <c r="R139" s="1" t="str">
        <f t="shared" si="3"/>
        <v/>
      </c>
      <c r="S139" s="1" t="str">
        <f t="shared" si="4"/>
        <v/>
      </c>
      <c r="T139" s="1" t="str">
        <f t="shared" si="5"/>
        <v/>
      </c>
      <c r="U139" s="1" t="str">
        <f t="shared" si="6"/>
        <v/>
      </c>
    </row>
    <row r="140" ht="15.75" customHeight="1">
      <c r="A140" s="90">
        <v>123.0</v>
      </c>
      <c r="B140" s="90" t="s">
        <v>1049</v>
      </c>
      <c r="C140" s="71" t="str">
        <f>IF(B140&gt;1,VLOOKUP(B140,DB!$D$4:$E$800,2,0),"")</f>
        <v>G V</v>
      </c>
      <c r="D140" s="117">
        <v>0.8388888888888889</v>
      </c>
      <c r="E140" s="215" t="b">
        <v>1</v>
      </c>
      <c r="F140" s="119"/>
      <c r="G140" s="120" t="b">
        <v>0</v>
      </c>
      <c r="H140" s="121" t="s">
        <v>1249</v>
      </c>
      <c r="I140" s="112" t="s">
        <v>1219</v>
      </c>
      <c r="J140" s="77" t="str">
        <f>IF(L140&gt;1,VLOOKUP(L140,DB!$A$4:$B$500,2,0),"")</f>
        <v/>
      </c>
      <c r="K140" s="122"/>
      <c r="L140" s="123"/>
      <c r="M140" s="71" t="s">
        <v>1214</v>
      </c>
      <c r="N140" s="216"/>
      <c r="O140" s="123" t="str">
        <f t="shared" si="1"/>
        <v>RON</v>
      </c>
      <c r="Q140" s="1" t="str">
        <f t="shared" si="2"/>
        <v>B4</v>
      </c>
      <c r="R140" s="1" t="str">
        <f t="shared" si="3"/>
        <v>RON</v>
      </c>
      <c r="S140" s="1" t="str">
        <f t="shared" si="4"/>
        <v>G V</v>
      </c>
      <c r="T140" s="1" t="str">
        <f t="shared" si="5"/>
        <v>VP-CWZ</v>
      </c>
      <c r="U140" s="1" t="str">
        <f t="shared" si="6"/>
        <v>KARISMA</v>
      </c>
    </row>
    <row r="141" ht="15.75" customHeight="1">
      <c r="A141" s="81">
        <v>124.0</v>
      </c>
      <c r="B141" s="81" t="s">
        <v>1059</v>
      </c>
      <c r="C141" s="81" t="str">
        <f>IF(B141&gt;1,VLOOKUP(B141,DB!$D$4:$E$800,2,0),"")</f>
        <v>C 208</v>
      </c>
      <c r="D141" s="82">
        <v>0.8416666666666667</v>
      </c>
      <c r="E141" s="159" t="b">
        <v>1</v>
      </c>
      <c r="F141" s="83"/>
      <c r="G141" s="92" t="b">
        <v>0</v>
      </c>
      <c r="H141" s="85" t="s">
        <v>1275</v>
      </c>
      <c r="I141" s="103" t="s">
        <v>1238</v>
      </c>
      <c r="J141" s="87" t="str">
        <f>IF(L141&gt;1,VLOOKUP(L141,DB!$A$4:$B$500,2,0),"")</f>
        <v/>
      </c>
      <c r="K141" s="88"/>
      <c r="L141" s="84"/>
      <c r="M141" s="81" t="s">
        <v>810</v>
      </c>
      <c r="N141" s="137"/>
      <c r="O141" s="84" t="str">
        <f t="shared" si="1"/>
        <v>RON</v>
      </c>
      <c r="Q141" s="1" t="str">
        <f t="shared" si="2"/>
        <v>SA18</v>
      </c>
      <c r="R141" s="1" t="str">
        <f t="shared" si="3"/>
        <v>RON</v>
      </c>
      <c r="S141" s="1" t="str">
        <f t="shared" si="4"/>
        <v>C 208</v>
      </c>
      <c r="T141" s="1" t="str">
        <f t="shared" si="5"/>
        <v>PK-DPI</v>
      </c>
      <c r="U141" s="1" t="str">
        <f t="shared" si="6"/>
        <v>PTN</v>
      </c>
    </row>
    <row r="142" ht="15.75" customHeight="1">
      <c r="A142" s="90">
        <v>125.0</v>
      </c>
      <c r="B142" s="90" t="s">
        <v>934</v>
      </c>
      <c r="C142" s="71" t="str">
        <f>IF(B142&gt;1,VLOOKUP(B142,DB!$D$4:$E$800,2,0),"")</f>
        <v>EMB 135</v>
      </c>
      <c r="D142" s="117">
        <v>0.8541666666666666</v>
      </c>
      <c r="E142" s="215" t="b">
        <v>1</v>
      </c>
      <c r="F142" s="119"/>
      <c r="G142" s="120" t="b">
        <v>0</v>
      </c>
      <c r="H142" s="121" t="s">
        <v>1263</v>
      </c>
      <c r="I142" s="112" t="s">
        <v>1216</v>
      </c>
      <c r="J142" s="77" t="str">
        <f>IF(L142&gt;1,VLOOKUP(L142,DB!$A$4:$B$500,2,0),"")</f>
        <v/>
      </c>
      <c r="K142" s="122"/>
      <c r="L142" s="123"/>
      <c r="M142" s="71" t="s">
        <v>810</v>
      </c>
      <c r="N142" s="216"/>
      <c r="O142" s="123" t="str">
        <f t="shared" si="1"/>
        <v>RON</v>
      </c>
      <c r="Q142" s="1" t="str">
        <f t="shared" si="2"/>
        <v>SA17</v>
      </c>
      <c r="R142" s="1" t="str">
        <f t="shared" si="3"/>
        <v>RON</v>
      </c>
      <c r="S142" s="1" t="str">
        <f t="shared" si="4"/>
        <v>EMB 135</v>
      </c>
      <c r="T142" s="1" t="str">
        <f t="shared" si="5"/>
        <v>PK-BMB</v>
      </c>
      <c r="U142" s="1" t="str">
        <f t="shared" si="6"/>
        <v>PTN</v>
      </c>
    </row>
    <row r="143" ht="15.75" customHeight="1">
      <c r="A143" s="81">
        <v>126.0</v>
      </c>
      <c r="B143" s="81" t="s">
        <v>554</v>
      </c>
      <c r="C143" s="81" t="str">
        <f>IF(B143&gt;1,VLOOKUP(B143,DB!$D$4:$E$800,2,0),"")</f>
        <v>B 738</v>
      </c>
      <c r="D143" s="82">
        <v>0.8819444444444444</v>
      </c>
      <c r="E143" s="159" t="b">
        <v>1</v>
      </c>
      <c r="F143" s="83"/>
      <c r="G143" s="92" t="b">
        <v>0</v>
      </c>
      <c r="H143" s="85" t="s">
        <v>1247</v>
      </c>
      <c r="I143" s="86" t="str">
        <f>IF(K143&gt;1,VLOOKUP(K143,DB!$A$4:$B$500,2,0),"")</f>
        <v>WARR</v>
      </c>
      <c r="J143" s="87" t="str">
        <f>IF(L143&gt;1,VLOOKUP(L143,DB!$A$4:$B$500,2,0),"")</f>
        <v/>
      </c>
      <c r="K143" s="88" t="s">
        <v>678</v>
      </c>
      <c r="L143" s="84"/>
      <c r="M143" s="81" t="str">
        <f>IF(B143&gt;1,VLOOKUP(B143,DB!$D$4:$F$800,3,0),"")</f>
        <v>GARUDA</v>
      </c>
      <c r="N143" s="137"/>
      <c r="O143" s="84" t="str">
        <f t="shared" si="1"/>
        <v>RON</v>
      </c>
      <c r="Q143" s="1" t="str">
        <f t="shared" si="2"/>
        <v>B1</v>
      </c>
      <c r="R143" s="1" t="str">
        <f t="shared" si="3"/>
        <v>RON</v>
      </c>
      <c r="S143" s="1" t="str">
        <f t="shared" si="4"/>
        <v>B 738</v>
      </c>
      <c r="T143" s="1" t="str">
        <f t="shared" si="5"/>
        <v>PK-GFG</v>
      </c>
      <c r="U143" s="1" t="str">
        <f t="shared" si="6"/>
        <v>GARUDA</v>
      </c>
    </row>
    <row r="144" ht="15.75" customHeight="1">
      <c r="A144" s="90">
        <v>127.0</v>
      </c>
      <c r="B144" s="90" t="s">
        <v>292</v>
      </c>
      <c r="C144" s="71" t="str">
        <f>IF(B144&gt;1,VLOOKUP(B144,DB!$D$4:$E$800,2,0),"")</f>
        <v>A 320</v>
      </c>
      <c r="D144" s="117">
        <v>0.8854166666666666</v>
      </c>
      <c r="E144" s="215" t="b">
        <v>1</v>
      </c>
      <c r="F144" s="119"/>
      <c r="G144" s="120" t="b">
        <v>0</v>
      </c>
      <c r="H144" s="121" t="s">
        <v>1236</v>
      </c>
      <c r="I144" s="76" t="str">
        <f>IF(K144&gt;1,VLOOKUP(K144,DB!$A$4:$B$500,2,0),"")</f>
        <v>WARR</v>
      </c>
      <c r="J144" s="77" t="str">
        <f>IF(L144&gt;1,VLOOKUP(L144,DB!$A$4:$B$500,2,0),"")</f>
        <v/>
      </c>
      <c r="K144" s="122" t="s">
        <v>253</v>
      </c>
      <c r="L144" s="123"/>
      <c r="M144" s="71" t="str">
        <f>IF(B144&gt;1,VLOOKUP(B144,DB!$D$4:$F$800,3,0),"")</f>
        <v>BATIK AIR</v>
      </c>
      <c r="N144" s="216"/>
      <c r="O144" s="123" t="str">
        <f t="shared" si="1"/>
        <v>RON</v>
      </c>
      <c r="Q144" s="1" t="str">
        <f t="shared" si="2"/>
        <v>B7</v>
      </c>
      <c r="R144" s="1" t="str">
        <f t="shared" si="3"/>
        <v>RON</v>
      </c>
      <c r="S144" s="1" t="str">
        <f t="shared" si="4"/>
        <v>A 320</v>
      </c>
      <c r="T144" s="1" t="str">
        <f t="shared" si="5"/>
        <v>PK-LUK</v>
      </c>
      <c r="U144" s="1" t="str">
        <f t="shared" si="6"/>
        <v>BATIK AIR</v>
      </c>
    </row>
    <row r="145" ht="15.75" customHeight="1">
      <c r="A145" s="81">
        <v>128.0</v>
      </c>
      <c r="B145" s="81" t="s">
        <v>886</v>
      </c>
      <c r="C145" s="81" t="str">
        <f>IF(B145&gt;1,VLOOKUP(B145,DB!$D$4:$E$800,2,0),"")</f>
        <v>B 733</v>
      </c>
      <c r="D145" s="82">
        <v>0.90625</v>
      </c>
      <c r="E145" s="159" t="b">
        <v>1</v>
      </c>
      <c r="F145" s="83"/>
      <c r="G145" s="92" t="b">
        <v>0</v>
      </c>
      <c r="H145" s="85" t="s">
        <v>1251</v>
      </c>
      <c r="I145" s="86" t="str">
        <f>IF(K145&gt;1,VLOOKUP(K145,DB!$A$4:$B$500,2,0),"")</f>
        <v>WIDN</v>
      </c>
      <c r="J145" s="87" t="str">
        <f>IF(L145&gt;1,VLOOKUP(L145,DB!$A$4:$B$500,2,0),"")</f>
        <v/>
      </c>
      <c r="K145" s="88" t="s">
        <v>360</v>
      </c>
      <c r="L145" s="84"/>
      <c r="M145" s="81" t="str">
        <f>IF(B145&gt;1,VLOOKUP(B145,DB!$D$4:$F$800,3,0),"")</f>
        <v>TRIGANA</v>
      </c>
      <c r="N145" s="137"/>
      <c r="O145" s="84" t="str">
        <f t="shared" si="1"/>
        <v>RON</v>
      </c>
      <c r="Q145" s="1" t="str">
        <f t="shared" si="2"/>
        <v>B12</v>
      </c>
      <c r="R145" s="1" t="str">
        <f t="shared" si="3"/>
        <v>RON</v>
      </c>
      <c r="S145" s="1" t="str">
        <f t="shared" si="4"/>
        <v>B 733</v>
      </c>
      <c r="T145" s="1" t="str">
        <f t="shared" si="5"/>
        <v>PK-YSH</v>
      </c>
      <c r="U145" s="1" t="str">
        <f t="shared" si="6"/>
        <v>TRIGANA</v>
      </c>
    </row>
    <row r="146" ht="15.75" customHeight="1">
      <c r="A146" s="90">
        <v>129.0</v>
      </c>
      <c r="B146" s="90" t="s">
        <v>34</v>
      </c>
      <c r="C146" s="71" t="str">
        <f>IF(B146&gt;1,VLOOKUP(B146,DB!$D$4:$E$800,2,0),"")</f>
        <v>B 733</v>
      </c>
      <c r="D146" s="117">
        <v>0.8923611111111112</v>
      </c>
      <c r="E146" s="215" t="b">
        <v>1</v>
      </c>
      <c r="F146" s="119">
        <v>0.9340277777777778</v>
      </c>
      <c r="G146" s="120" t="b">
        <v>1</v>
      </c>
      <c r="H146" s="121" t="s">
        <v>1216</v>
      </c>
      <c r="I146" s="112" t="s">
        <v>52</v>
      </c>
      <c r="J146" s="74" t="s">
        <v>22</v>
      </c>
      <c r="K146" s="122"/>
      <c r="L146" s="123"/>
      <c r="M146" s="71" t="str">
        <f>IF(B146&gt;1,VLOOKUP(B146,DB!$D$4:$F$800,3,0),"")</f>
        <v>AIRNESIA</v>
      </c>
      <c r="N146" s="216"/>
      <c r="O146" s="123" t="str">
        <f t="shared" si="1"/>
        <v/>
      </c>
      <c r="Q146" s="1" t="str">
        <f t="shared" si="2"/>
        <v/>
      </c>
      <c r="R146" s="1" t="str">
        <f t="shared" si="3"/>
        <v/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81">
        <v>130.0</v>
      </c>
      <c r="B147" s="81" t="s">
        <v>407</v>
      </c>
      <c r="C147" s="81" t="str">
        <f>IF(B147&gt;1,VLOOKUP(B147,DB!$D$4:$E$800,2,0),"")</f>
        <v>A 320</v>
      </c>
      <c r="D147" s="82">
        <v>0.9479166666666666</v>
      </c>
      <c r="E147" s="159" t="b">
        <v>1</v>
      </c>
      <c r="F147" s="83"/>
      <c r="G147" s="92" t="b">
        <v>0</v>
      </c>
      <c r="H147" s="85" t="s">
        <v>1227</v>
      </c>
      <c r="I147" s="86" t="str">
        <f>IF(K147&gt;1,VLOOKUP(K147,DB!$A$4:$B$500,2,0),"")</f>
        <v>WIMM</v>
      </c>
      <c r="J147" s="87" t="str">
        <f>IF(L147&gt;1,VLOOKUP(L147,DB!$A$4:$B$500,2,0),"")</f>
        <v/>
      </c>
      <c r="K147" s="88" t="s">
        <v>501</v>
      </c>
      <c r="L147" s="84"/>
      <c r="M147" s="81" t="str">
        <f>IF(B147&gt;1,VLOOKUP(B147,DB!$D$4:$F$800,3,0),"")</f>
        <v>CITILINK</v>
      </c>
      <c r="N147" s="137"/>
      <c r="O147" s="84" t="str">
        <f t="shared" si="1"/>
        <v>RON</v>
      </c>
      <c r="Q147" s="1" t="str">
        <f t="shared" si="2"/>
        <v>B9</v>
      </c>
      <c r="R147" s="1" t="str">
        <f t="shared" si="3"/>
        <v>RON</v>
      </c>
      <c r="S147" s="1" t="str">
        <f t="shared" si="4"/>
        <v>A 320</v>
      </c>
      <c r="T147" s="1" t="str">
        <f t="shared" si="5"/>
        <v>PK-GQF</v>
      </c>
      <c r="U147" s="1" t="str">
        <f t="shared" si="6"/>
        <v>CITILINK</v>
      </c>
    </row>
    <row r="148" ht="15.75" customHeight="1">
      <c r="A148" s="90">
        <v>131.0</v>
      </c>
      <c r="B148" s="90" t="s">
        <v>1149</v>
      </c>
      <c r="C148" s="71" t="str">
        <f>IF(B148&gt;1,VLOOKUP(B148,DB!$D$4:$E$800,2,0),"")</f>
        <v>C 208</v>
      </c>
      <c r="D148" s="117">
        <v>0.8993055555555556</v>
      </c>
      <c r="E148" s="215" t="b">
        <v>1</v>
      </c>
      <c r="F148" s="119"/>
      <c r="G148" s="120" t="b">
        <v>0</v>
      </c>
      <c r="H148" s="121" t="s">
        <v>1350</v>
      </c>
      <c r="I148" s="112" t="s">
        <v>1238</v>
      </c>
      <c r="J148" s="77" t="str">
        <f>IF(L148&gt;1,VLOOKUP(L148,DB!$A$4:$B$500,2,0),"")</f>
        <v/>
      </c>
      <c r="K148" s="122"/>
      <c r="L148" s="123"/>
      <c r="M148" s="71" t="s">
        <v>810</v>
      </c>
      <c r="N148" s="216"/>
      <c r="O148" s="123" t="str">
        <f t="shared" si="1"/>
        <v>RON</v>
      </c>
      <c r="Q148" s="1" t="str">
        <f t="shared" si="2"/>
        <v>SA19</v>
      </c>
      <c r="R148" s="1" t="str">
        <f t="shared" si="3"/>
        <v>RON</v>
      </c>
      <c r="S148" s="1" t="str">
        <f t="shared" si="4"/>
        <v>C 208</v>
      </c>
      <c r="T148" s="1" t="str">
        <f t="shared" si="5"/>
        <v>PK-SNL</v>
      </c>
      <c r="U148" s="1" t="str">
        <f t="shared" si="6"/>
        <v>PTN</v>
      </c>
    </row>
    <row r="149" ht="15.75" customHeight="1">
      <c r="A149" s="81">
        <v>132.0</v>
      </c>
      <c r="B149" s="81" t="s">
        <v>326</v>
      </c>
      <c r="C149" s="81" t="str">
        <f>IF(B149&gt;1,VLOOKUP(B149,DB!$D$4:$E$800,2,0),"")</f>
        <v>A 320</v>
      </c>
      <c r="D149" s="82">
        <v>0.9479166666666666</v>
      </c>
      <c r="E149" s="159" t="b">
        <v>1</v>
      </c>
      <c r="F149" s="83"/>
      <c r="G149" s="92" t="b">
        <v>0</v>
      </c>
      <c r="H149" s="85" t="s">
        <v>1351</v>
      </c>
      <c r="I149" s="103" t="s">
        <v>1227</v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>BATIK AIR</v>
      </c>
      <c r="N149" s="137"/>
      <c r="O149" s="84" t="str">
        <f t="shared" si="1"/>
        <v>RON</v>
      </c>
      <c r="Q149" s="1" t="str">
        <f t="shared" si="2"/>
        <v>SA20</v>
      </c>
      <c r="R149" s="1" t="str">
        <f t="shared" si="3"/>
        <v>RON</v>
      </c>
      <c r="S149" s="1" t="str">
        <f t="shared" si="4"/>
        <v>A 320</v>
      </c>
      <c r="T149" s="1" t="str">
        <f t="shared" si="5"/>
        <v>PK-LZH</v>
      </c>
      <c r="U149" s="1" t="str">
        <f t="shared" si="6"/>
        <v>BATIK AIR</v>
      </c>
    </row>
    <row r="150" ht="15.75" customHeight="1">
      <c r="A150" s="90">
        <v>133.0</v>
      </c>
      <c r="B150" s="90" t="s">
        <v>741</v>
      </c>
      <c r="C150" s="71" t="str">
        <f>IF(B150&gt;1,VLOOKUP(B150,DB!$D$4:$E$800,2,0),"")</f>
        <v>ATR 42</v>
      </c>
      <c r="D150" s="117">
        <v>0.5</v>
      </c>
      <c r="E150" s="118" t="b">
        <v>0</v>
      </c>
      <c r="F150" s="119"/>
      <c r="G150" s="120" t="b">
        <v>0</v>
      </c>
      <c r="H150" s="121" t="s">
        <v>1264</v>
      </c>
      <c r="I150" s="112" t="s">
        <v>1218</v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>IAT</v>
      </c>
      <c r="N150" s="216"/>
      <c r="O150" s="123" t="str">
        <f t="shared" si="1"/>
        <v>RON</v>
      </c>
      <c r="Q150" s="1" t="str">
        <f t="shared" si="2"/>
        <v>SA16</v>
      </c>
      <c r="R150" s="1" t="str">
        <f t="shared" si="3"/>
        <v>RON</v>
      </c>
      <c r="S150" s="1" t="str">
        <f t="shared" si="4"/>
        <v>ATR 42</v>
      </c>
      <c r="T150" s="1" t="str">
        <f t="shared" si="5"/>
        <v>PK-THT</v>
      </c>
      <c r="U150" s="1" t="str">
        <f t="shared" si="6"/>
        <v>IAT</v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137"/>
      <c r="O151" s="84" t="str">
        <f t="shared" si="1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216"/>
      <c r="O152" s="123" t="str">
        <f t="shared" si="1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137"/>
      <c r="O153" s="84" t="str">
        <f t="shared" si="1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216"/>
      <c r="O154" s="123" t="str">
        <f t="shared" si="1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137"/>
      <c r="O155" s="84" t="str">
        <f t="shared" si="1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216"/>
      <c r="O156" s="123" t="str">
        <f t="shared" si="1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137"/>
      <c r="O157" s="84" t="str">
        <f t="shared" si="1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216"/>
      <c r="O158" s="123" t="str">
        <f t="shared" si="1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137"/>
      <c r="O159" s="84" t="str">
        <f t="shared" si="1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216"/>
      <c r="O160" s="123" t="str">
        <f t="shared" si="1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137"/>
      <c r="O161" s="84" t="str">
        <f t="shared" si="1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216"/>
      <c r="O162" s="123" t="str">
        <f t="shared" si="1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137"/>
      <c r="O163" s="84" t="str">
        <f t="shared" si="1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216"/>
      <c r="O164" s="123" t="str">
        <f t="shared" si="1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137"/>
      <c r="O165" s="84" t="str">
        <f t="shared" si="1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216"/>
      <c r="O166" s="123" t="str">
        <f t="shared" si="1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217"/>
      <c r="O167" s="134" t="str">
        <f t="shared" si="1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45847.0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1181</v>
      </c>
      <c r="D10" s="27"/>
      <c r="E10" s="26" t="s">
        <v>1267</v>
      </c>
      <c r="F10" s="28"/>
      <c r="G10" s="28"/>
      <c r="H10" s="27"/>
    </row>
    <row r="11" ht="15.75" customHeight="1">
      <c r="A11" s="25"/>
      <c r="B11" s="21"/>
      <c r="C11" s="29" t="s">
        <v>1183</v>
      </c>
      <c r="D11" s="30"/>
      <c r="E11" s="26" t="s">
        <v>1268</v>
      </c>
      <c r="F11" s="28"/>
      <c r="G11" s="28"/>
      <c r="H11" s="27"/>
    </row>
    <row r="12" ht="15.75" customHeight="1">
      <c r="A12" s="25"/>
      <c r="B12" s="21"/>
      <c r="C12" s="29" t="s">
        <v>1322</v>
      </c>
      <c r="D12" s="30"/>
      <c r="E12" s="29" t="s">
        <v>1269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50" si="1">IF(ISBLANK(F18),"RON","")</f>
        <v>RON</v>
      </c>
      <c r="Q18" s="1" t="str">
        <f t="shared" ref="Q18:Q50" si="2">IF(R18="RON",H18,"")</f>
        <v>NSA01</v>
      </c>
      <c r="R18" s="1" t="str">
        <f t="shared" ref="R18:R50" si="3">IF(O18="RON",O18,"")</f>
        <v>RON</v>
      </c>
      <c r="S18" s="1" t="str">
        <f t="shared" ref="S18:S50" si="4">IF(R18="RON",C18,"")</f>
        <v>PA 34</v>
      </c>
      <c r="T18" s="1" t="str">
        <f t="shared" ref="T18:T50" si="5">IF(R18="RON",B18,"")</f>
        <v>PK-VCD</v>
      </c>
      <c r="U18" s="1" t="str">
        <f t="shared" ref="U18:U50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916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1211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N-2409K</v>
      </c>
      <c r="U27" s="1" t="str">
        <f t="shared" si="6"/>
        <v>AFM</v>
      </c>
    </row>
    <row r="28" ht="15.75" customHeight="1">
      <c r="A28" s="71">
        <v>11.0</v>
      </c>
      <c r="B28" s="71" t="s">
        <v>963</v>
      </c>
      <c r="C28" s="71" t="str">
        <f>IF(B28&gt;1,VLOOKUP(B28,DB!$D$4:$E$800,2,0),"")</f>
        <v>HK 800</v>
      </c>
      <c r="D28" s="78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">
        <v>1214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HK 800</v>
      </c>
      <c r="T28" s="1" t="str">
        <f t="shared" si="5"/>
        <v>T7-FCN</v>
      </c>
      <c r="U28" s="1" t="str">
        <f t="shared" si="6"/>
        <v>KARISMA</v>
      </c>
    </row>
    <row r="29" ht="15.75" customHeight="1">
      <c r="A29" s="81">
        <v>12.0</v>
      </c>
      <c r="B29" s="81" t="s">
        <v>753</v>
      </c>
      <c r="C29" s="81" t="str">
        <f>IF(B29&gt;1,VLOOKUP(B29,DB!$D$4:$E$800,2,0),"")</f>
        <v>CT 680</v>
      </c>
      <c r="D29" s="88" t="s">
        <v>7</v>
      </c>
      <c r="E29" s="83" t="b">
        <v>0</v>
      </c>
      <c r="F29" s="83">
        <v>0.11805555555555555</v>
      </c>
      <c r="G29" s="84" t="b">
        <v>1</v>
      </c>
      <c r="H29" s="85" t="s">
        <v>1213</v>
      </c>
      <c r="I29" s="86" t="str">
        <f>IF(K29&gt;1,VLOOKUP(K29,DB!$A$4:$B$500,2,0),"")</f>
        <v>EX RON</v>
      </c>
      <c r="J29" s="84" t="s">
        <v>1248</v>
      </c>
      <c r="K29" s="88" t="s">
        <v>7</v>
      </c>
      <c r="L29" s="84"/>
      <c r="M29" s="81" t="str">
        <f>IF(B29&gt;1,VLOOKUP(B29,DB!$D$4:$F$800,3,0),"")</f>
        <v>JIP</v>
      </c>
      <c r="N29" s="89"/>
      <c r="O29" s="84" t="str">
        <f t="shared" si="1"/>
        <v/>
      </c>
      <c r="Q29" s="1" t="str">
        <f t="shared" si="2"/>
        <v/>
      </c>
      <c r="R29" s="1" t="str">
        <f t="shared" si="3"/>
        <v/>
      </c>
      <c r="S29" s="1" t="str">
        <f t="shared" si="4"/>
        <v/>
      </c>
      <c r="T29" s="1" t="str">
        <f t="shared" si="5"/>
        <v/>
      </c>
      <c r="U29" s="1" t="str">
        <f t="shared" si="6"/>
        <v/>
      </c>
    </row>
    <row r="30" ht="15.75" customHeight="1">
      <c r="A30" s="71">
        <v>13.0</v>
      </c>
      <c r="B30" s="71" t="s">
        <v>826</v>
      </c>
      <c r="C30" s="71" t="str">
        <f>IF(B30&gt;1,VLOOKUP(B30,DB!$D$4:$E$800,2,0),"")</f>
        <v>AVANTI</v>
      </c>
      <c r="D30" s="78" t="s">
        <v>7</v>
      </c>
      <c r="E30" s="73" t="b">
        <v>0</v>
      </c>
      <c r="F30" s="73">
        <v>0.23055555555555557</v>
      </c>
      <c r="G30" s="74" t="b">
        <v>1</v>
      </c>
      <c r="H30" s="75" t="s">
        <v>1215</v>
      </c>
      <c r="I30" s="76" t="str">
        <f>IF(K30&gt;1,VLOOKUP(K30,DB!$A$4:$B$500,2,0),"")</f>
        <v>EX RON</v>
      </c>
      <c r="J30" s="74" t="s">
        <v>1250</v>
      </c>
      <c r="K30" s="78" t="s">
        <v>7</v>
      </c>
      <c r="L30" s="74"/>
      <c r="M30" s="71" t="str">
        <f>IF(B30&gt;1,VLOOKUP(B30,DB!$D$4:$F$800,3,0),"")</f>
        <v>SUSI AIR</v>
      </c>
      <c r="N30" s="79"/>
      <c r="O30" s="74" t="str">
        <f t="shared" si="1"/>
        <v/>
      </c>
      <c r="Q30" s="1" t="str">
        <f t="shared" si="2"/>
        <v/>
      </c>
      <c r="R30" s="1" t="str">
        <f t="shared" si="3"/>
        <v/>
      </c>
      <c r="S30" s="1" t="str">
        <f t="shared" si="4"/>
        <v/>
      </c>
      <c r="T30" s="1" t="str">
        <f t="shared" si="5"/>
        <v/>
      </c>
      <c r="U30" s="1" t="str">
        <f t="shared" si="6"/>
        <v/>
      </c>
    </row>
    <row r="31" ht="15.75" customHeight="1">
      <c r="A31" s="81">
        <v>14.0</v>
      </c>
      <c r="B31" s="81" t="s">
        <v>968</v>
      </c>
      <c r="C31" s="81" t="str">
        <f>IF(B31&gt;1,VLOOKUP(B31,DB!$D$4:$E$800,2,0),"")</f>
        <v>HK 850</v>
      </c>
      <c r="D31" s="88" t="s">
        <v>7</v>
      </c>
      <c r="E31" s="83" t="b">
        <v>0</v>
      </c>
      <c r="F31" s="83">
        <v>0.4486111111111111</v>
      </c>
      <c r="G31" s="84" t="b">
        <v>1</v>
      </c>
      <c r="H31" s="85" t="s">
        <v>1319</v>
      </c>
      <c r="I31" s="86" t="str">
        <f>IF(K31&gt;1,VLOOKUP(K31,DB!$A$4:$B$500,2,0),"")</f>
        <v>EX RON</v>
      </c>
      <c r="J31" s="84" t="s">
        <v>1232</v>
      </c>
      <c r="K31" s="88" t="s">
        <v>7</v>
      </c>
      <c r="L31" s="84"/>
      <c r="M31" s="81" t="s">
        <v>1214</v>
      </c>
      <c r="N31" s="89"/>
      <c r="O31" s="84" t="str">
        <f t="shared" si="1"/>
        <v/>
      </c>
      <c r="Q31" s="1" t="str">
        <f t="shared" si="2"/>
        <v/>
      </c>
      <c r="R31" s="1" t="str">
        <f t="shared" si="3"/>
        <v/>
      </c>
      <c r="S31" s="1" t="str">
        <f t="shared" si="4"/>
        <v/>
      </c>
      <c r="T31" s="1" t="str">
        <f t="shared" si="5"/>
        <v/>
      </c>
      <c r="U31" s="1" t="str">
        <f t="shared" si="6"/>
        <v/>
      </c>
    </row>
    <row r="32" ht="15.75" customHeight="1">
      <c r="A32" s="71">
        <v>15.0</v>
      </c>
      <c r="B32" s="71" t="s">
        <v>1123</v>
      </c>
      <c r="C32" s="71" t="str">
        <f>IF(B32&gt;1,VLOOKUP(B32,DB!$D$4:$E$800,2,0),"")</f>
        <v>KING AIR</v>
      </c>
      <c r="D32" s="78" t="s">
        <v>7</v>
      </c>
      <c r="E32" s="73" t="b">
        <v>0</v>
      </c>
      <c r="F32" s="73"/>
      <c r="G32" s="74" t="b">
        <v>0</v>
      </c>
      <c r="H32" s="75" t="s">
        <v>1349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">
        <v>1211</v>
      </c>
      <c r="N32" s="79"/>
      <c r="O32" s="74" t="str">
        <f t="shared" si="1"/>
        <v>RON</v>
      </c>
      <c r="Q32" s="1" t="str">
        <f t="shared" si="2"/>
        <v>NSA15</v>
      </c>
      <c r="R32" s="1" t="str">
        <f t="shared" si="3"/>
        <v>RON</v>
      </c>
      <c r="S32" s="1" t="str">
        <f t="shared" si="4"/>
        <v>KING AIR</v>
      </c>
      <c r="T32" s="1" t="str">
        <f t="shared" si="5"/>
        <v>T7-HNC</v>
      </c>
      <c r="U32" s="1" t="str">
        <f t="shared" si="6"/>
        <v>AFM</v>
      </c>
    </row>
    <row r="33" ht="15.75" customHeight="1">
      <c r="A33" s="81">
        <v>16.0</v>
      </c>
      <c r="B33" s="81" t="s">
        <v>745</v>
      </c>
      <c r="C33" s="81" t="str">
        <f>IF(B33&gt;1,VLOOKUP(B33,DB!$D$4:$E$800,2,0),"")</f>
        <v>G IV</v>
      </c>
      <c r="D33" s="88" t="s">
        <v>7</v>
      </c>
      <c r="E33" s="83" t="b">
        <v>0</v>
      </c>
      <c r="F33" s="83">
        <v>0.2881944444444444</v>
      </c>
      <c r="G33" s="84" t="b">
        <v>1</v>
      </c>
      <c r="H33" s="85" t="s">
        <v>1217</v>
      </c>
      <c r="I33" s="86" t="str">
        <f>IF(K33&gt;1,VLOOKUP(K33,DB!$A$4:$B$500,2,0),"")</f>
        <v>EX RON</v>
      </c>
      <c r="J33" s="84" t="s">
        <v>1216</v>
      </c>
      <c r="K33" s="88" t="s">
        <v>7</v>
      </c>
      <c r="L33" s="84"/>
      <c r="M33" s="81" t="str">
        <f>IF(B33&gt;1,VLOOKUP(B33,DB!$D$4:$F$800,3,0),"")</f>
        <v>JETSET</v>
      </c>
      <c r="N33" s="89"/>
      <c r="O33" s="84" t="str">
        <f t="shared" si="1"/>
        <v/>
      </c>
      <c r="Q33" s="1" t="str">
        <f t="shared" si="2"/>
        <v/>
      </c>
      <c r="R33" s="1" t="str">
        <f t="shared" si="3"/>
        <v/>
      </c>
      <c r="S33" s="1" t="str">
        <f t="shared" si="4"/>
        <v/>
      </c>
      <c r="T33" s="1" t="str">
        <f t="shared" si="5"/>
        <v/>
      </c>
      <c r="U33" s="1" t="str">
        <f t="shared" si="6"/>
        <v/>
      </c>
    </row>
    <row r="34" ht="15.75" customHeight="1">
      <c r="A34" s="71">
        <v>17.0</v>
      </c>
      <c r="B34" s="71" t="s">
        <v>912</v>
      </c>
      <c r="C34" s="71" t="str">
        <f>IF(B34&gt;1,VLOOKUP(B34,DB!$D$4:$E$800,2,0),"")</f>
        <v>GLEX</v>
      </c>
      <c r="D34" s="78" t="s">
        <v>7</v>
      </c>
      <c r="E34" s="73" t="b">
        <v>0</v>
      </c>
      <c r="F34" s="73"/>
      <c r="G34" s="74" t="b">
        <v>0</v>
      </c>
      <c r="H34" s="75" t="s">
        <v>1220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">
        <v>1214</v>
      </c>
      <c r="N34" s="79"/>
      <c r="O34" s="74" t="str">
        <f t="shared" si="1"/>
        <v>RON</v>
      </c>
      <c r="Q34" s="1" t="str">
        <f t="shared" si="2"/>
        <v>SA03</v>
      </c>
      <c r="R34" s="1" t="str">
        <f t="shared" si="3"/>
        <v>RON</v>
      </c>
      <c r="S34" s="1" t="str">
        <f t="shared" si="4"/>
        <v>GLEX</v>
      </c>
      <c r="T34" s="1" t="str">
        <f t="shared" si="5"/>
        <v>M-JGVJ</v>
      </c>
      <c r="U34" s="1" t="str">
        <f t="shared" si="6"/>
        <v>KARISMA</v>
      </c>
    </row>
    <row r="35" ht="15.75" customHeight="1">
      <c r="A35" s="81">
        <v>18.0</v>
      </c>
      <c r="B35" s="81" t="s">
        <v>1142</v>
      </c>
      <c r="C35" s="81" t="str">
        <f>IF(B35&gt;1,VLOOKUP(B35,DB!$D$4:$E$800,2,0),"")</f>
        <v>EMB 135</v>
      </c>
      <c r="D35" s="88" t="s">
        <v>7</v>
      </c>
      <c r="E35" s="83" t="b">
        <v>0</v>
      </c>
      <c r="F35" s="83">
        <v>0.15138888888888888</v>
      </c>
      <c r="G35" s="84" t="b">
        <v>1</v>
      </c>
      <c r="H35" s="85" t="s">
        <v>1223</v>
      </c>
      <c r="I35" s="86" t="str">
        <f>IF(K35&gt;1,VLOOKUP(K35,DB!$A$4:$B$500,2,0),"")</f>
        <v>EX RON</v>
      </c>
      <c r="J35" s="84" t="s">
        <v>1216</v>
      </c>
      <c r="K35" s="88" t="s">
        <v>7</v>
      </c>
      <c r="L35" s="84"/>
      <c r="M35" s="81" t="s">
        <v>1314</v>
      </c>
      <c r="N35" s="89"/>
      <c r="O35" s="84" t="str">
        <f t="shared" si="1"/>
        <v/>
      </c>
      <c r="Q35" s="1" t="str">
        <f t="shared" si="2"/>
        <v/>
      </c>
      <c r="R35" s="1" t="str">
        <f t="shared" si="3"/>
        <v/>
      </c>
      <c r="S35" s="1" t="str">
        <f t="shared" si="4"/>
        <v/>
      </c>
      <c r="T35" s="1" t="str">
        <f t="shared" si="5"/>
        <v/>
      </c>
      <c r="U35" s="1" t="str">
        <f t="shared" si="6"/>
        <v/>
      </c>
    </row>
    <row r="36" ht="15.75" customHeight="1">
      <c r="A36" s="71">
        <v>19.0</v>
      </c>
      <c r="B36" s="71" t="s">
        <v>893</v>
      </c>
      <c r="C36" s="71" t="str">
        <f>IF(B36&gt;1,VLOOKUP(B36,DB!$D$4:$E$800,2,0),"")</f>
        <v>G VI</v>
      </c>
      <c r="D36" s="78" t="s">
        <v>7</v>
      </c>
      <c r="E36" s="73" t="b">
        <v>0</v>
      </c>
      <c r="F36" s="73"/>
      <c r="G36" s="74" t="b">
        <v>0</v>
      </c>
      <c r="H36" s="75" t="s">
        <v>1224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">
        <v>1211</v>
      </c>
      <c r="N36" s="79"/>
      <c r="O36" s="74" t="str">
        <f t="shared" si="1"/>
        <v>RON</v>
      </c>
      <c r="Q36" s="1" t="str">
        <f t="shared" si="2"/>
        <v>SA05</v>
      </c>
      <c r="R36" s="1" t="str">
        <f t="shared" si="3"/>
        <v>RON</v>
      </c>
      <c r="S36" s="1" t="str">
        <f t="shared" si="4"/>
        <v>G VI</v>
      </c>
      <c r="T36" s="1" t="str">
        <f t="shared" si="5"/>
        <v>T7-X14</v>
      </c>
      <c r="U36" s="1" t="str">
        <f t="shared" si="6"/>
        <v>AFM</v>
      </c>
    </row>
    <row r="37" ht="15.75" customHeight="1">
      <c r="A37" s="81">
        <v>20.0</v>
      </c>
      <c r="B37" s="81" t="s">
        <v>967</v>
      </c>
      <c r="C37" s="81" t="str">
        <f>IF(B37&gt;1,VLOOKUP(B37,DB!$D$4:$E$800,2,0),"")</f>
        <v>EMB 135</v>
      </c>
      <c r="D37" s="88" t="s">
        <v>7</v>
      </c>
      <c r="E37" s="83" t="b">
        <v>0</v>
      </c>
      <c r="F37" s="83"/>
      <c r="G37" s="84" t="b">
        <v>0</v>
      </c>
      <c r="H37" s="85" t="s">
        <v>1226</v>
      </c>
      <c r="I37" s="86" t="str">
        <f>IF(K37&gt;1,VLOOKUP(K37,DB!$A$4:$B$500,2,0),"")</f>
        <v/>
      </c>
      <c r="J37" s="87" t="str">
        <f>IF(L37&gt;1,VLOOKUP(L37,DB!$A$4:$B$500,2,0),"")</f>
        <v/>
      </c>
      <c r="K37" s="88"/>
      <c r="L37" s="84"/>
      <c r="M37" s="81" t="s">
        <v>1211</v>
      </c>
      <c r="N37" s="89"/>
      <c r="O37" s="84" t="str">
        <f t="shared" si="1"/>
        <v>RON</v>
      </c>
      <c r="Q37" s="1" t="str">
        <f t="shared" si="2"/>
        <v>SA06</v>
      </c>
      <c r="R37" s="1" t="str">
        <f t="shared" si="3"/>
        <v>RON</v>
      </c>
      <c r="S37" s="1" t="str">
        <f t="shared" si="4"/>
        <v>EMB 135</v>
      </c>
      <c r="T37" s="1" t="str">
        <f t="shared" si="5"/>
        <v>T7-MPI</v>
      </c>
      <c r="U37" s="1" t="str">
        <f t="shared" si="6"/>
        <v>AFM</v>
      </c>
    </row>
    <row r="38" ht="15.75" customHeight="1">
      <c r="A38" s="71">
        <v>21.0</v>
      </c>
      <c r="B38" s="71" t="s">
        <v>925</v>
      </c>
      <c r="C38" s="71" t="str">
        <f>IF(B38&gt;1,VLOOKUP(B38,DB!$D$4:$E$800,2,0),"")</f>
        <v>G VI</v>
      </c>
      <c r="D38" s="78" t="s">
        <v>7</v>
      </c>
      <c r="E38" s="73" t="b">
        <v>0</v>
      </c>
      <c r="F38" s="73"/>
      <c r="G38" s="74" t="b">
        <v>0</v>
      </c>
      <c r="H38" s="75" t="s">
        <v>1228</v>
      </c>
      <c r="I38" s="76" t="str">
        <f>IF(K38&gt;1,VLOOKUP(K38,DB!$A$4:$B$500,2,0),"")</f>
        <v/>
      </c>
      <c r="J38" s="77" t="str">
        <f>IF(L38&gt;1,VLOOKUP(L38,DB!$A$4:$B$500,2,0),"")</f>
        <v/>
      </c>
      <c r="K38" s="78"/>
      <c r="L38" s="74"/>
      <c r="M38" s="71" t="s">
        <v>1211</v>
      </c>
      <c r="N38" s="79"/>
      <c r="O38" s="74" t="str">
        <f t="shared" si="1"/>
        <v>RON</v>
      </c>
      <c r="Q38" s="1" t="str">
        <f t="shared" si="2"/>
        <v>SA07</v>
      </c>
      <c r="R38" s="1" t="str">
        <f t="shared" si="3"/>
        <v>RON</v>
      </c>
      <c r="S38" s="1" t="str">
        <f t="shared" si="4"/>
        <v>G VI</v>
      </c>
      <c r="T38" s="1" t="str">
        <f t="shared" si="5"/>
        <v>N-777ZH</v>
      </c>
      <c r="U38" s="1" t="str">
        <f t="shared" si="6"/>
        <v>AFM</v>
      </c>
    </row>
    <row r="39" ht="15.75" customHeight="1">
      <c r="A39" s="81">
        <v>22.0</v>
      </c>
      <c r="B39" s="81" t="s">
        <v>345</v>
      </c>
      <c r="C39" s="81" t="str">
        <f>IF(B39&gt;1,VLOOKUP(B39,DB!$D$4:$E$800,2,0),"")</f>
        <v>ATR 72</v>
      </c>
      <c r="D39" s="88" t="s">
        <v>7</v>
      </c>
      <c r="E39" s="91" t="b">
        <v>0</v>
      </c>
      <c r="F39" s="83"/>
      <c r="G39" s="92" t="b">
        <v>0</v>
      </c>
      <c r="H39" s="85" t="s">
        <v>1230</v>
      </c>
      <c r="I39" s="86" t="str">
        <f>IF(K39&gt;1,VLOOKUP(K39,DB!$A$4:$B$500,2,0),"")</f>
        <v/>
      </c>
      <c r="J39" s="87" t="str">
        <f>IF(L39&gt;1,VLOOKUP(L39,DB!$A$4:$B$500,2,0),"")</f>
        <v/>
      </c>
      <c r="K39" s="88"/>
      <c r="L39" s="84"/>
      <c r="M39" s="81" t="str">
        <f>IF(B39&gt;1,VLOOKUP(B39,DB!$D$4:$F$800,3,0),"")</f>
        <v>CITILINK</v>
      </c>
      <c r="N39" s="89"/>
      <c r="O39" s="84" t="str">
        <f t="shared" si="1"/>
        <v>RON</v>
      </c>
      <c r="Q39" s="1" t="str">
        <f t="shared" si="2"/>
        <v>SA08</v>
      </c>
      <c r="R39" s="1" t="str">
        <f t="shared" si="3"/>
        <v>RON</v>
      </c>
      <c r="S39" s="1" t="str">
        <f t="shared" si="4"/>
        <v>ATR 72</v>
      </c>
      <c r="T39" s="1" t="str">
        <f t="shared" si="5"/>
        <v>PK-GJT</v>
      </c>
      <c r="U39" s="1" t="str">
        <f t="shared" si="6"/>
        <v>CITILINK</v>
      </c>
    </row>
    <row r="40" ht="15.75" customHeight="1">
      <c r="A40" s="71">
        <v>23.0</v>
      </c>
      <c r="B40" s="71" t="s">
        <v>947</v>
      </c>
      <c r="C40" s="71" t="str">
        <f>IF(B40&gt;1,VLOOKUP(B40,DB!$D$4:$E$800,2,0),"")</f>
        <v>EMB 135</v>
      </c>
      <c r="D40" s="78" t="s">
        <v>7</v>
      </c>
      <c r="E40" s="93" t="b">
        <v>0</v>
      </c>
      <c r="F40" s="73"/>
      <c r="G40" s="94" t="b">
        <v>0</v>
      </c>
      <c r="H40" s="75" t="s">
        <v>1231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">
        <v>1214</v>
      </c>
      <c r="N40" s="13"/>
      <c r="O40" s="74" t="str">
        <f t="shared" si="1"/>
        <v>RON</v>
      </c>
      <c r="Q40" s="1" t="str">
        <f t="shared" si="2"/>
        <v>SA09</v>
      </c>
      <c r="R40" s="1" t="str">
        <f t="shared" si="3"/>
        <v>RON</v>
      </c>
      <c r="S40" s="1" t="str">
        <f t="shared" si="4"/>
        <v>EMB 135</v>
      </c>
      <c r="T40" s="1" t="str">
        <f t="shared" si="5"/>
        <v>PK-RSS</v>
      </c>
      <c r="U40" s="1" t="str">
        <f t="shared" si="6"/>
        <v>KARISMA</v>
      </c>
    </row>
    <row r="41" ht="15.75" customHeight="1">
      <c r="A41" s="81">
        <v>24.0</v>
      </c>
      <c r="B41" s="81" t="s">
        <v>1064</v>
      </c>
      <c r="C41" s="81" t="str">
        <f>IF(B41&gt;1,VLOOKUP(B41,DB!$D$4:$E$800,2,0),"")</f>
        <v>EMB 135</v>
      </c>
      <c r="D41" s="88" t="s">
        <v>7</v>
      </c>
      <c r="E41" s="95" t="b">
        <v>0</v>
      </c>
      <c r="F41" s="83"/>
      <c r="G41" s="92" t="b">
        <v>0</v>
      </c>
      <c r="H41" s="85" t="s">
        <v>1233</v>
      </c>
      <c r="I41" s="86" t="str">
        <f>IF(K41&gt;1,VLOOKUP(K41,DB!$A$4:$B$500,2,0),"")</f>
        <v/>
      </c>
      <c r="J41" s="87" t="str">
        <f>IF(L41&gt;1,VLOOKUP(L41,DB!$A$4:$B$500,2,0),"")</f>
        <v/>
      </c>
      <c r="K41" s="88"/>
      <c r="L41" s="84"/>
      <c r="M41" s="81" t="s">
        <v>1214</v>
      </c>
      <c r="N41" s="96"/>
      <c r="O41" s="84" t="str">
        <f t="shared" si="1"/>
        <v>RON</v>
      </c>
      <c r="Q41" s="1" t="str">
        <f t="shared" si="2"/>
        <v>SA10</v>
      </c>
      <c r="R41" s="1" t="str">
        <f t="shared" si="3"/>
        <v>RON</v>
      </c>
      <c r="S41" s="1" t="str">
        <f t="shared" si="4"/>
        <v>EMB 135</v>
      </c>
      <c r="T41" s="1" t="str">
        <f t="shared" si="5"/>
        <v>T7-GBS</v>
      </c>
      <c r="U41" s="1" t="str">
        <f t="shared" si="6"/>
        <v>KARISMA</v>
      </c>
    </row>
    <row r="42" ht="15.75" customHeight="1">
      <c r="A42" s="97">
        <v>25.0</v>
      </c>
      <c r="B42" s="71" t="s">
        <v>964</v>
      </c>
      <c r="C42" s="71" t="str">
        <f>IF(B42&gt;1,VLOOKUP(B42,DB!$D$4:$E$800,2,0),"")</f>
        <v>G IV</v>
      </c>
      <c r="D42" s="78" t="s">
        <v>7</v>
      </c>
      <c r="E42" s="98" t="b">
        <v>0</v>
      </c>
      <c r="F42" s="73"/>
      <c r="G42" s="94" t="b">
        <v>0</v>
      </c>
      <c r="H42" s="75" t="s">
        <v>1234</v>
      </c>
      <c r="I42" s="76" t="str">
        <f>IF(K42&gt;1,VLOOKUP(K42,DB!$A$4:$B$500,2,0),"")</f>
        <v/>
      </c>
      <c r="J42" s="77" t="str">
        <f>IF(L42&gt;1,VLOOKUP(L42,DB!$A$4:$B$500,2,0),"")</f>
        <v/>
      </c>
      <c r="K42" s="78"/>
      <c r="L42" s="74"/>
      <c r="M42" s="71" t="s">
        <v>1211</v>
      </c>
      <c r="N42" s="13"/>
      <c r="O42" s="74" t="str">
        <f t="shared" si="1"/>
        <v>RON</v>
      </c>
      <c r="Q42" s="1" t="str">
        <f t="shared" si="2"/>
        <v>SA11</v>
      </c>
      <c r="R42" s="1" t="str">
        <f t="shared" si="3"/>
        <v>RON</v>
      </c>
      <c r="S42" s="1" t="str">
        <f t="shared" si="4"/>
        <v>G IV</v>
      </c>
      <c r="T42" s="1" t="str">
        <f t="shared" si="5"/>
        <v>T7-HNA</v>
      </c>
      <c r="U42" s="1" t="str">
        <f t="shared" si="6"/>
        <v>AFM</v>
      </c>
    </row>
    <row r="43" ht="15.75" customHeight="1">
      <c r="A43" s="81">
        <v>26.0</v>
      </c>
      <c r="B43" s="81" t="s">
        <v>785</v>
      </c>
      <c r="C43" s="81" t="str">
        <f>IF(B43&gt;1,VLOOKUP(B43,DB!$D$4:$E$800,2,0),"")</f>
        <v>L 1000</v>
      </c>
      <c r="D43" s="88" t="s">
        <v>7</v>
      </c>
      <c r="E43" s="95" t="b">
        <v>0</v>
      </c>
      <c r="F43" s="83"/>
      <c r="G43" s="92" t="b">
        <v>0</v>
      </c>
      <c r="H43" s="85" t="s">
        <v>1235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tr">
        <f>IF(B43&gt;1,VLOOKUP(B43,DB!$D$4:$F$800,3,0),"")</f>
        <v>PREMI</v>
      </c>
      <c r="N43" s="89"/>
      <c r="O43" s="84" t="str">
        <f t="shared" si="1"/>
        <v>RON</v>
      </c>
      <c r="Q43" s="1" t="str">
        <f t="shared" si="2"/>
        <v>SA12</v>
      </c>
      <c r="R43" s="1" t="str">
        <f t="shared" si="3"/>
        <v>RON</v>
      </c>
      <c r="S43" s="1" t="str">
        <f t="shared" si="4"/>
        <v>L 1000</v>
      </c>
      <c r="T43" s="1" t="str">
        <f t="shared" si="5"/>
        <v>N-227GV</v>
      </c>
      <c r="U43" s="1" t="str">
        <f t="shared" si="6"/>
        <v>PREMI</v>
      </c>
    </row>
    <row r="44" ht="15.75" customHeight="1">
      <c r="A44" s="71">
        <v>27.0</v>
      </c>
      <c r="B44" s="71" t="s">
        <v>332</v>
      </c>
      <c r="C44" s="71" t="str">
        <f>IF(B44&gt;1,VLOOKUP(B44,DB!$D$4:$E$800,2,0),"")</f>
        <v>GLEX</v>
      </c>
      <c r="D44" s="78" t="s">
        <v>7</v>
      </c>
      <c r="E44" s="98" t="b">
        <v>0</v>
      </c>
      <c r="F44" s="73"/>
      <c r="G44" s="94" t="b">
        <v>0</v>
      </c>
      <c r="H44" s="75" t="s">
        <v>1237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tr">
        <f>IF(B44&gt;1,VLOOKUP(B44,DB!$D$4:$F$800,3,0),"")</f>
        <v>BIOMANTARA</v>
      </c>
      <c r="N44" s="13"/>
      <c r="O44" s="74" t="str">
        <f t="shared" si="1"/>
        <v>RON</v>
      </c>
      <c r="Q44" s="1" t="str">
        <f t="shared" si="2"/>
        <v>SA13</v>
      </c>
      <c r="R44" s="1" t="str">
        <f t="shared" si="3"/>
        <v>RON</v>
      </c>
      <c r="S44" s="1" t="str">
        <f t="shared" si="4"/>
        <v>GLEX</v>
      </c>
      <c r="T44" s="1" t="str">
        <f t="shared" si="5"/>
        <v>N-939AP</v>
      </c>
      <c r="U44" s="1" t="str">
        <f t="shared" si="6"/>
        <v>BIOMANTARA</v>
      </c>
    </row>
    <row r="45" ht="15.75" customHeight="1">
      <c r="A45" s="81">
        <v>28.0</v>
      </c>
      <c r="B45" s="81" t="s">
        <v>915</v>
      </c>
      <c r="C45" s="81" t="str">
        <f>IF(B45&gt;1,VLOOKUP(B45,DB!$D$4:$E$800,2,0),"")</f>
        <v>GLEX</v>
      </c>
      <c r="D45" s="88" t="s">
        <v>7</v>
      </c>
      <c r="E45" s="91" t="b">
        <v>0</v>
      </c>
      <c r="F45" s="204" t="s">
        <v>1352</v>
      </c>
      <c r="G45" s="92" t="b">
        <v>1</v>
      </c>
      <c r="H45" s="85" t="s">
        <v>1239</v>
      </c>
      <c r="I45" s="86" t="str">
        <f>IF(K45&gt;1,VLOOKUP(K45,DB!$A$4:$B$500,2,0),"")</f>
        <v>EX RON</v>
      </c>
      <c r="J45" s="84" t="s">
        <v>1249</v>
      </c>
      <c r="K45" s="88" t="s">
        <v>7</v>
      </c>
      <c r="L45" s="84"/>
      <c r="M45" s="81" t="s">
        <v>810</v>
      </c>
      <c r="N45" s="89"/>
      <c r="O45" s="84" t="str">
        <f t="shared" si="1"/>
        <v/>
      </c>
      <c r="Q45" s="1" t="str">
        <f t="shared" si="2"/>
        <v/>
      </c>
      <c r="R45" s="1" t="str">
        <f t="shared" si="3"/>
        <v/>
      </c>
      <c r="S45" s="1" t="str">
        <f t="shared" si="4"/>
        <v/>
      </c>
      <c r="T45" s="1" t="str">
        <f t="shared" si="5"/>
        <v/>
      </c>
      <c r="U45" s="1" t="str">
        <f t="shared" si="6"/>
        <v/>
      </c>
    </row>
    <row r="46" ht="15.75" customHeight="1">
      <c r="A46" s="71">
        <v>29.0</v>
      </c>
      <c r="B46" s="71" t="s">
        <v>326</v>
      </c>
      <c r="C46" s="71" t="str">
        <f>IF(B46&gt;1,VLOOKUP(B46,DB!$D$4:$E$800,2,0),"")</f>
        <v>A 320</v>
      </c>
      <c r="D46" s="78" t="s">
        <v>7</v>
      </c>
      <c r="E46" s="93" t="b">
        <v>0</v>
      </c>
      <c r="F46" s="73">
        <v>0.25</v>
      </c>
      <c r="G46" s="94" t="b">
        <v>1</v>
      </c>
      <c r="H46" s="75" t="s">
        <v>1240</v>
      </c>
      <c r="I46" s="76" t="str">
        <f>IF(K46&gt;1,VLOOKUP(K46,DB!$A$4:$B$500,2,0),"")</f>
        <v>EX RON</v>
      </c>
      <c r="J46" s="74" t="s">
        <v>1229</v>
      </c>
      <c r="K46" s="78" t="s">
        <v>7</v>
      </c>
      <c r="L46" s="74"/>
      <c r="M46" s="71" t="str">
        <f>IF(B46&gt;1,VLOOKUP(B46,DB!$D$4:$F$800,3,0),"")</f>
        <v>BATIK AIR</v>
      </c>
      <c r="N46" s="13"/>
      <c r="O46" s="74" t="str">
        <f t="shared" si="1"/>
        <v/>
      </c>
      <c r="Q46" s="1" t="str">
        <f t="shared" si="2"/>
        <v/>
      </c>
      <c r="R46" s="1" t="str">
        <f t="shared" si="3"/>
        <v/>
      </c>
      <c r="S46" s="1" t="str">
        <f t="shared" si="4"/>
        <v/>
      </c>
      <c r="T46" s="1" t="str">
        <f t="shared" si="5"/>
        <v/>
      </c>
      <c r="U46" s="1" t="str">
        <f t="shared" si="6"/>
        <v/>
      </c>
    </row>
    <row r="47" ht="15.75" customHeight="1">
      <c r="A47" s="81">
        <v>30.0</v>
      </c>
      <c r="B47" s="81" t="s">
        <v>806</v>
      </c>
      <c r="C47" s="81" t="str">
        <f>IF(B47&gt;1,VLOOKUP(B47,DB!$D$4:$E$800,2,0),"")</f>
        <v>EC 135</v>
      </c>
      <c r="D47" s="88" t="s">
        <v>7</v>
      </c>
      <c r="E47" s="95" t="b">
        <v>0</v>
      </c>
      <c r="F47" s="83"/>
      <c r="G47" s="92" t="b">
        <v>0</v>
      </c>
      <c r="H47" s="85" t="s">
        <v>1219</v>
      </c>
      <c r="I47" s="86" t="str">
        <f>IF(K47&gt;1,VLOOKUP(K47,DB!$A$4:$B$500,2,0),"")</f>
        <v/>
      </c>
      <c r="J47" s="87" t="str">
        <f>IF(L47&gt;1,VLOOKUP(L47,DB!$A$4:$B$500,2,0),"")</f>
        <v/>
      </c>
      <c r="K47" s="88"/>
      <c r="L47" s="84"/>
      <c r="M47" s="81" t="str">
        <f>IF(B47&gt;1,VLOOKUP(B47,DB!$D$4:$F$800,3,0),"")</f>
        <v>PREMI</v>
      </c>
      <c r="N47" s="96"/>
      <c r="O47" s="84" t="str">
        <f t="shared" si="1"/>
        <v>RON</v>
      </c>
      <c r="Q47" s="1" t="str">
        <f t="shared" si="2"/>
        <v>SA02</v>
      </c>
      <c r="R47" s="1" t="str">
        <f t="shared" si="3"/>
        <v>RON</v>
      </c>
      <c r="S47" s="1" t="str">
        <f t="shared" si="4"/>
        <v>EC 135</v>
      </c>
      <c r="T47" s="1" t="str">
        <f t="shared" si="5"/>
        <v>PK-RJH</v>
      </c>
      <c r="U47" s="1" t="str">
        <f t="shared" si="6"/>
        <v>PREMI</v>
      </c>
    </row>
    <row r="48" ht="15.75" customHeight="1">
      <c r="A48" s="71">
        <v>31.0</v>
      </c>
      <c r="B48" s="71" t="s">
        <v>978</v>
      </c>
      <c r="C48" s="71" t="str">
        <f>IF(B48&gt;1,VLOOKUP(B48,DB!$D$4:$E$800,2,0),"")</f>
        <v>EMB 135</v>
      </c>
      <c r="D48" s="78" t="s">
        <v>7</v>
      </c>
      <c r="E48" s="98" t="b">
        <v>0</v>
      </c>
      <c r="F48" s="73"/>
      <c r="G48" s="94" t="b">
        <v>0</v>
      </c>
      <c r="H48" s="75" t="s">
        <v>1263</v>
      </c>
      <c r="I48" s="76" t="str">
        <f>IF(K48&gt;1,VLOOKUP(K48,DB!$A$4:$B$500,2,0),"")</f>
        <v/>
      </c>
      <c r="J48" s="77" t="str">
        <f>IF(L48&gt;1,VLOOKUP(L48,DB!$A$4:$B$500,2,0),"")</f>
        <v/>
      </c>
      <c r="K48" s="78"/>
      <c r="L48" s="74"/>
      <c r="M48" s="71" t="s">
        <v>1214</v>
      </c>
      <c r="N48" s="79"/>
      <c r="O48" s="74" t="str">
        <f t="shared" si="1"/>
        <v>RON</v>
      </c>
      <c r="Q48" s="1" t="str">
        <f t="shared" si="2"/>
        <v>SA17</v>
      </c>
      <c r="R48" s="1" t="str">
        <f t="shared" si="3"/>
        <v>RON</v>
      </c>
      <c r="S48" s="1" t="str">
        <f t="shared" si="4"/>
        <v>EMB 135</v>
      </c>
      <c r="T48" s="1" t="str">
        <f t="shared" si="5"/>
        <v>VP-CLL</v>
      </c>
      <c r="U48" s="1" t="str">
        <f t="shared" si="6"/>
        <v>KARISMA</v>
      </c>
    </row>
    <row r="49" ht="15.75" customHeight="1">
      <c r="A49" s="81">
        <v>32.0</v>
      </c>
      <c r="B49" s="81" t="s">
        <v>1059</v>
      </c>
      <c r="C49" s="81" t="str">
        <f>IF(B49&gt;1,VLOOKUP(B49,DB!$D$4:$E$800,2,0),"")</f>
        <v>C 208</v>
      </c>
      <c r="D49" s="88" t="s">
        <v>7</v>
      </c>
      <c r="E49" s="95" t="b">
        <v>0</v>
      </c>
      <c r="F49" s="83">
        <v>0.21666666666666667</v>
      </c>
      <c r="G49" s="92" t="b">
        <v>1</v>
      </c>
      <c r="H49" s="85" t="s">
        <v>1275</v>
      </c>
      <c r="I49" s="86" t="str">
        <f>IF(K49&gt;1,VLOOKUP(K49,DB!$A$4:$B$500,2,0),"")</f>
        <v>EX RON</v>
      </c>
      <c r="J49" s="84" t="s">
        <v>1238</v>
      </c>
      <c r="K49" s="88" t="s">
        <v>7</v>
      </c>
      <c r="L49" s="84"/>
      <c r="M49" s="81" t="s">
        <v>810</v>
      </c>
      <c r="N49" s="89"/>
      <c r="O49" s="84" t="str">
        <f t="shared" si="1"/>
        <v/>
      </c>
      <c r="Q49" s="1" t="str">
        <f t="shared" si="2"/>
        <v/>
      </c>
      <c r="R49" s="1" t="str">
        <f t="shared" si="3"/>
        <v/>
      </c>
      <c r="S49" s="1" t="str">
        <f t="shared" si="4"/>
        <v/>
      </c>
      <c r="T49" s="1" t="str">
        <f t="shared" si="5"/>
        <v/>
      </c>
      <c r="U49" s="1" t="str">
        <f t="shared" si="6"/>
        <v/>
      </c>
    </row>
    <row r="50" ht="15.75" customHeight="1">
      <c r="A50" s="71">
        <v>33.0</v>
      </c>
      <c r="B50" s="71" t="s">
        <v>1149</v>
      </c>
      <c r="C50" s="71" t="str">
        <f>IF(B50&gt;1,VLOOKUP(B50,DB!$D$4:$E$800,2,0),"")</f>
        <v>C 208</v>
      </c>
      <c r="D50" s="78" t="s">
        <v>7</v>
      </c>
      <c r="E50" s="98" t="b">
        <v>0</v>
      </c>
      <c r="F50" s="73">
        <v>0.08680555555555555</v>
      </c>
      <c r="G50" s="94" t="b">
        <v>1</v>
      </c>
      <c r="H50" s="75" t="s">
        <v>1350</v>
      </c>
      <c r="I50" s="76" t="str">
        <f>IF(K50&gt;1,VLOOKUP(K50,DB!$A$4:$B$500,2,0),"")</f>
        <v>EX RON</v>
      </c>
      <c r="J50" s="74" t="s">
        <v>1238</v>
      </c>
      <c r="K50" s="78" t="s">
        <v>7</v>
      </c>
      <c r="L50" s="74"/>
      <c r="M50" s="71" t="s">
        <v>810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741</v>
      </c>
      <c r="C51" s="81" t="str">
        <f>IF(B51&gt;1,VLOOKUP(B51,DB!$D$4:$E$800,2,0),"")</f>
        <v>ATR 42</v>
      </c>
      <c r="D51" s="88" t="s">
        <v>7</v>
      </c>
      <c r="E51" s="91" t="b">
        <v>0</v>
      </c>
      <c r="F51" s="83"/>
      <c r="G51" s="92" t="b">
        <v>0</v>
      </c>
      <c r="H51" s="85" t="s">
        <v>1351</v>
      </c>
      <c r="I51" s="86"/>
      <c r="J51" s="84"/>
      <c r="K51" s="88"/>
      <c r="L51" s="84"/>
      <c r="M51" s="81" t="s">
        <v>740</v>
      </c>
      <c r="N51" s="89"/>
      <c r="O51" s="84"/>
      <c r="Q51" s="1" t="str">
        <f>IF(R51="RON",#REF!,"")</f>
        <v>#REF!</v>
      </c>
      <c r="R51" s="1" t="str">
        <f>IF(#REF!="RON",#REF!,"")</f>
        <v>#REF!</v>
      </c>
      <c r="S51" s="1" t="str">
        <f>IF(R51="RON",#REF!,"")</f>
        <v>#REF!</v>
      </c>
      <c r="T51" s="1" t="str">
        <f>IF(R51="RON",#REF!,"")</f>
        <v>#REF!</v>
      </c>
      <c r="U51" s="1" t="str">
        <f>IF(R51="RON",#REF!,"")</f>
        <v>#REF!</v>
      </c>
    </row>
    <row r="52" ht="15.75" customHeight="1">
      <c r="A52" s="71">
        <v>35.0</v>
      </c>
      <c r="B52" s="71" t="s">
        <v>832</v>
      </c>
      <c r="C52" s="71" t="str">
        <f>IF(B52&gt;1,VLOOKUP(B52,DB!$D$4:$E$800,2,0),"")</f>
        <v>ATR 72</v>
      </c>
      <c r="D52" s="78" t="s">
        <v>7</v>
      </c>
      <c r="E52" s="98" t="b">
        <v>0</v>
      </c>
      <c r="F52" s="73">
        <v>0.9402777777777778</v>
      </c>
      <c r="G52" s="94" t="b">
        <v>1</v>
      </c>
      <c r="H52" s="75" t="s">
        <v>1241</v>
      </c>
      <c r="I52" s="76" t="str">
        <f>IF(K52&gt;1,VLOOKUP(K52,DB!$A$4:$B$500,2,0),"")</f>
        <v>EX RON</v>
      </c>
      <c r="J52" s="74" t="s">
        <v>1225</v>
      </c>
      <c r="K52" s="78" t="s">
        <v>7</v>
      </c>
      <c r="L52" s="74"/>
      <c r="M52" s="71" t="str">
        <f>IF(B52&gt;1,VLOOKUP(B52,DB!$D$4:$F$800,3,0),"")</f>
        <v>TAS</v>
      </c>
      <c r="N52" s="79"/>
      <c r="O52" s="74" t="str">
        <f t="shared" ref="O52:O168" si="7">IF(ISBLANK(F52),"RON","")</f>
        <v/>
      </c>
      <c r="Q52" s="1" t="str">
        <f t="shared" ref="Q52:Q168" si="8">IF(R52="RON",H52,"")</f>
        <v/>
      </c>
      <c r="R52" s="1" t="str">
        <f t="shared" ref="R52:R168" si="9">IF(O52="RON",O52,"")</f>
        <v/>
      </c>
      <c r="S52" s="1" t="str">
        <f t="shared" ref="S52:S168" si="10">IF(R52="RON",C52,"")</f>
        <v/>
      </c>
      <c r="T52" s="1" t="str">
        <f t="shared" ref="T52:T168" si="11">IF(R52="RON",B52,"")</f>
        <v/>
      </c>
      <c r="U52" s="1" t="str">
        <f t="shared" ref="U52:U168" si="12">IF(R52="RON",M52,"")</f>
        <v/>
      </c>
    </row>
    <row r="53" ht="15.75" customHeight="1">
      <c r="A53" s="81">
        <v>36.0</v>
      </c>
      <c r="B53" s="81" t="s">
        <v>763</v>
      </c>
      <c r="C53" s="81" t="str">
        <f>IF(B53&gt;1,VLOOKUP(B53,DB!$D$4:$E$800,2,0),"")</f>
        <v>ATR 72</v>
      </c>
      <c r="D53" s="88" t="s">
        <v>7</v>
      </c>
      <c r="E53" s="95" t="b">
        <v>0</v>
      </c>
      <c r="F53" s="83">
        <v>0.21180555555555555</v>
      </c>
      <c r="G53" s="92" t="b">
        <v>1</v>
      </c>
      <c r="H53" s="85" t="s">
        <v>1229</v>
      </c>
      <c r="I53" s="86" t="str">
        <f>IF(K53&gt;1,VLOOKUP(K53,DB!$A$4:$B$500,2,0),"")</f>
        <v>EX RON</v>
      </c>
      <c r="J53" s="87" t="str">
        <f>IF(L53&gt;1,VLOOKUP(L53,DB!$A$4:$B$500,2,0),"")</f>
        <v>WIDM</v>
      </c>
      <c r="K53" s="88" t="s">
        <v>7</v>
      </c>
      <c r="L53" s="84" t="s">
        <v>470</v>
      </c>
      <c r="M53" s="81" t="str">
        <f>IF(B53&gt;1,VLOOKUP(B53,DB!$D$4:$F$800,3,0),"")</f>
        <v>PELITA</v>
      </c>
      <c r="N53" s="96"/>
      <c r="O53" s="84" t="str">
        <f t="shared" si="7"/>
        <v/>
      </c>
      <c r="Q53" s="1" t="str">
        <f t="shared" si="8"/>
        <v/>
      </c>
      <c r="R53" s="1" t="str">
        <f t="shared" si="9"/>
        <v/>
      </c>
      <c r="S53" s="1" t="str">
        <f t="shared" si="10"/>
        <v/>
      </c>
      <c r="T53" s="1" t="str">
        <f t="shared" si="11"/>
        <v/>
      </c>
      <c r="U53" s="1" t="str">
        <f t="shared" si="12"/>
        <v/>
      </c>
    </row>
    <row r="54" ht="15.75" customHeight="1">
      <c r="A54" s="71">
        <v>37.0</v>
      </c>
      <c r="B54" s="71" t="s">
        <v>180</v>
      </c>
      <c r="C54" s="71" t="str">
        <f>IF(B54&gt;1,VLOOKUP(B54,DB!$D$4:$E$800,2,0),"")</f>
        <v>A 320</v>
      </c>
      <c r="D54" s="78" t="s">
        <v>7</v>
      </c>
      <c r="E54" s="98" t="b">
        <v>0</v>
      </c>
      <c r="F54" s="73">
        <v>0.2881944444444444</v>
      </c>
      <c r="G54" s="94" t="b">
        <v>1</v>
      </c>
      <c r="H54" s="75" t="s">
        <v>1246</v>
      </c>
      <c r="I54" s="76" t="str">
        <f>IF(K54&gt;1,VLOOKUP(K54,DB!$A$4:$B$500,2,0),"")</f>
        <v>EX RON</v>
      </c>
      <c r="J54" s="77" t="str">
        <f>IF(L54&gt;1,VLOOKUP(L54,DB!$A$4:$B$500,2,0),"")</f>
        <v>WARA</v>
      </c>
      <c r="K54" s="78" t="s">
        <v>7</v>
      </c>
      <c r="L54" s="74" t="s">
        <v>298</v>
      </c>
      <c r="M54" s="71" t="str">
        <f>IF(B54&gt;1,VLOOKUP(B54,DB!$D$4:$F$800,3,0),"")</f>
        <v>BATIK AIR</v>
      </c>
      <c r="N54" s="13"/>
      <c r="O54" s="74" t="str">
        <f t="shared" si="7"/>
        <v/>
      </c>
      <c r="Q54" s="1" t="str">
        <f t="shared" si="8"/>
        <v/>
      </c>
      <c r="R54" s="1" t="str">
        <f t="shared" si="9"/>
        <v/>
      </c>
      <c r="S54" s="1" t="str">
        <f t="shared" si="10"/>
        <v/>
      </c>
      <c r="T54" s="1" t="str">
        <f t="shared" si="11"/>
        <v/>
      </c>
      <c r="U54" s="1" t="str">
        <f t="shared" si="12"/>
        <v/>
      </c>
    </row>
    <row r="55" ht="15.75" customHeight="1">
      <c r="A55" s="81">
        <v>38.0</v>
      </c>
      <c r="B55" s="81" t="s">
        <v>510</v>
      </c>
      <c r="C55" s="81" t="str">
        <f>IF(B55&gt;1,VLOOKUP(B55,DB!$D$4:$E$800,2,0),"")</f>
        <v>ATR 72</v>
      </c>
      <c r="D55" s="88" t="s">
        <v>7</v>
      </c>
      <c r="E55" s="95" t="b">
        <v>0</v>
      </c>
      <c r="F55" s="83">
        <v>0.24166666666666667</v>
      </c>
      <c r="G55" s="92" t="b">
        <v>1</v>
      </c>
      <c r="H55" s="85" t="s">
        <v>1225</v>
      </c>
      <c r="I55" s="86" t="str">
        <f>IF(K55&gt;1,VLOOKUP(K55,DB!$A$4:$B$500,2,0),"")</f>
        <v>EX RON</v>
      </c>
      <c r="J55" s="87" t="str">
        <f>IF(L55&gt;1,VLOOKUP(L55,DB!$A$4:$B$500,2,0),"")</f>
        <v>WAHH</v>
      </c>
      <c r="K55" s="88" t="s">
        <v>7</v>
      </c>
      <c r="L55" s="84" t="s">
        <v>591</v>
      </c>
      <c r="M55" s="81" t="str">
        <f>IF(B55&gt;1,VLOOKUP(B55,DB!$D$4:$F$800,3,0),"")</f>
        <v>CITILINK</v>
      </c>
      <c r="N55" s="96"/>
      <c r="O55" s="84" t="str">
        <f t="shared" si="7"/>
        <v/>
      </c>
      <c r="Q55" s="1" t="str">
        <f t="shared" si="8"/>
        <v/>
      </c>
      <c r="R55" s="1" t="str">
        <f t="shared" si="9"/>
        <v/>
      </c>
      <c r="S55" s="1" t="str">
        <f t="shared" si="10"/>
        <v/>
      </c>
      <c r="T55" s="1" t="str">
        <f t="shared" si="11"/>
        <v/>
      </c>
      <c r="U55" s="1" t="str">
        <f t="shared" si="12"/>
        <v/>
      </c>
    </row>
    <row r="56" ht="15.75" customHeight="1">
      <c r="A56" s="71">
        <v>39.0</v>
      </c>
      <c r="B56" s="71" t="s">
        <v>554</v>
      </c>
      <c r="C56" s="71" t="str">
        <f>IF(B56&gt;1,VLOOKUP(B56,DB!$D$4:$E$800,2,0),"")</f>
        <v>B 738</v>
      </c>
      <c r="D56" s="78" t="s">
        <v>7</v>
      </c>
      <c r="E56" s="98" t="b">
        <v>0</v>
      </c>
      <c r="F56" s="73">
        <v>0.25833333333333336</v>
      </c>
      <c r="G56" s="94" t="b">
        <v>1</v>
      </c>
      <c r="H56" s="75" t="s">
        <v>1247</v>
      </c>
      <c r="I56" s="76" t="str">
        <f>IF(K56&gt;1,VLOOKUP(K56,DB!$A$4:$B$500,2,0),"")</f>
        <v>EX RON</v>
      </c>
      <c r="J56" s="77" t="str">
        <f>IF(L56&gt;1,VLOOKUP(L56,DB!$A$4:$B$500,2,0),"")</f>
        <v>WIMM</v>
      </c>
      <c r="K56" s="78" t="s">
        <v>7</v>
      </c>
      <c r="L56" s="74" t="s">
        <v>77</v>
      </c>
      <c r="M56" s="71" t="str">
        <f>IF(B56&gt;1,VLOOKUP(B56,DB!$D$4:$F$800,3,0),"")</f>
        <v>GARUDA</v>
      </c>
      <c r="N56" s="13"/>
      <c r="O56" s="74" t="str">
        <f t="shared" si="7"/>
        <v/>
      </c>
      <c r="Q56" s="1" t="str">
        <f t="shared" si="8"/>
        <v/>
      </c>
      <c r="R56" s="1" t="str">
        <f t="shared" si="9"/>
        <v/>
      </c>
      <c r="S56" s="1" t="str">
        <f t="shared" si="10"/>
        <v/>
      </c>
      <c r="T56" s="1" t="str">
        <f t="shared" si="11"/>
        <v/>
      </c>
      <c r="U56" s="1" t="str">
        <f t="shared" si="12"/>
        <v/>
      </c>
    </row>
    <row r="57" ht="15.75" customHeight="1">
      <c r="A57" s="81">
        <v>40.0</v>
      </c>
      <c r="B57" s="81" t="s">
        <v>1049</v>
      </c>
      <c r="C57" s="81" t="str">
        <f>IF(B57&gt;1,VLOOKUP(B57,DB!$D$4:$E$800,2,0),"")</f>
        <v>G V</v>
      </c>
      <c r="D57" s="88" t="s">
        <v>7</v>
      </c>
      <c r="E57" s="95" t="b">
        <v>0</v>
      </c>
      <c r="F57" s="83">
        <v>0.2777777777777778</v>
      </c>
      <c r="G57" s="92" t="b">
        <v>1</v>
      </c>
      <c r="H57" s="85" t="s">
        <v>1249</v>
      </c>
      <c r="I57" s="86" t="str">
        <f>IF(K57&gt;1,VLOOKUP(K57,DB!$A$4:$B$500,2,0),"")</f>
        <v>EX RON</v>
      </c>
      <c r="J57" s="84" t="s">
        <v>1353</v>
      </c>
      <c r="K57" s="88" t="s">
        <v>7</v>
      </c>
      <c r="L57" s="84"/>
      <c r="M57" s="81" t="s">
        <v>1214</v>
      </c>
      <c r="N57" s="96"/>
      <c r="O57" s="84" t="str">
        <f t="shared" si="7"/>
        <v/>
      </c>
      <c r="Q57" s="1" t="str">
        <f t="shared" si="8"/>
        <v/>
      </c>
      <c r="R57" s="1" t="str">
        <f t="shared" si="9"/>
        <v/>
      </c>
      <c r="S57" s="1" t="str">
        <f t="shared" si="10"/>
        <v/>
      </c>
      <c r="T57" s="1" t="str">
        <f t="shared" si="11"/>
        <v/>
      </c>
      <c r="U57" s="1" t="str">
        <f t="shared" si="12"/>
        <v/>
      </c>
    </row>
    <row r="58" ht="15.75" customHeight="1">
      <c r="A58" s="71">
        <v>41.0</v>
      </c>
      <c r="B58" s="71" t="s">
        <v>80</v>
      </c>
      <c r="C58" s="71" t="str">
        <f>IF(B58&gt;1,VLOOKUP(B58,DB!$D$4:$E$800,2,0),"")</f>
        <v>A 320</v>
      </c>
      <c r="D58" s="78" t="s">
        <v>7</v>
      </c>
      <c r="E58" s="100" t="b">
        <v>0</v>
      </c>
      <c r="F58" s="73">
        <v>0.2222222222222222</v>
      </c>
      <c r="G58" s="74" t="b">
        <v>1</v>
      </c>
      <c r="H58" s="75" t="s">
        <v>1250</v>
      </c>
      <c r="I58" s="76" t="str">
        <f>IF(K58&gt;1,VLOOKUP(K58,DB!$A$4:$B$500,2,0),"")</f>
        <v>EX RON</v>
      </c>
      <c r="J58" s="77" t="str">
        <f>IF(L58&gt;1,VLOOKUP(L58,DB!$A$4:$B$500,2,0),"")</f>
        <v>WARR</v>
      </c>
      <c r="K58" s="78" t="s">
        <v>7</v>
      </c>
      <c r="L58" s="74" t="s">
        <v>239</v>
      </c>
      <c r="M58" s="71" t="str">
        <f>IF(B58&gt;1,VLOOKUP(B58,DB!$D$4:$F$800,3,0),"")</f>
        <v>BATIK AIR</v>
      </c>
      <c r="N58" s="79"/>
      <c r="O58" s="74" t="str">
        <f t="shared" si="7"/>
        <v/>
      </c>
      <c r="Q58" s="1" t="str">
        <f t="shared" si="8"/>
        <v/>
      </c>
      <c r="R58" s="1" t="str">
        <f t="shared" si="9"/>
        <v/>
      </c>
      <c r="S58" s="1" t="str">
        <f t="shared" si="10"/>
        <v/>
      </c>
      <c r="T58" s="1" t="str">
        <f t="shared" si="11"/>
        <v/>
      </c>
      <c r="U58" s="1" t="str">
        <f t="shared" si="12"/>
        <v/>
      </c>
    </row>
    <row r="59" ht="15.75" customHeight="1">
      <c r="A59" s="81">
        <v>42.0</v>
      </c>
      <c r="B59" s="81" t="s">
        <v>292</v>
      </c>
      <c r="C59" s="81" t="str">
        <f>IF(B59&gt;1,VLOOKUP(B59,DB!$D$4:$E$800,2,0),"")</f>
        <v>A 320</v>
      </c>
      <c r="D59" s="88" t="s">
        <v>7</v>
      </c>
      <c r="E59" s="101" t="b">
        <v>0</v>
      </c>
      <c r="F59" s="204" t="s">
        <v>1354</v>
      </c>
      <c r="G59" s="102" t="b">
        <v>1</v>
      </c>
      <c r="H59" s="85" t="s">
        <v>1236</v>
      </c>
      <c r="I59" s="86" t="str">
        <f>IF(K59&gt;1,VLOOKUP(K59,DB!$A$4:$B$500,2,0),"")</f>
        <v>EX RON</v>
      </c>
      <c r="J59" s="84" t="s">
        <v>1249</v>
      </c>
      <c r="K59" s="88" t="s">
        <v>7</v>
      </c>
      <c r="L59" s="84"/>
      <c r="M59" s="81" t="str">
        <f>IF(B59&gt;1,VLOOKUP(B59,DB!$D$4:$F$800,3,0),"")</f>
        <v>BATIK AIR</v>
      </c>
      <c r="N59" s="89"/>
      <c r="O59" s="84" t="str">
        <f t="shared" si="7"/>
        <v/>
      </c>
      <c r="Q59" s="1" t="str">
        <f t="shared" si="8"/>
        <v/>
      </c>
      <c r="R59" s="1" t="str">
        <f t="shared" si="9"/>
        <v/>
      </c>
      <c r="S59" s="1" t="str">
        <f t="shared" si="10"/>
        <v/>
      </c>
      <c r="T59" s="1" t="str">
        <f t="shared" si="11"/>
        <v/>
      </c>
      <c r="U59" s="1" t="str">
        <f t="shared" si="12"/>
        <v/>
      </c>
    </row>
    <row r="60" ht="15.75" customHeight="1">
      <c r="A60" s="71">
        <v>43.0</v>
      </c>
      <c r="B60" s="71" t="s">
        <v>94</v>
      </c>
      <c r="C60" s="71" t="str">
        <f>IF(B60&gt;1,VLOOKUP(B60,DB!$D$4:$E$800,2,0),"")</f>
        <v>A 320</v>
      </c>
      <c r="D60" s="78" t="s">
        <v>7</v>
      </c>
      <c r="E60" s="104" t="b">
        <v>0</v>
      </c>
      <c r="F60" s="73">
        <v>0.38819444444444445</v>
      </c>
      <c r="G60" s="94" t="b">
        <v>1</v>
      </c>
      <c r="H60" s="75" t="s">
        <v>1255</v>
      </c>
      <c r="I60" s="76" t="str">
        <f>IF(K60&gt;1,VLOOKUP(K60,DB!$A$4:$B$500,2,0),"")</f>
        <v>EX RON</v>
      </c>
      <c r="J60" s="77" t="str">
        <f>IF(L60&gt;1,VLOOKUP(L60,DB!$A$4:$B$500,2,0),"")</f>
        <v>WADD</v>
      </c>
      <c r="K60" s="78" t="s">
        <v>7</v>
      </c>
      <c r="L60" s="74" t="s">
        <v>223</v>
      </c>
      <c r="M60" s="71" t="str">
        <f>IF(B60&gt;1,VLOOKUP(B60,DB!$D$4:$F$800,3,0),"")</f>
        <v>BATIK AIR</v>
      </c>
      <c r="N60" s="79"/>
      <c r="O60" s="74" t="str">
        <f t="shared" si="7"/>
        <v/>
      </c>
      <c r="Q60" s="1" t="str">
        <f t="shared" si="8"/>
        <v/>
      </c>
      <c r="R60" s="1" t="str">
        <f t="shared" si="9"/>
        <v/>
      </c>
      <c r="S60" s="1" t="str">
        <f t="shared" si="10"/>
        <v/>
      </c>
      <c r="T60" s="1" t="str">
        <f t="shared" si="11"/>
        <v/>
      </c>
      <c r="U60" s="1" t="str">
        <f t="shared" si="12"/>
        <v/>
      </c>
    </row>
    <row r="61" ht="15.75" customHeight="1">
      <c r="A61" s="81">
        <v>44.0</v>
      </c>
      <c r="B61" s="81" t="s">
        <v>407</v>
      </c>
      <c r="C61" s="81" t="str">
        <f>IF(B61&gt;1,VLOOKUP(B61,DB!$D$4:$E$800,2,0),"")</f>
        <v>A 320</v>
      </c>
      <c r="D61" s="88" t="s">
        <v>7</v>
      </c>
      <c r="E61" s="105" t="b">
        <v>0</v>
      </c>
      <c r="F61" s="83">
        <v>0.28125</v>
      </c>
      <c r="G61" s="92" t="b">
        <v>1</v>
      </c>
      <c r="H61" s="85" t="s">
        <v>1227</v>
      </c>
      <c r="I61" s="86" t="str">
        <f>IF(K61&gt;1,VLOOKUP(K61,DB!$A$4:$B$500,2,0),"")</f>
        <v>EX RON</v>
      </c>
      <c r="J61" s="87" t="str">
        <f>IF(L61&gt;1,VLOOKUP(L61,DB!$A$4:$B$500,2,0),"")</f>
        <v>WIMN</v>
      </c>
      <c r="K61" s="88" t="s">
        <v>7</v>
      </c>
      <c r="L61" s="84" t="s">
        <v>494</v>
      </c>
      <c r="M61" s="81" t="str">
        <f>IF(B61&gt;1,VLOOKUP(B61,DB!$D$4:$F$800,3,0),"")</f>
        <v>CITILINK</v>
      </c>
      <c r="N61" s="89"/>
      <c r="O61" s="84" t="str">
        <f t="shared" si="7"/>
        <v/>
      </c>
      <c r="Q61" s="1" t="str">
        <f t="shared" si="8"/>
        <v/>
      </c>
      <c r="R61" s="1" t="str">
        <f t="shared" si="9"/>
        <v/>
      </c>
      <c r="S61" s="1" t="str">
        <f t="shared" si="10"/>
        <v/>
      </c>
      <c r="T61" s="1" t="str">
        <f t="shared" si="11"/>
        <v/>
      </c>
      <c r="U61" s="1" t="str">
        <f t="shared" si="12"/>
        <v/>
      </c>
    </row>
    <row r="62" ht="15.75" customHeight="1">
      <c r="A62" s="71">
        <v>45.0</v>
      </c>
      <c r="B62" s="71" t="s">
        <v>40</v>
      </c>
      <c r="C62" s="71" t="str">
        <f>IF(B62&gt;1,VLOOKUP(B62,DB!$D$4:$E$800,2,0),"")</f>
        <v>B 734</v>
      </c>
      <c r="D62" s="78" t="s">
        <v>7</v>
      </c>
      <c r="E62" s="104" t="b">
        <v>0</v>
      </c>
      <c r="F62" s="73">
        <v>0.3861111111111111</v>
      </c>
      <c r="G62" s="94" t="b">
        <v>1</v>
      </c>
      <c r="H62" s="75" t="s">
        <v>1252</v>
      </c>
      <c r="I62" s="76" t="str">
        <f>IF(K62&gt;1,VLOOKUP(K62,DB!$A$4:$B$500,2,0),"")</f>
        <v>EX RON</v>
      </c>
      <c r="J62" s="74" t="s">
        <v>1223</v>
      </c>
      <c r="K62" s="78" t="s">
        <v>7</v>
      </c>
      <c r="L62" s="74"/>
      <c r="M62" s="71" t="str">
        <f>IF(B62&gt;1,VLOOKUP(B62,DB!$D$4:$F$800,3,0),"")</f>
        <v>B. B. N.</v>
      </c>
      <c r="N62" s="79"/>
      <c r="O62" s="74" t="str">
        <f t="shared" si="7"/>
        <v/>
      </c>
      <c r="Q62" s="1" t="str">
        <f t="shared" si="8"/>
        <v/>
      </c>
      <c r="R62" s="1" t="str">
        <f t="shared" si="9"/>
        <v/>
      </c>
      <c r="S62" s="1" t="str">
        <f t="shared" si="10"/>
        <v/>
      </c>
      <c r="T62" s="1" t="str">
        <f t="shared" si="11"/>
        <v/>
      </c>
      <c r="U62" s="1" t="str">
        <f t="shared" si="12"/>
        <v/>
      </c>
    </row>
    <row r="63" ht="15.75" customHeight="1">
      <c r="A63" s="81">
        <v>46.0</v>
      </c>
      <c r="B63" s="81" t="s">
        <v>886</v>
      </c>
      <c r="C63" s="81" t="str">
        <f>IF(B63&gt;1,VLOOKUP(B63,DB!$D$4:$E$800,2,0),"")</f>
        <v>B 733</v>
      </c>
      <c r="D63" s="88" t="s">
        <v>7</v>
      </c>
      <c r="E63" s="105" t="b">
        <v>0</v>
      </c>
      <c r="F63" s="83">
        <v>0.2375</v>
      </c>
      <c r="G63" s="92" t="b">
        <v>1</v>
      </c>
      <c r="H63" s="85" t="s">
        <v>1251</v>
      </c>
      <c r="I63" s="86" t="str">
        <f>IF(K63&gt;1,VLOOKUP(K63,DB!$A$4:$B$500,2,0),"")</f>
        <v>EX RON</v>
      </c>
      <c r="J63" s="87" t="str">
        <f>IF(L63&gt;1,VLOOKUP(L63,DB!$A$4:$B$500,2,0),"")</f>
        <v>WAGG</v>
      </c>
      <c r="K63" s="88" t="s">
        <v>7</v>
      </c>
      <c r="L63" s="84" t="s">
        <v>337</v>
      </c>
      <c r="M63" s="81" t="str">
        <f>IF(B63&gt;1,VLOOKUP(B63,DB!$D$4:$F$800,3,0),"")</f>
        <v>TRIGANA</v>
      </c>
      <c r="N63" s="89"/>
      <c r="O63" s="84" t="str">
        <f t="shared" si="7"/>
        <v/>
      </c>
      <c r="Q63" s="1" t="str">
        <f t="shared" si="8"/>
        <v/>
      </c>
      <c r="R63" s="1" t="str">
        <f t="shared" si="9"/>
        <v/>
      </c>
      <c r="S63" s="1" t="str">
        <f t="shared" si="10"/>
        <v/>
      </c>
      <c r="T63" s="1" t="str">
        <f t="shared" si="11"/>
        <v/>
      </c>
      <c r="U63" s="1" t="str">
        <f t="shared" si="12"/>
        <v/>
      </c>
    </row>
    <row r="64" ht="15.75" customHeight="1">
      <c r="A64" s="71">
        <v>47.0</v>
      </c>
      <c r="B64" s="71" t="s">
        <v>743</v>
      </c>
      <c r="C64" s="71" t="str">
        <f>IF(B64&gt;1,VLOOKUP(B64,DB!$D$4:$E$800,2,0),"")</f>
        <v>B 733</v>
      </c>
      <c r="D64" s="78" t="s">
        <v>7</v>
      </c>
      <c r="E64" s="104" t="b">
        <v>0</v>
      </c>
      <c r="F64" s="73">
        <v>0.26944444444444443</v>
      </c>
      <c r="G64" s="94" t="b">
        <v>1</v>
      </c>
      <c r="H64" s="75" t="s">
        <v>1254</v>
      </c>
      <c r="I64" s="76" t="str">
        <f>IF(K64&gt;1,VLOOKUP(K64,DB!$A$4:$B$500,2,0),"")</f>
        <v>EX RON</v>
      </c>
      <c r="J64" s="74" t="s">
        <v>458</v>
      </c>
      <c r="K64" s="78" t="s">
        <v>7</v>
      </c>
      <c r="L64" s="74"/>
      <c r="M64" s="71" t="str">
        <f>IF(B64&gt;1,VLOOKUP(B64,DB!$D$4:$F$800,3,0),"")</f>
        <v>JAYAWIJAYA</v>
      </c>
      <c r="N64" s="79"/>
      <c r="O64" s="74" t="str">
        <f t="shared" si="7"/>
        <v/>
      </c>
      <c r="Q64" s="1" t="str">
        <f t="shared" si="8"/>
        <v/>
      </c>
      <c r="R64" s="1" t="str">
        <f t="shared" si="9"/>
        <v/>
      </c>
      <c r="S64" s="1" t="str">
        <f t="shared" si="10"/>
        <v/>
      </c>
      <c r="T64" s="1" t="str">
        <f t="shared" si="11"/>
        <v/>
      </c>
      <c r="U64" s="1" t="str">
        <f t="shared" si="12"/>
        <v/>
      </c>
    </row>
    <row r="65" ht="15.75" customHeight="1">
      <c r="A65" s="81">
        <v>48.0</v>
      </c>
      <c r="B65" s="81" t="s">
        <v>753</v>
      </c>
      <c r="C65" s="81" t="str">
        <f>IF(B65&gt;1,VLOOKUP(B65,DB!$D$4:$E$800,2,0),"")</f>
        <v>CT 680</v>
      </c>
      <c r="D65" s="82">
        <v>0.125</v>
      </c>
      <c r="E65" s="159" t="b">
        <v>1</v>
      </c>
      <c r="F65" s="83">
        <v>0.20972222222222223</v>
      </c>
      <c r="G65" s="92" t="b">
        <v>1</v>
      </c>
      <c r="H65" s="85" t="s">
        <v>1248</v>
      </c>
      <c r="I65" s="103" t="s">
        <v>1213</v>
      </c>
      <c r="J65" s="84" t="s">
        <v>1326</v>
      </c>
      <c r="K65" s="88"/>
      <c r="L65" s="84"/>
      <c r="M65" s="81" t="str">
        <f>IF(B65&gt;1,VLOOKUP(B65,DB!$D$4:$F$800,3,0),"")</f>
        <v>JIP</v>
      </c>
      <c r="N65" s="89"/>
      <c r="O65" s="84" t="str">
        <f t="shared" si="7"/>
        <v/>
      </c>
      <c r="Q65" s="1" t="str">
        <f t="shared" si="8"/>
        <v/>
      </c>
      <c r="R65" s="1" t="str">
        <f t="shared" si="9"/>
        <v/>
      </c>
      <c r="S65" s="1" t="str">
        <f t="shared" si="10"/>
        <v/>
      </c>
      <c r="T65" s="1" t="str">
        <f t="shared" si="11"/>
        <v/>
      </c>
      <c r="U65" s="1" t="str">
        <f t="shared" si="12"/>
        <v/>
      </c>
    </row>
    <row r="66" ht="15.75" customHeight="1">
      <c r="A66" s="71">
        <v>49.0</v>
      </c>
      <c r="B66" s="71" t="s">
        <v>1142</v>
      </c>
      <c r="C66" s="71" t="str">
        <f>IF(B66&gt;1,VLOOKUP(B66,DB!$D$4:$E$800,2,0),"")</f>
        <v>EMB 135</v>
      </c>
      <c r="D66" s="72">
        <v>0.15833333333333333</v>
      </c>
      <c r="E66" s="160" t="b">
        <v>1</v>
      </c>
      <c r="F66" s="73">
        <v>0.19791666666666666</v>
      </c>
      <c r="G66" s="94" t="b">
        <v>1</v>
      </c>
      <c r="H66" s="75" t="s">
        <v>1216</v>
      </c>
      <c r="I66" s="112" t="s">
        <v>1223</v>
      </c>
      <c r="J66" s="74" t="s">
        <v>1355</v>
      </c>
      <c r="K66" s="78"/>
      <c r="L66" s="74"/>
      <c r="M66" s="71" t="s">
        <v>1314</v>
      </c>
      <c r="N66" s="79"/>
      <c r="O66" s="74" t="str">
        <f t="shared" si="7"/>
        <v/>
      </c>
      <c r="Q66" s="1" t="str">
        <f t="shared" si="8"/>
        <v/>
      </c>
      <c r="R66" s="1" t="str">
        <f t="shared" si="9"/>
        <v/>
      </c>
      <c r="S66" s="1" t="str">
        <f t="shared" si="10"/>
        <v/>
      </c>
      <c r="T66" s="1" t="str">
        <f t="shared" si="11"/>
        <v/>
      </c>
      <c r="U66" s="1" t="str">
        <f t="shared" si="12"/>
        <v/>
      </c>
    </row>
    <row r="67" ht="15.75" customHeight="1">
      <c r="A67" s="81">
        <v>50.0</v>
      </c>
      <c r="B67" s="81" t="s">
        <v>1149</v>
      </c>
      <c r="C67" s="81" t="str">
        <f>IF(B67&gt;1,VLOOKUP(B67,DB!$D$4:$E$800,2,0),"")</f>
        <v>C 208</v>
      </c>
      <c r="D67" s="82">
        <v>0.17222222222222222</v>
      </c>
      <c r="E67" s="159" t="b">
        <v>1</v>
      </c>
      <c r="F67" s="83">
        <v>0.2625</v>
      </c>
      <c r="G67" s="92" t="b">
        <v>1</v>
      </c>
      <c r="H67" s="85" t="s">
        <v>1219</v>
      </c>
      <c r="I67" s="103" t="s">
        <v>1238</v>
      </c>
      <c r="J67" s="84" t="s">
        <v>1238</v>
      </c>
      <c r="K67" s="88"/>
      <c r="L67" s="84"/>
      <c r="M67" s="81" t="s">
        <v>810</v>
      </c>
      <c r="N67" s="89"/>
      <c r="O67" s="84" t="str">
        <f t="shared" si="7"/>
        <v/>
      </c>
      <c r="Q67" s="1" t="str">
        <f t="shared" si="8"/>
        <v/>
      </c>
      <c r="R67" s="1" t="str">
        <f t="shared" si="9"/>
        <v/>
      </c>
      <c r="S67" s="1" t="str">
        <f t="shared" si="10"/>
        <v/>
      </c>
      <c r="T67" s="1" t="str">
        <f t="shared" si="11"/>
        <v/>
      </c>
      <c r="U67" s="1" t="str">
        <f t="shared" si="12"/>
        <v/>
      </c>
    </row>
    <row r="68" ht="15.75" customHeight="1">
      <c r="A68" s="71">
        <v>51.0</v>
      </c>
      <c r="B68" s="71" t="s">
        <v>34</v>
      </c>
      <c r="C68" s="71" t="str">
        <f>IF(B68&gt;1,VLOOKUP(B68,DB!$D$4:$E$800,2,0),"")</f>
        <v>B 733</v>
      </c>
      <c r="D68" s="72">
        <v>0.18055555555555555</v>
      </c>
      <c r="E68" s="160" t="b">
        <v>1</v>
      </c>
      <c r="F68" s="73">
        <v>0.2972222222222222</v>
      </c>
      <c r="G68" s="94" t="b">
        <v>1</v>
      </c>
      <c r="H68" s="75" t="s">
        <v>1253</v>
      </c>
      <c r="I68" s="112" t="s">
        <v>22</v>
      </c>
      <c r="J68" s="74" t="s">
        <v>22</v>
      </c>
      <c r="K68" s="78"/>
      <c r="L68" s="74"/>
      <c r="M68" s="71" t="str">
        <f>IF(B68&gt;1,VLOOKUP(B68,DB!$D$4:$F$800,3,0),"")</f>
        <v>AIRNESIA</v>
      </c>
      <c r="N68" s="79"/>
      <c r="O68" s="74" t="str">
        <f t="shared" si="7"/>
        <v/>
      </c>
      <c r="Q68" s="1" t="str">
        <f t="shared" si="8"/>
        <v/>
      </c>
      <c r="R68" s="1" t="str">
        <f t="shared" si="9"/>
        <v/>
      </c>
      <c r="S68" s="1" t="str">
        <f t="shared" si="10"/>
        <v/>
      </c>
      <c r="T68" s="1" t="str">
        <f t="shared" si="11"/>
        <v/>
      </c>
      <c r="U68" s="1" t="str">
        <f t="shared" si="12"/>
        <v/>
      </c>
    </row>
    <row r="69" ht="15.75" customHeight="1">
      <c r="A69" s="81">
        <v>52.0</v>
      </c>
      <c r="B69" s="81" t="s">
        <v>880</v>
      </c>
      <c r="C69" s="81" t="str">
        <f>IF(B69&gt;1,VLOOKUP(B69,DB!$D$4:$E$800,2,0),"")</f>
        <v>B 733</v>
      </c>
      <c r="D69" s="82">
        <v>0.21180555555555555</v>
      </c>
      <c r="E69" s="159" t="b">
        <v>1</v>
      </c>
      <c r="F69" s="83">
        <v>0.2652777777777778</v>
      </c>
      <c r="G69" s="92" t="b">
        <v>1</v>
      </c>
      <c r="H69" s="85" t="s">
        <v>1216</v>
      </c>
      <c r="I69" s="86" t="str">
        <f>IF(K69&gt;1,VLOOKUP(K69,DB!$A$4:$B$500,2,0),"")</f>
        <v>WSSS</v>
      </c>
      <c r="J69" s="87" t="str">
        <f>IF(L69&gt;1,VLOOKUP(L69,DB!$A$4:$B$500,2,0),"")</f>
        <v>WALL</v>
      </c>
      <c r="K69" s="88" t="s">
        <v>104</v>
      </c>
      <c r="L69" s="84" t="s">
        <v>110</v>
      </c>
      <c r="M69" s="81" t="str">
        <f>IF(B69&gt;1,VLOOKUP(B69,DB!$D$4:$F$800,3,0),"")</f>
        <v>TRI MG</v>
      </c>
      <c r="N69" s="89"/>
      <c r="O69" s="84" t="str">
        <f t="shared" si="7"/>
        <v/>
      </c>
      <c r="Q69" s="1" t="str">
        <f t="shared" si="8"/>
        <v/>
      </c>
      <c r="R69" s="1" t="str">
        <f t="shared" si="9"/>
        <v/>
      </c>
      <c r="S69" s="1" t="str">
        <f t="shared" si="10"/>
        <v/>
      </c>
      <c r="T69" s="1" t="str">
        <f t="shared" si="11"/>
        <v/>
      </c>
      <c r="U69" s="1" t="str">
        <f t="shared" si="12"/>
        <v/>
      </c>
    </row>
    <row r="70" ht="15.75" customHeight="1">
      <c r="A70" s="71">
        <v>53.0</v>
      </c>
      <c r="B70" s="71" t="s">
        <v>826</v>
      </c>
      <c r="C70" s="71" t="str">
        <f>IF(B70&gt;1,VLOOKUP(B70,DB!$D$4:$E$800,2,0),"")</f>
        <v>AVANTI</v>
      </c>
      <c r="D70" s="72">
        <v>0.2375</v>
      </c>
      <c r="E70" s="160" t="b">
        <v>1</v>
      </c>
      <c r="F70" s="73">
        <v>0.2833333333333333</v>
      </c>
      <c r="G70" s="94" t="b">
        <v>1</v>
      </c>
      <c r="H70" s="75" t="s">
        <v>1250</v>
      </c>
      <c r="I70" s="112" t="s">
        <v>1215</v>
      </c>
      <c r="J70" s="74" t="s">
        <v>1356</v>
      </c>
      <c r="K70" s="78"/>
      <c r="L70" s="74"/>
      <c r="M70" s="71" t="str">
        <f>IF(B70&gt;1,VLOOKUP(B70,DB!$D$4:$F$800,3,0),"")</f>
        <v>SUSI AIR</v>
      </c>
      <c r="N70" s="79"/>
      <c r="O70" s="74" t="str">
        <f t="shared" si="7"/>
        <v/>
      </c>
      <c r="Q70" s="1" t="str">
        <f t="shared" si="8"/>
        <v/>
      </c>
      <c r="R70" s="1" t="str">
        <f t="shared" si="9"/>
        <v/>
      </c>
      <c r="S70" s="1" t="str">
        <f t="shared" si="10"/>
        <v/>
      </c>
      <c r="T70" s="1" t="str">
        <f t="shared" si="11"/>
        <v/>
      </c>
      <c r="U70" s="1" t="str">
        <f t="shared" si="12"/>
        <v/>
      </c>
    </row>
    <row r="71" ht="15.75" customHeight="1">
      <c r="A71" s="81">
        <v>54.0</v>
      </c>
      <c r="B71" s="210" t="s">
        <v>935</v>
      </c>
      <c r="C71" s="210" t="str">
        <f>IF(B71&gt;1,VLOOKUP(B71,DB!$D$4:$E$800,2,0),"")</f>
        <v>CT 700</v>
      </c>
      <c r="D71" s="82">
        <v>0.2465277777777778</v>
      </c>
      <c r="E71" s="159" t="b">
        <v>1</v>
      </c>
      <c r="F71" s="218" t="s">
        <v>1357</v>
      </c>
      <c r="G71" s="92" t="b">
        <v>1</v>
      </c>
      <c r="H71" s="85" t="s">
        <v>1232</v>
      </c>
      <c r="I71" s="103" t="s">
        <v>319</v>
      </c>
      <c r="J71" s="212" t="s">
        <v>91</v>
      </c>
      <c r="K71" s="88"/>
      <c r="L71" s="84"/>
      <c r="M71" s="210" t="s">
        <v>810</v>
      </c>
      <c r="N71" s="213" t="s">
        <v>1358</v>
      </c>
      <c r="O71" s="84" t="str">
        <f t="shared" si="7"/>
        <v/>
      </c>
      <c r="Q71" s="1" t="str">
        <f t="shared" si="8"/>
        <v/>
      </c>
      <c r="R71" s="1" t="str">
        <f t="shared" si="9"/>
        <v/>
      </c>
      <c r="S71" s="1" t="str">
        <f t="shared" si="10"/>
        <v/>
      </c>
      <c r="T71" s="1" t="str">
        <f t="shared" si="11"/>
        <v/>
      </c>
      <c r="U71" s="1" t="str">
        <f t="shared" si="12"/>
        <v/>
      </c>
    </row>
    <row r="72" ht="15.75" customHeight="1">
      <c r="A72" s="71">
        <v>55.0</v>
      </c>
      <c r="B72" s="71" t="s">
        <v>305</v>
      </c>
      <c r="C72" s="71" t="str">
        <f>IF(B72&gt;1,VLOOKUP(B72,DB!$D$4:$E$800,2,0),"")</f>
        <v>A 320</v>
      </c>
      <c r="D72" s="72">
        <v>0.2625</v>
      </c>
      <c r="E72" s="160" t="b">
        <v>1</v>
      </c>
      <c r="F72" s="73">
        <v>0.29305555555555557</v>
      </c>
      <c r="G72" s="94" t="b">
        <v>1</v>
      </c>
      <c r="H72" s="75" t="s">
        <v>1225</v>
      </c>
      <c r="I72" s="76" t="str">
        <f>IF(K72&gt;1,VLOOKUP(K72,DB!$A$4:$B$500,2,0),"")</f>
        <v>WARR</v>
      </c>
      <c r="J72" s="77" t="str">
        <f>IF(L72&gt;1,VLOOKUP(L72,DB!$A$4:$B$500,2,0),"")</f>
        <v>WIPP</v>
      </c>
      <c r="K72" s="78" t="s">
        <v>235</v>
      </c>
      <c r="L72" s="74" t="s">
        <v>188</v>
      </c>
      <c r="M72" s="71" t="str">
        <f>IF(B72&gt;1,VLOOKUP(B72,DB!$D$4:$F$800,3,0),"")</f>
        <v>BATIK AIR</v>
      </c>
      <c r="N72" s="79"/>
      <c r="O72" s="74" t="str">
        <f t="shared" si="7"/>
        <v/>
      </c>
      <c r="Q72" s="1" t="str">
        <f t="shared" si="8"/>
        <v/>
      </c>
      <c r="R72" s="1" t="str">
        <f t="shared" si="9"/>
        <v/>
      </c>
      <c r="S72" s="1" t="str">
        <f t="shared" si="10"/>
        <v/>
      </c>
      <c r="T72" s="1" t="str">
        <f t="shared" si="11"/>
        <v/>
      </c>
      <c r="U72" s="1" t="str">
        <f t="shared" si="12"/>
        <v/>
      </c>
    </row>
    <row r="73" ht="15.75" customHeight="1">
      <c r="A73" s="81">
        <v>56.0</v>
      </c>
      <c r="B73" s="81" t="s">
        <v>892</v>
      </c>
      <c r="C73" s="81" t="str">
        <f>IF(B73&gt;1,VLOOKUP(B73,DB!$D$4:$E$800,2,0),"")</f>
        <v>B 733</v>
      </c>
      <c r="D73" s="82">
        <v>0.2777777777777778</v>
      </c>
      <c r="E73" s="159" t="b">
        <v>1</v>
      </c>
      <c r="F73" s="204" t="s">
        <v>1359</v>
      </c>
      <c r="G73" s="92" t="b">
        <v>1</v>
      </c>
      <c r="H73" s="85" t="s">
        <v>1251</v>
      </c>
      <c r="I73" s="86" t="str">
        <f>IF(K73&gt;1,VLOOKUP(K73,DB!$A$4:$B$500,2,0),"")</f>
        <v>WAMM</v>
      </c>
      <c r="J73" s="87" t="str">
        <f>IF(L73&gt;1,VLOOKUP(L73,DB!$A$4:$B$500,2,0),"")</f>
        <v>WIOO</v>
      </c>
      <c r="K73" s="88" t="s">
        <v>406</v>
      </c>
      <c r="L73" s="84" t="s">
        <v>427</v>
      </c>
      <c r="M73" s="81" t="str">
        <f>IF(B73&gt;1,VLOOKUP(B73,DB!$D$4:$F$800,3,0),"")</f>
        <v>TRIGANA</v>
      </c>
      <c r="N73" s="89"/>
      <c r="O73" s="84" t="str">
        <f t="shared" si="7"/>
        <v/>
      </c>
      <c r="Q73" s="1" t="str">
        <f t="shared" si="8"/>
        <v/>
      </c>
      <c r="R73" s="1" t="str">
        <f t="shared" si="9"/>
        <v/>
      </c>
      <c r="S73" s="1" t="str">
        <f t="shared" si="10"/>
        <v/>
      </c>
      <c r="T73" s="1" t="str">
        <f t="shared" si="11"/>
        <v/>
      </c>
      <c r="U73" s="1" t="str">
        <f t="shared" si="12"/>
        <v/>
      </c>
    </row>
    <row r="74" ht="15.75" customHeight="1">
      <c r="A74" s="71">
        <v>57.0</v>
      </c>
      <c r="B74" s="71" t="s">
        <v>326</v>
      </c>
      <c r="C74" s="71" t="str">
        <f>IF(B74&gt;1,VLOOKUP(B74,DB!$D$4:$E$800,2,0),"")</f>
        <v>A 320</v>
      </c>
      <c r="D74" s="72">
        <v>0.2569444444444444</v>
      </c>
      <c r="E74" s="160" t="b">
        <v>1</v>
      </c>
      <c r="F74" s="73">
        <v>0.42569444444444443</v>
      </c>
      <c r="G74" s="94" t="b">
        <v>1</v>
      </c>
      <c r="H74" s="75" t="s">
        <v>1229</v>
      </c>
      <c r="I74" s="112" t="s">
        <v>1240</v>
      </c>
      <c r="J74" s="77" t="str">
        <f>IF(L74&gt;1,VLOOKUP(L74,DB!$A$4:$B$500,2,0),"")</f>
        <v>WAHS</v>
      </c>
      <c r="K74" s="78"/>
      <c r="L74" s="74" t="s">
        <v>289</v>
      </c>
      <c r="M74" s="71" t="str">
        <f>IF(B74&gt;1,VLOOKUP(B74,DB!$D$4:$F$800,3,0),"")</f>
        <v>BATIK AIR</v>
      </c>
      <c r="N74" s="79"/>
      <c r="O74" s="74" t="str">
        <f t="shared" si="7"/>
        <v/>
      </c>
      <c r="Q74" s="1" t="str">
        <f t="shared" si="8"/>
        <v/>
      </c>
      <c r="R74" s="1" t="str">
        <f t="shared" si="9"/>
        <v/>
      </c>
      <c r="S74" s="1" t="str">
        <f t="shared" si="10"/>
        <v/>
      </c>
      <c r="T74" s="1" t="str">
        <f t="shared" si="11"/>
        <v/>
      </c>
      <c r="U74" s="1" t="str">
        <f t="shared" si="12"/>
        <v/>
      </c>
    </row>
    <row r="75" ht="15.75" customHeight="1">
      <c r="A75" s="81">
        <v>58.0</v>
      </c>
      <c r="B75" s="81" t="s">
        <v>745</v>
      </c>
      <c r="C75" s="81" t="str">
        <f>IF(B75&gt;1,VLOOKUP(B75,DB!$D$4:$E$800,2,0),"")</f>
        <v>G IV</v>
      </c>
      <c r="D75" s="82">
        <v>0.30416666666666664</v>
      </c>
      <c r="E75" s="159" t="b">
        <v>1</v>
      </c>
      <c r="F75" s="204" t="s">
        <v>1360</v>
      </c>
      <c r="G75" s="92" t="b">
        <v>1</v>
      </c>
      <c r="H75" s="85" t="s">
        <v>1216</v>
      </c>
      <c r="I75" s="103" t="s">
        <v>1217</v>
      </c>
      <c r="J75" s="84" t="s">
        <v>423</v>
      </c>
      <c r="K75" s="88"/>
      <c r="L75" s="84" t="s">
        <v>1257</v>
      </c>
      <c r="M75" s="81" t="str">
        <f>IF(B75&gt;1,VLOOKUP(B75,DB!$D$4:$F$800,3,0),"")</f>
        <v>JETSET</v>
      </c>
      <c r="N75" s="89"/>
      <c r="O75" s="84" t="str">
        <f t="shared" si="7"/>
        <v/>
      </c>
      <c r="Q75" s="1" t="str">
        <f t="shared" si="8"/>
        <v/>
      </c>
      <c r="R75" s="1" t="str">
        <f t="shared" si="9"/>
        <v/>
      </c>
      <c r="S75" s="1" t="str">
        <f t="shared" si="10"/>
        <v/>
      </c>
      <c r="T75" s="1" t="str">
        <f t="shared" si="11"/>
        <v/>
      </c>
      <c r="U75" s="1" t="str">
        <f t="shared" si="12"/>
        <v/>
      </c>
    </row>
    <row r="76" ht="15.75" customHeight="1">
      <c r="A76" s="71">
        <v>59.0</v>
      </c>
      <c r="B76" s="71" t="s">
        <v>1059</v>
      </c>
      <c r="C76" s="71" t="str">
        <f>IF(B76&gt;1,VLOOKUP(B76,DB!$D$4:$E$800,2,0),"")</f>
        <v>C 208</v>
      </c>
      <c r="D76" s="72">
        <v>0.2972222222222222</v>
      </c>
      <c r="E76" s="160" t="b">
        <v>1</v>
      </c>
      <c r="F76" s="205" t="s">
        <v>1361</v>
      </c>
      <c r="G76" s="94" t="b">
        <v>1</v>
      </c>
      <c r="H76" s="75" t="s">
        <v>1219</v>
      </c>
      <c r="I76" s="112" t="s">
        <v>1238</v>
      </c>
      <c r="J76" s="74" t="s">
        <v>1238</v>
      </c>
      <c r="K76" s="78"/>
      <c r="L76" s="74"/>
      <c r="M76" s="71" t="s">
        <v>810</v>
      </c>
      <c r="N76" s="79"/>
      <c r="O76" s="74" t="str">
        <f t="shared" si="7"/>
        <v/>
      </c>
      <c r="Q76" s="1" t="str">
        <f t="shared" si="8"/>
        <v/>
      </c>
      <c r="R76" s="1" t="str">
        <f t="shared" si="9"/>
        <v/>
      </c>
      <c r="S76" s="1" t="str">
        <f t="shared" si="10"/>
        <v/>
      </c>
      <c r="T76" s="1" t="str">
        <f t="shared" si="11"/>
        <v/>
      </c>
      <c r="U76" s="1" t="str">
        <f t="shared" si="12"/>
        <v/>
      </c>
    </row>
    <row r="77" ht="15.75" customHeight="1">
      <c r="A77" s="81">
        <v>60.0</v>
      </c>
      <c r="B77" s="81" t="s">
        <v>540</v>
      </c>
      <c r="C77" s="81" t="str">
        <f>IF(B77&gt;1,VLOOKUP(B77,DB!$D$4:$E$800,2,0),"")</f>
        <v>ATR 72</v>
      </c>
      <c r="D77" s="209" t="s">
        <v>1362</v>
      </c>
      <c r="E77" s="159" t="b">
        <v>1</v>
      </c>
      <c r="F77" s="204" t="s">
        <v>1363</v>
      </c>
      <c r="G77" s="92" t="b">
        <v>1</v>
      </c>
      <c r="H77" s="85" t="s">
        <v>1248</v>
      </c>
      <c r="I77" s="86" t="str">
        <f>IF(K77&gt;1,VLOOKUP(K77,DB!$A$4:$B$500,2,0),"")</f>
        <v>WAHH</v>
      </c>
      <c r="J77" s="87" t="str">
        <f>IF(L77&gt;1,VLOOKUP(L77,DB!$A$4:$B$500,2,0),"")</f>
        <v>WAHH</v>
      </c>
      <c r="K77" s="88" t="s">
        <v>479</v>
      </c>
      <c r="L77" s="84" t="s">
        <v>482</v>
      </c>
      <c r="M77" s="81" t="str">
        <f>IF(B77&gt;1,VLOOKUP(B77,DB!$D$4:$F$800,3,0),"")</f>
        <v>FLY JAYA</v>
      </c>
      <c r="N77" s="96"/>
      <c r="O77" s="84" t="str">
        <f t="shared" si="7"/>
        <v/>
      </c>
      <c r="Q77" s="1" t="str">
        <f t="shared" si="8"/>
        <v/>
      </c>
      <c r="R77" s="1" t="str">
        <f t="shared" si="9"/>
        <v/>
      </c>
      <c r="S77" s="1" t="str">
        <f t="shared" si="10"/>
        <v/>
      </c>
      <c r="T77" s="1" t="str">
        <f t="shared" si="11"/>
        <v/>
      </c>
      <c r="U77" s="1" t="str">
        <f t="shared" si="12"/>
        <v/>
      </c>
    </row>
    <row r="78" ht="15.75" customHeight="1">
      <c r="A78" s="71">
        <v>61.0</v>
      </c>
      <c r="B78" s="71" t="s">
        <v>292</v>
      </c>
      <c r="C78" s="71" t="str">
        <f>IF(B78&gt;1,VLOOKUP(B78,DB!$D$4:$E$800,2,0),"")</f>
        <v>A 320</v>
      </c>
      <c r="D78" s="206" t="s">
        <v>1362</v>
      </c>
      <c r="E78" s="160" t="b">
        <v>1</v>
      </c>
      <c r="F78" s="205" t="s">
        <v>1364</v>
      </c>
      <c r="G78" s="94" t="b">
        <v>1</v>
      </c>
      <c r="H78" s="75" t="s">
        <v>1249</v>
      </c>
      <c r="I78" s="112" t="s">
        <v>1236</v>
      </c>
      <c r="J78" s="77" t="str">
        <f>IF(L78&gt;1,VLOOKUP(L78,DB!$A$4:$B$500,2,0),"")</f>
        <v>WAHI</v>
      </c>
      <c r="K78" s="78"/>
      <c r="L78" s="74" t="s">
        <v>268</v>
      </c>
      <c r="M78" s="71" t="str">
        <f>IF(B78&gt;1,VLOOKUP(B78,DB!$D$4:$F$800,3,0),"")</f>
        <v>BATIK AIR</v>
      </c>
      <c r="N78" s="13"/>
      <c r="O78" s="74" t="str">
        <f t="shared" si="7"/>
        <v/>
      </c>
      <c r="P78" s="113"/>
      <c r="Q78" s="1" t="str">
        <f t="shared" si="8"/>
        <v/>
      </c>
      <c r="R78" s="1" t="str">
        <f t="shared" si="9"/>
        <v/>
      </c>
      <c r="S78" s="1" t="str">
        <f t="shared" si="10"/>
        <v/>
      </c>
      <c r="T78" s="1" t="str">
        <f t="shared" si="11"/>
        <v/>
      </c>
      <c r="U78" s="1" t="str">
        <f t="shared" si="12"/>
        <v/>
      </c>
    </row>
    <row r="79" ht="15.75" customHeight="1">
      <c r="A79" s="81">
        <v>62.0</v>
      </c>
      <c r="B79" s="81" t="s">
        <v>322</v>
      </c>
      <c r="C79" s="81" t="str">
        <f>IF(B79&gt;1,VLOOKUP(B79,DB!$D$4:$E$800,2,0),"")</f>
        <v>A 320</v>
      </c>
      <c r="D79" s="209" t="s">
        <v>1365</v>
      </c>
      <c r="E79" s="159" t="b">
        <v>1</v>
      </c>
      <c r="F79" s="204" t="s">
        <v>1359</v>
      </c>
      <c r="G79" s="92" t="b">
        <v>1</v>
      </c>
      <c r="H79" s="85" t="s">
        <v>1246</v>
      </c>
      <c r="I79" s="86" t="str">
        <f>IF(K79&gt;1,VLOOKUP(K79,DB!$A$4:$B$500,2,0),"")</f>
        <v>WIBB</v>
      </c>
      <c r="J79" s="87" t="str">
        <f>IF(L79&gt;1,VLOOKUP(L79,DB!$A$4:$B$500,2,0),"")</f>
        <v>WARR</v>
      </c>
      <c r="K79" s="88" t="s">
        <v>211</v>
      </c>
      <c r="L79" s="84" t="s">
        <v>243</v>
      </c>
      <c r="M79" s="81" t="str">
        <f>IF(B79&gt;1,VLOOKUP(B79,DB!$D$4:$F$800,3,0),"")</f>
        <v>BATIK AIR</v>
      </c>
      <c r="N79" s="96"/>
      <c r="O79" s="84" t="str">
        <f t="shared" si="7"/>
        <v/>
      </c>
      <c r="Q79" s="1" t="str">
        <f t="shared" si="8"/>
        <v/>
      </c>
      <c r="R79" s="1" t="str">
        <f t="shared" si="9"/>
        <v/>
      </c>
      <c r="S79" s="1" t="str">
        <f t="shared" si="10"/>
        <v/>
      </c>
      <c r="T79" s="1" t="str">
        <f t="shared" si="11"/>
        <v/>
      </c>
      <c r="U79" s="1" t="str">
        <f t="shared" si="12"/>
        <v/>
      </c>
    </row>
    <row r="80" ht="15.75" customHeight="1">
      <c r="A80" s="71">
        <v>63.0</v>
      </c>
      <c r="B80" s="71" t="s">
        <v>317</v>
      </c>
      <c r="C80" s="71" t="str">
        <f>IF(B80&gt;1,VLOOKUP(B80,DB!$D$4:$E$800,2,0),"")</f>
        <v>A 320</v>
      </c>
      <c r="D80" s="206" t="s">
        <v>1366</v>
      </c>
      <c r="E80" s="160" t="b">
        <v>1</v>
      </c>
      <c r="F80" s="205" t="s">
        <v>1367</v>
      </c>
      <c r="G80" s="94" t="b">
        <v>1</v>
      </c>
      <c r="H80" s="75" t="s">
        <v>1225</v>
      </c>
      <c r="I80" s="76" t="str">
        <f>IF(K80&gt;1,VLOOKUP(K80,DB!$A$4:$B$500,2,0),"")</f>
        <v>WIPP</v>
      </c>
      <c r="J80" s="77" t="str">
        <f>IF(L80&gt;1,VLOOKUP(L80,DB!$A$4:$B$500,2,0),"")</f>
        <v>WAHQ</v>
      </c>
      <c r="K80" s="78" t="s">
        <v>194</v>
      </c>
      <c r="L80" s="74" t="s">
        <v>181</v>
      </c>
      <c r="M80" s="71" t="str">
        <f>IF(B80&gt;1,VLOOKUP(B80,DB!$D$4:$F$800,3,0),"")</f>
        <v>BATIK AIR</v>
      </c>
      <c r="N80" s="13"/>
      <c r="O80" s="74" t="str">
        <f t="shared" si="7"/>
        <v/>
      </c>
      <c r="Q80" s="1" t="str">
        <f t="shared" si="8"/>
        <v/>
      </c>
      <c r="R80" s="1" t="str">
        <f t="shared" si="9"/>
        <v/>
      </c>
      <c r="S80" s="1" t="str">
        <f t="shared" si="10"/>
        <v/>
      </c>
      <c r="T80" s="1" t="str">
        <f t="shared" si="11"/>
        <v/>
      </c>
      <c r="U80" s="1" t="str">
        <f t="shared" si="12"/>
        <v/>
      </c>
    </row>
    <row r="81" ht="15.75" customHeight="1">
      <c r="A81" s="81">
        <v>64.0</v>
      </c>
      <c r="B81" s="81" t="s">
        <v>80</v>
      </c>
      <c r="C81" s="81" t="str">
        <f>IF(B81&gt;1,VLOOKUP(B81,DB!$D$4:$E$800,2,0),"")</f>
        <v>A 320</v>
      </c>
      <c r="D81" s="82">
        <v>0.3701388888888889</v>
      </c>
      <c r="E81" s="159" t="b">
        <v>1</v>
      </c>
      <c r="F81" s="83">
        <v>0.4236111111111111</v>
      </c>
      <c r="G81" s="92" t="b">
        <v>1</v>
      </c>
      <c r="H81" s="85" t="s">
        <v>1236</v>
      </c>
      <c r="I81" s="86" t="str">
        <f>IF(K81&gt;1,VLOOKUP(K81,DB!$A$4:$B$500,2,0),"")</f>
        <v>WARR</v>
      </c>
      <c r="J81" s="87" t="str">
        <f>IF(L81&gt;1,VLOOKUP(L81,DB!$A$4:$B$500,2,0),"")</f>
        <v>WARR</v>
      </c>
      <c r="K81" s="88" t="s">
        <v>237</v>
      </c>
      <c r="L81" s="84" t="s">
        <v>251</v>
      </c>
      <c r="M81" s="81" t="str">
        <f>IF(B81&gt;1,VLOOKUP(B81,DB!$D$4:$F$800,3,0),"")</f>
        <v>BATIK AIR</v>
      </c>
      <c r="N81" s="89"/>
      <c r="O81" s="84" t="str">
        <f t="shared" si="7"/>
        <v/>
      </c>
      <c r="Q81" s="1" t="str">
        <f t="shared" si="8"/>
        <v/>
      </c>
      <c r="R81" s="1" t="str">
        <f t="shared" si="9"/>
        <v/>
      </c>
      <c r="S81" s="1" t="str">
        <f t="shared" si="10"/>
        <v/>
      </c>
      <c r="T81" s="1" t="str">
        <f t="shared" si="11"/>
        <v/>
      </c>
      <c r="U81" s="1" t="str">
        <f t="shared" si="12"/>
        <v/>
      </c>
    </row>
    <row r="82" ht="15.75" customHeight="1">
      <c r="A82" s="71">
        <v>65.0</v>
      </c>
      <c r="B82" s="71" t="s">
        <v>510</v>
      </c>
      <c r="C82" s="71" t="str">
        <f>IF(B82&gt;1,VLOOKUP(B82,DB!$D$4:$E$800,2,0),"")</f>
        <v>ATR 72</v>
      </c>
      <c r="D82" s="72">
        <v>0.3951388888888889</v>
      </c>
      <c r="E82" s="160" t="b">
        <v>1</v>
      </c>
      <c r="F82" s="73">
        <v>0.42986111111111114</v>
      </c>
      <c r="G82" s="94" t="b">
        <v>1</v>
      </c>
      <c r="H82" s="75" t="s">
        <v>1247</v>
      </c>
      <c r="I82" s="76" t="str">
        <f>IF(K82&gt;1,VLOOKUP(K82,DB!$A$4:$B$500,2,0),"")</f>
        <v>WAHH</v>
      </c>
      <c r="J82" s="77" t="str">
        <f>IF(L82&gt;1,VLOOKUP(L82,DB!$A$4:$B$500,2,0),"")</f>
        <v>WAHH</v>
      </c>
      <c r="K82" s="78" t="s">
        <v>593</v>
      </c>
      <c r="L82" s="74" t="s">
        <v>599</v>
      </c>
      <c r="M82" s="71" t="str">
        <f>IF(B82&gt;1,VLOOKUP(B82,DB!$D$4:$F$800,3,0),"")</f>
        <v>CITILINK</v>
      </c>
      <c r="N82" s="79"/>
      <c r="O82" s="74" t="str">
        <f t="shared" si="7"/>
        <v/>
      </c>
      <c r="Q82" s="1" t="str">
        <f t="shared" si="8"/>
        <v/>
      </c>
      <c r="R82" s="1" t="str">
        <f t="shared" si="9"/>
        <v/>
      </c>
      <c r="S82" s="1" t="str">
        <f t="shared" si="10"/>
        <v/>
      </c>
      <c r="T82" s="1" t="str">
        <f t="shared" si="11"/>
        <v/>
      </c>
      <c r="U82" s="1" t="str">
        <f t="shared" si="12"/>
        <v/>
      </c>
    </row>
    <row r="83" ht="15.75" customHeight="1">
      <c r="A83" s="81">
        <v>66.0</v>
      </c>
      <c r="B83" s="81" t="s">
        <v>1149</v>
      </c>
      <c r="C83" s="81" t="str">
        <f>IF(B83&gt;1,VLOOKUP(B83,DB!$D$4:$E$800,2,0),"")</f>
        <v>C 208</v>
      </c>
      <c r="D83" s="209" t="s">
        <v>1360</v>
      </c>
      <c r="E83" s="159" t="b">
        <v>1</v>
      </c>
      <c r="F83" s="83">
        <v>0.3993055555555556</v>
      </c>
      <c r="G83" s="92" t="b">
        <v>1</v>
      </c>
      <c r="H83" s="85" t="s">
        <v>1219</v>
      </c>
      <c r="I83" s="103" t="s">
        <v>1238</v>
      </c>
      <c r="J83" s="84" t="s">
        <v>1238</v>
      </c>
      <c r="K83" s="88"/>
      <c r="L83" s="84"/>
      <c r="M83" s="81" t="s">
        <v>810</v>
      </c>
      <c r="N83" s="96"/>
      <c r="O83" s="84" t="str">
        <f t="shared" si="7"/>
        <v/>
      </c>
      <c r="Q83" s="1" t="str">
        <f t="shared" si="8"/>
        <v/>
      </c>
      <c r="R83" s="1" t="str">
        <f t="shared" si="9"/>
        <v/>
      </c>
      <c r="S83" s="1" t="str">
        <f t="shared" si="10"/>
        <v/>
      </c>
      <c r="T83" s="1" t="str">
        <f t="shared" si="11"/>
        <v/>
      </c>
      <c r="U83" s="1" t="str">
        <f t="shared" si="12"/>
        <v/>
      </c>
    </row>
    <row r="84" ht="15.75" customHeight="1">
      <c r="A84" s="71">
        <v>67.0</v>
      </c>
      <c r="B84" s="71" t="s">
        <v>915</v>
      </c>
      <c r="C84" s="71" t="str">
        <f>IF(B84&gt;1,VLOOKUP(B84,DB!$D$4:$E$800,2,0),"")</f>
        <v>GLEX</v>
      </c>
      <c r="D84" s="72">
        <v>0.3763888888888889</v>
      </c>
      <c r="E84" s="160" t="b">
        <v>1</v>
      </c>
      <c r="F84" s="73">
        <v>0.43125</v>
      </c>
      <c r="G84" s="94" t="b">
        <v>1</v>
      </c>
      <c r="H84" s="75" t="s">
        <v>1249</v>
      </c>
      <c r="I84" s="112" t="s">
        <v>1239</v>
      </c>
      <c r="J84" s="74" t="s">
        <v>91</v>
      </c>
      <c r="K84" s="78"/>
      <c r="L84" s="74"/>
      <c r="M84" s="71" t="s">
        <v>810</v>
      </c>
      <c r="N84" s="79"/>
      <c r="O84" s="74" t="str">
        <f t="shared" si="7"/>
        <v/>
      </c>
      <c r="Q84" s="1" t="str">
        <f t="shared" si="8"/>
        <v/>
      </c>
      <c r="R84" s="1" t="str">
        <f t="shared" si="9"/>
        <v/>
      </c>
      <c r="S84" s="1" t="str">
        <f t="shared" si="10"/>
        <v/>
      </c>
      <c r="T84" s="1" t="str">
        <f t="shared" si="11"/>
        <v/>
      </c>
      <c r="U84" s="1" t="str">
        <f t="shared" si="12"/>
        <v/>
      </c>
    </row>
    <row r="85" ht="15.75" customHeight="1">
      <c r="A85" s="81">
        <v>68.0</v>
      </c>
      <c r="B85" s="81" t="s">
        <v>827</v>
      </c>
      <c r="C85" s="81" t="str">
        <f>IF(B85&gt;1,VLOOKUP(B85,DB!$D$4:$E$800,2,0),"")</f>
        <v>C 208</v>
      </c>
      <c r="D85" s="82">
        <v>0.38263888888888886</v>
      </c>
      <c r="E85" s="159" t="b">
        <v>1</v>
      </c>
      <c r="F85" s="83">
        <v>0.42916666666666664</v>
      </c>
      <c r="G85" s="92" t="b">
        <v>1</v>
      </c>
      <c r="H85" s="85" t="s">
        <v>1256</v>
      </c>
      <c r="I85" s="86" t="str">
        <f>IF(K85&gt;1,VLOOKUP(K85,DB!$A$4:$B$500,2,0),"")</f>
        <v>WICC</v>
      </c>
      <c r="J85" s="87" t="str">
        <f>IF(L85&gt;1,VLOOKUP(L85,DB!$A$4:$B$500,2,0),"")</f>
        <v>WICN</v>
      </c>
      <c r="K85" s="88" t="s">
        <v>670</v>
      </c>
      <c r="L85" s="84" t="s">
        <v>672</v>
      </c>
      <c r="M85" s="81" t="str">
        <f>IF(B85&gt;1,VLOOKUP(B85,DB!$D$4:$F$800,3,0),"")</f>
        <v>SUSI AIR</v>
      </c>
      <c r="N85" s="89"/>
      <c r="O85" s="84" t="str">
        <f t="shared" si="7"/>
        <v/>
      </c>
      <c r="Q85" s="1" t="str">
        <f t="shared" si="8"/>
        <v/>
      </c>
      <c r="R85" s="1" t="str">
        <f t="shared" si="9"/>
        <v/>
      </c>
      <c r="S85" s="1" t="str">
        <f t="shared" si="10"/>
        <v/>
      </c>
      <c r="T85" s="1" t="str">
        <f t="shared" si="11"/>
        <v/>
      </c>
      <c r="U85" s="1" t="str">
        <f t="shared" si="12"/>
        <v/>
      </c>
    </row>
    <row r="86" ht="15.75" customHeight="1">
      <c r="A86" s="71">
        <v>69.0</v>
      </c>
      <c r="B86" s="71" t="s">
        <v>886</v>
      </c>
      <c r="C86" s="71" t="str">
        <f>IF(B86&gt;1,VLOOKUP(B86,DB!$D$4:$E$800,2,0),"")</f>
        <v>B 733</v>
      </c>
      <c r="D86" s="72">
        <v>0.40694444444444444</v>
      </c>
      <c r="E86" s="160" t="b">
        <v>1</v>
      </c>
      <c r="F86" s="73">
        <v>0.5576388888888889</v>
      </c>
      <c r="G86" s="94" t="b">
        <v>1</v>
      </c>
      <c r="H86" s="75" t="s">
        <v>1251</v>
      </c>
      <c r="I86" s="76" t="str">
        <f>IF(K86&gt;1,VLOOKUP(K86,DB!$A$4:$B$500,2,0),"")</f>
        <v>WAGG</v>
      </c>
      <c r="J86" s="77" t="str">
        <f>IF(L86&gt;1,VLOOKUP(L86,DB!$A$4:$B$500,2,0),"")</f>
        <v>WAOO</v>
      </c>
      <c r="K86" s="78" t="s">
        <v>344</v>
      </c>
      <c r="L86" s="74" t="s">
        <v>382</v>
      </c>
      <c r="M86" s="71" t="str">
        <f>IF(B86&gt;1,VLOOKUP(B86,DB!$D$4:$F$800,3,0),"")</f>
        <v>TRIGANA</v>
      </c>
      <c r="N86" s="13"/>
      <c r="O86" s="74" t="str">
        <f t="shared" si="7"/>
        <v/>
      </c>
      <c r="Q86" s="1" t="str">
        <f t="shared" si="8"/>
        <v/>
      </c>
      <c r="R86" s="1" t="str">
        <f t="shared" si="9"/>
        <v/>
      </c>
      <c r="S86" s="1" t="str">
        <f t="shared" si="10"/>
        <v/>
      </c>
      <c r="T86" s="1" t="str">
        <f t="shared" si="11"/>
        <v/>
      </c>
      <c r="U86" s="1" t="str">
        <f t="shared" si="12"/>
        <v/>
      </c>
    </row>
    <row r="87" ht="15.75" customHeight="1">
      <c r="A87" s="81">
        <v>70.0</v>
      </c>
      <c r="B87" s="81" t="s">
        <v>40</v>
      </c>
      <c r="C87" s="81" t="str">
        <f>IF(B87&gt;1,VLOOKUP(B87,DB!$D$4:$E$800,2,0),"")</f>
        <v>B 734</v>
      </c>
      <c r="D87" s="82">
        <v>0.39305555555555555</v>
      </c>
      <c r="E87" s="159" t="b">
        <v>1</v>
      </c>
      <c r="F87" s="83"/>
      <c r="G87" s="92" t="b">
        <v>0</v>
      </c>
      <c r="H87" s="85" t="s">
        <v>1223</v>
      </c>
      <c r="I87" s="103" t="s">
        <v>1252</v>
      </c>
      <c r="J87" s="87" t="str">
        <f>IF(L87&gt;1,VLOOKUP(L87,DB!$A$4:$B$500,2,0),"")</f>
        <v/>
      </c>
      <c r="K87" s="88"/>
      <c r="L87" s="84"/>
      <c r="M87" s="81" t="str">
        <f>IF(B87&gt;1,VLOOKUP(B87,DB!$D$4:$F$800,3,0),"")</f>
        <v>B. B. N.</v>
      </c>
      <c r="N87" s="89"/>
      <c r="O87" s="84" t="str">
        <f t="shared" si="7"/>
        <v>RON</v>
      </c>
      <c r="Q87" s="1" t="str">
        <f t="shared" si="8"/>
        <v>SA04</v>
      </c>
      <c r="R87" s="1" t="str">
        <f t="shared" si="9"/>
        <v>RON</v>
      </c>
      <c r="S87" s="1" t="str">
        <f t="shared" si="10"/>
        <v>B 734</v>
      </c>
      <c r="T87" s="1" t="str">
        <f t="shared" si="11"/>
        <v>PK-BBJ</v>
      </c>
      <c r="U87" s="1" t="str">
        <f t="shared" si="12"/>
        <v>B. B. N.</v>
      </c>
    </row>
    <row r="88" ht="15.75" customHeight="1">
      <c r="A88" s="71">
        <v>71.0</v>
      </c>
      <c r="B88" s="71" t="s">
        <v>801</v>
      </c>
      <c r="C88" s="71" t="str">
        <f>IF(B88&gt;1,VLOOKUP(B88,DB!$D$4:$E$800,2,0),"")</f>
        <v>G 7500</v>
      </c>
      <c r="D88" s="72">
        <v>0.41805555555555557</v>
      </c>
      <c r="E88" s="160" t="b">
        <v>1</v>
      </c>
      <c r="F88" s="73">
        <v>0.47152777777777777</v>
      </c>
      <c r="G88" s="94" t="b">
        <v>1</v>
      </c>
      <c r="H88" s="75" t="s">
        <v>1248</v>
      </c>
      <c r="I88" s="112" t="s">
        <v>1218</v>
      </c>
      <c r="J88" s="74" t="s">
        <v>1258</v>
      </c>
      <c r="K88" s="78"/>
      <c r="L88" s="74"/>
      <c r="M88" s="71" t="str">
        <f>IF(B88&gt;1,VLOOKUP(B88,DB!$D$4:$F$800,3,0),"")</f>
        <v>PREMI</v>
      </c>
      <c r="N88" s="13"/>
      <c r="O88" s="74" t="str">
        <f t="shared" si="7"/>
        <v/>
      </c>
      <c r="Q88" s="1" t="str">
        <f t="shared" si="8"/>
        <v/>
      </c>
      <c r="R88" s="1" t="str">
        <f t="shared" si="9"/>
        <v/>
      </c>
      <c r="S88" s="1" t="str">
        <f t="shared" si="10"/>
        <v/>
      </c>
      <c r="T88" s="1" t="str">
        <f t="shared" si="11"/>
        <v/>
      </c>
      <c r="U88" s="1" t="str">
        <f t="shared" si="12"/>
        <v/>
      </c>
    </row>
    <row r="89" ht="15.75" customHeight="1">
      <c r="A89" s="81">
        <v>72.0</v>
      </c>
      <c r="B89" s="210" t="s">
        <v>780</v>
      </c>
      <c r="C89" s="210" t="str">
        <f>IF(B89&gt;1,VLOOKUP(B89,DB!$D$4:$E$800,2,0),"")</f>
        <v>B 738</v>
      </c>
      <c r="D89" s="82">
        <v>0.43194444444444446</v>
      </c>
      <c r="E89" s="159" t="b">
        <v>1</v>
      </c>
      <c r="F89" s="211">
        <v>0.47708333333333336</v>
      </c>
      <c r="G89" s="92" t="b">
        <v>1</v>
      </c>
      <c r="H89" s="85" t="s">
        <v>1232</v>
      </c>
      <c r="I89" s="103" t="s">
        <v>13</v>
      </c>
      <c r="J89" s="212" t="s">
        <v>283</v>
      </c>
      <c r="K89" s="88"/>
      <c r="L89" s="84"/>
      <c r="M89" s="210" t="str">
        <f>IF(B89&gt;1,VLOOKUP(B89,DB!$D$4:$F$800,3,0),"")</f>
        <v>POLICE</v>
      </c>
      <c r="N89" s="213" t="s">
        <v>1368</v>
      </c>
      <c r="O89" s="84" t="str">
        <f t="shared" si="7"/>
        <v/>
      </c>
      <c r="Q89" s="1" t="str">
        <f t="shared" si="8"/>
        <v/>
      </c>
      <c r="R89" s="1" t="str">
        <f t="shared" si="9"/>
        <v/>
      </c>
      <c r="S89" s="1" t="str">
        <f t="shared" si="10"/>
        <v/>
      </c>
      <c r="T89" s="1" t="str">
        <f t="shared" si="11"/>
        <v/>
      </c>
      <c r="U89" s="1" t="str">
        <f t="shared" si="12"/>
        <v/>
      </c>
    </row>
    <row r="90" ht="15.75" customHeight="1">
      <c r="A90" s="71">
        <v>73.0</v>
      </c>
      <c r="B90" s="71" t="s">
        <v>180</v>
      </c>
      <c r="C90" s="71" t="str">
        <f>IF(B90&gt;1,VLOOKUP(B90,DB!$D$4:$E$800,2,0),"")</f>
        <v>A 320</v>
      </c>
      <c r="D90" s="72">
        <v>0.4388888888888889</v>
      </c>
      <c r="E90" s="160" t="b">
        <v>1</v>
      </c>
      <c r="F90" s="73">
        <v>0.46944444444444444</v>
      </c>
      <c r="G90" s="94" t="b">
        <v>1</v>
      </c>
      <c r="H90" s="75" t="s">
        <v>1246</v>
      </c>
      <c r="I90" s="76" t="str">
        <f>IF(K90&gt;1,VLOOKUP(K90,DB!$A$4:$B$500,2,0),"")</f>
        <v>WARA</v>
      </c>
      <c r="J90" s="77" t="str">
        <f>IF(L90&gt;1,VLOOKUP(L90,DB!$A$4:$B$500,2,0),"")</f>
        <v>WARA</v>
      </c>
      <c r="K90" s="78" t="s">
        <v>295</v>
      </c>
      <c r="L90" s="74" t="s">
        <v>302</v>
      </c>
      <c r="M90" s="71" t="str">
        <f>IF(B90&gt;1,VLOOKUP(B90,DB!$D$4:$F$800,3,0),"")</f>
        <v>BATIK AIR</v>
      </c>
      <c r="N90" s="13"/>
      <c r="O90" s="74" t="str">
        <f t="shared" si="7"/>
        <v/>
      </c>
      <c r="Q90" s="1" t="str">
        <f t="shared" si="8"/>
        <v/>
      </c>
      <c r="R90" s="1" t="str">
        <f t="shared" si="9"/>
        <v/>
      </c>
      <c r="S90" s="1" t="str">
        <f t="shared" si="10"/>
        <v/>
      </c>
      <c r="T90" s="1" t="str">
        <f t="shared" si="11"/>
        <v/>
      </c>
      <c r="U90" s="1" t="str">
        <f t="shared" si="12"/>
        <v/>
      </c>
    </row>
    <row r="91" ht="15.75" customHeight="1">
      <c r="A91" s="81">
        <v>74.0</v>
      </c>
      <c r="B91" s="81" t="s">
        <v>305</v>
      </c>
      <c r="C91" s="81" t="str">
        <f>IF(B91&gt;1,VLOOKUP(B91,DB!$D$4:$E$800,2,0),"")</f>
        <v>A 320</v>
      </c>
      <c r="D91" s="82">
        <v>0.44375</v>
      </c>
      <c r="E91" s="159" t="b">
        <v>1</v>
      </c>
      <c r="F91" s="83">
        <v>0.47291666666666665</v>
      </c>
      <c r="G91" s="92" t="b">
        <v>1</v>
      </c>
      <c r="H91" s="85" t="s">
        <v>1225</v>
      </c>
      <c r="I91" s="86" t="str">
        <f>IF(K91&gt;1,VLOOKUP(K91,DB!$A$4:$B$500,2,0),"")</f>
        <v>WIPP</v>
      </c>
      <c r="J91" s="87" t="str">
        <f>IF(L91&gt;1,VLOOKUP(L91,DB!$A$4:$B$500,2,0),"")</f>
        <v>WAHQ</v>
      </c>
      <c r="K91" s="88" t="s">
        <v>190</v>
      </c>
      <c r="L91" s="84" t="s">
        <v>264</v>
      </c>
      <c r="M91" s="81" t="str">
        <f>IF(B91&gt;1,VLOOKUP(B91,DB!$D$4:$F$800,3,0),"")</f>
        <v>BATIK AIR</v>
      </c>
      <c r="N91" s="96"/>
      <c r="O91" s="84" t="str">
        <f t="shared" si="7"/>
        <v/>
      </c>
      <c r="Q91" s="1" t="str">
        <f t="shared" si="8"/>
        <v/>
      </c>
      <c r="R91" s="1" t="str">
        <f t="shared" si="9"/>
        <v/>
      </c>
      <c r="S91" s="1" t="str">
        <f t="shared" si="10"/>
        <v/>
      </c>
      <c r="T91" s="1" t="str">
        <f t="shared" si="11"/>
        <v/>
      </c>
      <c r="U91" s="1" t="str">
        <f t="shared" si="12"/>
        <v/>
      </c>
    </row>
    <row r="92" ht="15.75" customHeight="1">
      <c r="A92" s="71">
        <v>75.0</v>
      </c>
      <c r="B92" s="71" t="s">
        <v>534</v>
      </c>
      <c r="C92" s="71" t="str">
        <f>IF(B92&gt;1,VLOOKUP(B92,DB!$D$4:$E$800,2,0),"")</f>
        <v>AS 350</v>
      </c>
      <c r="D92" s="72">
        <v>0.40208333333333335</v>
      </c>
      <c r="E92" s="160" t="b">
        <v>1</v>
      </c>
      <c r="F92" s="73">
        <v>0.4777777777777778</v>
      </c>
      <c r="G92" s="94" t="b">
        <v>1</v>
      </c>
      <c r="H92" s="75" t="s">
        <v>1286</v>
      </c>
      <c r="I92" s="112" t="s">
        <v>1218</v>
      </c>
      <c r="J92" s="74" t="s">
        <v>179</v>
      </c>
      <c r="K92" s="78"/>
      <c r="L92" s="74"/>
      <c r="M92" s="71" t="str">
        <f>IF(B92&gt;1,VLOOKUP(B92,DB!$D$4:$F$800,3,0),"")</f>
        <v>DERAZONA</v>
      </c>
      <c r="N92" s="79"/>
      <c r="O92" s="74" t="str">
        <f t="shared" si="7"/>
        <v/>
      </c>
      <c r="Q92" s="1" t="str">
        <f t="shared" si="8"/>
        <v/>
      </c>
      <c r="R92" s="1" t="str">
        <f t="shared" si="9"/>
        <v/>
      </c>
      <c r="S92" s="1" t="str">
        <f t="shared" si="10"/>
        <v/>
      </c>
      <c r="T92" s="1" t="str">
        <f t="shared" si="11"/>
        <v/>
      </c>
      <c r="U92" s="1" t="str">
        <f t="shared" si="12"/>
        <v/>
      </c>
    </row>
    <row r="93" ht="15.75" customHeight="1">
      <c r="A93" s="81">
        <v>76.0</v>
      </c>
      <c r="B93" s="81" t="s">
        <v>1059</v>
      </c>
      <c r="C93" s="81" t="str">
        <f>IF(B93&gt;1,VLOOKUP(B93,DB!$D$4:$E$800,2,0),"")</f>
        <v>C 208</v>
      </c>
      <c r="D93" s="82">
        <v>0.4465277777777778</v>
      </c>
      <c r="E93" s="159" t="b">
        <v>1</v>
      </c>
      <c r="F93" s="83">
        <v>0.6895833333333333</v>
      </c>
      <c r="G93" s="92" t="b">
        <v>1</v>
      </c>
      <c r="H93" s="85" t="s">
        <v>1219</v>
      </c>
      <c r="I93" s="103" t="s">
        <v>1238</v>
      </c>
      <c r="J93" s="84" t="s">
        <v>1238</v>
      </c>
      <c r="K93" s="88"/>
      <c r="L93" s="84"/>
      <c r="M93" s="81" t="str">
        <f>IF(B93&gt;1,VLOOKUP(B93,DB!$D$4:$F$800,3,0),"")</f>
        <v/>
      </c>
      <c r="N93" s="96"/>
      <c r="O93" s="84" t="str">
        <f t="shared" si="7"/>
        <v/>
      </c>
      <c r="Q93" s="1" t="str">
        <f t="shared" si="8"/>
        <v/>
      </c>
      <c r="R93" s="1" t="str">
        <f t="shared" si="9"/>
        <v/>
      </c>
      <c r="S93" s="1" t="str">
        <f t="shared" si="10"/>
        <v/>
      </c>
      <c r="T93" s="1" t="str">
        <f t="shared" si="11"/>
        <v/>
      </c>
      <c r="U93" s="1" t="str">
        <f t="shared" si="12"/>
        <v/>
      </c>
    </row>
    <row r="94" ht="15.75" customHeight="1">
      <c r="A94" s="71">
        <v>77.0</v>
      </c>
      <c r="B94" s="71" t="s">
        <v>760</v>
      </c>
      <c r="C94" s="71" t="str">
        <f>IF(B94&gt;1,VLOOKUP(B94,DB!$D$4:$E$800,2,0),"")</f>
        <v>G 500</v>
      </c>
      <c r="D94" s="72">
        <v>0.44930555555555557</v>
      </c>
      <c r="E94" s="160" t="b">
        <v>1</v>
      </c>
      <c r="F94" s="73">
        <v>0.49722222222222223</v>
      </c>
      <c r="G94" s="94" t="b">
        <v>1</v>
      </c>
      <c r="H94" s="75" t="s">
        <v>1249</v>
      </c>
      <c r="I94" s="112" t="s">
        <v>1218</v>
      </c>
      <c r="J94" s="74" t="s">
        <v>179</v>
      </c>
      <c r="K94" s="78"/>
      <c r="L94" s="74"/>
      <c r="M94" s="71" t="str">
        <f>IF(B94&gt;1,VLOOKUP(B94,DB!$D$4:$F$800,3,0),"")</f>
        <v>JIP</v>
      </c>
      <c r="N94" s="13"/>
      <c r="O94" s="74" t="str">
        <f t="shared" si="7"/>
        <v/>
      </c>
      <c r="Q94" s="1" t="str">
        <f t="shared" si="8"/>
        <v/>
      </c>
      <c r="R94" s="1" t="str">
        <f t="shared" si="9"/>
        <v/>
      </c>
      <c r="S94" s="1" t="str">
        <f t="shared" si="10"/>
        <v/>
      </c>
      <c r="T94" s="1" t="str">
        <f t="shared" si="11"/>
        <v/>
      </c>
      <c r="U94" s="1" t="str">
        <f t="shared" si="12"/>
        <v/>
      </c>
    </row>
    <row r="95" ht="15.75" customHeight="1">
      <c r="A95" s="81">
        <v>78.0</v>
      </c>
      <c r="B95" s="81" t="s">
        <v>880</v>
      </c>
      <c r="C95" s="81" t="str">
        <f>IF(B95&gt;1,VLOOKUP(B95,DB!$D$4:$E$800,2,0),"")</f>
        <v>B 733</v>
      </c>
      <c r="D95" s="82">
        <v>0.46458333333333335</v>
      </c>
      <c r="E95" s="159" t="b">
        <v>1</v>
      </c>
      <c r="F95" s="83">
        <v>0.8951388888888889</v>
      </c>
      <c r="G95" s="92" t="b">
        <v>1</v>
      </c>
      <c r="H95" s="85" t="s">
        <v>1254</v>
      </c>
      <c r="I95" s="86" t="str">
        <f>IF(K95&gt;1,VLOOKUP(K95,DB!$A$4:$B$500,2,0),"")</f>
        <v>WALL</v>
      </c>
      <c r="J95" s="87" t="str">
        <f>IF(L95&gt;1,VLOOKUP(L95,DB!$A$4:$B$500,2,0),"")</f>
        <v>WIMM</v>
      </c>
      <c r="K95" s="88" t="s">
        <v>107</v>
      </c>
      <c r="L95" s="84" t="s">
        <v>134</v>
      </c>
      <c r="M95" s="81" t="str">
        <f>IF(B95&gt;1,VLOOKUP(B95,DB!$D$4:$F$800,3,0),"")</f>
        <v>TRI MG</v>
      </c>
      <c r="N95" s="96"/>
      <c r="O95" s="84" t="str">
        <f t="shared" si="7"/>
        <v/>
      </c>
      <c r="Q95" s="1" t="str">
        <f t="shared" si="8"/>
        <v/>
      </c>
      <c r="R95" s="1" t="str">
        <f t="shared" si="9"/>
        <v/>
      </c>
      <c r="S95" s="1" t="str">
        <f t="shared" si="10"/>
        <v/>
      </c>
      <c r="T95" s="1" t="str">
        <f t="shared" si="11"/>
        <v/>
      </c>
      <c r="U95" s="1" t="str">
        <f t="shared" si="12"/>
        <v/>
      </c>
    </row>
    <row r="96" ht="15.75" customHeight="1">
      <c r="A96" s="71">
        <v>79.0</v>
      </c>
      <c r="B96" s="71" t="s">
        <v>554</v>
      </c>
      <c r="C96" s="71" t="str">
        <f>IF(B96&gt;1,VLOOKUP(B96,DB!$D$4:$E$800,2,0),"")</f>
        <v>B 738</v>
      </c>
      <c r="D96" s="72">
        <v>0.49166666666666664</v>
      </c>
      <c r="E96" s="160" t="b">
        <v>1</v>
      </c>
      <c r="F96" s="73">
        <v>0.5340277777777778</v>
      </c>
      <c r="G96" s="94" t="b">
        <v>1</v>
      </c>
      <c r="H96" s="75" t="s">
        <v>1248</v>
      </c>
      <c r="I96" s="76" t="str">
        <f>IF(K96&gt;1,VLOOKUP(K96,DB!$A$4:$B$500,2,0),"")</f>
        <v>WIMM</v>
      </c>
      <c r="J96" s="77" t="str">
        <f>IF(L96&gt;1,VLOOKUP(L96,DB!$A$4:$B$500,2,0),"")</f>
        <v>WARR</v>
      </c>
      <c r="K96" s="78" t="s">
        <v>79</v>
      </c>
      <c r="L96" s="74" t="s">
        <v>81</v>
      </c>
      <c r="M96" s="71" t="str">
        <f>IF(B96&gt;1,VLOOKUP(B96,DB!$D$4:$F$800,3,0),"")</f>
        <v>GARUDA</v>
      </c>
      <c r="N96" s="79"/>
      <c r="O96" s="74" t="str">
        <f t="shared" si="7"/>
        <v/>
      </c>
      <c r="Q96" s="1" t="str">
        <f t="shared" si="8"/>
        <v/>
      </c>
      <c r="R96" s="1" t="str">
        <f t="shared" si="9"/>
        <v/>
      </c>
      <c r="S96" s="1" t="str">
        <f t="shared" si="10"/>
        <v/>
      </c>
      <c r="T96" s="1" t="str">
        <f t="shared" si="11"/>
        <v/>
      </c>
      <c r="U96" s="1" t="str">
        <f t="shared" si="12"/>
        <v/>
      </c>
    </row>
    <row r="97" ht="15.75" customHeight="1">
      <c r="A97" s="81">
        <v>80.0</v>
      </c>
      <c r="B97" s="81" t="s">
        <v>407</v>
      </c>
      <c r="C97" s="81" t="str">
        <f>IF(B97&gt;1,VLOOKUP(B97,DB!$D$4:$E$800,2,0),"")</f>
        <v>A 320</v>
      </c>
      <c r="D97" s="82">
        <v>0.49444444444444446</v>
      </c>
      <c r="E97" s="159" t="b">
        <v>1</v>
      </c>
      <c r="F97" s="83">
        <v>0.5243055555555556</v>
      </c>
      <c r="G97" s="92" t="b">
        <v>1</v>
      </c>
      <c r="H97" s="85" t="s">
        <v>1246</v>
      </c>
      <c r="I97" s="86" t="str">
        <f>IF(K97&gt;1,VLOOKUP(K97,DB!$A$4:$B$500,2,0),"")</f>
        <v>WIMN</v>
      </c>
      <c r="J97" s="87" t="str">
        <f>IF(L97&gt;1,VLOOKUP(L97,DB!$A$4:$B$500,2,0),"")</f>
        <v>WARA</v>
      </c>
      <c r="K97" s="88" t="s">
        <v>497</v>
      </c>
      <c r="L97" s="84" t="s">
        <v>555</v>
      </c>
      <c r="M97" s="81" t="str">
        <f>IF(B97&gt;1,VLOOKUP(B97,DB!$D$4:$F$800,3,0),"")</f>
        <v>CITILINK</v>
      </c>
      <c r="N97" s="96"/>
      <c r="O97" s="84" t="str">
        <f t="shared" si="7"/>
        <v/>
      </c>
      <c r="Q97" s="1" t="str">
        <f t="shared" si="8"/>
        <v/>
      </c>
      <c r="R97" s="1" t="str">
        <f t="shared" si="9"/>
        <v/>
      </c>
      <c r="S97" s="1" t="str">
        <f t="shared" si="10"/>
        <v/>
      </c>
      <c r="T97" s="1" t="str">
        <f t="shared" si="11"/>
        <v/>
      </c>
      <c r="U97" s="1" t="str">
        <f t="shared" si="12"/>
        <v/>
      </c>
    </row>
    <row r="98" ht="15.75" customHeight="1">
      <c r="A98" s="71">
        <v>81.0</v>
      </c>
      <c r="B98" s="71" t="s">
        <v>968</v>
      </c>
      <c r="C98" s="71" t="str">
        <f>IF(B98&gt;1,VLOOKUP(B98,DB!$D$4:$E$800,2,0),"")</f>
        <v>HK 850</v>
      </c>
      <c r="D98" s="72">
        <v>0.45555555555555555</v>
      </c>
      <c r="E98" s="160" t="b">
        <v>1</v>
      </c>
      <c r="F98" s="73">
        <v>0.49722222222222223</v>
      </c>
      <c r="G98" s="94" t="b">
        <v>1</v>
      </c>
      <c r="H98" s="75" t="s">
        <v>1250</v>
      </c>
      <c r="I98" s="112" t="s">
        <v>1319</v>
      </c>
      <c r="J98" s="74" t="s">
        <v>1232</v>
      </c>
      <c r="K98" s="78"/>
      <c r="L98" s="74"/>
      <c r="M98" s="71" t="str">
        <f>IF(B98&gt;1,VLOOKUP(B98,DB!$D$4:$F$800,3,0),"")</f>
        <v/>
      </c>
      <c r="N98" s="13"/>
      <c r="O98" s="74" t="str">
        <f t="shared" si="7"/>
        <v/>
      </c>
      <c r="Q98" s="1" t="str">
        <f t="shared" si="8"/>
        <v/>
      </c>
      <c r="R98" s="1" t="str">
        <f t="shared" si="9"/>
        <v/>
      </c>
      <c r="S98" s="1" t="str">
        <f t="shared" si="10"/>
        <v/>
      </c>
      <c r="T98" s="1" t="str">
        <f t="shared" si="11"/>
        <v/>
      </c>
      <c r="U98" s="1" t="str">
        <f t="shared" si="12"/>
        <v/>
      </c>
    </row>
    <row r="99" ht="15.75" customHeight="1">
      <c r="A99" s="81">
        <v>82.0</v>
      </c>
      <c r="B99" s="81" t="s">
        <v>34</v>
      </c>
      <c r="C99" s="81" t="str">
        <f>IF(B99&gt;1,VLOOKUP(B99,DB!$D$4:$E$800,2,0),"")</f>
        <v>B 733</v>
      </c>
      <c r="D99" s="82">
        <v>0.47638888888888886</v>
      </c>
      <c r="E99" s="159" t="b">
        <v>1</v>
      </c>
      <c r="F99" s="83">
        <v>0.5930555555555556</v>
      </c>
      <c r="G99" s="92" t="b">
        <v>1</v>
      </c>
      <c r="H99" s="85" t="s">
        <v>1252</v>
      </c>
      <c r="I99" s="103" t="s">
        <v>33</v>
      </c>
      <c r="J99" s="84" t="s">
        <v>61</v>
      </c>
      <c r="K99" s="88"/>
      <c r="L99" s="84"/>
      <c r="M99" s="81" t="str">
        <f>IF(B99&gt;1,VLOOKUP(B99,DB!$D$4:$F$800,3,0),"")</f>
        <v>AIRNESIA</v>
      </c>
      <c r="N99" s="89"/>
      <c r="O99" s="84" t="str">
        <f t="shared" si="7"/>
        <v/>
      </c>
      <c r="Q99" s="1" t="str">
        <f t="shared" si="8"/>
        <v/>
      </c>
      <c r="R99" s="1" t="str">
        <f t="shared" si="9"/>
        <v/>
      </c>
      <c r="S99" s="1" t="str">
        <f t="shared" si="10"/>
        <v/>
      </c>
      <c r="T99" s="1" t="str">
        <f t="shared" si="11"/>
        <v/>
      </c>
      <c r="U99" s="1" t="str">
        <f t="shared" si="12"/>
        <v/>
      </c>
    </row>
    <row r="100" ht="15.75" customHeight="1">
      <c r="A100" s="71">
        <v>83.0</v>
      </c>
      <c r="B100" s="71" t="s">
        <v>1149</v>
      </c>
      <c r="C100" s="71" t="str">
        <f>IF(B100&gt;1,VLOOKUP(B100,DB!$D$4:$E$800,2,0),"")</f>
        <v>C 208</v>
      </c>
      <c r="D100" s="72">
        <v>0.4986111111111111</v>
      </c>
      <c r="E100" s="160" t="b">
        <v>1</v>
      </c>
      <c r="F100" s="73">
        <v>0.7576388888888889</v>
      </c>
      <c r="G100" s="94" t="b">
        <v>1</v>
      </c>
      <c r="H100" s="75" t="s">
        <v>1217</v>
      </c>
      <c r="I100" s="112" t="s">
        <v>1238</v>
      </c>
      <c r="J100" s="74" t="s">
        <v>1238</v>
      </c>
      <c r="K100" s="78"/>
      <c r="L100" s="74"/>
      <c r="M100" s="71" t="str">
        <f>IF(B100&gt;1,VLOOKUP(B100,DB!$D$4:$F$800,3,0),"")</f>
        <v/>
      </c>
      <c r="N100" s="79"/>
      <c r="O100" s="74" t="str">
        <f t="shared" si="7"/>
        <v/>
      </c>
      <c r="Q100" s="1" t="str">
        <f t="shared" si="8"/>
        <v/>
      </c>
      <c r="R100" s="1" t="str">
        <f t="shared" si="9"/>
        <v/>
      </c>
      <c r="S100" s="1" t="str">
        <f t="shared" si="10"/>
        <v/>
      </c>
      <c r="T100" s="1" t="str">
        <f t="shared" si="11"/>
        <v/>
      </c>
      <c r="U100" s="1" t="str">
        <f t="shared" si="12"/>
        <v/>
      </c>
    </row>
    <row r="101" ht="15.75" customHeight="1">
      <c r="A101" s="81">
        <v>84.0</v>
      </c>
      <c r="B101" s="81" t="s">
        <v>826</v>
      </c>
      <c r="C101" s="81" t="str">
        <f>IF(B101&gt;1,VLOOKUP(B101,DB!$D$4:$E$800,2,0),"")</f>
        <v>AVANTI</v>
      </c>
      <c r="D101" s="82">
        <v>0.4875</v>
      </c>
      <c r="E101" s="159" t="b">
        <v>1</v>
      </c>
      <c r="F101" s="83">
        <v>0.5486111111111112</v>
      </c>
      <c r="G101" s="92" t="b">
        <v>1</v>
      </c>
      <c r="H101" s="85" t="s">
        <v>1229</v>
      </c>
      <c r="I101" s="103" t="s">
        <v>1356</v>
      </c>
      <c r="J101" s="84" t="s">
        <v>480</v>
      </c>
      <c r="K101" s="88"/>
      <c r="L101" s="84"/>
      <c r="M101" s="81" t="str">
        <f>IF(B101&gt;1,VLOOKUP(B101,DB!$D$4:$F$800,3,0),"")</f>
        <v>SUSI AIR</v>
      </c>
      <c r="N101" s="89"/>
      <c r="O101" s="84" t="str">
        <f t="shared" si="7"/>
        <v/>
      </c>
      <c r="Q101" s="1" t="str">
        <f t="shared" si="8"/>
        <v/>
      </c>
      <c r="R101" s="1" t="str">
        <f t="shared" si="9"/>
        <v/>
      </c>
      <c r="S101" s="1" t="str">
        <f t="shared" si="10"/>
        <v/>
      </c>
      <c r="T101" s="1" t="str">
        <f t="shared" si="11"/>
        <v/>
      </c>
      <c r="U101" s="1" t="str">
        <f t="shared" si="12"/>
        <v/>
      </c>
    </row>
    <row r="102" ht="15.75" customHeight="1">
      <c r="A102" s="71">
        <v>85.0</v>
      </c>
      <c r="B102" s="71" t="s">
        <v>960</v>
      </c>
      <c r="C102" s="71" t="str">
        <f>IF(B102&gt;1,VLOOKUP(B102,DB!$D$4:$E$800,2,0),"")</f>
        <v>EMB 135</v>
      </c>
      <c r="D102" s="72">
        <v>0.4951388888888889</v>
      </c>
      <c r="E102" s="160" t="b">
        <v>1</v>
      </c>
      <c r="F102" s="73">
        <v>0.5680555555555555</v>
      </c>
      <c r="G102" s="94" t="b">
        <v>1</v>
      </c>
      <c r="H102" s="75" t="s">
        <v>1236</v>
      </c>
      <c r="I102" s="112" t="s">
        <v>1218</v>
      </c>
      <c r="J102" s="74" t="s">
        <v>13</v>
      </c>
      <c r="K102" s="78"/>
      <c r="L102" s="74"/>
      <c r="M102" s="71" t="s">
        <v>810</v>
      </c>
      <c r="N102" s="13"/>
      <c r="O102" s="74" t="str">
        <f t="shared" si="7"/>
        <v/>
      </c>
      <c r="Q102" s="1" t="str">
        <f t="shared" si="8"/>
        <v/>
      </c>
      <c r="R102" s="1" t="str">
        <f t="shared" si="9"/>
        <v/>
      </c>
      <c r="S102" s="1" t="str">
        <f t="shared" si="10"/>
        <v/>
      </c>
      <c r="T102" s="1" t="str">
        <f t="shared" si="11"/>
        <v/>
      </c>
      <c r="U102" s="1" t="str">
        <f t="shared" si="12"/>
        <v/>
      </c>
    </row>
    <row r="103" ht="15.75" customHeight="1">
      <c r="A103" s="81">
        <v>86.0</v>
      </c>
      <c r="B103" s="81" t="s">
        <v>317</v>
      </c>
      <c r="C103" s="81" t="str">
        <f>IF(B103&gt;1,VLOOKUP(B103,DB!$D$4:$E$800,2,0),"")</f>
        <v>A 320</v>
      </c>
      <c r="D103" s="82">
        <v>0.5055555555555555</v>
      </c>
      <c r="E103" s="159" t="b">
        <v>1</v>
      </c>
      <c r="F103" s="83">
        <v>0.5416666666666666</v>
      </c>
      <c r="G103" s="92" t="b">
        <v>1</v>
      </c>
      <c r="H103" s="85" t="s">
        <v>1225</v>
      </c>
      <c r="I103" s="86" t="str">
        <f>IF(K103&gt;1,VLOOKUP(K103,DB!$A$4:$B$500,2,0),"")</f>
        <v>WAHQ</v>
      </c>
      <c r="J103" s="87" t="str">
        <f>IF(L103&gt;1,VLOOKUP(L103,DB!$A$4:$B$500,2,0),"")</f>
        <v>WAHI</v>
      </c>
      <c r="K103" s="88" t="s">
        <v>178</v>
      </c>
      <c r="L103" s="84" t="s">
        <v>276</v>
      </c>
      <c r="M103" s="81" t="str">
        <f>IF(B103&gt;1,VLOOKUP(B103,DB!$D$4:$F$800,3,0),"")</f>
        <v>BATIK AIR</v>
      </c>
      <c r="N103" s="96"/>
      <c r="O103" s="84" t="str">
        <f t="shared" si="7"/>
        <v/>
      </c>
      <c r="Q103" s="1" t="str">
        <f t="shared" si="8"/>
        <v/>
      </c>
      <c r="R103" s="1" t="str">
        <f t="shared" si="9"/>
        <v/>
      </c>
      <c r="S103" s="1" t="str">
        <f t="shared" si="10"/>
        <v/>
      </c>
      <c r="T103" s="1" t="str">
        <f t="shared" si="11"/>
        <v/>
      </c>
      <c r="U103" s="1" t="str">
        <f t="shared" si="12"/>
        <v/>
      </c>
    </row>
    <row r="104" ht="15.75" customHeight="1">
      <c r="A104" s="71">
        <v>87.0</v>
      </c>
      <c r="B104" s="71" t="s">
        <v>322</v>
      </c>
      <c r="C104" s="71" t="str">
        <f>IF(B104&gt;1,VLOOKUP(B104,DB!$D$4:$E$800,2,0),"")</f>
        <v>A 320</v>
      </c>
      <c r="D104" s="72">
        <v>0.5076388888888889</v>
      </c>
      <c r="E104" s="160" t="b">
        <v>1</v>
      </c>
      <c r="F104" s="73">
        <v>0.5381944444444444</v>
      </c>
      <c r="G104" s="94" t="b">
        <v>1</v>
      </c>
      <c r="H104" s="75" t="s">
        <v>1227</v>
      </c>
      <c r="I104" s="76" t="str">
        <f>IF(K104&gt;1,VLOOKUP(K104,DB!$A$4:$B$500,2,0),"")</f>
        <v>WARR</v>
      </c>
      <c r="J104" s="77" t="str">
        <f>IF(L104&gt;1,VLOOKUP(L104,DB!$A$4:$B$500,2,0),"")</f>
        <v>WIPP</v>
      </c>
      <c r="K104" s="78" t="s">
        <v>249</v>
      </c>
      <c r="L104" s="74" t="s">
        <v>183</v>
      </c>
      <c r="M104" s="71" t="str">
        <f>IF(B104&gt;1,VLOOKUP(B104,DB!$D$4:$F$800,3,0),"")</f>
        <v>BATIK AIR</v>
      </c>
      <c r="N104" s="13"/>
      <c r="O104" s="74" t="str">
        <f t="shared" si="7"/>
        <v/>
      </c>
      <c r="Q104" s="1" t="str">
        <f t="shared" si="8"/>
        <v/>
      </c>
      <c r="R104" s="1" t="str">
        <f t="shared" si="9"/>
        <v/>
      </c>
      <c r="S104" s="1" t="str">
        <f t="shared" si="10"/>
        <v/>
      </c>
      <c r="T104" s="1" t="str">
        <f t="shared" si="11"/>
        <v/>
      </c>
      <c r="U104" s="1" t="str">
        <f t="shared" si="12"/>
        <v/>
      </c>
    </row>
    <row r="105" ht="15.75" customHeight="1">
      <c r="A105" s="81">
        <v>88.0</v>
      </c>
      <c r="B105" s="81" t="s">
        <v>292</v>
      </c>
      <c r="C105" s="81" t="str">
        <f>IF(B105&gt;1,VLOOKUP(B105,DB!$D$4:$E$800,2,0),"")</f>
        <v>A 320</v>
      </c>
      <c r="D105" s="82">
        <v>0.5111111111111111</v>
      </c>
      <c r="E105" s="159" t="b">
        <v>1</v>
      </c>
      <c r="F105" s="83">
        <v>0.5506944444444445</v>
      </c>
      <c r="G105" s="92" t="b">
        <v>1</v>
      </c>
      <c r="H105" s="85" t="s">
        <v>1253</v>
      </c>
      <c r="I105" s="86" t="str">
        <f>IF(K105&gt;1,VLOOKUP(K105,DB!$A$4:$B$500,2,0),"")</f>
        <v>WAHI</v>
      </c>
      <c r="J105" s="87" t="str">
        <f>IF(L105&gt;1,VLOOKUP(L105,DB!$A$4:$B$500,2,0),"")</f>
        <v>WARR</v>
      </c>
      <c r="K105" s="88" t="s">
        <v>278</v>
      </c>
      <c r="L105" s="84" t="s">
        <v>247</v>
      </c>
      <c r="M105" s="81" t="str">
        <f>IF(B105&gt;1,VLOOKUP(B105,DB!$D$4:$F$800,3,0),"")</f>
        <v>BATIK AIR</v>
      </c>
      <c r="N105" s="96"/>
      <c r="O105" s="84" t="str">
        <f t="shared" si="7"/>
        <v/>
      </c>
      <c r="Q105" s="1" t="str">
        <f t="shared" si="8"/>
        <v/>
      </c>
      <c r="R105" s="1" t="str">
        <f t="shared" si="9"/>
        <v/>
      </c>
      <c r="S105" s="1" t="str">
        <f t="shared" si="10"/>
        <v/>
      </c>
      <c r="T105" s="1" t="str">
        <f t="shared" si="11"/>
        <v/>
      </c>
      <c r="U105" s="1" t="str">
        <f t="shared" si="12"/>
        <v/>
      </c>
    </row>
    <row r="106" ht="15.75" customHeight="1">
      <c r="A106" s="71">
        <v>89.0</v>
      </c>
      <c r="B106" s="219" t="s">
        <v>968</v>
      </c>
      <c r="C106" s="219" t="str">
        <f>IF(B106&gt;1,VLOOKUP(B106,DB!$D$4:$E$800,2,0),"")</f>
        <v>HK 850</v>
      </c>
      <c r="D106" s="72">
        <v>0.4979166666666667</v>
      </c>
      <c r="E106" s="160" t="b">
        <v>1</v>
      </c>
      <c r="F106" s="220">
        <v>0.5506944444444445</v>
      </c>
      <c r="G106" s="94" t="b">
        <v>1</v>
      </c>
      <c r="H106" s="75" t="s">
        <v>1232</v>
      </c>
      <c r="I106" s="112" t="s">
        <v>1250</v>
      </c>
      <c r="J106" s="221" t="s">
        <v>1369</v>
      </c>
      <c r="K106" s="78"/>
      <c r="L106" s="74"/>
      <c r="M106" s="219" t="s">
        <v>1214</v>
      </c>
      <c r="N106" s="222" t="s">
        <v>1370</v>
      </c>
      <c r="O106" s="74" t="str">
        <f t="shared" si="7"/>
        <v/>
      </c>
      <c r="Q106" s="1" t="str">
        <f t="shared" si="8"/>
        <v/>
      </c>
      <c r="R106" s="1" t="str">
        <f t="shared" si="9"/>
        <v/>
      </c>
      <c r="S106" s="1" t="str">
        <f t="shared" si="10"/>
        <v/>
      </c>
      <c r="T106" s="1" t="str">
        <f t="shared" si="11"/>
        <v/>
      </c>
      <c r="U106" s="1" t="str">
        <f t="shared" si="12"/>
        <v/>
      </c>
    </row>
    <row r="107" ht="15.75" customHeight="1">
      <c r="A107" s="81">
        <v>90.0</v>
      </c>
      <c r="B107" s="81" t="s">
        <v>871</v>
      </c>
      <c r="C107" s="81" t="str">
        <f>IF(B107&gt;1,VLOOKUP(B107,DB!$D$4:$E$800,2,0),"")</f>
        <v>G VII</v>
      </c>
      <c r="D107" s="82">
        <v>0.5006944444444444</v>
      </c>
      <c r="E107" s="159" t="b">
        <v>1</v>
      </c>
      <c r="F107" s="83">
        <v>0.6</v>
      </c>
      <c r="G107" s="92" t="b">
        <v>1</v>
      </c>
      <c r="H107" s="85" t="s">
        <v>1255</v>
      </c>
      <c r="I107" s="103" t="s">
        <v>1218</v>
      </c>
      <c r="J107" s="84" t="s">
        <v>1371</v>
      </c>
      <c r="K107" s="88"/>
      <c r="L107" s="84"/>
      <c r="M107" s="81" t="str">
        <f>IF(B107&gt;1,VLOOKUP(B107,DB!$D$4:$F$800,3,0),"")</f>
        <v>TRAVIRA</v>
      </c>
      <c r="N107" s="89"/>
      <c r="O107" s="84" t="str">
        <f t="shared" si="7"/>
        <v/>
      </c>
      <c r="Q107" s="1" t="str">
        <f t="shared" si="8"/>
        <v/>
      </c>
      <c r="R107" s="1" t="str">
        <f t="shared" si="9"/>
        <v/>
      </c>
      <c r="S107" s="1" t="str">
        <f t="shared" si="10"/>
        <v/>
      </c>
      <c r="T107" s="1" t="str">
        <f t="shared" si="11"/>
        <v/>
      </c>
      <c r="U107" s="1" t="str">
        <f t="shared" si="12"/>
        <v/>
      </c>
    </row>
    <row r="108" ht="15.75" customHeight="1">
      <c r="A108" s="71">
        <v>91.0</v>
      </c>
      <c r="B108" s="71" t="s">
        <v>892</v>
      </c>
      <c r="C108" s="71" t="str">
        <f>IF(B108&gt;1,VLOOKUP(B108,DB!$D$4:$E$800,2,0),"")</f>
        <v>B 733</v>
      </c>
      <c r="D108" s="72">
        <v>0.5319444444444444</v>
      </c>
      <c r="E108" s="160" t="b">
        <v>1</v>
      </c>
      <c r="F108" s="73">
        <v>0.5840277777777778</v>
      </c>
      <c r="G108" s="94" t="b">
        <v>1</v>
      </c>
      <c r="H108" s="75" t="s">
        <v>1246</v>
      </c>
      <c r="I108" s="76" t="str">
        <f>IF(K108&gt;1,VLOOKUP(K108,DB!$A$4:$B$500,2,0),"")</f>
        <v>WIOO</v>
      </c>
      <c r="J108" s="74" t="s">
        <v>1253</v>
      </c>
      <c r="K108" s="78" t="s">
        <v>432</v>
      </c>
      <c r="L108" s="74"/>
      <c r="M108" s="71" t="str">
        <f>IF(B108&gt;1,VLOOKUP(B108,DB!$D$4:$F$800,3,0),"")</f>
        <v>TRIGANA</v>
      </c>
      <c r="N108" s="79"/>
      <c r="O108" s="74" t="str">
        <f t="shared" si="7"/>
        <v/>
      </c>
      <c r="Q108" s="1" t="str">
        <f t="shared" si="8"/>
        <v/>
      </c>
      <c r="R108" s="1" t="str">
        <f t="shared" si="9"/>
        <v/>
      </c>
      <c r="S108" s="1" t="str">
        <f t="shared" si="10"/>
        <v/>
      </c>
      <c r="T108" s="1" t="str">
        <f t="shared" si="11"/>
        <v/>
      </c>
      <c r="U108" s="1" t="str">
        <f t="shared" si="12"/>
        <v/>
      </c>
    </row>
    <row r="109" ht="15.75" customHeight="1">
      <c r="A109" s="81">
        <v>92.0</v>
      </c>
      <c r="B109" s="81" t="s">
        <v>326</v>
      </c>
      <c r="C109" s="81" t="str">
        <f>IF(B109&gt;1,VLOOKUP(B109,DB!$D$4:$E$800,2,0),"")</f>
        <v>A 320</v>
      </c>
      <c r="D109" s="82">
        <v>0.5368055555555555</v>
      </c>
      <c r="E109" s="159" t="b">
        <v>1</v>
      </c>
      <c r="F109" s="83">
        <v>0.5722222222222222</v>
      </c>
      <c r="G109" s="92" t="b">
        <v>1</v>
      </c>
      <c r="H109" s="85" t="s">
        <v>1247</v>
      </c>
      <c r="I109" s="86" t="str">
        <f>IF(K109&gt;1,VLOOKUP(K109,DB!$A$4:$B$500,2,0),"")</f>
        <v>WAHS</v>
      </c>
      <c r="J109" s="87" t="str">
        <f>IF(L109&gt;1,VLOOKUP(L109,DB!$A$4:$B$500,2,0),"")</f>
        <v>WIMM</v>
      </c>
      <c r="K109" s="88" t="s">
        <v>287</v>
      </c>
      <c r="L109" s="84" t="s">
        <v>172</v>
      </c>
      <c r="M109" s="81" t="str">
        <f>IF(B109&gt;1,VLOOKUP(B109,DB!$D$4:$F$800,3,0),"")</f>
        <v>BATIK AIR</v>
      </c>
      <c r="N109" s="89"/>
      <c r="O109" s="84" t="str">
        <f t="shared" si="7"/>
        <v/>
      </c>
      <c r="Q109" s="1" t="str">
        <f t="shared" si="8"/>
        <v/>
      </c>
      <c r="R109" s="1" t="str">
        <f t="shared" si="9"/>
        <v/>
      </c>
      <c r="S109" s="1" t="str">
        <f t="shared" si="10"/>
        <v/>
      </c>
      <c r="T109" s="1" t="str">
        <f t="shared" si="11"/>
        <v/>
      </c>
      <c r="U109" s="1" t="str">
        <f t="shared" si="12"/>
        <v/>
      </c>
    </row>
    <row r="110" ht="15.75" customHeight="1">
      <c r="A110" s="71">
        <v>93.0</v>
      </c>
      <c r="B110" s="71" t="s">
        <v>827</v>
      </c>
      <c r="C110" s="71" t="str">
        <f>IF(B110&gt;1,VLOOKUP(B110,DB!$D$4:$E$800,2,0),"")</f>
        <v>C 208</v>
      </c>
      <c r="D110" s="72">
        <v>0.5368055555555555</v>
      </c>
      <c r="E110" s="160" t="b">
        <v>1</v>
      </c>
      <c r="F110" s="73">
        <v>0.56875</v>
      </c>
      <c r="G110" s="94" t="b">
        <v>1</v>
      </c>
      <c r="H110" s="75" t="s">
        <v>1229</v>
      </c>
      <c r="I110" s="76" t="str">
        <f>IF(K110&gt;1,VLOOKUP(K110,DB!$A$4:$B$500,2,0),"")</f>
        <v>WICN</v>
      </c>
      <c r="J110" s="77" t="str">
        <f>IF(L110&gt;1,VLOOKUP(L110,DB!$A$4:$B$500,2,0),"")</f>
        <v>WICC</v>
      </c>
      <c r="K110" s="78" t="s">
        <v>674</v>
      </c>
      <c r="L110" s="74" t="s">
        <v>668</v>
      </c>
      <c r="M110" s="71" t="str">
        <f>IF(B110&gt;1,VLOOKUP(B110,DB!$D$4:$F$800,3,0),"")</f>
        <v>SUSI AIR</v>
      </c>
      <c r="N110" s="13"/>
      <c r="O110" s="74" t="str">
        <f t="shared" si="7"/>
        <v/>
      </c>
      <c r="Q110" s="1" t="str">
        <f t="shared" si="8"/>
        <v/>
      </c>
      <c r="R110" s="1" t="str">
        <f t="shared" si="9"/>
        <v/>
      </c>
      <c r="S110" s="1" t="str">
        <f t="shared" si="10"/>
        <v/>
      </c>
      <c r="T110" s="1" t="str">
        <f t="shared" si="11"/>
        <v/>
      </c>
      <c r="U110" s="1" t="str">
        <f t="shared" si="12"/>
        <v/>
      </c>
    </row>
    <row r="111" ht="15.75" customHeight="1">
      <c r="A111" s="81">
        <v>94.0</v>
      </c>
      <c r="B111" s="81" t="s">
        <v>762</v>
      </c>
      <c r="C111" s="81" t="str">
        <f>IF(B111&gt;1,VLOOKUP(B111,DB!$D$4:$E$800,2,0),"")</f>
        <v>G IV</v>
      </c>
      <c r="D111" s="82">
        <v>0.5513888888888889</v>
      </c>
      <c r="E111" s="159" t="b">
        <v>1</v>
      </c>
      <c r="F111" s="83">
        <v>0.6402777777777777</v>
      </c>
      <c r="G111" s="92" t="b">
        <v>1</v>
      </c>
      <c r="H111" s="85" t="s">
        <v>1249</v>
      </c>
      <c r="I111" s="103" t="s">
        <v>1326</v>
      </c>
      <c r="J111" s="84" t="s">
        <v>1239</v>
      </c>
      <c r="K111" s="88"/>
      <c r="L111" s="84"/>
      <c r="M111" s="81" t="str">
        <f>IF(B111&gt;1,VLOOKUP(B111,DB!$D$4:$F$800,3,0),"")</f>
        <v>JIP</v>
      </c>
      <c r="N111" s="89"/>
      <c r="O111" s="84" t="str">
        <f t="shared" si="7"/>
        <v/>
      </c>
      <c r="Q111" s="1" t="str">
        <f t="shared" si="8"/>
        <v/>
      </c>
      <c r="R111" s="1" t="str">
        <f t="shared" si="9"/>
        <v/>
      </c>
      <c r="S111" s="1" t="str">
        <f t="shared" si="10"/>
        <v/>
      </c>
      <c r="T111" s="1" t="str">
        <f t="shared" si="11"/>
        <v/>
      </c>
      <c r="U111" s="1" t="str">
        <f t="shared" si="12"/>
        <v/>
      </c>
    </row>
    <row r="112" ht="15.75" customHeight="1">
      <c r="A112" s="71">
        <v>95.0</v>
      </c>
      <c r="B112" s="71" t="s">
        <v>753</v>
      </c>
      <c r="C112" s="71" t="str">
        <f>IF(B112&gt;1,VLOOKUP(B112,DB!$D$4:$E$800,2,0),"")</f>
        <v>CT 680</v>
      </c>
      <c r="D112" s="72">
        <v>0.5541666666666667</v>
      </c>
      <c r="E112" s="160" t="b">
        <v>1</v>
      </c>
      <c r="F112" s="73">
        <v>0.6041666666666666</v>
      </c>
      <c r="G112" s="94" t="b">
        <v>1</v>
      </c>
      <c r="H112" s="75" t="s">
        <v>1216</v>
      </c>
      <c r="I112" s="112" t="s">
        <v>1326</v>
      </c>
      <c r="J112" s="74" t="s">
        <v>1213</v>
      </c>
      <c r="K112" s="78"/>
      <c r="L112" s="74"/>
      <c r="M112" s="71" t="str">
        <f>IF(B112&gt;1,VLOOKUP(B112,DB!$D$4:$F$800,3,0),"")</f>
        <v>JIP</v>
      </c>
      <c r="N112" s="79"/>
      <c r="O112" s="74" t="str">
        <f t="shared" si="7"/>
        <v/>
      </c>
      <c r="Q112" s="1" t="str">
        <f t="shared" si="8"/>
        <v/>
      </c>
      <c r="R112" s="1" t="str">
        <f t="shared" si="9"/>
        <v/>
      </c>
      <c r="S112" s="1" t="str">
        <f t="shared" si="10"/>
        <v/>
      </c>
      <c r="T112" s="1" t="str">
        <f t="shared" si="11"/>
        <v/>
      </c>
      <c r="U112" s="1" t="str">
        <f t="shared" si="12"/>
        <v/>
      </c>
    </row>
    <row r="113" ht="15.75" customHeight="1">
      <c r="A113" s="81">
        <v>96.0</v>
      </c>
      <c r="B113" s="81" t="s">
        <v>540</v>
      </c>
      <c r="C113" s="81" t="str">
        <f>IF(B113&gt;1,VLOOKUP(B113,DB!$D$4:$E$800,2,0),"")</f>
        <v>ATR 72</v>
      </c>
      <c r="D113" s="82">
        <v>0.5576388888888889</v>
      </c>
      <c r="E113" s="159" t="b">
        <v>1</v>
      </c>
      <c r="F113" s="83">
        <v>0.5972222222222222</v>
      </c>
      <c r="G113" s="92" t="b">
        <v>1</v>
      </c>
      <c r="H113" s="85" t="s">
        <v>1225</v>
      </c>
      <c r="I113" s="86" t="str">
        <f>IF(K113&gt;1,VLOOKUP(K113,DB!$A$4:$B$500,2,0),"")</f>
        <v>WAHH</v>
      </c>
      <c r="J113" s="87" t="str">
        <f>IF(L113&gt;1,VLOOKUP(L113,DB!$A$4:$B$500,2,0),"")</f>
        <v>WAHH</v>
      </c>
      <c r="K113" s="88" t="s">
        <v>484</v>
      </c>
      <c r="L113" s="84" t="s">
        <v>486</v>
      </c>
      <c r="M113" s="81" t="str">
        <f>IF(B113&gt;1,VLOOKUP(B113,DB!$D$4:$F$800,3,0),"")</f>
        <v>FLY JAYA</v>
      </c>
      <c r="N113" s="96"/>
      <c r="O113" s="84" t="str">
        <f t="shared" si="7"/>
        <v/>
      </c>
      <c r="Q113" s="1" t="str">
        <f t="shared" si="8"/>
        <v/>
      </c>
      <c r="R113" s="1" t="str">
        <f t="shared" si="9"/>
        <v/>
      </c>
      <c r="S113" s="1" t="str">
        <f t="shared" si="10"/>
        <v/>
      </c>
      <c r="T113" s="1" t="str">
        <f t="shared" si="11"/>
        <v/>
      </c>
      <c r="U113" s="1" t="str">
        <f t="shared" si="12"/>
        <v/>
      </c>
    </row>
    <row r="114" ht="15.75" customHeight="1">
      <c r="A114" s="71">
        <v>97.0</v>
      </c>
      <c r="B114" s="71" t="s">
        <v>510</v>
      </c>
      <c r="C114" s="71" t="str">
        <f>IF(B114&gt;1,VLOOKUP(B114,DB!$D$4:$E$800,2,0),"")</f>
        <v>ATR 72</v>
      </c>
      <c r="D114" s="72">
        <v>0.5666666666666667</v>
      </c>
      <c r="E114" s="160" t="b">
        <v>1</v>
      </c>
      <c r="F114" s="73">
        <v>0.5868055555555556</v>
      </c>
      <c r="G114" s="94" t="b">
        <v>1</v>
      </c>
      <c r="H114" s="75" t="s">
        <v>1250</v>
      </c>
      <c r="I114" s="76" t="str">
        <f>IF(K114&gt;1,VLOOKUP(K114,DB!$A$4:$B$500,2,0),"")</f>
        <v>WAHH</v>
      </c>
      <c r="J114" s="77" t="str">
        <f>IF(L114&gt;1,VLOOKUP(L114,DB!$A$4:$B$500,2,0),"")</f>
        <v>WAHH</v>
      </c>
      <c r="K114" s="78" t="s">
        <v>597</v>
      </c>
      <c r="L114" s="74" t="s">
        <v>595</v>
      </c>
      <c r="M114" s="71" t="str">
        <f>IF(B114&gt;1,VLOOKUP(B114,DB!$D$4:$F$800,3,0),"")</f>
        <v>CITILINK</v>
      </c>
      <c r="N114" s="13"/>
      <c r="O114" s="74" t="str">
        <f t="shared" si="7"/>
        <v/>
      </c>
      <c r="Q114" s="1" t="str">
        <f t="shared" si="8"/>
        <v/>
      </c>
      <c r="R114" s="1" t="str">
        <f t="shared" si="9"/>
        <v/>
      </c>
      <c r="S114" s="1" t="str">
        <f t="shared" si="10"/>
        <v/>
      </c>
      <c r="T114" s="1" t="str">
        <f t="shared" si="11"/>
        <v/>
      </c>
      <c r="U114" s="1" t="str">
        <f t="shared" si="12"/>
        <v/>
      </c>
    </row>
    <row r="115" ht="15.75" customHeight="1">
      <c r="A115" s="81">
        <v>98.0</v>
      </c>
      <c r="B115" s="81" t="s">
        <v>80</v>
      </c>
      <c r="C115" s="81" t="str">
        <f>IF(B115&gt;1,VLOOKUP(B115,DB!$D$4:$E$800,2,0),"")</f>
        <v>A 320</v>
      </c>
      <c r="D115" s="82">
        <v>0.5638888888888889</v>
      </c>
      <c r="E115" s="159" t="b">
        <v>1</v>
      </c>
      <c r="F115" s="83">
        <v>0.6</v>
      </c>
      <c r="G115" s="92" t="b">
        <v>1</v>
      </c>
      <c r="H115" s="85" t="s">
        <v>1248</v>
      </c>
      <c r="I115" s="86" t="str">
        <f>IF(K115&gt;1,VLOOKUP(K115,DB!$A$4:$B$500,2,0),"")</f>
        <v>WARR</v>
      </c>
      <c r="J115" s="87" t="str">
        <f>IF(L115&gt;1,VLOOKUP(L115,DB!$A$4:$B$500,2,0),"")</f>
        <v>WARR</v>
      </c>
      <c r="K115" s="88" t="s">
        <v>257</v>
      </c>
      <c r="L115" s="84" t="s">
        <v>229</v>
      </c>
      <c r="M115" s="81" t="str">
        <f>IF(B115&gt;1,VLOOKUP(B115,DB!$D$4:$F$800,3,0),"")</f>
        <v>BATIK AIR</v>
      </c>
      <c r="N115" s="96"/>
      <c r="O115" s="84" t="str">
        <f t="shared" si="7"/>
        <v/>
      </c>
      <c r="Q115" s="1" t="str">
        <f t="shared" si="8"/>
        <v/>
      </c>
      <c r="R115" s="1" t="str">
        <f t="shared" si="9"/>
        <v/>
      </c>
      <c r="S115" s="1" t="str">
        <f t="shared" si="10"/>
        <v/>
      </c>
      <c r="T115" s="1" t="str">
        <f t="shared" si="11"/>
        <v/>
      </c>
      <c r="U115" s="1" t="str">
        <f t="shared" si="12"/>
        <v/>
      </c>
    </row>
    <row r="116" ht="15.75" customHeight="1">
      <c r="A116" s="71">
        <v>99.0</v>
      </c>
      <c r="B116" s="71" t="s">
        <v>94</v>
      </c>
      <c r="C116" s="71" t="str">
        <f>IF(B116&gt;1,VLOOKUP(B116,DB!$D$4:$E$800,2,0),"")</f>
        <v>A 320</v>
      </c>
      <c r="D116" s="72">
        <v>0.5881944444444445</v>
      </c>
      <c r="E116" s="160" t="b">
        <v>1</v>
      </c>
      <c r="F116" s="73">
        <v>0.6402777777777777</v>
      </c>
      <c r="G116" s="94" t="b">
        <v>1</v>
      </c>
      <c r="H116" s="75" t="s">
        <v>1247</v>
      </c>
      <c r="I116" s="76" t="str">
        <f>IF(K116&gt;1,VLOOKUP(K116,DB!$A$4:$B$500,2,0),"")</f>
        <v>WADD</v>
      </c>
      <c r="J116" s="77" t="str">
        <f>IF(L116&gt;1,VLOOKUP(L116,DB!$A$4:$B$500,2,0),"")</f>
        <v>WIEE</v>
      </c>
      <c r="K116" s="78" t="s">
        <v>221</v>
      </c>
      <c r="L116" s="74" t="s">
        <v>215</v>
      </c>
      <c r="M116" s="71" t="str">
        <f>IF(B116&gt;1,VLOOKUP(B116,DB!$D$4:$F$800,3,0),"")</f>
        <v>BATIK AIR</v>
      </c>
      <c r="N116" s="79"/>
      <c r="O116" s="74" t="str">
        <f t="shared" si="7"/>
        <v/>
      </c>
      <c r="Q116" s="1" t="str">
        <f t="shared" si="8"/>
        <v/>
      </c>
      <c r="R116" s="1" t="str">
        <f t="shared" si="9"/>
        <v/>
      </c>
      <c r="S116" s="1" t="str">
        <f t="shared" si="10"/>
        <v/>
      </c>
      <c r="T116" s="1" t="str">
        <f t="shared" si="11"/>
        <v/>
      </c>
      <c r="U116" s="1" t="str">
        <f t="shared" si="12"/>
        <v/>
      </c>
    </row>
    <row r="117" ht="15.75" customHeight="1">
      <c r="A117" s="81">
        <v>100.0</v>
      </c>
      <c r="B117" s="81" t="s">
        <v>180</v>
      </c>
      <c r="C117" s="81" t="str">
        <f>IF(B117&gt;1,VLOOKUP(B117,DB!$D$4:$E$800,2,0),"")</f>
        <v>A 320</v>
      </c>
      <c r="D117" s="82">
        <v>0.6104166666666667</v>
      </c>
      <c r="E117" s="159" t="b">
        <v>1</v>
      </c>
      <c r="F117" s="83">
        <v>0.6590277777777778</v>
      </c>
      <c r="G117" s="92" t="b">
        <v>1</v>
      </c>
      <c r="H117" s="85" t="s">
        <v>1229</v>
      </c>
      <c r="I117" s="86" t="str">
        <f>IF(K117&gt;1,VLOOKUP(K117,DB!$A$4:$B$500,2,0),"")</f>
        <v>WARA</v>
      </c>
      <c r="J117" s="87" t="str">
        <f>IF(L117&gt;1,VLOOKUP(L117,DB!$A$4:$B$500,2,0),"")</f>
        <v>WADD</v>
      </c>
      <c r="K117" s="88" t="s">
        <v>300</v>
      </c>
      <c r="L117" s="84" t="s">
        <v>227</v>
      </c>
      <c r="M117" s="81" t="str">
        <f>IF(B117&gt;1,VLOOKUP(B117,DB!$D$4:$F$800,3,0),"")</f>
        <v>BATIK AIR</v>
      </c>
      <c r="N117" s="89"/>
      <c r="O117" s="84" t="str">
        <f t="shared" si="7"/>
        <v/>
      </c>
      <c r="Q117" s="1" t="str">
        <f t="shared" si="8"/>
        <v/>
      </c>
      <c r="R117" s="1" t="str">
        <f t="shared" si="9"/>
        <v/>
      </c>
      <c r="S117" s="1" t="str">
        <f t="shared" si="10"/>
        <v/>
      </c>
      <c r="T117" s="1" t="str">
        <f t="shared" si="11"/>
        <v/>
      </c>
      <c r="U117" s="1" t="str">
        <f t="shared" si="12"/>
        <v/>
      </c>
    </row>
    <row r="118" ht="15.75" customHeight="1">
      <c r="A118" s="71">
        <v>101.0</v>
      </c>
      <c r="B118" s="71" t="s">
        <v>751</v>
      </c>
      <c r="C118" s="71" t="str">
        <f>IF(B118&gt;1,VLOOKUP(B118,DB!$D$4:$E$800,2,0),"")</f>
        <v>HK 800</v>
      </c>
      <c r="D118" s="72">
        <v>0.6208333333333333</v>
      </c>
      <c r="E118" s="160" t="b">
        <v>1</v>
      </c>
      <c r="F118" s="73">
        <v>0.6541666666666667</v>
      </c>
      <c r="G118" s="94" t="b">
        <v>1</v>
      </c>
      <c r="H118" s="75" t="s">
        <v>1216</v>
      </c>
      <c r="I118" s="112" t="s">
        <v>91</v>
      </c>
      <c r="J118" s="74" t="s">
        <v>1215</v>
      </c>
      <c r="K118" s="78"/>
      <c r="L118" s="74"/>
      <c r="M118" s="71" t="str">
        <f>IF(B118&gt;1,VLOOKUP(B118,DB!$D$4:$F$800,3,0),"")</f>
        <v>JETSET</v>
      </c>
      <c r="N118" s="13"/>
      <c r="O118" s="74" t="str">
        <f t="shared" si="7"/>
        <v/>
      </c>
      <c r="Q118" s="1" t="str">
        <f t="shared" si="8"/>
        <v/>
      </c>
      <c r="R118" s="1" t="str">
        <f t="shared" si="9"/>
        <v/>
      </c>
      <c r="S118" s="1" t="str">
        <f t="shared" si="10"/>
        <v/>
      </c>
      <c r="T118" s="1" t="str">
        <f t="shared" si="11"/>
        <v/>
      </c>
      <c r="U118" s="1" t="str">
        <f t="shared" si="12"/>
        <v/>
      </c>
    </row>
    <row r="119" ht="15.75" customHeight="1">
      <c r="A119" s="81">
        <v>102.0</v>
      </c>
      <c r="B119" s="81" t="s">
        <v>745</v>
      </c>
      <c r="C119" s="81" t="str">
        <f>IF(B119&gt;1,VLOOKUP(B119,DB!$D$4:$E$800,2,0),"")</f>
        <v>G IV</v>
      </c>
      <c r="D119" s="82">
        <v>0.6069444444444444</v>
      </c>
      <c r="E119" s="159" t="b">
        <v>1</v>
      </c>
      <c r="F119" s="83">
        <v>0.6791666666666667</v>
      </c>
      <c r="G119" s="92" t="b">
        <v>1</v>
      </c>
      <c r="H119" s="85" t="s">
        <v>1236</v>
      </c>
      <c r="I119" s="103" t="s">
        <v>423</v>
      </c>
      <c r="J119" s="84" t="s">
        <v>1264</v>
      </c>
      <c r="K119" s="88"/>
      <c r="L119" s="84"/>
      <c r="M119" s="81" t="str">
        <f>IF(B119&gt;1,VLOOKUP(B119,DB!$D$4:$F$800,3,0),"")</f>
        <v>JETSET</v>
      </c>
      <c r="N119" s="96"/>
      <c r="O119" s="84" t="str">
        <f t="shared" si="7"/>
        <v/>
      </c>
      <c r="Q119" s="1" t="str">
        <f t="shared" si="8"/>
        <v/>
      </c>
      <c r="R119" s="1" t="str">
        <f t="shared" si="9"/>
        <v/>
      </c>
      <c r="S119" s="1" t="str">
        <f t="shared" si="10"/>
        <v/>
      </c>
      <c r="T119" s="1" t="str">
        <f t="shared" si="11"/>
        <v/>
      </c>
      <c r="U119" s="1" t="str">
        <f t="shared" si="12"/>
        <v/>
      </c>
    </row>
    <row r="120" ht="15.75" customHeight="1">
      <c r="A120" s="71">
        <v>103.0</v>
      </c>
      <c r="B120" s="71" t="s">
        <v>892</v>
      </c>
      <c r="C120" s="71" t="str">
        <f>IF(B120&gt;1,VLOOKUP(B120,DB!$D$4:$E$800,2,0),"")</f>
        <v>B 733</v>
      </c>
      <c r="D120" s="72">
        <v>0.5868055555555556</v>
      </c>
      <c r="E120" s="160" t="b">
        <v>1</v>
      </c>
      <c r="F120" s="73">
        <v>0.6652777777777777</v>
      </c>
      <c r="G120" s="94" t="b">
        <v>1</v>
      </c>
      <c r="H120" s="75" t="s">
        <v>1253</v>
      </c>
      <c r="I120" s="112" t="s">
        <v>1246</v>
      </c>
      <c r="J120" s="77" t="str">
        <f>IF(L120&gt;1,VLOOKUP(L120,DB!$A$4:$B$500,2,0),"")</f>
        <v>WIOO</v>
      </c>
      <c r="K120" s="78"/>
      <c r="L120" s="74" t="s">
        <v>436</v>
      </c>
      <c r="M120" s="71" t="str">
        <f>IF(B120&gt;1,VLOOKUP(B120,DB!$D$4:$F$800,3,0),"")</f>
        <v>TRIGANA</v>
      </c>
      <c r="N120" s="13"/>
      <c r="O120" s="74" t="str">
        <f t="shared" si="7"/>
        <v/>
      </c>
      <c r="Q120" s="1" t="str">
        <f t="shared" si="8"/>
        <v/>
      </c>
      <c r="R120" s="1" t="str">
        <f t="shared" si="9"/>
        <v/>
      </c>
      <c r="S120" s="1" t="str">
        <f t="shared" si="10"/>
        <v/>
      </c>
      <c r="T120" s="1" t="str">
        <f t="shared" si="11"/>
        <v/>
      </c>
      <c r="U120" s="1" t="str">
        <f t="shared" si="12"/>
        <v/>
      </c>
    </row>
    <row r="121" ht="15.75" customHeight="1">
      <c r="A121" s="81">
        <v>104.0</v>
      </c>
      <c r="B121" s="81" t="s">
        <v>305</v>
      </c>
      <c r="C121" s="81" t="str">
        <f>IF(B121&gt;1,VLOOKUP(B121,DB!$D$4:$E$800,2,0),"")</f>
        <v>A 320</v>
      </c>
      <c r="D121" s="82">
        <v>0.6180555555555556</v>
      </c>
      <c r="E121" s="159" t="b">
        <v>1</v>
      </c>
      <c r="F121" s="83">
        <v>0.6611111111111111</v>
      </c>
      <c r="G121" s="92" t="b">
        <v>1</v>
      </c>
      <c r="H121" s="85" t="s">
        <v>1225</v>
      </c>
      <c r="I121" s="86" t="str">
        <f>IF(K121&gt;1,VLOOKUP(K121,DB!$A$4:$B$500,2,0),"")</f>
        <v>WAHQ</v>
      </c>
      <c r="J121" s="87" t="str">
        <f>IF(L121&gt;1,VLOOKUP(L121,DB!$A$4:$B$500,2,0),"")</f>
        <v>WAHS</v>
      </c>
      <c r="K121" s="88" t="s">
        <v>266</v>
      </c>
      <c r="L121" s="84" t="s">
        <v>293</v>
      </c>
      <c r="M121" s="81" t="str">
        <f>IF(B121&gt;1,VLOOKUP(B121,DB!$D$4:$F$800,3,0),"")</f>
        <v>BATIK AIR</v>
      </c>
      <c r="N121" s="96"/>
      <c r="O121" s="84" t="str">
        <f t="shared" si="7"/>
        <v/>
      </c>
      <c r="Q121" s="1" t="str">
        <f t="shared" si="8"/>
        <v/>
      </c>
      <c r="R121" s="1" t="str">
        <f t="shared" si="9"/>
        <v/>
      </c>
      <c r="S121" s="1" t="str">
        <f t="shared" si="10"/>
        <v/>
      </c>
      <c r="T121" s="1" t="str">
        <f t="shared" si="11"/>
        <v/>
      </c>
      <c r="U121" s="1" t="str">
        <f t="shared" si="12"/>
        <v/>
      </c>
    </row>
    <row r="122" ht="15.75" customHeight="1">
      <c r="A122" s="71">
        <v>105.0</v>
      </c>
      <c r="B122" s="71" t="s">
        <v>801</v>
      </c>
      <c r="C122" s="71" t="str">
        <f>IF(B122&gt;1,VLOOKUP(B122,DB!$D$4:$E$800,2,0),"")</f>
        <v>G 7500</v>
      </c>
      <c r="D122" s="72">
        <v>0.6458333333333334</v>
      </c>
      <c r="E122" s="160" t="b">
        <v>1</v>
      </c>
      <c r="F122" s="73">
        <v>0.6680555555555555</v>
      </c>
      <c r="G122" s="94" t="b">
        <v>1</v>
      </c>
      <c r="H122" s="75" t="s">
        <v>1227</v>
      </c>
      <c r="I122" s="112" t="s">
        <v>1258</v>
      </c>
      <c r="J122" s="74" t="s">
        <v>1218</v>
      </c>
      <c r="K122" s="78"/>
      <c r="L122" s="74"/>
      <c r="M122" s="71" t="str">
        <f>IF(B122&gt;1,VLOOKUP(B122,DB!$D$4:$F$800,3,0),"")</f>
        <v>PREMI</v>
      </c>
      <c r="N122" s="13"/>
      <c r="O122" s="74" t="str">
        <f t="shared" si="7"/>
        <v/>
      </c>
      <c r="Q122" s="1" t="str">
        <f t="shared" si="8"/>
        <v/>
      </c>
      <c r="R122" s="1" t="str">
        <f t="shared" si="9"/>
        <v/>
      </c>
      <c r="S122" s="1" t="str">
        <f t="shared" si="10"/>
        <v/>
      </c>
      <c r="T122" s="1" t="str">
        <f t="shared" si="11"/>
        <v/>
      </c>
      <c r="U122" s="1" t="str">
        <f t="shared" si="12"/>
        <v/>
      </c>
    </row>
    <row r="123" ht="15.75" customHeight="1">
      <c r="A123" s="81">
        <v>106.0</v>
      </c>
      <c r="B123" s="81" t="s">
        <v>958</v>
      </c>
      <c r="C123" s="81" t="str">
        <f>IF(B123&gt;1,VLOOKUP(B123,DB!$D$4:$E$800,2,0),"")</f>
        <v>G VI</v>
      </c>
      <c r="D123" s="82">
        <v>0.6506944444444445</v>
      </c>
      <c r="E123" s="159" t="b">
        <v>1</v>
      </c>
      <c r="F123" s="83">
        <v>0.6743055555555556</v>
      </c>
      <c r="G123" s="92" t="b">
        <v>1</v>
      </c>
      <c r="H123" s="85" t="s">
        <v>1249</v>
      </c>
      <c r="I123" s="103" t="s">
        <v>1372</v>
      </c>
      <c r="J123" s="84" t="s">
        <v>1258</v>
      </c>
      <c r="K123" s="88"/>
      <c r="L123" s="84"/>
      <c r="M123" s="81" t="s">
        <v>1214</v>
      </c>
      <c r="N123" s="96"/>
      <c r="O123" s="84" t="str">
        <f t="shared" si="7"/>
        <v/>
      </c>
      <c r="Q123" s="1" t="str">
        <f t="shared" si="8"/>
        <v/>
      </c>
      <c r="R123" s="1" t="str">
        <f t="shared" si="9"/>
        <v/>
      </c>
      <c r="S123" s="1" t="str">
        <f t="shared" si="10"/>
        <v/>
      </c>
      <c r="T123" s="1" t="str">
        <f t="shared" si="11"/>
        <v/>
      </c>
      <c r="U123" s="1" t="str">
        <f t="shared" si="12"/>
        <v/>
      </c>
    </row>
    <row r="124" ht="15.75" customHeight="1">
      <c r="A124" s="71">
        <v>107.0</v>
      </c>
      <c r="B124" s="71" t="s">
        <v>753</v>
      </c>
      <c r="C124" s="71" t="str">
        <f>IF(B124&gt;1,VLOOKUP(B124,DB!$D$4:$E$800,2,0),"")</f>
        <v>CT 680</v>
      </c>
      <c r="D124" s="72">
        <v>0.6111111111111112</v>
      </c>
      <c r="E124" s="160" t="b">
        <v>1</v>
      </c>
      <c r="F124" s="73"/>
      <c r="G124" s="94" t="b">
        <v>0</v>
      </c>
      <c r="H124" s="75" t="s">
        <v>1213</v>
      </c>
      <c r="I124" s="112" t="s">
        <v>1216</v>
      </c>
      <c r="J124" s="77" t="str">
        <f>IF(L124&gt;1,VLOOKUP(L124,DB!$A$4:$B$500,2,0),"")</f>
        <v/>
      </c>
      <c r="K124" s="78"/>
      <c r="L124" s="74"/>
      <c r="M124" s="71" t="str">
        <f>IF(B124&gt;1,VLOOKUP(B124,DB!$D$4:$F$800,3,0),"")</f>
        <v>JIP</v>
      </c>
      <c r="N124" s="13"/>
      <c r="O124" s="74" t="str">
        <f t="shared" si="7"/>
        <v>RON</v>
      </c>
      <c r="Q124" s="1" t="str">
        <f t="shared" si="8"/>
        <v>NSA12</v>
      </c>
      <c r="R124" s="1" t="str">
        <f t="shared" si="9"/>
        <v>RON</v>
      </c>
      <c r="S124" s="1" t="str">
        <f t="shared" si="10"/>
        <v>CT 680</v>
      </c>
      <c r="T124" s="1" t="str">
        <f t="shared" si="11"/>
        <v>N-977JH</v>
      </c>
      <c r="U124" s="1" t="str">
        <f t="shared" si="12"/>
        <v>JIP</v>
      </c>
    </row>
    <row r="125" ht="15.75" customHeight="1">
      <c r="A125" s="81">
        <v>108.0</v>
      </c>
      <c r="B125" s="81" t="s">
        <v>763</v>
      </c>
      <c r="C125" s="81" t="str">
        <f>IF(B125&gt;1,VLOOKUP(B125,DB!$D$4:$E$800,2,0),"")</f>
        <v>ATR 72</v>
      </c>
      <c r="D125" s="82">
        <v>0.6583333333333333</v>
      </c>
      <c r="E125" s="159" t="b">
        <v>1</v>
      </c>
      <c r="F125" s="83"/>
      <c r="G125" s="92" t="b">
        <v>0</v>
      </c>
      <c r="H125" s="85" t="s">
        <v>1246</v>
      </c>
      <c r="I125" s="86" t="str">
        <f>IF(K125&gt;1,VLOOKUP(K125,DB!$A$4:$B$500,2,0),"")</f>
        <v>WIDM</v>
      </c>
      <c r="J125" s="87" t="str">
        <f>IF(L125&gt;1,VLOOKUP(L125,DB!$A$4:$B$500,2,0),"")</f>
        <v/>
      </c>
      <c r="K125" s="88" t="s">
        <v>473</v>
      </c>
      <c r="L125" s="84"/>
      <c r="M125" s="81" t="str">
        <f>IF(B125&gt;1,VLOOKUP(B125,DB!$D$4:$F$800,3,0),"")</f>
        <v>PELITA</v>
      </c>
      <c r="N125" s="96"/>
      <c r="O125" s="84" t="str">
        <f t="shared" si="7"/>
        <v>RON</v>
      </c>
      <c r="Q125" s="1" t="str">
        <f t="shared" si="8"/>
        <v>A2</v>
      </c>
      <c r="R125" s="1" t="str">
        <f t="shared" si="9"/>
        <v>RON</v>
      </c>
      <c r="S125" s="1" t="str">
        <f t="shared" si="10"/>
        <v>ATR 72</v>
      </c>
      <c r="T125" s="1" t="str">
        <f t="shared" si="11"/>
        <v>PK-PAH</v>
      </c>
      <c r="U125" s="1" t="str">
        <f t="shared" si="12"/>
        <v>PELITA</v>
      </c>
    </row>
    <row r="126" ht="15.75" customHeight="1">
      <c r="A126" s="71">
        <v>109.0</v>
      </c>
      <c r="B126" s="219" t="s">
        <v>839</v>
      </c>
      <c r="C126" s="219" t="str">
        <f>IF(B126&gt;1,VLOOKUP(B126,DB!$D$4:$E$800,2,0),"")</f>
        <v>B 735</v>
      </c>
      <c r="D126" s="223">
        <v>0.6319444444444444</v>
      </c>
      <c r="E126" s="104" t="b">
        <v>0</v>
      </c>
      <c r="F126" s="73"/>
      <c r="G126" s="94" t="b">
        <v>0</v>
      </c>
      <c r="H126" s="75" t="s">
        <v>1259</v>
      </c>
      <c r="I126" s="112" t="s">
        <v>480</v>
      </c>
      <c r="J126" s="77" t="str">
        <f>IF(L126&gt;1,VLOOKUP(L126,DB!$A$4:$B$500,2,0),"")</f>
        <v/>
      </c>
      <c r="K126" s="224" t="s">
        <v>1303</v>
      </c>
      <c r="L126" s="74"/>
      <c r="M126" s="219" t="str">
        <f>IF(B126&gt;1,VLOOKUP(B126,DB!$D$4:$F$800,3,0),"")</f>
        <v>TNI AU</v>
      </c>
      <c r="N126" s="222" t="s">
        <v>1304</v>
      </c>
      <c r="O126" s="74" t="str">
        <f t="shared" si="7"/>
        <v>RON</v>
      </c>
      <c r="Q126" s="1" t="str">
        <f t="shared" si="8"/>
        <v>BASEOPS</v>
      </c>
      <c r="R126" s="1" t="str">
        <f t="shared" si="9"/>
        <v>RON</v>
      </c>
      <c r="S126" s="1" t="str">
        <f t="shared" si="10"/>
        <v>B 735</v>
      </c>
      <c r="T126" s="1" t="str">
        <f t="shared" si="11"/>
        <v>A-7307</v>
      </c>
      <c r="U126" s="1" t="str">
        <f t="shared" si="12"/>
        <v>TNI AU</v>
      </c>
    </row>
    <row r="127" ht="15.75" customHeight="1">
      <c r="A127" s="81">
        <v>110.0</v>
      </c>
      <c r="B127" s="81" t="s">
        <v>322</v>
      </c>
      <c r="C127" s="81" t="str">
        <f>IF(B127&gt;1,VLOOKUP(B127,DB!$D$4:$E$800,2,0),"")</f>
        <v>A 320</v>
      </c>
      <c r="D127" s="82">
        <v>0.6541666666666667</v>
      </c>
      <c r="E127" s="159" t="b">
        <v>1</v>
      </c>
      <c r="F127" s="83">
        <v>0.6854166666666667</v>
      </c>
      <c r="G127" s="92" t="b">
        <v>1</v>
      </c>
      <c r="H127" s="85" t="s">
        <v>1250</v>
      </c>
      <c r="I127" s="86" t="str">
        <f>IF(K127&gt;1,VLOOKUP(K127,DB!$A$4:$B$500,2,0),"")</f>
        <v>WIPP</v>
      </c>
      <c r="J127" s="87" t="str">
        <f>IF(L127&gt;1,VLOOKUP(L127,DB!$A$4:$B$500,2,0),"")</f>
        <v>WARR</v>
      </c>
      <c r="K127" s="88" t="s">
        <v>186</v>
      </c>
      <c r="L127" s="84" t="s">
        <v>233</v>
      </c>
      <c r="M127" s="81" t="str">
        <f>IF(B127&gt;1,VLOOKUP(B127,DB!$D$4:$F$800,3,0),"")</f>
        <v>BATIK AIR</v>
      </c>
      <c r="N127" s="96"/>
      <c r="O127" s="84" t="str">
        <f t="shared" si="7"/>
        <v/>
      </c>
      <c r="Q127" s="1" t="str">
        <f t="shared" si="8"/>
        <v/>
      </c>
      <c r="R127" s="1" t="str">
        <f t="shared" si="9"/>
        <v/>
      </c>
      <c r="S127" s="1" t="str">
        <f t="shared" si="10"/>
        <v/>
      </c>
      <c r="T127" s="1" t="str">
        <f t="shared" si="11"/>
        <v/>
      </c>
      <c r="U127" s="1" t="str">
        <f t="shared" si="12"/>
        <v/>
      </c>
    </row>
    <row r="128" ht="15.75" customHeight="1">
      <c r="A128" s="71">
        <v>111.0</v>
      </c>
      <c r="B128" s="71" t="s">
        <v>977</v>
      </c>
      <c r="C128" s="71" t="str">
        <f>IF(B128&gt;1,VLOOKUP(B128,DB!$D$4:$E$800,2,0),"")</f>
        <v>GLEX</v>
      </c>
      <c r="D128" s="72">
        <v>0.6777777777777778</v>
      </c>
      <c r="E128" s="160" t="b">
        <v>1</v>
      </c>
      <c r="F128" s="73">
        <v>0.6965277777777777</v>
      </c>
      <c r="G128" s="94" t="b">
        <v>1</v>
      </c>
      <c r="H128" s="75" t="s">
        <v>1255</v>
      </c>
      <c r="I128" s="112" t="s">
        <v>13</v>
      </c>
      <c r="J128" s="74" t="s">
        <v>1218</v>
      </c>
      <c r="K128" s="78"/>
      <c r="L128" s="74"/>
      <c r="M128" s="71" t="s">
        <v>1211</v>
      </c>
      <c r="N128" s="13"/>
      <c r="O128" s="74" t="str">
        <f t="shared" si="7"/>
        <v/>
      </c>
      <c r="Q128" s="1" t="str">
        <f t="shared" si="8"/>
        <v/>
      </c>
      <c r="R128" s="1" t="str">
        <f t="shared" si="9"/>
        <v/>
      </c>
      <c r="S128" s="1" t="str">
        <f t="shared" si="10"/>
        <v/>
      </c>
      <c r="T128" s="1" t="str">
        <f t="shared" si="11"/>
        <v/>
      </c>
      <c r="U128" s="1" t="str">
        <f t="shared" si="12"/>
        <v/>
      </c>
    </row>
    <row r="129" ht="15.75" customHeight="1">
      <c r="A129" s="81">
        <v>112.0</v>
      </c>
      <c r="B129" s="81" t="s">
        <v>762</v>
      </c>
      <c r="C129" s="81" t="str">
        <f>IF(B129&gt;1,VLOOKUP(B129,DB!$D$4:$E$800,2,0),"")</f>
        <v>G IV</v>
      </c>
      <c r="D129" s="82">
        <v>0.6472222222222223</v>
      </c>
      <c r="E129" s="159" t="b">
        <v>1</v>
      </c>
      <c r="F129" s="83"/>
      <c r="G129" s="92" t="b">
        <v>0</v>
      </c>
      <c r="H129" s="85" t="s">
        <v>1239</v>
      </c>
      <c r="I129" s="103" t="s">
        <v>1249</v>
      </c>
      <c r="J129" s="87" t="str">
        <f>IF(L129&gt;1,VLOOKUP(L129,DB!$A$4:$B$500,2,0),"")</f>
        <v/>
      </c>
      <c r="K129" s="88"/>
      <c r="L129" s="84"/>
      <c r="M129" s="81" t="str">
        <f>IF(B129&gt;1,VLOOKUP(B129,DB!$D$4:$F$800,3,0),"")</f>
        <v>JIP</v>
      </c>
      <c r="N129" s="96"/>
      <c r="O129" s="84" t="str">
        <f t="shared" si="7"/>
        <v>RON</v>
      </c>
      <c r="Q129" s="1" t="str">
        <f t="shared" si="8"/>
        <v>SA14</v>
      </c>
      <c r="R129" s="1" t="str">
        <f t="shared" si="9"/>
        <v>RON</v>
      </c>
      <c r="S129" s="1" t="str">
        <f t="shared" si="10"/>
        <v>G IV</v>
      </c>
      <c r="T129" s="1" t="str">
        <f t="shared" si="11"/>
        <v>T7-977</v>
      </c>
      <c r="U129" s="1" t="str">
        <f t="shared" si="12"/>
        <v>JIP</v>
      </c>
    </row>
    <row r="130" ht="15.75" customHeight="1">
      <c r="A130" s="71">
        <v>113.0</v>
      </c>
      <c r="B130" s="71" t="s">
        <v>407</v>
      </c>
      <c r="C130" s="71" t="str">
        <f>IF(B130&gt;1,VLOOKUP(B130,DB!$D$4:$E$800,2,0),"")</f>
        <v>A 320</v>
      </c>
      <c r="D130" s="72">
        <v>0.66875</v>
      </c>
      <c r="E130" s="160" t="b">
        <v>1</v>
      </c>
      <c r="F130" s="73">
        <v>0.7013888888888888</v>
      </c>
      <c r="G130" s="94" t="b">
        <v>1</v>
      </c>
      <c r="H130" s="75" t="s">
        <v>1247</v>
      </c>
      <c r="I130" s="76" t="str">
        <f>IF(K130&gt;1,VLOOKUP(K130,DB!$A$4:$B$500,2,0),"")</f>
        <v>WARA</v>
      </c>
      <c r="J130" s="77" t="str">
        <f>IF(L130&gt;1,VLOOKUP(L130,DB!$A$4:$B$500,2,0),"")</f>
        <v>WARR</v>
      </c>
      <c r="K130" s="78" t="s">
        <v>557</v>
      </c>
      <c r="L130" s="74" t="s">
        <v>563</v>
      </c>
      <c r="M130" s="71" t="str">
        <f>IF(B130&gt;1,VLOOKUP(B130,DB!$D$4:$F$800,3,0),"")</f>
        <v>CITILINK</v>
      </c>
      <c r="N130" s="79"/>
      <c r="O130" s="74" t="str">
        <f t="shared" si="7"/>
        <v/>
      </c>
      <c r="Q130" s="1" t="str">
        <f t="shared" si="8"/>
        <v/>
      </c>
      <c r="R130" s="1" t="str">
        <f t="shared" si="9"/>
        <v/>
      </c>
      <c r="S130" s="1" t="str">
        <f t="shared" si="10"/>
        <v/>
      </c>
      <c r="T130" s="1" t="str">
        <f t="shared" si="11"/>
        <v/>
      </c>
      <c r="U130" s="1" t="str">
        <f t="shared" si="12"/>
        <v/>
      </c>
    </row>
    <row r="131" ht="15.75" customHeight="1">
      <c r="A131" s="81">
        <v>114.0</v>
      </c>
      <c r="B131" s="81" t="s">
        <v>317</v>
      </c>
      <c r="C131" s="81" t="str">
        <f>IF(B131&gt;1,VLOOKUP(B131,DB!$D$4:$E$800,2,0),"")</f>
        <v>A 320</v>
      </c>
      <c r="D131" s="82">
        <v>0.6895833333333333</v>
      </c>
      <c r="E131" s="159" t="b">
        <v>1</v>
      </c>
      <c r="F131" s="83">
        <v>0.7326388888888888</v>
      </c>
      <c r="G131" s="92" t="b">
        <v>1</v>
      </c>
      <c r="H131" s="85" t="s">
        <v>1225</v>
      </c>
      <c r="I131" s="86" t="str">
        <f>IF(K131&gt;1,VLOOKUP(K131,DB!$A$4:$B$500,2,0),"")</f>
        <v>WAHI</v>
      </c>
      <c r="J131" s="87" t="str">
        <f>IF(L131&gt;1,VLOOKUP(L131,DB!$A$4:$B$500,2,0),"")</f>
        <v>WIPP</v>
      </c>
      <c r="K131" s="88" t="s">
        <v>274</v>
      </c>
      <c r="L131" s="84" t="s">
        <v>198</v>
      </c>
      <c r="M131" s="81" t="str">
        <f>IF(B131&gt;1,VLOOKUP(B131,DB!$D$4:$F$800,3,0),"")</f>
        <v>BATIK AIR</v>
      </c>
      <c r="N131" s="96"/>
      <c r="O131" s="84" t="str">
        <f t="shared" si="7"/>
        <v/>
      </c>
      <c r="Q131" s="1" t="str">
        <f t="shared" si="8"/>
        <v/>
      </c>
      <c r="R131" s="1" t="str">
        <f t="shared" si="9"/>
        <v/>
      </c>
      <c r="S131" s="1" t="str">
        <f t="shared" si="10"/>
        <v/>
      </c>
      <c r="T131" s="1" t="str">
        <f t="shared" si="11"/>
        <v/>
      </c>
      <c r="U131" s="1" t="str">
        <f t="shared" si="12"/>
        <v/>
      </c>
    </row>
    <row r="132" ht="15.75" customHeight="1">
      <c r="A132" s="71">
        <v>115.0</v>
      </c>
      <c r="B132" s="71" t="s">
        <v>554</v>
      </c>
      <c r="C132" s="71" t="str">
        <f>IF(B132&gt;1,VLOOKUP(B132,DB!$D$4:$E$800,2,0),"")</f>
        <v>B 738</v>
      </c>
      <c r="D132" s="72">
        <v>0.6847222222222222</v>
      </c>
      <c r="E132" s="160" t="b">
        <v>1</v>
      </c>
      <c r="F132" s="73">
        <v>0.7243055555555555</v>
      </c>
      <c r="G132" s="94" t="b">
        <v>1</v>
      </c>
      <c r="H132" s="75" t="s">
        <v>1248</v>
      </c>
      <c r="I132" s="76" t="str">
        <f>IF(K132&gt;1,VLOOKUP(K132,DB!$A$4:$B$500,2,0),"")</f>
        <v>WARR</v>
      </c>
      <c r="J132" s="77" t="str">
        <f>IF(L132&gt;1,VLOOKUP(L132,DB!$A$4:$B$500,2,0),"")</f>
        <v>WARR</v>
      </c>
      <c r="K132" s="78" t="s">
        <v>84</v>
      </c>
      <c r="L132" s="74" t="s">
        <v>676</v>
      </c>
      <c r="M132" s="71" t="str">
        <f>IF(B132&gt;1,VLOOKUP(B132,DB!$D$4:$F$800,3,0),"")</f>
        <v>GARUDA</v>
      </c>
      <c r="N132" s="13"/>
      <c r="O132" s="74" t="str">
        <f t="shared" si="7"/>
        <v/>
      </c>
      <c r="Q132" s="1" t="str">
        <f t="shared" si="8"/>
        <v/>
      </c>
      <c r="R132" s="1" t="str">
        <f t="shared" si="9"/>
        <v/>
      </c>
      <c r="S132" s="1" t="str">
        <f t="shared" si="10"/>
        <v/>
      </c>
      <c r="T132" s="1" t="str">
        <f t="shared" si="11"/>
        <v/>
      </c>
      <c r="U132" s="1" t="str">
        <f t="shared" si="12"/>
        <v/>
      </c>
    </row>
    <row r="133" ht="15.75" customHeight="1">
      <c r="A133" s="81">
        <v>116.0</v>
      </c>
      <c r="B133" s="81" t="s">
        <v>751</v>
      </c>
      <c r="C133" s="81" t="str">
        <f>IF(B133&gt;1,VLOOKUP(B133,DB!$D$4:$E$800,2,0),"")</f>
        <v>HK 800</v>
      </c>
      <c r="D133" s="82">
        <v>0.6611111111111111</v>
      </c>
      <c r="E133" s="159" t="b">
        <v>1</v>
      </c>
      <c r="F133" s="83"/>
      <c r="G133" s="92" t="b">
        <v>0</v>
      </c>
      <c r="H133" s="85" t="s">
        <v>1215</v>
      </c>
      <c r="I133" s="103" t="s">
        <v>1216</v>
      </c>
      <c r="J133" s="87" t="str">
        <f>IF(L133&gt;1,VLOOKUP(L133,DB!$A$4:$B$500,2,0),"")</f>
        <v/>
      </c>
      <c r="K133" s="88"/>
      <c r="L133" s="84"/>
      <c r="M133" s="81" t="str">
        <f>IF(B133&gt;1,VLOOKUP(B133,DB!$D$4:$F$800,3,0),"")</f>
        <v>JETSET</v>
      </c>
      <c r="N133" s="96"/>
      <c r="O133" s="84" t="str">
        <f t="shared" si="7"/>
        <v>RON</v>
      </c>
      <c r="Q133" s="1" t="str">
        <f t="shared" si="8"/>
        <v>NSA13</v>
      </c>
      <c r="R133" s="1" t="str">
        <f t="shared" si="9"/>
        <v>RON</v>
      </c>
      <c r="S133" s="1" t="str">
        <f t="shared" si="10"/>
        <v>HK 800</v>
      </c>
      <c r="T133" s="1" t="str">
        <f t="shared" si="11"/>
        <v>PK-CEO</v>
      </c>
      <c r="U133" s="1" t="str">
        <f t="shared" si="12"/>
        <v>JETSET</v>
      </c>
    </row>
    <row r="134" ht="15.75" customHeight="1">
      <c r="A134" s="90">
        <v>117.0</v>
      </c>
      <c r="B134" s="90" t="s">
        <v>905</v>
      </c>
      <c r="C134" s="71" t="str">
        <f>IF(B134&gt;1,VLOOKUP(B134,DB!$D$4:$E$800,2,0),"")</f>
        <v>G V</v>
      </c>
      <c r="D134" s="117">
        <v>0.6930555555555555</v>
      </c>
      <c r="E134" s="215" t="b">
        <v>1</v>
      </c>
      <c r="F134" s="119">
        <v>0.7451388888888889</v>
      </c>
      <c r="G134" s="120" t="b">
        <v>1</v>
      </c>
      <c r="H134" s="121" t="s">
        <v>1216</v>
      </c>
      <c r="I134" s="112" t="s">
        <v>1373</v>
      </c>
      <c r="J134" s="74" t="s">
        <v>1242</v>
      </c>
      <c r="K134" s="122"/>
      <c r="L134" s="123"/>
      <c r="M134" s="71" t="s">
        <v>1211</v>
      </c>
      <c r="N134" s="124"/>
      <c r="O134" s="123" t="str">
        <f t="shared" si="7"/>
        <v/>
      </c>
      <c r="Q134" s="1" t="str">
        <f t="shared" si="8"/>
        <v/>
      </c>
      <c r="R134" s="1" t="str">
        <f t="shared" si="9"/>
        <v/>
      </c>
      <c r="S134" s="1" t="str">
        <f t="shared" si="10"/>
        <v/>
      </c>
      <c r="T134" s="1" t="str">
        <f t="shared" si="11"/>
        <v/>
      </c>
      <c r="U134" s="1" t="str">
        <f t="shared" si="12"/>
        <v/>
      </c>
    </row>
    <row r="135" ht="15.75" customHeight="1">
      <c r="A135" s="81">
        <v>118.0</v>
      </c>
      <c r="B135" s="81" t="s">
        <v>745</v>
      </c>
      <c r="C135" s="81" t="str">
        <f>IF(B135&gt;1,VLOOKUP(B135,DB!$D$4:$E$800,2,0),"")</f>
        <v>G IV</v>
      </c>
      <c r="D135" s="82">
        <v>0.6861111111111111</v>
      </c>
      <c r="E135" s="159" t="b">
        <v>1</v>
      </c>
      <c r="F135" s="83"/>
      <c r="G135" s="92" t="b">
        <v>0</v>
      </c>
      <c r="H135" s="85" t="s">
        <v>1264</v>
      </c>
      <c r="I135" s="103" t="s">
        <v>1236</v>
      </c>
      <c r="J135" s="87" t="str">
        <f>IF(L135&gt;1,VLOOKUP(L135,DB!$A$4:$B$500,2,0),"")</f>
        <v/>
      </c>
      <c r="K135" s="88"/>
      <c r="L135" s="84"/>
      <c r="M135" s="81" t="str">
        <f>IF(B135&gt;1,VLOOKUP(B135,DB!$D$4:$F$800,3,0),"")</f>
        <v>JETSET</v>
      </c>
      <c r="N135" s="96"/>
      <c r="O135" s="84" t="str">
        <f t="shared" si="7"/>
        <v>RON</v>
      </c>
      <c r="Q135" s="1" t="str">
        <f t="shared" si="8"/>
        <v>SA16</v>
      </c>
      <c r="R135" s="1" t="str">
        <f t="shared" si="9"/>
        <v>RON</v>
      </c>
      <c r="S135" s="1" t="str">
        <f t="shared" si="10"/>
        <v>G IV</v>
      </c>
      <c r="T135" s="1" t="str">
        <f t="shared" si="11"/>
        <v>PK-BON</v>
      </c>
      <c r="U135" s="1" t="str">
        <f t="shared" si="12"/>
        <v>JETSET</v>
      </c>
    </row>
    <row r="136" ht="15.75" customHeight="1">
      <c r="A136" s="90">
        <v>119.0</v>
      </c>
      <c r="B136" s="90" t="s">
        <v>292</v>
      </c>
      <c r="C136" s="71" t="str">
        <f>IF(B136&gt;1,VLOOKUP(B136,DB!$D$4:$E$800,2,0),"")</f>
        <v>A 320</v>
      </c>
      <c r="D136" s="117">
        <v>0.7013888888888888</v>
      </c>
      <c r="E136" s="215" t="b">
        <v>1</v>
      </c>
      <c r="F136" s="119">
        <v>0.7375</v>
      </c>
      <c r="G136" s="120" t="b">
        <v>1</v>
      </c>
      <c r="H136" s="121" t="s">
        <v>1250</v>
      </c>
      <c r="I136" s="76" t="str">
        <f>IF(K136&gt;1,VLOOKUP(K136,DB!$A$4:$B$500,2,0),"")</f>
        <v>WARR</v>
      </c>
      <c r="J136" s="77" t="str">
        <f>IF(L136&gt;1,VLOOKUP(L136,DB!$A$4:$B$500,2,0),"")</f>
        <v>WAHI</v>
      </c>
      <c r="K136" s="122" t="s">
        <v>245</v>
      </c>
      <c r="L136" s="123" t="s">
        <v>280</v>
      </c>
      <c r="M136" s="71" t="str">
        <f>IF(B136&gt;1,VLOOKUP(B136,DB!$D$4:$F$800,3,0),"")</f>
        <v>BATIK AIR</v>
      </c>
      <c r="N136" s="124"/>
      <c r="O136" s="123" t="str">
        <f t="shared" si="7"/>
        <v/>
      </c>
      <c r="Q136" s="1" t="str">
        <f t="shared" si="8"/>
        <v/>
      </c>
      <c r="R136" s="1" t="str">
        <f t="shared" si="9"/>
        <v/>
      </c>
      <c r="S136" s="1" t="str">
        <f t="shared" si="10"/>
        <v/>
      </c>
      <c r="T136" s="1" t="str">
        <f t="shared" si="11"/>
        <v/>
      </c>
      <c r="U136" s="1" t="str">
        <f t="shared" si="12"/>
        <v/>
      </c>
    </row>
    <row r="137" ht="15.75" customHeight="1">
      <c r="A137" s="81">
        <v>120.0</v>
      </c>
      <c r="B137" s="81" t="s">
        <v>1059</v>
      </c>
      <c r="C137" s="81" t="str">
        <f>IF(B137&gt;1,VLOOKUP(B137,DB!$D$4:$E$800,2,0),"")</f>
        <v>C 208</v>
      </c>
      <c r="D137" s="82">
        <v>0.7416666666666667</v>
      </c>
      <c r="E137" s="159" t="b">
        <v>1</v>
      </c>
      <c r="F137" s="83">
        <v>0.8243055555555555</v>
      </c>
      <c r="G137" s="92" t="b">
        <v>1</v>
      </c>
      <c r="H137" s="85" t="s">
        <v>1240</v>
      </c>
      <c r="I137" s="103" t="s">
        <v>1238</v>
      </c>
      <c r="J137" s="84" t="s">
        <v>1238</v>
      </c>
      <c r="K137" s="88"/>
      <c r="L137" s="84"/>
      <c r="M137" s="81" t="s">
        <v>810</v>
      </c>
      <c r="N137" s="96"/>
      <c r="O137" s="84" t="str">
        <f t="shared" si="7"/>
        <v/>
      </c>
      <c r="Q137" s="1" t="str">
        <f t="shared" si="8"/>
        <v/>
      </c>
      <c r="R137" s="1" t="str">
        <f t="shared" si="9"/>
        <v/>
      </c>
      <c r="S137" s="1" t="str">
        <f t="shared" si="10"/>
        <v/>
      </c>
      <c r="T137" s="1" t="str">
        <f t="shared" si="11"/>
        <v/>
      </c>
      <c r="U137" s="1" t="str">
        <f t="shared" si="12"/>
        <v/>
      </c>
    </row>
    <row r="138" ht="15.75" customHeight="1">
      <c r="A138" s="90">
        <v>121.0</v>
      </c>
      <c r="B138" s="90" t="s">
        <v>421</v>
      </c>
      <c r="C138" s="71" t="str">
        <f>IF(B138&gt;1,VLOOKUP(B138,DB!$D$4:$E$800,2,0),"")</f>
        <v>A 320</v>
      </c>
      <c r="D138" s="117">
        <v>0.7055555555555556</v>
      </c>
      <c r="E138" s="215" t="b">
        <v>1</v>
      </c>
      <c r="F138" s="119">
        <v>0.7333333333333333</v>
      </c>
      <c r="G138" s="120" t="b">
        <v>1</v>
      </c>
      <c r="H138" s="121" t="s">
        <v>1247</v>
      </c>
      <c r="I138" s="76" t="str">
        <f>IF(K138&gt;1,VLOOKUP(K138,DB!$A$4:$B$500,2,0),"")</f>
        <v>WADD</v>
      </c>
      <c r="J138" s="77" t="str">
        <f>IF(L138&gt;1,VLOOKUP(L138,DB!$A$4:$B$500,2,0),"")</f>
        <v>WADD</v>
      </c>
      <c r="K138" s="122" t="s">
        <v>585</v>
      </c>
      <c r="L138" s="123" t="s">
        <v>583</v>
      </c>
      <c r="M138" s="71" t="str">
        <f>IF(B138&gt;1,VLOOKUP(B138,DB!$D$4:$F$800,3,0),"")</f>
        <v>CITILINK</v>
      </c>
      <c r="N138" s="124"/>
      <c r="O138" s="123" t="str">
        <f t="shared" si="7"/>
        <v/>
      </c>
      <c r="Q138" s="1" t="str">
        <f t="shared" si="8"/>
        <v/>
      </c>
      <c r="R138" s="1" t="str">
        <f t="shared" si="9"/>
        <v/>
      </c>
      <c r="S138" s="1" t="str">
        <f t="shared" si="10"/>
        <v/>
      </c>
      <c r="T138" s="1" t="str">
        <f t="shared" si="11"/>
        <v/>
      </c>
      <c r="U138" s="1" t="str">
        <f t="shared" si="12"/>
        <v/>
      </c>
    </row>
    <row r="139" ht="15.75" customHeight="1">
      <c r="A139" s="81">
        <v>122.0</v>
      </c>
      <c r="B139" s="81" t="s">
        <v>510</v>
      </c>
      <c r="C139" s="81" t="str">
        <f>IF(B139&gt;1,VLOOKUP(B139,DB!$D$4:$E$800,2,0),"")</f>
        <v>ATR 72</v>
      </c>
      <c r="D139" s="82">
        <v>0.7201388888888889</v>
      </c>
      <c r="E139" s="159" t="b">
        <v>1</v>
      </c>
      <c r="F139" s="83">
        <v>0.7368055555555556</v>
      </c>
      <c r="G139" s="92" t="b">
        <v>1</v>
      </c>
      <c r="H139" s="85" t="s">
        <v>1229</v>
      </c>
      <c r="I139" s="86" t="str">
        <f>IF(K139&gt;1,VLOOKUP(K139,DB!$A$4:$B$500,2,0),"")</f>
        <v>WAHH</v>
      </c>
      <c r="J139" s="87" t="str">
        <f>IF(L139&gt;1,VLOOKUP(L139,DB!$A$4:$B$500,2,0),"")</f>
        <v>WIPO</v>
      </c>
      <c r="K139" s="88" t="s">
        <v>601</v>
      </c>
      <c r="L139" s="84" t="s">
        <v>611</v>
      </c>
      <c r="M139" s="81" t="str">
        <f>IF(B139&gt;1,VLOOKUP(B139,DB!$D$4:$F$800,3,0),"")</f>
        <v>CITILINK</v>
      </c>
      <c r="N139" s="96"/>
      <c r="O139" s="84" t="str">
        <f t="shared" si="7"/>
        <v/>
      </c>
      <c r="Q139" s="1" t="str">
        <f t="shared" si="8"/>
        <v/>
      </c>
      <c r="R139" s="1" t="str">
        <f t="shared" si="9"/>
        <v/>
      </c>
      <c r="S139" s="1" t="str">
        <f t="shared" si="10"/>
        <v/>
      </c>
      <c r="T139" s="1" t="str">
        <f t="shared" si="11"/>
        <v/>
      </c>
      <c r="U139" s="1" t="str">
        <f t="shared" si="12"/>
        <v/>
      </c>
    </row>
    <row r="140" ht="15.75" customHeight="1">
      <c r="A140" s="90">
        <v>123.0</v>
      </c>
      <c r="B140" s="90" t="s">
        <v>826</v>
      </c>
      <c r="C140" s="71" t="str">
        <f>IF(B140&gt;1,VLOOKUP(B140,DB!$D$4:$E$800,2,0),"")</f>
        <v>AVANTI</v>
      </c>
      <c r="D140" s="117">
        <v>0.7159722222222222</v>
      </c>
      <c r="E140" s="215" t="b">
        <v>1</v>
      </c>
      <c r="F140" s="119">
        <v>0.7409722222222223</v>
      </c>
      <c r="G140" s="120" t="b">
        <v>1</v>
      </c>
      <c r="H140" s="121" t="s">
        <v>1236</v>
      </c>
      <c r="I140" s="112" t="s">
        <v>480</v>
      </c>
      <c r="J140" s="74" t="s">
        <v>1374</v>
      </c>
      <c r="K140" s="122"/>
      <c r="L140" s="123"/>
      <c r="M140" s="71" t="str">
        <f>IF(B140&gt;1,VLOOKUP(B140,DB!$D$4:$F$800,3,0),"")</f>
        <v>SUSI AIR</v>
      </c>
      <c r="N140" s="124"/>
      <c r="O140" s="123" t="str">
        <f t="shared" si="7"/>
        <v/>
      </c>
      <c r="Q140" s="1" t="str">
        <f t="shared" si="8"/>
        <v/>
      </c>
      <c r="R140" s="1" t="str">
        <f t="shared" si="9"/>
        <v/>
      </c>
      <c r="S140" s="1" t="str">
        <f t="shared" si="10"/>
        <v/>
      </c>
      <c r="T140" s="1" t="str">
        <f t="shared" si="11"/>
        <v/>
      </c>
      <c r="U140" s="1" t="str">
        <f t="shared" si="12"/>
        <v/>
      </c>
    </row>
    <row r="141" ht="15.75" customHeight="1">
      <c r="A141" s="81">
        <v>124.0</v>
      </c>
      <c r="B141" s="81" t="s">
        <v>743</v>
      </c>
      <c r="C141" s="81" t="str">
        <f>IF(B141&gt;1,VLOOKUP(B141,DB!$D$4:$E$800,2,0),"")</f>
        <v>B 733</v>
      </c>
      <c r="D141" s="82">
        <v>0.7097222222222223</v>
      </c>
      <c r="E141" s="159" t="b">
        <v>1</v>
      </c>
      <c r="F141" s="83">
        <v>0.7961739351885626</v>
      </c>
      <c r="G141" s="92" t="b">
        <v>1</v>
      </c>
      <c r="H141" s="85" t="s">
        <v>1251</v>
      </c>
      <c r="I141" s="103" t="s">
        <v>1375</v>
      </c>
      <c r="J141" s="84" t="s">
        <v>108</v>
      </c>
      <c r="K141" s="88"/>
      <c r="L141" s="84"/>
      <c r="M141" s="81" t="str">
        <f>IF(B141&gt;1,VLOOKUP(B141,DB!$D$4:$F$800,3,0),"")</f>
        <v>JAYAWIJAYA</v>
      </c>
      <c r="N141" s="96"/>
      <c r="O141" s="84" t="str">
        <f t="shared" si="7"/>
        <v/>
      </c>
      <c r="Q141" s="1" t="str">
        <f t="shared" si="8"/>
        <v/>
      </c>
      <c r="R141" s="1" t="str">
        <f t="shared" si="9"/>
        <v/>
      </c>
      <c r="S141" s="1" t="str">
        <f t="shared" si="10"/>
        <v/>
      </c>
      <c r="T141" s="1" t="str">
        <f t="shared" si="11"/>
        <v/>
      </c>
      <c r="U141" s="1" t="str">
        <f t="shared" si="12"/>
        <v/>
      </c>
    </row>
    <row r="142" ht="15.75" customHeight="1">
      <c r="A142" s="90">
        <v>125.0</v>
      </c>
      <c r="B142" s="90" t="s">
        <v>80</v>
      </c>
      <c r="C142" s="71" t="str">
        <f>IF(B142&gt;1,VLOOKUP(B142,DB!$D$4:$E$800,2,0),"")</f>
        <v>A 320</v>
      </c>
      <c r="D142" s="117">
        <v>0.7472222222222222</v>
      </c>
      <c r="E142" s="215" t="b">
        <v>1</v>
      </c>
      <c r="F142" s="119">
        <v>0.7756944444444445</v>
      </c>
      <c r="G142" s="120" t="b">
        <v>1</v>
      </c>
      <c r="H142" s="121" t="s">
        <v>1225</v>
      </c>
      <c r="I142" s="76" t="str">
        <f>IF(K142&gt;1,VLOOKUP(K142,DB!$A$4:$B$500,2,0),"")</f>
        <v>WARR</v>
      </c>
      <c r="J142" s="77" t="str">
        <f>IF(L142&gt;1,VLOOKUP(L142,DB!$A$4:$B$500,2,0),"")</f>
        <v>WARR</v>
      </c>
      <c r="K142" s="122" t="s">
        <v>241</v>
      </c>
      <c r="L142" s="123" t="s">
        <v>255</v>
      </c>
      <c r="M142" s="71" t="str">
        <f>IF(B142&gt;1,VLOOKUP(B142,DB!$D$4:$F$800,3,0),"")</f>
        <v>BATIK AIR</v>
      </c>
      <c r="N142" s="124"/>
      <c r="O142" s="123" t="str">
        <f t="shared" si="7"/>
        <v/>
      </c>
      <c r="Q142" s="1" t="str">
        <f t="shared" si="8"/>
        <v/>
      </c>
      <c r="R142" s="1" t="str">
        <f t="shared" si="9"/>
        <v/>
      </c>
      <c r="S142" s="1" t="str">
        <f t="shared" si="10"/>
        <v/>
      </c>
      <c r="T142" s="1" t="str">
        <f t="shared" si="11"/>
        <v/>
      </c>
      <c r="U142" s="1" t="str">
        <f t="shared" si="12"/>
        <v/>
      </c>
    </row>
    <row r="143" ht="15.75" customHeight="1">
      <c r="A143" s="81">
        <v>126.0</v>
      </c>
      <c r="B143" s="81" t="s">
        <v>826</v>
      </c>
      <c r="C143" s="81" t="str">
        <f>IF(B143&gt;1,VLOOKUP(B143,DB!$D$4:$E$800,2,0),"")</f>
        <v>AVANTI</v>
      </c>
      <c r="D143" s="82">
        <v>0.7479166666666667</v>
      </c>
      <c r="E143" s="159" t="b">
        <v>1</v>
      </c>
      <c r="F143" s="83"/>
      <c r="G143" s="92" t="b">
        <v>0</v>
      </c>
      <c r="H143" s="85" t="s">
        <v>1374</v>
      </c>
      <c r="I143" s="103" t="s">
        <v>1236</v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>SUSI AIR</v>
      </c>
      <c r="N143" s="96"/>
      <c r="O143" s="84" t="str">
        <f t="shared" si="7"/>
        <v>RON</v>
      </c>
      <c r="Q143" s="1" t="str">
        <f t="shared" si="8"/>
        <v>NSA16</v>
      </c>
      <c r="R143" s="1" t="str">
        <f t="shared" si="9"/>
        <v>RON</v>
      </c>
      <c r="S143" s="1" t="str">
        <f t="shared" si="10"/>
        <v>AVANTI</v>
      </c>
      <c r="T143" s="1" t="str">
        <f t="shared" si="11"/>
        <v>PK-BVX</v>
      </c>
      <c r="U143" s="1" t="str">
        <f t="shared" si="12"/>
        <v>SUSI AIR</v>
      </c>
    </row>
    <row r="144" ht="15.75" customHeight="1">
      <c r="A144" s="90">
        <v>127.0</v>
      </c>
      <c r="B144" s="90" t="s">
        <v>905</v>
      </c>
      <c r="C144" s="71" t="str">
        <f>IF(B144&gt;1,VLOOKUP(B144,DB!$D$4:$E$800,2,0),"")</f>
        <v>G V</v>
      </c>
      <c r="D144" s="117">
        <v>0.7486111111111111</v>
      </c>
      <c r="E144" s="215" t="b">
        <v>1</v>
      </c>
      <c r="F144" s="119">
        <v>0.9180555555555555</v>
      </c>
      <c r="G144" s="120" t="b">
        <v>1</v>
      </c>
      <c r="H144" s="121" t="s">
        <v>1242</v>
      </c>
      <c r="I144" s="112" t="s">
        <v>1216</v>
      </c>
      <c r="J144" s="74" t="s">
        <v>1249</v>
      </c>
      <c r="K144" s="122"/>
      <c r="L144" s="123"/>
      <c r="M144" s="71" t="s">
        <v>1211</v>
      </c>
      <c r="N144" s="124"/>
      <c r="O144" s="123" t="str">
        <f t="shared" si="7"/>
        <v/>
      </c>
      <c r="Q144" s="1" t="str">
        <f t="shared" si="8"/>
        <v/>
      </c>
      <c r="R144" s="1" t="str">
        <f t="shared" si="9"/>
        <v/>
      </c>
      <c r="S144" s="1" t="str">
        <f t="shared" si="10"/>
        <v/>
      </c>
      <c r="T144" s="1" t="str">
        <f t="shared" si="11"/>
        <v/>
      </c>
      <c r="U144" s="1" t="str">
        <f t="shared" si="12"/>
        <v/>
      </c>
    </row>
    <row r="145" ht="15.75" customHeight="1">
      <c r="A145" s="81">
        <v>128.0</v>
      </c>
      <c r="B145" s="81" t="s">
        <v>305</v>
      </c>
      <c r="C145" s="81" t="str">
        <f>IF(B145&gt;1,VLOOKUP(B145,DB!$D$4:$E$800,2,0),"")</f>
        <v>A 320</v>
      </c>
      <c r="D145" s="82">
        <v>0.7756944444444445</v>
      </c>
      <c r="E145" s="159" t="b">
        <v>1</v>
      </c>
      <c r="F145" s="83">
        <v>0.8069444444444445</v>
      </c>
      <c r="G145" s="92" t="b">
        <v>1</v>
      </c>
      <c r="H145" s="85" t="s">
        <v>1248</v>
      </c>
      <c r="I145" s="86" t="str">
        <f>IF(K145&gt;1,VLOOKUP(K145,DB!$A$4:$B$500,2,0),"")</f>
        <v>WAHS</v>
      </c>
      <c r="J145" s="87" t="str">
        <f>IF(L145&gt;1,VLOOKUP(L145,DB!$A$4:$B$500,2,0),"")</f>
        <v>WIBB</v>
      </c>
      <c r="K145" s="88" t="s">
        <v>291</v>
      </c>
      <c r="L145" s="84" t="s">
        <v>209</v>
      </c>
      <c r="M145" s="81" t="str">
        <f>IF(B145&gt;1,VLOOKUP(B145,DB!$D$4:$F$800,3,0),"")</f>
        <v>BATIK AIR</v>
      </c>
      <c r="N145" s="96"/>
      <c r="O145" s="84" t="str">
        <f t="shared" si="7"/>
        <v/>
      </c>
      <c r="Q145" s="1" t="str">
        <f t="shared" si="8"/>
        <v/>
      </c>
      <c r="R145" s="1" t="str">
        <f t="shared" si="9"/>
        <v/>
      </c>
      <c r="S145" s="1" t="str">
        <f t="shared" si="10"/>
        <v/>
      </c>
      <c r="T145" s="1" t="str">
        <f t="shared" si="11"/>
        <v/>
      </c>
      <c r="U145" s="1" t="str">
        <f t="shared" si="12"/>
        <v/>
      </c>
    </row>
    <row r="146" ht="15.75" customHeight="1">
      <c r="A146" s="90">
        <v>129.0</v>
      </c>
      <c r="B146" s="90" t="s">
        <v>886</v>
      </c>
      <c r="C146" s="71" t="str">
        <f>IF(B146&gt;1,VLOOKUP(B146,DB!$D$4:$E$800,2,0),"")</f>
        <v>B 733</v>
      </c>
      <c r="D146" s="117">
        <v>0.7868055555555555</v>
      </c>
      <c r="E146" s="215" t="b">
        <v>1</v>
      </c>
      <c r="F146" s="119">
        <v>0.9254436226838152</v>
      </c>
      <c r="G146" s="120" t="b">
        <v>1</v>
      </c>
      <c r="H146" s="121" t="s">
        <v>1252</v>
      </c>
      <c r="I146" s="76" t="str">
        <f>IF(K146&gt;1,VLOOKUP(K146,DB!$A$4:$B$500,2,0),"")</f>
        <v>WAOO</v>
      </c>
      <c r="J146" s="77" t="str">
        <f>IF(L146&gt;1,VLOOKUP(L146,DB!$A$4:$B$500,2,0),"")</f>
        <v>WAAA</v>
      </c>
      <c r="K146" s="122" t="s">
        <v>386</v>
      </c>
      <c r="L146" s="123" t="s">
        <v>376</v>
      </c>
      <c r="M146" s="71" t="str">
        <f>IF(B146&gt;1,VLOOKUP(B146,DB!$D$4:$F$800,3,0),"")</f>
        <v>TRIGANA</v>
      </c>
      <c r="N146" s="124"/>
      <c r="O146" s="123" t="str">
        <f t="shared" si="7"/>
        <v/>
      </c>
      <c r="Q146" s="1" t="str">
        <f t="shared" si="8"/>
        <v/>
      </c>
      <c r="R146" s="1" t="str">
        <f t="shared" si="9"/>
        <v/>
      </c>
      <c r="S146" s="1" t="str">
        <f t="shared" si="10"/>
        <v/>
      </c>
      <c r="T146" s="1" t="str">
        <f t="shared" si="11"/>
        <v/>
      </c>
      <c r="U146" s="1" t="str">
        <f t="shared" si="12"/>
        <v/>
      </c>
    </row>
    <row r="147" ht="15.75" customHeight="1">
      <c r="A147" s="81">
        <v>130.0</v>
      </c>
      <c r="B147" s="210" t="s">
        <v>760</v>
      </c>
      <c r="C147" s="210" t="str">
        <f>IF(B147&gt;1,VLOOKUP(B147,DB!$D$4:$E$800,2,0),"")</f>
        <v>G 500</v>
      </c>
      <c r="D147" s="225">
        <v>0.7791666666666667</v>
      </c>
      <c r="E147" s="159" t="b">
        <v>1</v>
      </c>
      <c r="F147" s="83">
        <v>0.8800055671308655</v>
      </c>
      <c r="G147" s="92" t="b">
        <v>1</v>
      </c>
      <c r="H147" s="85" t="s">
        <v>1249</v>
      </c>
      <c r="I147" s="226" t="s">
        <v>179</v>
      </c>
      <c r="J147" s="84" t="s">
        <v>1376</v>
      </c>
      <c r="K147" s="88"/>
      <c r="L147" s="84"/>
      <c r="M147" s="210" t="str">
        <f>IF(B147&gt;1,VLOOKUP(B147,DB!$D$4:$F$800,3,0),"")</f>
        <v>JIP</v>
      </c>
      <c r="N147" s="213" t="s">
        <v>1341</v>
      </c>
      <c r="O147" s="84" t="str">
        <f t="shared" si="7"/>
        <v/>
      </c>
      <c r="Q147" s="1" t="str">
        <f t="shared" si="8"/>
        <v/>
      </c>
      <c r="R147" s="1" t="str">
        <f t="shared" si="9"/>
        <v/>
      </c>
      <c r="S147" s="1" t="str">
        <f t="shared" si="10"/>
        <v/>
      </c>
      <c r="T147" s="1" t="str">
        <f t="shared" si="11"/>
        <v/>
      </c>
      <c r="U147" s="1" t="str">
        <f t="shared" si="12"/>
        <v/>
      </c>
    </row>
    <row r="148" ht="15.75" customHeight="1">
      <c r="A148" s="90">
        <v>131.0</v>
      </c>
      <c r="B148" s="90" t="s">
        <v>326</v>
      </c>
      <c r="C148" s="71" t="str">
        <f>IF(B148&gt;1,VLOOKUP(B148,DB!$D$4:$E$800,2,0),"")</f>
        <v>A 320</v>
      </c>
      <c r="D148" s="117">
        <v>0.8034722222222223</v>
      </c>
      <c r="E148" s="215" t="b">
        <v>1</v>
      </c>
      <c r="F148" s="119">
        <v>0.8326388888888889</v>
      </c>
      <c r="G148" s="120" t="b">
        <v>1</v>
      </c>
      <c r="H148" s="121" t="s">
        <v>1247</v>
      </c>
      <c r="I148" s="76" t="str">
        <f>IF(K148&gt;1,VLOOKUP(K148,DB!$A$4:$B$500,2,0),"")</f>
        <v>WIMM</v>
      </c>
      <c r="J148" s="77" t="str">
        <f>IF(L148&gt;1,VLOOKUP(L148,DB!$A$4:$B$500,2,0),"")</f>
        <v>WARR</v>
      </c>
      <c r="K148" s="122" t="s">
        <v>170</v>
      </c>
      <c r="L148" s="123" t="s">
        <v>259</v>
      </c>
      <c r="M148" s="71" t="str">
        <f>IF(B148&gt;1,VLOOKUP(B148,DB!$D$4:$F$800,3,0),"")</f>
        <v>BATIK AIR</v>
      </c>
      <c r="N148" s="124"/>
      <c r="O148" s="123" t="str">
        <f t="shared" si="7"/>
        <v/>
      </c>
      <c r="Q148" s="1" t="str">
        <f t="shared" si="8"/>
        <v/>
      </c>
      <c r="R148" s="1" t="str">
        <f t="shared" si="9"/>
        <v/>
      </c>
      <c r="S148" s="1" t="str">
        <f t="shared" si="10"/>
        <v/>
      </c>
      <c r="T148" s="1" t="str">
        <f t="shared" si="11"/>
        <v/>
      </c>
      <c r="U148" s="1" t="str">
        <f t="shared" si="12"/>
        <v/>
      </c>
    </row>
    <row r="149" ht="15.75" customHeight="1">
      <c r="A149" s="81">
        <v>132.0</v>
      </c>
      <c r="B149" s="81" t="s">
        <v>94</v>
      </c>
      <c r="C149" s="81" t="str">
        <f>IF(B149&gt;1,VLOOKUP(B149,DB!$D$4:$E$800,2,0),"")</f>
        <v>A 320</v>
      </c>
      <c r="D149" s="82">
        <v>0.81875</v>
      </c>
      <c r="E149" s="159" t="b">
        <v>1</v>
      </c>
      <c r="F149" s="83">
        <v>0.85625</v>
      </c>
      <c r="G149" s="92" t="b">
        <v>1</v>
      </c>
      <c r="H149" s="85" t="s">
        <v>1225</v>
      </c>
      <c r="I149" s="86" t="str">
        <f>IF(K149&gt;1,VLOOKUP(K149,DB!$A$4:$B$500,2,0),"")</f>
        <v>WIEE</v>
      </c>
      <c r="J149" s="87" t="str">
        <f>IF(L149&gt;1,VLOOKUP(L149,DB!$A$4:$B$500,2,0),"")</f>
        <v>WIPP</v>
      </c>
      <c r="K149" s="88" t="s">
        <v>213</v>
      </c>
      <c r="L149" s="84" t="s">
        <v>192</v>
      </c>
      <c r="M149" s="81" t="str">
        <f>IF(B149&gt;1,VLOOKUP(B149,DB!$D$4:$F$800,3,0),"")</f>
        <v>BATIK AIR</v>
      </c>
      <c r="N149" s="96"/>
      <c r="O149" s="84" t="str">
        <f t="shared" si="7"/>
        <v/>
      </c>
      <c r="Q149" s="1" t="str">
        <f t="shared" si="8"/>
        <v/>
      </c>
      <c r="R149" s="1" t="str">
        <f t="shared" si="9"/>
        <v/>
      </c>
      <c r="S149" s="1" t="str">
        <f t="shared" si="10"/>
        <v/>
      </c>
      <c r="T149" s="1" t="str">
        <f t="shared" si="11"/>
        <v/>
      </c>
      <c r="U149" s="1" t="str">
        <f t="shared" si="12"/>
        <v/>
      </c>
    </row>
    <row r="150" ht="15.75" customHeight="1">
      <c r="A150" s="90">
        <v>133.0</v>
      </c>
      <c r="B150" s="90" t="s">
        <v>935</v>
      </c>
      <c r="C150" s="71" t="str">
        <f>IF(B150&gt;1,VLOOKUP(B150,DB!$D$4:$E$800,2,0),"")</f>
        <v>CT 700</v>
      </c>
      <c r="D150" s="117">
        <v>0.8111111111111111</v>
      </c>
      <c r="E150" s="215" t="b">
        <v>1</v>
      </c>
      <c r="F150" s="119">
        <v>0.8364582754584262</v>
      </c>
      <c r="G150" s="120" t="b">
        <v>1</v>
      </c>
      <c r="H150" s="121" t="s">
        <v>1232</v>
      </c>
      <c r="I150" s="112" t="s">
        <v>91</v>
      </c>
      <c r="J150" s="74" t="s">
        <v>319</v>
      </c>
      <c r="K150" s="122"/>
      <c r="L150" s="123"/>
      <c r="M150" s="71" t="s">
        <v>810</v>
      </c>
      <c r="N150" s="227" t="s">
        <v>1377</v>
      </c>
      <c r="O150" s="123" t="str">
        <f t="shared" si="7"/>
        <v/>
      </c>
      <c r="Q150" s="1" t="str">
        <f t="shared" si="8"/>
        <v/>
      </c>
      <c r="R150" s="1" t="str">
        <f t="shared" si="9"/>
        <v/>
      </c>
      <c r="S150" s="1" t="str">
        <f t="shared" si="10"/>
        <v/>
      </c>
      <c r="T150" s="1" t="str">
        <f t="shared" si="11"/>
        <v/>
      </c>
      <c r="U150" s="1" t="str">
        <f t="shared" si="12"/>
        <v/>
      </c>
    </row>
    <row r="151" ht="15.75" customHeight="1">
      <c r="A151" s="81">
        <v>134.0</v>
      </c>
      <c r="B151" s="81" t="s">
        <v>34</v>
      </c>
      <c r="C151" s="81" t="str">
        <f>IF(B151&gt;1,VLOOKUP(B151,DB!$D$4:$E$800,2,0),"")</f>
        <v>B 733</v>
      </c>
      <c r="D151" s="82">
        <v>0.7833333333333333</v>
      </c>
      <c r="E151" s="159" t="b">
        <v>1</v>
      </c>
      <c r="F151" s="83">
        <v>0.90625</v>
      </c>
      <c r="G151" s="92" t="b">
        <v>1</v>
      </c>
      <c r="H151" s="85" t="s">
        <v>1253</v>
      </c>
      <c r="I151" s="103" t="s">
        <v>61</v>
      </c>
      <c r="J151" s="84" t="s">
        <v>22</v>
      </c>
      <c r="K151" s="88"/>
      <c r="L151" s="84"/>
      <c r="M151" s="81" t="str">
        <f>IF(B151&gt;1,VLOOKUP(B151,DB!$D$4:$F$800,3,0),"")</f>
        <v>AIRNESIA</v>
      </c>
      <c r="N151" s="96"/>
      <c r="O151" s="84" t="str">
        <f t="shared" si="7"/>
        <v/>
      </c>
      <c r="Q151" s="1" t="str">
        <f t="shared" si="8"/>
        <v/>
      </c>
      <c r="R151" s="1" t="str">
        <f t="shared" si="9"/>
        <v/>
      </c>
      <c r="S151" s="1" t="str">
        <f t="shared" si="10"/>
        <v/>
      </c>
      <c r="T151" s="1" t="str">
        <f t="shared" si="11"/>
        <v/>
      </c>
      <c r="U151" s="1" t="str">
        <f t="shared" si="12"/>
        <v/>
      </c>
    </row>
    <row r="152" ht="15.75" customHeight="1">
      <c r="A152" s="90">
        <v>135.0</v>
      </c>
      <c r="B152" s="90" t="s">
        <v>1149</v>
      </c>
      <c r="C152" s="71" t="str">
        <f>IF(B152&gt;1,VLOOKUP(B152,DB!$D$4:$E$800,2,0),"")</f>
        <v>C 208</v>
      </c>
      <c r="D152" s="117">
        <v>0.80625</v>
      </c>
      <c r="E152" s="215" t="b">
        <v>1</v>
      </c>
      <c r="F152" s="119"/>
      <c r="G152" s="120" t="b">
        <v>0</v>
      </c>
      <c r="H152" s="121" t="s">
        <v>1275</v>
      </c>
      <c r="I152" s="112" t="s">
        <v>1238</v>
      </c>
      <c r="J152" s="77" t="str">
        <f>IF(L152&gt;1,VLOOKUP(L152,DB!$A$4:$B$500,2,0),"")</f>
        <v/>
      </c>
      <c r="K152" s="122"/>
      <c r="L152" s="123"/>
      <c r="M152" s="71" t="s">
        <v>810</v>
      </c>
      <c r="N152" s="124"/>
      <c r="O152" s="123" t="str">
        <f t="shared" si="7"/>
        <v>RON</v>
      </c>
      <c r="Q152" s="1" t="str">
        <f t="shared" si="8"/>
        <v>SA18</v>
      </c>
      <c r="R152" s="1" t="str">
        <f t="shared" si="9"/>
        <v>RON</v>
      </c>
      <c r="S152" s="1" t="str">
        <f t="shared" si="10"/>
        <v>C 208</v>
      </c>
      <c r="T152" s="1" t="str">
        <f t="shared" si="11"/>
        <v>PK-SNL</v>
      </c>
      <c r="U152" s="1" t="str">
        <f t="shared" si="12"/>
        <v>PTN</v>
      </c>
    </row>
    <row r="153" ht="15.75" customHeight="1">
      <c r="A153" s="81">
        <v>136.0</v>
      </c>
      <c r="B153" s="81" t="s">
        <v>322</v>
      </c>
      <c r="C153" s="81" t="str">
        <f>IF(B153&gt;1,VLOOKUP(B153,DB!$D$4:$E$800,2,0),"")</f>
        <v>A 320</v>
      </c>
      <c r="D153" s="82">
        <v>0.8284722222222223</v>
      </c>
      <c r="E153" s="159" t="b">
        <v>1</v>
      </c>
      <c r="F153" s="83"/>
      <c r="G153" s="92" t="b">
        <v>0</v>
      </c>
      <c r="H153" s="85" t="s">
        <v>1255</v>
      </c>
      <c r="I153" s="86" t="str">
        <f>IF(K153&gt;1,VLOOKUP(K153,DB!$A$4:$B$500,2,0),"")</f>
        <v>WARR</v>
      </c>
      <c r="J153" s="87" t="str">
        <f>IF(L153&gt;1,VLOOKUP(L153,DB!$A$4:$B$500,2,0),"")</f>
        <v/>
      </c>
      <c r="K153" s="88" t="s">
        <v>231</v>
      </c>
      <c r="L153" s="84"/>
      <c r="M153" s="81" t="str">
        <f>IF(B153&gt;1,VLOOKUP(B153,DB!$D$4:$F$800,3,0),"")</f>
        <v>BATIK AIR</v>
      </c>
      <c r="N153" s="96"/>
      <c r="O153" s="84" t="str">
        <f t="shared" si="7"/>
        <v>RON</v>
      </c>
      <c r="Q153" s="1" t="str">
        <f t="shared" si="8"/>
        <v>B8</v>
      </c>
      <c r="R153" s="1" t="str">
        <f t="shared" si="9"/>
        <v>RON</v>
      </c>
      <c r="S153" s="1" t="str">
        <f t="shared" si="10"/>
        <v>A 320</v>
      </c>
      <c r="T153" s="1" t="str">
        <f t="shared" si="11"/>
        <v>PK-LUY</v>
      </c>
      <c r="U153" s="1" t="str">
        <f t="shared" si="12"/>
        <v>BATIK AIR</v>
      </c>
    </row>
    <row r="154" ht="15.75" customHeight="1">
      <c r="A154" s="90">
        <v>137.0</v>
      </c>
      <c r="B154" s="90" t="s">
        <v>292</v>
      </c>
      <c r="C154" s="71" t="str">
        <f>IF(B154&gt;1,VLOOKUP(B154,DB!$D$4:$E$800,2,0),"")</f>
        <v>A 320</v>
      </c>
      <c r="D154" s="117">
        <v>0.8416666666666667</v>
      </c>
      <c r="E154" s="215" t="b">
        <v>1</v>
      </c>
      <c r="F154" s="119"/>
      <c r="G154" s="120" t="b">
        <v>0</v>
      </c>
      <c r="H154" s="121" t="s">
        <v>1229</v>
      </c>
      <c r="I154" s="76" t="str">
        <f>IF(K154&gt;1,VLOOKUP(K154,DB!$A$4:$B$500,2,0),"")</f>
        <v>WAHI</v>
      </c>
      <c r="J154" s="77" t="str">
        <f>IF(L154&gt;1,VLOOKUP(L154,DB!$A$4:$B$500,2,0),"")</f>
        <v/>
      </c>
      <c r="K154" s="122" t="s">
        <v>261</v>
      </c>
      <c r="L154" s="123"/>
      <c r="M154" s="71" t="str">
        <f>IF(B154&gt;1,VLOOKUP(B154,DB!$D$4:$F$800,3,0),"")</f>
        <v>BATIK AIR</v>
      </c>
      <c r="N154" s="124"/>
      <c r="O154" s="123" t="str">
        <f t="shared" si="7"/>
        <v>RON</v>
      </c>
      <c r="Q154" s="1" t="str">
        <f t="shared" si="8"/>
        <v>A1</v>
      </c>
      <c r="R154" s="1" t="str">
        <f t="shared" si="9"/>
        <v>RON</v>
      </c>
      <c r="S154" s="1" t="str">
        <f t="shared" si="10"/>
        <v>A 320</v>
      </c>
      <c r="T154" s="1" t="str">
        <f t="shared" si="11"/>
        <v>PK-LUK</v>
      </c>
      <c r="U154" s="1" t="str">
        <f t="shared" si="12"/>
        <v>BATIK AIR</v>
      </c>
    </row>
    <row r="155" ht="15.75" customHeight="1">
      <c r="A155" s="81">
        <v>138.0</v>
      </c>
      <c r="B155" s="81" t="s">
        <v>407</v>
      </c>
      <c r="C155" s="81" t="str">
        <f>IF(B155&gt;1,VLOOKUP(B155,DB!$D$4:$E$800,2,0),"")</f>
        <v>A 320</v>
      </c>
      <c r="D155" s="82">
        <v>0.8447109027765691</v>
      </c>
      <c r="E155" s="159" t="b">
        <v>1</v>
      </c>
      <c r="F155" s="83"/>
      <c r="G155" s="92" t="b">
        <v>0</v>
      </c>
      <c r="H155" s="85" t="s">
        <v>1248</v>
      </c>
      <c r="I155" s="86" t="str">
        <f>IF(K155&gt;1,VLOOKUP(K155,DB!$A$4:$B$500,2,0),"")</f>
        <v>WARR</v>
      </c>
      <c r="J155" s="87" t="str">
        <f>IF(L155&gt;1,VLOOKUP(L155,DB!$A$4:$B$500,2,0),"")</f>
        <v/>
      </c>
      <c r="K155" s="88" t="s">
        <v>565</v>
      </c>
      <c r="L155" s="84"/>
      <c r="M155" s="81" t="str">
        <f>IF(B155&gt;1,VLOOKUP(B155,DB!$D$4:$F$800,3,0),"")</f>
        <v>CITILINK</v>
      </c>
      <c r="N155" s="96"/>
      <c r="O155" s="84" t="str">
        <f t="shared" si="7"/>
        <v>RON</v>
      </c>
      <c r="Q155" s="1" t="str">
        <f t="shared" si="8"/>
        <v>B2</v>
      </c>
      <c r="R155" s="1" t="str">
        <f t="shared" si="9"/>
        <v>RON</v>
      </c>
      <c r="S155" s="1" t="str">
        <f t="shared" si="10"/>
        <v>A 320</v>
      </c>
      <c r="T155" s="1" t="str">
        <f t="shared" si="11"/>
        <v>PK-GQF</v>
      </c>
      <c r="U155" s="1" t="str">
        <f t="shared" si="12"/>
        <v>CITILINK</v>
      </c>
    </row>
    <row r="156" ht="15.75" customHeight="1">
      <c r="A156" s="90">
        <v>139.0</v>
      </c>
      <c r="B156" s="90" t="s">
        <v>180</v>
      </c>
      <c r="C156" s="71" t="str">
        <f>IF(B156&gt;1,VLOOKUP(B156,DB!$D$4:$E$800,2,0),"")</f>
        <v>A 320</v>
      </c>
      <c r="D156" s="117">
        <v>0.85</v>
      </c>
      <c r="E156" s="215" t="b">
        <v>1</v>
      </c>
      <c r="F156" s="119"/>
      <c r="G156" s="120" t="b">
        <v>0</v>
      </c>
      <c r="H156" s="121" t="s">
        <v>1227</v>
      </c>
      <c r="I156" s="76" t="str">
        <f>IF(K156&gt;1,VLOOKUP(K156,DB!$A$4:$B$500,2,0),"")</f>
        <v>WADD</v>
      </c>
      <c r="J156" s="77" t="str">
        <f>IF(L156&gt;1,VLOOKUP(L156,DB!$A$4:$B$500,2,0),"")</f>
        <v/>
      </c>
      <c r="K156" s="122" t="s">
        <v>225</v>
      </c>
      <c r="L156" s="123"/>
      <c r="M156" s="71" t="str">
        <f>IF(B156&gt;1,VLOOKUP(B156,DB!$D$4:$F$800,3,0),"")</f>
        <v>BATIK AIR</v>
      </c>
      <c r="N156" s="124"/>
      <c r="O156" s="123" t="str">
        <f t="shared" si="7"/>
        <v>RON</v>
      </c>
      <c r="Q156" s="1" t="str">
        <f t="shared" si="8"/>
        <v>B9</v>
      </c>
      <c r="R156" s="1" t="str">
        <f t="shared" si="9"/>
        <v>RON</v>
      </c>
      <c r="S156" s="1" t="str">
        <f t="shared" si="10"/>
        <v>A 320</v>
      </c>
      <c r="T156" s="1" t="str">
        <f t="shared" si="11"/>
        <v>PK-LAI</v>
      </c>
      <c r="U156" s="1" t="str">
        <f t="shared" si="12"/>
        <v>BATIK AIR</v>
      </c>
    </row>
    <row r="157" ht="15.75" customHeight="1">
      <c r="A157" s="81">
        <v>140.0</v>
      </c>
      <c r="B157" s="81" t="s">
        <v>317</v>
      </c>
      <c r="C157" s="81" t="str">
        <f>IF(B157&gt;1,VLOOKUP(B157,DB!$D$4:$E$800,2,0),"")</f>
        <v>A 320</v>
      </c>
      <c r="D157" s="82">
        <v>0.8534722222222222</v>
      </c>
      <c r="E157" s="159" t="b">
        <v>1</v>
      </c>
      <c r="F157" s="83">
        <v>0.90625</v>
      </c>
      <c r="G157" s="92" t="b">
        <v>1</v>
      </c>
      <c r="H157" s="85" t="s">
        <v>1216</v>
      </c>
      <c r="I157" s="86" t="str">
        <f>IF(K157&gt;1,VLOOKUP(K157,DB!$A$4:$B$500,2,0),"")</f>
        <v>WIPP</v>
      </c>
      <c r="J157" s="84" t="s">
        <v>1217</v>
      </c>
      <c r="K157" s="88" t="s">
        <v>196</v>
      </c>
      <c r="L157" s="84"/>
      <c r="M157" s="81" t="str">
        <f>IF(B157&gt;1,VLOOKUP(B157,DB!$D$4:$F$800,3,0),"")</f>
        <v>BATIK AIR</v>
      </c>
      <c r="N157" s="96"/>
      <c r="O157" s="84" t="str">
        <f t="shared" si="7"/>
        <v/>
      </c>
      <c r="Q157" s="1" t="str">
        <f t="shared" si="8"/>
        <v/>
      </c>
      <c r="R157" s="1" t="str">
        <f t="shared" si="9"/>
        <v/>
      </c>
      <c r="S157" s="1" t="str">
        <f t="shared" si="10"/>
        <v/>
      </c>
      <c r="T157" s="1" t="str">
        <f t="shared" si="11"/>
        <v/>
      </c>
      <c r="U157" s="1" t="str">
        <f t="shared" si="12"/>
        <v/>
      </c>
    </row>
    <row r="158" ht="15.75" customHeight="1">
      <c r="A158" s="90">
        <v>141.0</v>
      </c>
      <c r="B158" s="90" t="s">
        <v>892</v>
      </c>
      <c r="C158" s="71" t="str">
        <f>IF(B158&gt;1,VLOOKUP(B158,DB!$D$4:$E$800,2,0),"")</f>
        <v>B 733</v>
      </c>
      <c r="D158" s="117">
        <v>0.8368055555555556</v>
      </c>
      <c r="E158" s="215" t="b">
        <v>1</v>
      </c>
      <c r="F158" s="119">
        <v>0.9308794907410629</v>
      </c>
      <c r="G158" s="120" t="b">
        <v>1</v>
      </c>
      <c r="H158" s="121" t="s">
        <v>1251</v>
      </c>
      <c r="I158" s="76" t="str">
        <f>IF(K158&gt;1,VLOOKUP(K158,DB!$A$4:$B$500,2,0),"")</f>
        <v>WIOO</v>
      </c>
      <c r="J158" s="77" t="str">
        <f>IF(L158&gt;1,VLOOKUP(L158,DB!$A$4:$B$500,2,0),"")</f>
        <v>WAAA</v>
      </c>
      <c r="K158" s="122" t="s">
        <v>438</v>
      </c>
      <c r="L158" s="123" t="s">
        <v>368</v>
      </c>
      <c r="M158" s="71" t="str">
        <f>IF(B158&gt;1,VLOOKUP(B158,DB!$D$4:$F$800,3,0),"")</f>
        <v>TRIGANA</v>
      </c>
      <c r="N158" s="124"/>
      <c r="O158" s="123" t="str">
        <f t="shared" si="7"/>
        <v/>
      </c>
      <c r="Q158" s="1" t="str">
        <f t="shared" si="8"/>
        <v/>
      </c>
      <c r="R158" s="1" t="str">
        <f t="shared" si="9"/>
        <v/>
      </c>
      <c r="S158" s="1" t="str">
        <f t="shared" si="10"/>
        <v/>
      </c>
      <c r="T158" s="1" t="str">
        <f t="shared" si="11"/>
        <v/>
      </c>
      <c r="U158" s="1" t="str">
        <f t="shared" si="12"/>
        <v/>
      </c>
    </row>
    <row r="159" ht="15.75" customHeight="1">
      <c r="A159" s="81">
        <v>142.0</v>
      </c>
      <c r="B159" s="81" t="s">
        <v>554</v>
      </c>
      <c r="C159" s="81" t="str">
        <f>IF(B159&gt;1,VLOOKUP(B159,DB!$D$4:$E$800,2,0),"")</f>
        <v>B 738</v>
      </c>
      <c r="D159" s="82">
        <v>0.8895833333333333</v>
      </c>
      <c r="E159" s="159" t="b">
        <v>1</v>
      </c>
      <c r="F159" s="83"/>
      <c r="G159" s="92" t="b">
        <v>0</v>
      </c>
      <c r="H159" s="85" t="s">
        <v>1247</v>
      </c>
      <c r="I159" s="86" t="str">
        <f>IF(K159&gt;1,VLOOKUP(K159,DB!$A$4:$B$500,2,0),"")</f>
        <v>WARR</v>
      </c>
      <c r="J159" s="87" t="str">
        <f>IF(L159&gt;1,VLOOKUP(L159,DB!$A$4:$B$500,2,0),"")</f>
        <v/>
      </c>
      <c r="K159" s="88" t="s">
        <v>678</v>
      </c>
      <c r="L159" s="84"/>
      <c r="M159" s="81" t="str">
        <f>IF(B159&gt;1,VLOOKUP(B159,DB!$D$4:$F$800,3,0),"")</f>
        <v>GARUDA</v>
      </c>
      <c r="N159" s="96"/>
      <c r="O159" s="84" t="str">
        <f t="shared" si="7"/>
        <v>RON</v>
      </c>
      <c r="Q159" s="1" t="str">
        <f t="shared" si="8"/>
        <v>B1</v>
      </c>
      <c r="R159" s="1" t="str">
        <f t="shared" si="9"/>
        <v>RON</v>
      </c>
      <c r="S159" s="1" t="str">
        <f t="shared" si="10"/>
        <v>B 738</v>
      </c>
      <c r="T159" s="1" t="str">
        <f t="shared" si="11"/>
        <v>PK-GFG</v>
      </c>
      <c r="U159" s="1" t="str">
        <f t="shared" si="12"/>
        <v>GARUDA</v>
      </c>
    </row>
    <row r="160" ht="15.75" customHeight="1">
      <c r="A160" s="90">
        <v>143.0</v>
      </c>
      <c r="B160" s="90" t="s">
        <v>187</v>
      </c>
      <c r="C160" s="71" t="str">
        <f>IF(B160&gt;1,VLOOKUP(B160,DB!$D$4:$E$800,2,0),"")</f>
        <v>A 320</v>
      </c>
      <c r="D160" s="117">
        <v>0.8993728009227198</v>
      </c>
      <c r="E160" s="215" t="b">
        <v>1</v>
      </c>
      <c r="F160" s="119">
        <v>0.9236111111111112</v>
      </c>
      <c r="G160" s="120" t="b">
        <v>1</v>
      </c>
      <c r="H160" s="121" t="s">
        <v>1225</v>
      </c>
      <c r="I160" s="76" t="str">
        <f>IF(K160&gt;1,VLOOKUP(K160,DB!$A$4:$B$500,2,0),"")</f>
        <v>WARR</v>
      </c>
      <c r="J160" s="74" t="s">
        <v>1240</v>
      </c>
      <c r="K160" s="122" t="s">
        <v>253</v>
      </c>
      <c r="L160" s="123"/>
      <c r="M160" s="71" t="str">
        <f>IF(B160&gt;1,VLOOKUP(B160,DB!$D$4:$F$800,3,0),"")</f>
        <v>BATIK AIR</v>
      </c>
      <c r="N160" s="124"/>
      <c r="O160" s="123" t="str">
        <f t="shared" si="7"/>
        <v/>
      </c>
      <c r="Q160" s="1" t="str">
        <f t="shared" si="8"/>
        <v/>
      </c>
      <c r="R160" s="1" t="str">
        <f t="shared" si="9"/>
        <v/>
      </c>
      <c r="S160" s="1" t="str">
        <f t="shared" si="10"/>
        <v/>
      </c>
      <c r="T160" s="1" t="str">
        <f t="shared" si="11"/>
        <v/>
      </c>
      <c r="U160" s="1" t="str">
        <f t="shared" si="12"/>
        <v/>
      </c>
    </row>
    <row r="161" ht="15.75" customHeight="1">
      <c r="A161" s="81">
        <v>144.0</v>
      </c>
      <c r="B161" s="81" t="s">
        <v>510</v>
      </c>
      <c r="C161" s="81" t="str">
        <f>IF(B161&gt;1,VLOOKUP(B161,DB!$D$4:$E$800,2,0),"")</f>
        <v>ATR 72</v>
      </c>
      <c r="D161" s="82">
        <v>0.8847222222222222</v>
      </c>
      <c r="E161" s="159" t="b">
        <v>1</v>
      </c>
      <c r="F161" s="83"/>
      <c r="G161" s="92" t="b">
        <v>0</v>
      </c>
      <c r="H161" s="85" t="s">
        <v>1236</v>
      </c>
      <c r="I161" s="86" t="str">
        <f>IF(K161&gt;1,VLOOKUP(K161,DB!$A$4:$B$500,2,0),"")</f>
        <v>WIPO</v>
      </c>
      <c r="J161" s="87" t="str">
        <f>IF(L161&gt;1,VLOOKUP(L161,DB!$A$4:$B$500,2,0),"")</f>
        <v/>
      </c>
      <c r="K161" s="88" t="s">
        <v>614</v>
      </c>
      <c r="L161" s="84"/>
      <c r="M161" s="81" t="str">
        <f>IF(B161&gt;1,VLOOKUP(B161,DB!$D$4:$F$800,3,0),"")</f>
        <v>CITILINK</v>
      </c>
      <c r="N161" s="96"/>
      <c r="O161" s="84" t="str">
        <f t="shared" si="7"/>
        <v>RON</v>
      </c>
      <c r="Q161" s="1" t="str">
        <f t="shared" si="8"/>
        <v>B7</v>
      </c>
      <c r="R161" s="1" t="str">
        <f t="shared" si="9"/>
        <v>RON</v>
      </c>
      <c r="S161" s="1" t="str">
        <f t="shared" si="10"/>
        <v>ATR 72</v>
      </c>
      <c r="T161" s="1" t="str">
        <f t="shared" si="11"/>
        <v>PK-GJV</v>
      </c>
      <c r="U161" s="1" t="str">
        <f t="shared" si="12"/>
        <v>CITILINK</v>
      </c>
    </row>
    <row r="162" ht="15.75" customHeight="1">
      <c r="A162" s="90">
        <v>145.0</v>
      </c>
      <c r="B162" s="90" t="s">
        <v>1059</v>
      </c>
      <c r="C162" s="71" t="str">
        <f>IF(B162&gt;1,VLOOKUP(B162,DB!$D$4:$E$800,2,0),"")</f>
        <v>C 208</v>
      </c>
      <c r="D162" s="117">
        <v>0.8958333333333334</v>
      </c>
      <c r="E162" s="215" t="b">
        <v>1</v>
      </c>
      <c r="F162" s="119"/>
      <c r="G162" s="120" t="b">
        <v>0</v>
      </c>
      <c r="H162" s="121" t="s">
        <v>1350</v>
      </c>
      <c r="I162" s="112" t="s">
        <v>1238</v>
      </c>
      <c r="J162" s="77" t="str">
        <f>IF(L162&gt;1,VLOOKUP(L162,DB!$A$4:$B$500,2,0),"")</f>
        <v/>
      </c>
      <c r="K162" s="122"/>
      <c r="L162" s="123"/>
      <c r="M162" s="71" t="s">
        <v>810</v>
      </c>
      <c r="N162" s="124"/>
      <c r="O162" s="123" t="str">
        <f t="shared" si="7"/>
        <v>RON</v>
      </c>
      <c r="Q162" s="1" t="str">
        <f t="shared" si="8"/>
        <v>SA19</v>
      </c>
      <c r="R162" s="1" t="str">
        <f t="shared" si="9"/>
        <v>RON</v>
      </c>
      <c r="S162" s="1" t="str">
        <f t="shared" si="10"/>
        <v>C 208</v>
      </c>
      <c r="T162" s="1" t="str">
        <f t="shared" si="11"/>
        <v>PK-DPI</v>
      </c>
      <c r="U162" s="1" t="str">
        <f t="shared" si="12"/>
        <v>PTN</v>
      </c>
    </row>
    <row r="163" ht="15.75" customHeight="1">
      <c r="A163" s="81">
        <v>146.0</v>
      </c>
      <c r="B163" s="81" t="s">
        <v>967</v>
      </c>
      <c r="C163" s="81" t="str">
        <f>IF(B163&gt;1,VLOOKUP(B163,DB!$D$4:$E$800,2,0),"")</f>
        <v>EMB 135</v>
      </c>
      <c r="D163" s="82">
        <v>0.9263888888888889</v>
      </c>
      <c r="E163" s="159" t="b">
        <v>1</v>
      </c>
      <c r="F163" s="83"/>
      <c r="G163" s="92" t="b">
        <v>0</v>
      </c>
      <c r="H163" s="85" t="s">
        <v>1232</v>
      </c>
      <c r="I163" s="103" t="s">
        <v>1226</v>
      </c>
      <c r="J163" s="87" t="str">
        <f>IF(L163&gt;1,VLOOKUP(L163,DB!$A$4:$B$500,2,0),"")</f>
        <v/>
      </c>
      <c r="K163" s="88"/>
      <c r="L163" s="84"/>
      <c r="M163" s="81" t="s">
        <v>1211</v>
      </c>
      <c r="N163" s="96"/>
      <c r="O163" s="84" t="str">
        <f t="shared" si="7"/>
        <v>RON</v>
      </c>
      <c r="Q163" s="1" t="str">
        <f t="shared" si="8"/>
        <v>B5</v>
      </c>
      <c r="R163" s="1" t="str">
        <f t="shared" si="9"/>
        <v>RON</v>
      </c>
      <c r="S163" s="1" t="str">
        <f t="shared" si="10"/>
        <v>EMB 135</v>
      </c>
      <c r="T163" s="1" t="str">
        <f t="shared" si="11"/>
        <v>T7-MPI</v>
      </c>
      <c r="U163" s="1" t="str">
        <f t="shared" si="12"/>
        <v>AFM</v>
      </c>
    </row>
    <row r="164" ht="15.75" customHeight="1">
      <c r="A164" s="90">
        <v>147.0</v>
      </c>
      <c r="B164" s="90" t="s">
        <v>905</v>
      </c>
      <c r="C164" s="71" t="str">
        <f>IF(B164&gt;1,VLOOKUP(B164,DB!$D$4:$E$800,2,0),"")</f>
        <v>G V</v>
      </c>
      <c r="D164" s="117">
        <v>0.9194444444444444</v>
      </c>
      <c r="E164" s="215" t="b">
        <v>1</v>
      </c>
      <c r="F164" s="119"/>
      <c r="G164" s="120" t="b">
        <v>0</v>
      </c>
      <c r="H164" s="121" t="s">
        <v>1249</v>
      </c>
      <c r="I164" s="112" t="s">
        <v>1242</v>
      </c>
      <c r="J164" s="77" t="str">
        <f>IF(L164&gt;1,VLOOKUP(L164,DB!$A$4:$B$500,2,0),"")</f>
        <v/>
      </c>
      <c r="K164" s="122"/>
      <c r="L164" s="123"/>
      <c r="M164" s="71" t="s">
        <v>1211</v>
      </c>
      <c r="N164" s="124"/>
      <c r="O164" s="123" t="str">
        <f t="shared" si="7"/>
        <v>RON</v>
      </c>
      <c r="Q164" s="1" t="str">
        <f t="shared" si="8"/>
        <v>B4</v>
      </c>
      <c r="R164" s="1" t="str">
        <f t="shared" si="9"/>
        <v>RON</v>
      </c>
      <c r="S164" s="1" t="str">
        <f t="shared" si="10"/>
        <v>G V</v>
      </c>
      <c r="T164" s="1" t="str">
        <f t="shared" si="11"/>
        <v>B-8160</v>
      </c>
      <c r="U164" s="1" t="str">
        <f t="shared" si="12"/>
        <v>AFM</v>
      </c>
    </row>
    <row r="165" ht="15.75" customHeight="1">
      <c r="A165" s="81">
        <v>148.0</v>
      </c>
      <c r="B165" s="81" t="s">
        <v>317</v>
      </c>
      <c r="C165" s="81" t="str">
        <f>IF(B165&gt;1,VLOOKUP(B165,DB!$D$4:$E$800,2,0),"")</f>
        <v>A 320</v>
      </c>
      <c r="D165" s="82">
        <v>0.9131944444444444</v>
      </c>
      <c r="E165" s="159" t="b">
        <v>1</v>
      </c>
      <c r="F165" s="83"/>
      <c r="G165" s="92" t="b">
        <v>0</v>
      </c>
      <c r="H165" s="85" t="s">
        <v>1217</v>
      </c>
      <c r="I165" s="103" t="s">
        <v>1216</v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>BATIK AIR</v>
      </c>
      <c r="N165" s="96"/>
      <c r="O165" s="84" t="str">
        <f t="shared" si="7"/>
        <v>RON</v>
      </c>
      <c r="Q165" s="1" t="str">
        <f t="shared" si="8"/>
        <v>SA01</v>
      </c>
      <c r="R165" s="1" t="str">
        <f t="shared" si="9"/>
        <v>RON</v>
      </c>
      <c r="S165" s="1" t="str">
        <f t="shared" si="10"/>
        <v>A 320</v>
      </c>
      <c r="T165" s="1" t="str">
        <f t="shared" si="11"/>
        <v>PK-LUW</v>
      </c>
      <c r="U165" s="1" t="str">
        <f t="shared" si="12"/>
        <v>BATIK AIR</v>
      </c>
    </row>
    <row r="166" ht="15.75" customHeight="1">
      <c r="A166" s="90">
        <v>149.0</v>
      </c>
      <c r="B166" s="90" t="s">
        <v>187</v>
      </c>
      <c r="C166" s="71" t="str">
        <f>IF(B166&gt;1,VLOOKUP(B166,DB!$D$4:$E$800,2,0),"")</f>
        <v>A 320</v>
      </c>
      <c r="D166" s="117">
        <v>0.9305555555555556</v>
      </c>
      <c r="E166" s="215" t="b">
        <v>1</v>
      </c>
      <c r="F166" s="119"/>
      <c r="G166" s="120" t="b">
        <v>0</v>
      </c>
      <c r="H166" s="121" t="s">
        <v>1240</v>
      </c>
      <c r="I166" s="112" t="s">
        <v>1225</v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>BATIK AIR</v>
      </c>
      <c r="N166" s="124"/>
      <c r="O166" s="123" t="str">
        <f t="shared" si="7"/>
        <v>RON</v>
      </c>
      <c r="Q166" s="1" t="str">
        <f t="shared" si="8"/>
        <v>SA15</v>
      </c>
      <c r="R166" s="1" t="str">
        <f t="shared" si="9"/>
        <v>RON</v>
      </c>
      <c r="S166" s="1" t="str">
        <f t="shared" si="10"/>
        <v>A 320</v>
      </c>
      <c r="T166" s="1" t="str">
        <f t="shared" si="11"/>
        <v>PK-LAL</v>
      </c>
      <c r="U166" s="1" t="str">
        <f t="shared" si="12"/>
        <v>BATIK AIR</v>
      </c>
    </row>
    <row r="167" ht="15.75" customHeight="1">
      <c r="A167" s="142">
        <v>150.0</v>
      </c>
      <c r="B167" s="142" t="s">
        <v>934</v>
      </c>
      <c r="C167" s="142" t="str">
        <f>IF(B167&gt;1,VLOOKUP(B167,DB!$D$4:$E$800,2,0),"")</f>
        <v>EMB 135</v>
      </c>
      <c r="D167" s="143">
        <v>0.9409722222222222</v>
      </c>
      <c r="E167" s="228" t="b">
        <v>1</v>
      </c>
      <c r="F167" s="145"/>
      <c r="G167" s="146" t="b">
        <v>0</v>
      </c>
      <c r="H167" s="147" t="s">
        <v>1216</v>
      </c>
      <c r="I167" s="229" t="s">
        <v>1218</v>
      </c>
      <c r="J167" s="230" t="str">
        <f>IF(L167&gt;1,VLOOKUP(L167,DB!$A$4:$B$500,2,0),"")</f>
        <v/>
      </c>
      <c r="K167" s="148"/>
      <c r="L167" s="149"/>
      <c r="M167" s="142" t="s">
        <v>810</v>
      </c>
      <c r="N167" s="150"/>
      <c r="O167" s="149" t="str">
        <f t="shared" si="7"/>
        <v>RON</v>
      </c>
      <c r="Q167" s="1" t="str">
        <f t="shared" si="8"/>
        <v>B3</v>
      </c>
      <c r="R167" s="1" t="str">
        <f t="shared" si="9"/>
        <v>RON</v>
      </c>
      <c r="S167" s="1" t="str">
        <f t="shared" si="10"/>
        <v>EMB 135</v>
      </c>
      <c r="T167" s="1" t="str">
        <f t="shared" si="11"/>
        <v>PK-BMB</v>
      </c>
      <c r="U167" s="1" t="str">
        <f t="shared" si="12"/>
        <v>PTN</v>
      </c>
    </row>
    <row r="168" ht="15.75" customHeight="1">
      <c r="A168" s="231">
        <v>151.0</v>
      </c>
      <c r="B168" s="79" t="s">
        <v>832</v>
      </c>
      <c r="C168" s="79" t="str">
        <f>IF(B168&gt;1,VLOOKUP(B168,DB!$D$4:$E$800,2,0),"")</f>
        <v>ATR 72</v>
      </c>
      <c r="D168" s="117">
        <v>0.94375</v>
      </c>
      <c r="E168" s="79" t="b">
        <v>1</v>
      </c>
      <c r="F168" s="73"/>
      <c r="G168" s="79" t="b">
        <v>0</v>
      </c>
      <c r="H168" s="121" t="s">
        <v>1225</v>
      </c>
      <c r="I168" s="79" t="s">
        <v>1241</v>
      </c>
      <c r="J168" s="232" t="str">
        <f>IF(L168&gt;1,VLOOKUP(L168,DB!$A$4:$B$500,2,0),"")</f>
        <v/>
      </c>
      <c r="K168" s="79"/>
      <c r="L168" s="79"/>
      <c r="M168" s="79" t="str">
        <f>IF(B168&gt;1,VLOOKUP(B168,DB!$D$4:$F$800,3,0),"")</f>
        <v>TAS</v>
      </c>
      <c r="N168" s="79"/>
      <c r="O168" s="79" t="str">
        <f t="shared" si="7"/>
        <v>RON</v>
      </c>
      <c r="Q168" s="1" t="str">
        <f t="shared" si="8"/>
        <v>A3</v>
      </c>
      <c r="R168" s="1" t="str">
        <f t="shared" si="9"/>
        <v>RON</v>
      </c>
      <c r="S168" s="1" t="str">
        <f t="shared" si="10"/>
        <v>ATR 72</v>
      </c>
      <c r="T168" s="1" t="str">
        <f t="shared" si="11"/>
        <v>PK-OTR</v>
      </c>
      <c r="U168" s="1" t="str">
        <f t="shared" si="12"/>
        <v>TAS</v>
      </c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8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8 J18:J168">
    <cfRule type="containsBlanks" dxfId="1" priority="1">
      <formula>LEN(TRIM(F18))=0</formula>
    </cfRule>
  </conditionalFormatting>
  <conditionalFormatting sqref="K18:L168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45848.0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1180</v>
      </c>
      <c r="D10" s="27"/>
      <c r="E10" s="26" t="s">
        <v>1181</v>
      </c>
      <c r="F10" s="28"/>
      <c r="G10" s="28"/>
      <c r="H10" s="27"/>
    </row>
    <row r="11" ht="15.75" customHeight="1">
      <c r="A11" s="25"/>
      <c r="B11" s="21"/>
      <c r="C11" s="29" t="s">
        <v>1182</v>
      </c>
      <c r="D11" s="30"/>
      <c r="E11" s="26" t="s">
        <v>1183</v>
      </c>
      <c r="F11" s="28"/>
      <c r="G11" s="28"/>
      <c r="H11" s="27"/>
    </row>
    <row r="12" ht="15.75" customHeight="1">
      <c r="A12" s="25"/>
      <c r="B12" s="21"/>
      <c r="C12" s="29" t="s">
        <v>1184</v>
      </c>
      <c r="D12" s="30"/>
      <c r="E12" s="29" t="s">
        <v>1322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45" si="1">IF(ISBLANK(F18),"RON","")</f>
        <v>RON</v>
      </c>
      <c r="Q18" s="1" t="str">
        <f t="shared" ref="Q18:Q37" si="2">IF(R18="RON",H18,"")</f>
        <v>NSA01</v>
      </c>
      <c r="R18" s="1" t="str">
        <f t="shared" ref="R18:R37" si="3">IF(O18="RON",O18,"")</f>
        <v>RON</v>
      </c>
      <c r="S18" s="1" t="str">
        <f t="shared" ref="S18:S37" si="4">IF(R18="RON",C18,"")</f>
        <v>PA 34</v>
      </c>
      <c r="T18" s="1" t="str">
        <f t="shared" ref="T18:T37" si="5">IF(R18="RON",B18,"")</f>
        <v>PK-VCD</v>
      </c>
      <c r="U18" s="1" t="str">
        <f t="shared" ref="U18:U3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916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1211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N-2409K</v>
      </c>
      <c r="U27" s="1" t="str">
        <f t="shared" si="6"/>
        <v>AFM</v>
      </c>
    </row>
    <row r="28" ht="15.75" customHeight="1">
      <c r="A28" s="71">
        <v>11.0</v>
      </c>
      <c r="B28" s="71" t="s">
        <v>963</v>
      </c>
      <c r="C28" s="71" t="str">
        <f>IF(B28&gt;1,VLOOKUP(B28,DB!$D$4:$E$800,2,0),"")</f>
        <v>HK 800</v>
      </c>
      <c r="D28" s="78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">
        <v>1214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HK 800</v>
      </c>
      <c r="T28" s="1" t="str">
        <f t="shared" si="5"/>
        <v>T7-FCN</v>
      </c>
      <c r="U28" s="1" t="str">
        <f t="shared" si="6"/>
        <v>KARISMA</v>
      </c>
    </row>
    <row r="29" ht="15.75" customHeight="1">
      <c r="A29" s="81">
        <v>12.0</v>
      </c>
      <c r="B29" s="81" t="s">
        <v>753</v>
      </c>
      <c r="C29" s="81" t="str">
        <f>IF(B29&gt;1,VLOOKUP(B29,DB!$D$4:$E$800,2,0),"")</f>
        <v>CT 680</v>
      </c>
      <c r="D29" s="88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">
        <v>755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CT 680</v>
      </c>
      <c r="T29" s="1" t="str">
        <f t="shared" si="5"/>
        <v>N-977JH</v>
      </c>
      <c r="U29" s="1" t="str">
        <f t="shared" si="6"/>
        <v>JIP</v>
      </c>
    </row>
    <row r="30" ht="15.75" customHeight="1">
      <c r="A30" s="71">
        <v>13.0</v>
      </c>
      <c r="B30" s="71" t="s">
        <v>751</v>
      </c>
      <c r="C30" s="71" t="str">
        <f>IF(B30&gt;1,VLOOKUP(B30,DB!$D$4:$E$800,2,0),"")</f>
        <v>HK 800</v>
      </c>
      <c r="D30" s="78" t="s">
        <v>7</v>
      </c>
      <c r="E30" s="73" t="b">
        <v>0</v>
      </c>
      <c r="F30" s="73">
        <v>0.8715277777777778</v>
      </c>
      <c r="G30" s="74" t="b">
        <v>1</v>
      </c>
      <c r="H30" s="75" t="s">
        <v>1215</v>
      </c>
      <c r="I30" s="76" t="str">
        <f>IF(K30&gt;1,VLOOKUP(K30,DB!$A$4:$B$500,2,0),"")</f>
        <v>EX RON</v>
      </c>
      <c r="J30" s="74" t="s">
        <v>1249</v>
      </c>
      <c r="K30" s="78" t="s">
        <v>7</v>
      </c>
      <c r="L30" s="74"/>
      <c r="M30" s="71" t="s">
        <v>747</v>
      </c>
      <c r="N30" s="79"/>
      <c r="O30" s="74" t="str">
        <f t="shared" si="1"/>
        <v/>
      </c>
      <c r="Q30" s="1" t="str">
        <f t="shared" si="2"/>
        <v/>
      </c>
      <c r="R30" s="1" t="str">
        <f t="shared" si="3"/>
        <v/>
      </c>
      <c r="S30" s="1" t="str">
        <f t="shared" si="4"/>
        <v/>
      </c>
      <c r="T30" s="1" t="str">
        <f t="shared" si="5"/>
        <v/>
      </c>
      <c r="U30" s="1" t="str">
        <f t="shared" si="6"/>
        <v/>
      </c>
    </row>
    <row r="31" ht="15.75" customHeight="1">
      <c r="A31" s="81">
        <v>14.0</v>
      </c>
      <c r="B31" s="81" t="s">
        <v>1123</v>
      </c>
      <c r="C31" s="81" t="str">
        <f>IF(B31&gt;1,VLOOKUP(B31,DB!$D$4:$E$800,2,0),"")</f>
        <v>KING AIR</v>
      </c>
      <c r="D31" s="88" t="s">
        <v>7</v>
      </c>
      <c r="E31" s="83" t="b">
        <v>0</v>
      </c>
      <c r="F31" s="83"/>
      <c r="G31" s="84" t="b">
        <v>0</v>
      </c>
      <c r="H31" s="85" t="s">
        <v>1349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">
        <v>1211</v>
      </c>
      <c r="N31" s="89"/>
      <c r="O31" s="84" t="str">
        <f t="shared" si="1"/>
        <v>RON</v>
      </c>
      <c r="Q31" s="1" t="str">
        <f t="shared" si="2"/>
        <v>NSA15</v>
      </c>
      <c r="R31" s="1" t="str">
        <f t="shared" si="3"/>
        <v>RON</v>
      </c>
      <c r="S31" s="1" t="str">
        <f t="shared" si="4"/>
        <v>KING AIR</v>
      </c>
      <c r="T31" s="1" t="str">
        <f t="shared" si="5"/>
        <v>T7-HNC</v>
      </c>
      <c r="U31" s="1" t="str">
        <f t="shared" si="6"/>
        <v>AFM</v>
      </c>
    </row>
    <row r="32" ht="15.75" customHeight="1">
      <c r="A32" s="71">
        <v>15.0</v>
      </c>
      <c r="B32" s="71" t="s">
        <v>826</v>
      </c>
      <c r="C32" s="71" t="str">
        <f>IF(B32&gt;1,VLOOKUP(B32,DB!$D$4:$E$800,2,0),"")</f>
        <v>AVANTI</v>
      </c>
      <c r="D32" s="78" t="s">
        <v>7</v>
      </c>
      <c r="E32" s="73" t="b">
        <v>0</v>
      </c>
      <c r="F32" s="73"/>
      <c r="G32" s="74" t="b">
        <v>0</v>
      </c>
      <c r="H32" s="75" t="s">
        <v>1374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tr">
        <f>IF(B32&gt;1,VLOOKUP(B32,DB!$D$4:$F$800,3,0),"")</f>
        <v>SUSI AIR</v>
      </c>
      <c r="N32" s="79"/>
      <c r="O32" s="74" t="str">
        <f t="shared" si="1"/>
        <v>RON</v>
      </c>
      <c r="Q32" s="1" t="str">
        <f t="shared" si="2"/>
        <v>NSA16</v>
      </c>
      <c r="R32" s="1" t="str">
        <f t="shared" si="3"/>
        <v>RON</v>
      </c>
      <c r="S32" s="1" t="str">
        <f t="shared" si="4"/>
        <v>AVANTI</v>
      </c>
      <c r="T32" s="1" t="str">
        <f t="shared" si="5"/>
        <v>PK-BVX</v>
      </c>
      <c r="U32" s="1" t="str">
        <f t="shared" si="6"/>
        <v>SUSI AIR</v>
      </c>
    </row>
    <row r="33" ht="15.75" customHeight="1">
      <c r="A33" s="81">
        <v>16.0</v>
      </c>
      <c r="B33" s="81" t="s">
        <v>317</v>
      </c>
      <c r="C33" s="81" t="str">
        <f>IF(B33&gt;1,VLOOKUP(B33,DB!$D$4:$E$800,2,0),"")</f>
        <v>A 320</v>
      </c>
      <c r="D33" s="88" t="s">
        <v>7</v>
      </c>
      <c r="E33" s="83" t="b">
        <v>0</v>
      </c>
      <c r="F33" s="204" t="s">
        <v>1378</v>
      </c>
      <c r="G33" s="84" t="b">
        <v>1</v>
      </c>
      <c r="H33" s="85" t="s">
        <v>1217</v>
      </c>
      <c r="I33" s="86" t="str">
        <f>IF(K33&gt;1,VLOOKUP(K33,DB!$A$4:$B$500,2,0),"")</f>
        <v>EX RON</v>
      </c>
      <c r="J33" s="84" t="s">
        <v>1246</v>
      </c>
      <c r="K33" s="88" t="s">
        <v>7</v>
      </c>
      <c r="L33" s="84"/>
      <c r="M33" s="81" t="s">
        <v>46</v>
      </c>
      <c r="N33" s="89"/>
      <c r="O33" s="84" t="str">
        <f t="shared" si="1"/>
        <v/>
      </c>
      <c r="Q33" s="1" t="str">
        <f t="shared" si="2"/>
        <v/>
      </c>
      <c r="R33" s="1" t="str">
        <f t="shared" si="3"/>
        <v/>
      </c>
      <c r="S33" s="1" t="str">
        <f t="shared" si="4"/>
        <v/>
      </c>
      <c r="T33" s="1" t="str">
        <f t="shared" si="5"/>
        <v/>
      </c>
      <c r="U33" s="1" t="str">
        <f t="shared" si="6"/>
        <v/>
      </c>
    </row>
    <row r="34" ht="15.75" customHeight="1">
      <c r="A34" s="71">
        <v>17.0</v>
      </c>
      <c r="B34" s="71" t="s">
        <v>187</v>
      </c>
      <c r="C34" s="71" t="str">
        <f>IF(B34&gt;1,VLOOKUP(B34,DB!$D$4:$E$800,2,0),"")</f>
        <v>A 320</v>
      </c>
      <c r="D34" s="78" t="s">
        <v>7</v>
      </c>
      <c r="E34" s="73" t="b">
        <v>0</v>
      </c>
      <c r="F34" s="205" t="s">
        <v>1379</v>
      </c>
      <c r="G34" s="74" t="b">
        <v>1</v>
      </c>
      <c r="H34" s="75" t="s">
        <v>1240</v>
      </c>
      <c r="I34" s="76" t="str">
        <f>IF(K34&gt;1,VLOOKUP(K34,DB!$A$4:$B$500,2,0),"")</f>
        <v>EX RON</v>
      </c>
      <c r="J34" s="74" t="s">
        <v>1253</v>
      </c>
      <c r="K34" s="78" t="s">
        <v>7</v>
      </c>
      <c r="L34" s="74"/>
      <c r="M34" s="71" t="s">
        <v>46</v>
      </c>
      <c r="N34" s="79"/>
      <c r="O34" s="74" t="str">
        <f t="shared" si="1"/>
        <v/>
      </c>
      <c r="Q34" s="1" t="str">
        <f t="shared" si="2"/>
        <v/>
      </c>
      <c r="R34" s="1" t="str">
        <f t="shared" si="3"/>
        <v/>
      </c>
      <c r="S34" s="1" t="str">
        <f t="shared" si="4"/>
        <v/>
      </c>
      <c r="T34" s="1" t="str">
        <f t="shared" si="5"/>
        <v/>
      </c>
      <c r="U34" s="1" t="str">
        <f t="shared" si="6"/>
        <v/>
      </c>
    </row>
    <row r="35" ht="15.75" customHeight="1">
      <c r="A35" s="81">
        <v>18.0</v>
      </c>
      <c r="B35" s="81" t="s">
        <v>912</v>
      </c>
      <c r="C35" s="81" t="str">
        <f>IF(B35&gt;1,VLOOKUP(B35,DB!$D$4:$E$800,2,0),"")</f>
        <v>GLEX</v>
      </c>
      <c r="D35" s="88" t="s">
        <v>7</v>
      </c>
      <c r="E35" s="83" t="b">
        <v>0</v>
      </c>
      <c r="F35" s="83"/>
      <c r="G35" s="84" t="b">
        <v>0</v>
      </c>
      <c r="H35" s="85" t="s">
        <v>1220</v>
      </c>
      <c r="I35" s="86" t="str">
        <f>IF(K35&gt;1,VLOOKUP(K35,DB!$A$4:$B$500,2,0),"")</f>
        <v/>
      </c>
      <c r="J35" s="87" t="str">
        <f>IF(L35&gt;1,VLOOKUP(L35,DB!$A$4:$B$500,2,0),"")</f>
        <v/>
      </c>
      <c r="K35" s="88"/>
      <c r="L35" s="84"/>
      <c r="M35" s="81" t="s">
        <v>1214</v>
      </c>
      <c r="N35" s="89"/>
      <c r="O35" s="84" t="str">
        <f t="shared" si="1"/>
        <v>RON</v>
      </c>
      <c r="Q35" s="1" t="str">
        <f t="shared" si="2"/>
        <v>SA03</v>
      </c>
      <c r="R35" s="1" t="str">
        <f t="shared" si="3"/>
        <v>RON</v>
      </c>
      <c r="S35" s="1" t="str">
        <f t="shared" si="4"/>
        <v>GLEX</v>
      </c>
      <c r="T35" s="1" t="str">
        <f t="shared" si="5"/>
        <v>M-JGVJ</v>
      </c>
      <c r="U35" s="1" t="str">
        <f t="shared" si="6"/>
        <v>KARISMA</v>
      </c>
    </row>
    <row r="36" ht="15.75" customHeight="1">
      <c r="A36" s="71">
        <v>19.0</v>
      </c>
      <c r="B36" s="71" t="s">
        <v>40</v>
      </c>
      <c r="C36" s="71" t="str">
        <f>IF(B36&gt;1,VLOOKUP(B36,DB!$D$4:$E$800,2,0),"")</f>
        <v>B 734</v>
      </c>
      <c r="D36" s="78" t="s">
        <v>7</v>
      </c>
      <c r="E36" s="73" t="b">
        <v>0</v>
      </c>
      <c r="F36" s="73"/>
      <c r="G36" s="74" t="b">
        <v>0</v>
      </c>
      <c r="H36" s="75" t="s">
        <v>1223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">
        <v>42</v>
      </c>
      <c r="N36" s="79"/>
      <c r="O36" s="74" t="str">
        <f t="shared" si="1"/>
        <v>RON</v>
      </c>
      <c r="Q36" s="1" t="str">
        <f t="shared" si="2"/>
        <v>SA04</v>
      </c>
      <c r="R36" s="1" t="str">
        <f t="shared" si="3"/>
        <v>RON</v>
      </c>
      <c r="S36" s="1" t="str">
        <f t="shared" si="4"/>
        <v>B 734</v>
      </c>
      <c r="T36" s="1" t="str">
        <f t="shared" si="5"/>
        <v>PK-BBJ</v>
      </c>
      <c r="U36" s="1" t="str">
        <f t="shared" si="6"/>
        <v>B. B. N.</v>
      </c>
    </row>
    <row r="37" ht="15.75" customHeight="1">
      <c r="A37" s="81">
        <v>20.0</v>
      </c>
      <c r="B37" s="81" t="s">
        <v>893</v>
      </c>
      <c r="C37" s="81" t="str">
        <f>IF(B37&gt;1,VLOOKUP(B37,DB!$D$4:$E$800,2,0),"")</f>
        <v>G VI</v>
      </c>
      <c r="D37" s="88" t="s">
        <v>7</v>
      </c>
      <c r="E37" s="83" t="b">
        <v>0</v>
      </c>
      <c r="F37" s="83">
        <v>0.38055555555555554</v>
      </c>
      <c r="G37" s="84" t="b">
        <v>1</v>
      </c>
      <c r="H37" s="85" t="s">
        <v>1224</v>
      </c>
      <c r="I37" s="86" t="str">
        <f>IF(K37&gt;1,VLOOKUP(K37,DB!$A$4:$B$500,2,0),"")</f>
        <v>EX RON</v>
      </c>
      <c r="J37" s="84" t="s">
        <v>1249</v>
      </c>
      <c r="K37" s="88" t="s">
        <v>7</v>
      </c>
      <c r="L37" s="84"/>
      <c r="M37" s="81" t="s">
        <v>1211</v>
      </c>
      <c r="N37" s="89"/>
      <c r="O37" s="84" t="str">
        <f t="shared" si="1"/>
        <v/>
      </c>
      <c r="Q37" s="1" t="str">
        <f t="shared" si="2"/>
        <v/>
      </c>
      <c r="R37" s="1" t="str">
        <f t="shared" si="3"/>
        <v/>
      </c>
      <c r="S37" s="1" t="str">
        <f t="shared" si="4"/>
        <v/>
      </c>
      <c r="T37" s="1" t="str">
        <f t="shared" si="5"/>
        <v/>
      </c>
      <c r="U37" s="1" t="str">
        <f t="shared" si="6"/>
        <v/>
      </c>
    </row>
    <row r="38" ht="15.75" customHeight="1">
      <c r="A38" s="71">
        <v>22.0</v>
      </c>
      <c r="B38" s="71" t="s">
        <v>925</v>
      </c>
      <c r="C38" s="71" t="str">
        <f>IF(B38&gt;1,VLOOKUP(B38,DB!$D$4:$E$800,2,0),"")</f>
        <v>G VI</v>
      </c>
      <c r="D38" s="78" t="s">
        <v>7</v>
      </c>
      <c r="E38" s="98" t="b">
        <v>0</v>
      </c>
      <c r="F38" s="73">
        <v>0.5375</v>
      </c>
      <c r="G38" s="94" t="b">
        <v>1</v>
      </c>
      <c r="H38" s="75" t="s">
        <v>1228</v>
      </c>
      <c r="I38" s="76" t="str">
        <f>IF(K38&gt;1,VLOOKUP(K38,DB!$A$4:$B$500,2,0),"")</f>
        <v>EX RON</v>
      </c>
      <c r="J38" s="74" t="s">
        <v>1241</v>
      </c>
      <c r="K38" s="78" t="s">
        <v>7</v>
      </c>
      <c r="L38" s="74"/>
      <c r="M38" s="71" t="s">
        <v>1211</v>
      </c>
      <c r="N38" s="79"/>
      <c r="O38" s="74" t="str">
        <f t="shared" si="1"/>
        <v/>
      </c>
      <c r="Q38" s="1" t="str">
        <f>IF(R38="RON",#REF!,"")</f>
        <v>#REF!</v>
      </c>
      <c r="R38" s="1" t="str">
        <f>IF(#REF!="RON",#REF!,"")</f>
        <v>#REF!</v>
      </c>
      <c r="S38" s="1" t="str">
        <f>IF(R38="RON",#REF!,"")</f>
        <v>#REF!</v>
      </c>
      <c r="T38" s="1" t="str">
        <f>IF(R38="RON",#REF!,"")</f>
        <v>#REF!</v>
      </c>
      <c r="U38" s="1" t="str">
        <f>IF(R38="RON",#REF!,"")</f>
        <v>#REF!</v>
      </c>
    </row>
    <row r="39" ht="15.75" customHeight="1">
      <c r="A39" s="81">
        <v>23.0</v>
      </c>
      <c r="B39" s="81" t="s">
        <v>345</v>
      </c>
      <c r="C39" s="81" t="str">
        <f>IF(B39&gt;1,VLOOKUP(B39,DB!$D$4:$E$800,2,0),"")</f>
        <v>ATR 72</v>
      </c>
      <c r="D39" s="88" t="s">
        <v>7</v>
      </c>
      <c r="E39" s="95" t="b">
        <v>0</v>
      </c>
      <c r="F39" s="83"/>
      <c r="G39" s="92" t="b">
        <v>0</v>
      </c>
      <c r="H39" s="85" t="s">
        <v>1230</v>
      </c>
      <c r="I39" s="86" t="str">
        <f>IF(K39&gt;1,VLOOKUP(K39,DB!$A$4:$B$500,2,0),"")</f>
        <v/>
      </c>
      <c r="J39" s="87" t="str">
        <f>IF(L39&gt;1,VLOOKUP(L39,DB!$A$4:$B$500,2,0),"")</f>
        <v/>
      </c>
      <c r="K39" s="88"/>
      <c r="L39" s="84"/>
      <c r="M39" s="81" t="s">
        <v>343</v>
      </c>
      <c r="N39" s="96"/>
      <c r="O39" s="84" t="str">
        <f t="shared" si="1"/>
        <v>RON</v>
      </c>
      <c r="Q39" s="1" t="str">
        <f t="shared" ref="Q39:Q46" si="7">IF(R39="RON",H38,"")</f>
        <v/>
      </c>
      <c r="R39" s="1" t="str">
        <f t="shared" ref="R39:R46" si="8">IF(O38="RON",O38,"")</f>
        <v/>
      </c>
      <c r="S39" s="1" t="str">
        <f t="shared" ref="S39:S46" si="9">IF(R39="RON",C38,"")</f>
        <v/>
      </c>
      <c r="T39" s="1" t="str">
        <f t="shared" ref="T39:T46" si="10">IF(R39="RON",B38,"")</f>
        <v/>
      </c>
      <c r="U39" s="1" t="str">
        <f t="shared" ref="U39:U46" si="11">IF(R39="RON",M38,"")</f>
        <v/>
      </c>
    </row>
    <row r="40" ht="15.75" customHeight="1">
      <c r="A40" s="71">
        <v>24.0</v>
      </c>
      <c r="B40" s="71" t="s">
        <v>947</v>
      </c>
      <c r="C40" s="71" t="str">
        <f>IF(B40&gt;1,VLOOKUP(B40,DB!$D$4:$E$800,2,0),"")</f>
        <v>EMB 135</v>
      </c>
      <c r="D40" s="78" t="s">
        <v>7</v>
      </c>
      <c r="E40" s="93" t="b">
        <v>0</v>
      </c>
      <c r="F40" s="73"/>
      <c r="G40" s="94" t="b">
        <v>0</v>
      </c>
      <c r="H40" s="75" t="s">
        <v>1231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">
        <v>1214</v>
      </c>
      <c r="N40" s="13"/>
      <c r="O40" s="74" t="str">
        <f t="shared" si="1"/>
        <v>RON</v>
      </c>
      <c r="Q40" s="1" t="str">
        <f t="shared" si="7"/>
        <v>SA08</v>
      </c>
      <c r="R40" s="1" t="str">
        <f t="shared" si="8"/>
        <v>RON</v>
      </c>
      <c r="S40" s="1" t="str">
        <f t="shared" si="9"/>
        <v>ATR 72</v>
      </c>
      <c r="T40" s="1" t="str">
        <f t="shared" si="10"/>
        <v>PK-GJT</v>
      </c>
      <c r="U40" s="1" t="str">
        <f t="shared" si="11"/>
        <v>CITILINK</v>
      </c>
    </row>
    <row r="41" ht="15.75" customHeight="1">
      <c r="A41" s="97">
        <v>25.0</v>
      </c>
      <c r="B41" s="81" t="s">
        <v>1064</v>
      </c>
      <c r="C41" s="81" t="str">
        <f>IF(B41&gt;1,VLOOKUP(B41,DB!$D$4:$E$800,2,0),"")</f>
        <v>EMB 135</v>
      </c>
      <c r="D41" s="88" t="s">
        <v>7</v>
      </c>
      <c r="E41" s="91" t="b">
        <v>0</v>
      </c>
      <c r="F41" s="83"/>
      <c r="G41" s="92" t="b">
        <v>0</v>
      </c>
      <c r="H41" s="85" t="s">
        <v>1233</v>
      </c>
      <c r="I41" s="86" t="str">
        <f>IF(K41&gt;1,VLOOKUP(K41,DB!$A$4:$B$500,2,0),"")</f>
        <v/>
      </c>
      <c r="J41" s="87" t="str">
        <f>IF(L41&gt;1,VLOOKUP(L41,DB!$A$4:$B$500,2,0),"")</f>
        <v/>
      </c>
      <c r="K41" s="88"/>
      <c r="L41" s="84"/>
      <c r="M41" s="81" t="s">
        <v>1214</v>
      </c>
      <c r="N41" s="96"/>
      <c r="O41" s="84" t="str">
        <f t="shared" si="1"/>
        <v>RON</v>
      </c>
      <c r="Q41" s="1" t="str">
        <f t="shared" si="7"/>
        <v>SA09</v>
      </c>
      <c r="R41" s="1" t="str">
        <f t="shared" si="8"/>
        <v>RON</v>
      </c>
      <c r="S41" s="1" t="str">
        <f t="shared" si="9"/>
        <v>EMB 135</v>
      </c>
      <c r="T41" s="1" t="str">
        <f t="shared" si="10"/>
        <v>PK-RSS</v>
      </c>
      <c r="U41" s="1" t="str">
        <f t="shared" si="11"/>
        <v>KARISMA</v>
      </c>
    </row>
    <row r="42" ht="15.75" customHeight="1">
      <c r="A42" s="71">
        <v>26.0</v>
      </c>
      <c r="B42" s="71" t="s">
        <v>964</v>
      </c>
      <c r="C42" s="71" t="str">
        <f>IF(B42&gt;1,VLOOKUP(B42,DB!$D$4:$E$800,2,0),"")</f>
        <v>G IV</v>
      </c>
      <c r="D42" s="78" t="s">
        <v>7</v>
      </c>
      <c r="E42" s="93" t="b">
        <v>0</v>
      </c>
      <c r="F42" s="73"/>
      <c r="G42" s="94" t="b">
        <v>0</v>
      </c>
      <c r="H42" s="75" t="s">
        <v>1234</v>
      </c>
      <c r="I42" s="76" t="str">
        <f>IF(K42&gt;1,VLOOKUP(K42,DB!$A$4:$B$500,2,0),"")</f>
        <v/>
      </c>
      <c r="J42" s="77" t="str">
        <f>IF(L42&gt;1,VLOOKUP(L42,DB!$A$4:$B$500,2,0),"")</f>
        <v/>
      </c>
      <c r="K42" s="78"/>
      <c r="L42" s="74"/>
      <c r="M42" s="71" t="s">
        <v>1211</v>
      </c>
      <c r="N42" s="79"/>
      <c r="O42" s="74" t="str">
        <f t="shared" si="1"/>
        <v>RON</v>
      </c>
      <c r="Q42" s="1" t="str">
        <f t="shared" si="7"/>
        <v>SA10</v>
      </c>
      <c r="R42" s="1" t="str">
        <f t="shared" si="8"/>
        <v>RON</v>
      </c>
      <c r="S42" s="1" t="str">
        <f t="shared" si="9"/>
        <v>EMB 135</v>
      </c>
      <c r="T42" s="1" t="str">
        <f t="shared" si="10"/>
        <v>T7-GBS</v>
      </c>
      <c r="U42" s="1" t="str">
        <f t="shared" si="11"/>
        <v>KARISMA</v>
      </c>
    </row>
    <row r="43" ht="15.75" customHeight="1">
      <c r="A43" s="81">
        <v>27.0</v>
      </c>
      <c r="B43" s="81" t="s">
        <v>785</v>
      </c>
      <c r="C43" s="81" t="str">
        <f>IF(B43&gt;1,VLOOKUP(B43,DB!$D$4:$E$800,2,0),"")</f>
        <v>L 1000</v>
      </c>
      <c r="D43" s="88" t="s">
        <v>7</v>
      </c>
      <c r="E43" s="91" t="b">
        <v>0</v>
      </c>
      <c r="F43" s="83"/>
      <c r="G43" s="92" t="b">
        <v>0</v>
      </c>
      <c r="H43" s="85" t="s">
        <v>1235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">
        <v>787</v>
      </c>
      <c r="N43" s="96"/>
      <c r="O43" s="84" t="str">
        <f t="shared" si="1"/>
        <v>RON</v>
      </c>
      <c r="Q43" s="1" t="str">
        <f t="shared" si="7"/>
        <v>SA11</v>
      </c>
      <c r="R43" s="1" t="str">
        <f t="shared" si="8"/>
        <v>RON</v>
      </c>
      <c r="S43" s="1" t="str">
        <f t="shared" si="9"/>
        <v>G IV</v>
      </c>
      <c r="T43" s="1" t="str">
        <f t="shared" si="10"/>
        <v>T7-HNA</v>
      </c>
      <c r="U43" s="1" t="str">
        <f t="shared" si="11"/>
        <v>AFM</v>
      </c>
    </row>
    <row r="44" ht="15.75" customHeight="1">
      <c r="A44" s="71">
        <v>28.0</v>
      </c>
      <c r="B44" s="71" t="s">
        <v>332</v>
      </c>
      <c r="C44" s="71" t="str">
        <f>IF(B44&gt;1,VLOOKUP(B44,DB!$D$4:$E$800,2,0),"")</f>
        <v>GLEX</v>
      </c>
      <c r="D44" s="78" t="s">
        <v>7</v>
      </c>
      <c r="E44" s="98" t="b">
        <v>0</v>
      </c>
      <c r="F44" s="73"/>
      <c r="G44" s="94" t="b">
        <v>0</v>
      </c>
      <c r="H44" s="75" t="s">
        <v>1237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">
        <v>334</v>
      </c>
      <c r="N44" s="79"/>
      <c r="O44" s="74" t="str">
        <f t="shared" si="1"/>
        <v>RON</v>
      </c>
      <c r="Q44" s="1" t="str">
        <f t="shared" si="7"/>
        <v>SA12</v>
      </c>
      <c r="R44" s="1" t="str">
        <f t="shared" si="8"/>
        <v>RON</v>
      </c>
      <c r="S44" s="1" t="str">
        <f t="shared" si="9"/>
        <v>L 1000</v>
      </c>
      <c r="T44" s="1" t="str">
        <f t="shared" si="10"/>
        <v>N-227GV</v>
      </c>
      <c r="U44" s="1" t="str">
        <f t="shared" si="11"/>
        <v>PREMI</v>
      </c>
    </row>
    <row r="45" ht="15.75" customHeight="1">
      <c r="A45" s="81">
        <v>29.0</v>
      </c>
      <c r="B45" s="81" t="s">
        <v>762</v>
      </c>
      <c r="C45" s="81" t="str">
        <f>IF(B45&gt;1,VLOOKUP(B45,DB!$D$4:$E$800,2,0),"")</f>
        <v>G IV</v>
      </c>
      <c r="D45" s="88" t="s">
        <v>7</v>
      </c>
      <c r="E45" s="95" t="b">
        <v>0</v>
      </c>
      <c r="F45" s="83"/>
      <c r="G45" s="92" t="b">
        <v>0</v>
      </c>
      <c r="H45" s="85" t="s">
        <v>1239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">
        <v>755</v>
      </c>
      <c r="N45" s="96"/>
      <c r="O45" s="84" t="str">
        <f t="shared" si="1"/>
        <v>RON</v>
      </c>
      <c r="Q45" s="1" t="str">
        <f t="shared" si="7"/>
        <v>SA13</v>
      </c>
      <c r="R45" s="1" t="str">
        <f t="shared" si="8"/>
        <v>RON</v>
      </c>
      <c r="S45" s="1" t="str">
        <f t="shared" si="9"/>
        <v>GLEX</v>
      </c>
      <c r="T45" s="1" t="str">
        <f t="shared" si="10"/>
        <v>N-939AP</v>
      </c>
      <c r="U45" s="1" t="str">
        <f t="shared" si="11"/>
        <v>BIOMANTARA</v>
      </c>
    </row>
    <row r="46" ht="15.75" customHeight="1">
      <c r="A46" s="71">
        <v>30.0</v>
      </c>
      <c r="B46" s="71" t="s">
        <v>745</v>
      </c>
      <c r="C46" s="71" t="str">
        <f>IF(B46&gt;1,VLOOKUP(B46,DB!$D$4:$E$800,2,0),"")</f>
        <v>G IV</v>
      </c>
      <c r="D46" s="78" t="s">
        <v>7</v>
      </c>
      <c r="E46" s="160" t="b">
        <v>0</v>
      </c>
      <c r="F46" s="73">
        <v>0.5736111111111111</v>
      </c>
      <c r="G46" s="94" t="b">
        <v>1</v>
      </c>
      <c r="H46" s="75" t="s">
        <v>1264</v>
      </c>
      <c r="I46" s="76" t="str">
        <f>IF(K46&gt;1,VLOOKUP(K46,DB!$A$4:$B$500,2,0),"")</f>
        <v>EX RON</v>
      </c>
      <c r="J46" s="74" t="s">
        <v>1255</v>
      </c>
      <c r="K46" s="78" t="s">
        <v>7</v>
      </c>
      <c r="L46" s="74"/>
      <c r="M46" s="71" t="s">
        <v>747</v>
      </c>
      <c r="N46" s="13"/>
      <c r="O46" s="74"/>
      <c r="Q46" s="1" t="str">
        <f t="shared" si="7"/>
        <v>SA14</v>
      </c>
      <c r="R46" s="1" t="str">
        <f t="shared" si="8"/>
        <v>RON</v>
      </c>
      <c r="S46" s="1" t="str">
        <f t="shared" si="9"/>
        <v>G IV</v>
      </c>
      <c r="T46" s="1" t="str">
        <f t="shared" si="10"/>
        <v>T7-977</v>
      </c>
      <c r="U46" s="1" t="str">
        <f t="shared" si="11"/>
        <v>JIP</v>
      </c>
    </row>
    <row r="47" ht="15.75" customHeight="1">
      <c r="A47" s="81">
        <v>31.0</v>
      </c>
      <c r="B47" s="81" t="s">
        <v>806</v>
      </c>
      <c r="C47" s="81" t="str">
        <f>IF(B47&gt;1,VLOOKUP(B47,DB!$D$4:$E$800,2,0),"")</f>
        <v>EC 135</v>
      </c>
      <c r="D47" s="88" t="s">
        <v>7</v>
      </c>
      <c r="E47" s="95" t="b">
        <v>0</v>
      </c>
      <c r="F47" s="83"/>
      <c r="G47" s="92" t="b">
        <v>0</v>
      </c>
      <c r="H47" s="85" t="s">
        <v>1219</v>
      </c>
      <c r="I47" s="86" t="str">
        <f>IF(K47&gt;1,VLOOKUP(K47,DB!$A$4:$B$500,2,0),"")</f>
        <v/>
      </c>
      <c r="J47" s="87" t="str">
        <f>IF(L47&gt;1,VLOOKUP(L47,DB!$A$4:$B$500,2,0),"")</f>
        <v/>
      </c>
      <c r="K47" s="88"/>
      <c r="L47" s="84"/>
      <c r="M47" s="81" t="str">
        <f>IF(B47&gt;1,VLOOKUP(B47,DB!$D$4:$F$800,3,0),"")</f>
        <v>PREMI</v>
      </c>
      <c r="N47" s="96"/>
      <c r="O47" s="84" t="str">
        <f t="shared" ref="O47:O159" si="12">IF(ISBLANK(F47),"RON","")</f>
        <v>RON</v>
      </c>
      <c r="Q47" s="1" t="str">
        <f t="shared" ref="Q47:Q167" si="13">IF(R47="RON",H47,"")</f>
        <v>SA02</v>
      </c>
      <c r="R47" s="1" t="str">
        <f t="shared" ref="R47:R167" si="14">IF(O47="RON",O47,"")</f>
        <v>RON</v>
      </c>
      <c r="S47" s="1" t="str">
        <f t="shared" ref="S47:S167" si="15">IF(R47="RON",C47,"")</f>
        <v>EC 135</v>
      </c>
      <c r="T47" s="1" t="str">
        <f t="shared" ref="T47:T167" si="16">IF(R47="RON",B47,"")</f>
        <v>PK-RJH</v>
      </c>
      <c r="U47" s="1" t="str">
        <f t="shared" ref="U47:U167" si="17">IF(R47="RON",M47,"")</f>
        <v>PREMI</v>
      </c>
    </row>
    <row r="48" ht="15.75" customHeight="1">
      <c r="A48" s="71">
        <v>32.0</v>
      </c>
      <c r="B48" s="71" t="s">
        <v>978</v>
      </c>
      <c r="C48" s="71" t="str">
        <f>IF(B48&gt;1,VLOOKUP(B48,DB!$D$4:$E$800,2,0),"")</f>
        <v>EMB 135</v>
      </c>
      <c r="D48" s="78" t="s">
        <v>7</v>
      </c>
      <c r="E48" s="98" t="b">
        <v>0</v>
      </c>
      <c r="F48" s="73">
        <v>0.2388888888888889</v>
      </c>
      <c r="G48" s="94" t="b">
        <v>1</v>
      </c>
      <c r="H48" s="75" t="s">
        <v>1263</v>
      </c>
      <c r="I48" s="76" t="str">
        <f>IF(K48&gt;1,VLOOKUP(K48,DB!$A$4:$B$500,2,0),"")</f>
        <v>EX RON</v>
      </c>
      <c r="J48" s="74" t="s">
        <v>1255</v>
      </c>
      <c r="K48" s="78" t="s">
        <v>7</v>
      </c>
      <c r="L48" s="74"/>
      <c r="M48" s="71" t="s">
        <v>1214</v>
      </c>
      <c r="N48" s="79"/>
      <c r="O48" s="74" t="str">
        <f t="shared" si="12"/>
        <v/>
      </c>
      <c r="Q48" s="1" t="str">
        <f t="shared" si="13"/>
        <v/>
      </c>
      <c r="R48" s="1" t="str">
        <f t="shared" si="14"/>
        <v/>
      </c>
      <c r="S48" s="1" t="str">
        <f t="shared" si="15"/>
        <v/>
      </c>
      <c r="T48" s="1" t="str">
        <f t="shared" si="16"/>
        <v/>
      </c>
      <c r="U48" s="1" t="str">
        <f t="shared" si="17"/>
        <v/>
      </c>
    </row>
    <row r="49" ht="15.75" customHeight="1">
      <c r="A49" s="81">
        <v>33.0</v>
      </c>
      <c r="B49" s="81" t="s">
        <v>1149</v>
      </c>
      <c r="C49" s="81" t="str">
        <f>IF(B49&gt;1,VLOOKUP(B49,DB!$D$4:$E$800,2,0),"")</f>
        <v>C 208</v>
      </c>
      <c r="D49" s="88" t="s">
        <v>7</v>
      </c>
      <c r="E49" s="95" t="b">
        <v>0</v>
      </c>
      <c r="F49" s="83">
        <v>0.21787868055980653</v>
      </c>
      <c r="G49" s="92" t="b">
        <v>1</v>
      </c>
      <c r="H49" s="85" t="s">
        <v>1275</v>
      </c>
      <c r="I49" s="86" t="str">
        <f>IF(K49&gt;1,VLOOKUP(K49,DB!$A$4:$B$500,2,0),"")</f>
        <v>EX RON</v>
      </c>
      <c r="J49" s="84" t="s">
        <v>1238</v>
      </c>
      <c r="K49" s="88" t="s">
        <v>7</v>
      </c>
      <c r="L49" s="84"/>
      <c r="M49" s="81" t="s">
        <v>810</v>
      </c>
      <c r="N49" s="89"/>
      <c r="O49" s="84" t="str">
        <f t="shared" si="12"/>
        <v/>
      </c>
      <c r="Q49" s="1" t="str">
        <f t="shared" si="13"/>
        <v/>
      </c>
      <c r="R49" s="1" t="str">
        <f t="shared" si="14"/>
        <v/>
      </c>
      <c r="S49" s="1" t="str">
        <f t="shared" si="15"/>
        <v/>
      </c>
      <c r="T49" s="1" t="str">
        <f t="shared" si="16"/>
        <v/>
      </c>
      <c r="U49" s="1" t="str">
        <f t="shared" si="17"/>
        <v/>
      </c>
    </row>
    <row r="50" ht="15.75" customHeight="1">
      <c r="A50" s="71">
        <v>34.0</v>
      </c>
      <c r="B50" s="71" t="s">
        <v>1059</v>
      </c>
      <c r="C50" s="71" t="str">
        <f>IF(B50&gt;1,VLOOKUP(B50,DB!$D$4:$E$800,2,0),"")</f>
        <v>C 208</v>
      </c>
      <c r="D50" s="78" t="s">
        <v>7</v>
      </c>
      <c r="E50" s="98" t="b">
        <v>0</v>
      </c>
      <c r="F50" s="73">
        <v>0.25676320602360647</v>
      </c>
      <c r="G50" s="94" t="b">
        <v>1</v>
      </c>
      <c r="H50" s="75" t="s">
        <v>1350</v>
      </c>
      <c r="I50" s="76" t="str">
        <f>IF(K50&gt;1,VLOOKUP(K50,DB!$A$4:$B$500,2,0),"")</f>
        <v>EX RON</v>
      </c>
      <c r="J50" s="74" t="s">
        <v>1238</v>
      </c>
      <c r="K50" s="78" t="s">
        <v>7</v>
      </c>
      <c r="L50" s="74"/>
      <c r="M50" s="71" t="s">
        <v>810</v>
      </c>
      <c r="N50" s="79"/>
      <c r="O50" s="74" t="str">
        <f t="shared" si="12"/>
        <v/>
      </c>
      <c r="Q50" s="1" t="str">
        <f t="shared" si="13"/>
        <v/>
      </c>
      <c r="R50" s="1" t="str">
        <f t="shared" si="14"/>
        <v/>
      </c>
      <c r="S50" s="1" t="str">
        <f t="shared" si="15"/>
        <v/>
      </c>
      <c r="T50" s="1" t="str">
        <f t="shared" si="16"/>
        <v/>
      </c>
      <c r="U50" s="1" t="str">
        <f t="shared" si="17"/>
        <v/>
      </c>
    </row>
    <row r="51" ht="15.75" customHeight="1">
      <c r="A51" s="81">
        <v>35.0</v>
      </c>
      <c r="B51" s="81" t="s">
        <v>292</v>
      </c>
      <c r="C51" s="81" t="str">
        <f>IF(B51&gt;1,VLOOKUP(B51,DB!$D$4:$E$800,2,0),"")</f>
        <v>A 320</v>
      </c>
      <c r="D51" s="88" t="s">
        <v>7</v>
      </c>
      <c r="E51" s="95" t="b">
        <v>0</v>
      </c>
      <c r="F51" s="83">
        <v>0.3993055555555556</v>
      </c>
      <c r="G51" s="92" t="b">
        <v>1</v>
      </c>
      <c r="H51" s="85" t="s">
        <v>1229</v>
      </c>
      <c r="I51" s="86" t="str">
        <f>IF(K51&gt;1,VLOOKUP(K51,DB!$A$4:$B$500,2,0),"")</f>
        <v>EX RON</v>
      </c>
      <c r="J51" s="87" t="str">
        <f>IF(L51&gt;1,VLOOKUP(L51,DB!$A$4:$B$500,2,0),"")</f>
        <v>WARR</v>
      </c>
      <c r="K51" s="88" t="s">
        <v>7</v>
      </c>
      <c r="L51" s="84" t="s">
        <v>251</v>
      </c>
      <c r="M51" s="81" t="s">
        <v>46</v>
      </c>
      <c r="N51" s="96"/>
      <c r="O51" s="84" t="str">
        <f t="shared" si="12"/>
        <v/>
      </c>
      <c r="Q51" s="1" t="str">
        <f t="shared" si="13"/>
        <v/>
      </c>
      <c r="R51" s="1" t="str">
        <f t="shared" si="14"/>
        <v/>
      </c>
      <c r="S51" s="1" t="str">
        <f t="shared" si="15"/>
        <v/>
      </c>
      <c r="T51" s="1" t="str">
        <f t="shared" si="16"/>
        <v/>
      </c>
      <c r="U51" s="1" t="str">
        <f t="shared" si="17"/>
        <v/>
      </c>
    </row>
    <row r="52" ht="15.75" customHeight="1">
      <c r="A52" s="71">
        <v>36.0</v>
      </c>
      <c r="B52" s="71" t="s">
        <v>763</v>
      </c>
      <c r="C52" s="71" t="str">
        <f>IF(B52&gt;1,VLOOKUP(B52,DB!$D$4:$E$800,2,0),"")</f>
        <v>ATR 72</v>
      </c>
      <c r="D52" s="78" t="s">
        <v>7</v>
      </c>
      <c r="E52" s="98" t="b">
        <v>0</v>
      </c>
      <c r="F52" s="73">
        <v>0.24785848379542585</v>
      </c>
      <c r="G52" s="94" t="b">
        <v>1</v>
      </c>
      <c r="H52" s="75" t="s">
        <v>1246</v>
      </c>
      <c r="I52" s="76" t="str">
        <f>IF(K52&gt;1,VLOOKUP(K52,DB!$A$4:$B$500,2,0),"")</f>
        <v>EX RON</v>
      </c>
      <c r="J52" s="77" t="str">
        <f>IF(L52&gt;1,VLOOKUP(L52,DB!$A$4:$B$500,2,0),"")</f>
        <v>WIDM</v>
      </c>
      <c r="K52" s="78" t="s">
        <v>7</v>
      </c>
      <c r="L52" s="74" t="s">
        <v>470</v>
      </c>
      <c r="M52" s="71" t="str">
        <f>IF(B52&gt;1,VLOOKUP(B52,DB!$D$4:$F$800,3,0),"")</f>
        <v>PELITA</v>
      </c>
      <c r="N52" s="79"/>
      <c r="O52" s="74" t="str">
        <f t="shared" si="12"/>
        <v/>
      </c>
      <c r="Q52" s="1" t="str">
        <f t="shared" si="13"/>
        <v/>
      </c>
      <c r="R52" s="1" t="str">
        <f t="shared" si="14"/>
        <v/>
      </c>
      <c r="S52" s="1" t="str">
        <f t="shared" si="15"/>
        <v/>
      </c>
      <c r="T52" s="1" t="str">
        <f t="shared" si="16"/>
        <v/>
      </c>
      <c r="U52" s="1" t="str">
        <f t="shared" si="17"/>
        <v/>
      </c>
    </row>
    <row r="53" ht="15.75" customHeight="1">
      <c r="A53" s="81">
        <v>37.0</v>
      </c>
      <c r="B53" s="81" t="s">
        <v>832</v>
      </c>
      <c r="C53" s="81" t="str">
        <f>IF(B53&gt;1,VLOOKUP(B53,DB!$D$4:$E$800,2,0),"")</f>
        <v>ATR 72</v>
      </c>
      <c r="D53" s="88" t="s">
        <v>7</v>
      </c>
      <c r="E53" s="95" t="b">
        <v>0</v>
      </c>
      <c r="F53" s="83">
        <v>0.2046047337935306</v>
      </c>
      <c r="G53" s="92" t="b">
        <v>1</v>
      </c>
      <c r="H53" s="85" t="s">
        <v>1225</v>
      </c>
      <c r="I53" s="86" t="str">
        <f>IF(K53&gt;1,VLOOKUP(K53,DB!$A$4:$B$500,2,0),"")</f>
        <v>EX RON</v>
      </c>
      <c r="J53" s="87" t="str">
        <f>IF(L53&gt;1,VLOOKUP(L53,DB!$A$4:$B$500,2,0),"")</f>
        <v>WIDM</v>
      </c>
      <c r="K53" s="88" t="s">
        <v>7</v>
      </c>
      <c r="L53" s="84" t="s">
        <v>659</v>
      </c>
      <c r="M53" s="81" t="str">
        <f>IF(B53&gt;1,VLOOKUP(B53,DB!$D$4:$F$800,3,0),"")</f>
        <v>TAS</v>
      </c>
      <c r="N53" s="96"/>
      <c r="O53" s="84" t="str">
        <f t="shared" si="12"/>
        <v/>
      </c>
      <c r="Q53" s="1" t="str">
        <f t="shared" si="13"/>
        <v/>
      </c>
      <c r="R53" s="1" t="str">
        <f t="shared" si="14"/>
        <v/>
      </c>
      <c r="S53" s="1" t="str">
        <f t="shared" si="15"/>
        <v/>
      </c>
      <c r="T53" s="1" t="str">
        <f t="shared" si="16"/>
        <v/>
      </c>
      <c r="U53" s="1" t="str">
        <f t="shared" si="17"/>
        <v/>
      </c>
    </row>
    <row r="54" ht="15.75" customHeight="1">
      <c r="A54" s="71">
        <v>38.0</v>
      </c>
      <c r="B54" s="71" t="s">
        <v>554</v>
      </c>
      <c r="C54" s="71" t="str">
        <f>IF(B54&gt;1,VLOOKUP(B54,DB!$D$4:$E$800,2,0),"")</f>
        <v>B 738</v>
      </c>
      <c r="D54" s="78" t="s">
        <v>7</v>
      </c>
      <c r="E54" s="98" t="b">
        <v>0</v>
      </c>
      <c r="F54" s="73">
        <v>0.25696023147611413</v>
      </c>
      <c r="G54" s="94" t="b">
        <v>1</v>
      </c>
      <c r="H54" s="75" t="s">
        <v>1247</v>
      </c>
      <c r="I54" s="76" t="str">
        <f>IF(K54&gt;1,VLOOKUP(K54,DB!$A$4:$B$500,2,0),"")</f>
        <v>EX RON</v>
      </c>
      <c r="J54" s="77" t="str">
        <f>IF(L54&gt;1,VLOOKUP(L54,DB!$A$4:$B$500,2,0),"")</f>
        <v>WIMM</v>
      </c>
      <c r="K54" s="78" t="s">
        <v>7</v>
      </c>
      <c r="L54" s="74" t="s">
        <v>77</v>
      </c>
      <c r="M54" s="71" t="str">
        <f>IF(B54&gt;1,VLOOKUP(B54,DB!$D$4:$F$800,3,0),"")</f>
        <v>GARUDA</v>
      </c>
      <c r="N54" s="13"/>
      <c r="O54" s="74" t="str">
        <f t="shared" si="12"/>
        <v/>
      </c>
      <c r="Q54" s="1" t="str">
        <f t="shared" si="13"/>
        <v/>
      </c>
      <c r="R54" s="1" t="str">
        <f t="shared" si="14"/>
        <v/>
      </c>
      <c r="S54" s="1" t="str">
        <f t="shared" si="15"/>
        <v/>
      </c>
      <c r="T54" s="1" t="str">
        <f t="shared" si="16"/>
        <v/>
      </c>
      <c r="U54" s="1" t="str">
        <f t="shared" si="17"/>
        <v/>
      </c>
    </row>
    <row r="55" ht="15.75" customHeight="1">
      <c r="A55" s="81">
        <v>39.0</v>
      </c>
      <c r="B55" s="81" t="s">
        <v>407</v>
      </c>
      <c r="C55" s="81" t="str">
        <f>IF(B55&gt;1,VLOOKUP(B55,DB!$D$4:$E$800,2,0),"")</f>
        <v>A 320</v>
      </c>
      <c r="D55" s="88" t="s">
        <v>7</v>
      </c>
      <c r="E55" s="95" t="b">
        <v>0</v>
      </c>
      <c r="F55" s="83">
        <v>0.2755993981481879</v>
      </c>
      <c r="G55" s="92" t="b">
        <v>1</v>
      </c>
      <c r="H55" s="85" t="s">
        <v>1248</v>
      </c>
      <c r="I55" s="86" t="str">
        <f>IF(K55&gt;1,VLOOKUP(K55,DB!$A$4:$B$500,2,0),"")</f>
        <v>EX RON</v>
      </c>
      <c r="J55" s="87" t="str">
        <f>IF(L55&gt;1,VLOOKUP(L55,DB!$A$4:$B$500,2,0),"")</f>
        <v>WIMN</v>
      </c>
      <c r="K55" s="88" t="s">
        <v>7</v>
      </c>
      <c r="L55" s="84" t="s">
        <v>494</v>
      </c>
      <c r="M55" s="81" t="str">
        <f>IF(B55&gt;1,VLOOKUP(B55,DB!$D$4:$F$800,3,0),"")</f>
        <v>CITILINK</v>
      </c>
      <c r="N55" s="96"/>
      <c r="O55" s="84" t="str">
        <f t="shared" si="12"/>
        <v/>
      </c>
      <c r="Q55" s="1" t="str">
        <f t="shared" si="13"/>
        <v/>
      </c>
      <c r="R55" s="1" t="str">
        <f t="shared" si="14"/>
        <v/>
      </c>
      <c r="S55" s="1" t="str">
        <f t="shared" si="15"/>
        <v/>
      </c>
      <c r="T55" s="1" t="str">
        <f t="shared" si="16"/>
        <v/>
      </c>
      <c r="U55" s="1" t="str">
        <f t="shared" si="17"/>
        <v/>
      </c>
    </row>
    <row r="56" ht="15.75" customHeight="1">
      <c r="A56" s="71">
        <v>40.0</v>
      </c>
      <c r="B56" s="71" t="s">
        <v>934</v>
      </c>
      <c r="C56" s="71" t="str">
        <f>IF(B56&gt;1,VLOOKUP(B56,DB!$D$4:$E$800,2,0),"")</f>
        <v>EMB 135</v>
      </c>
      <c r="D56" s="78" t="s">
        <v>7</v>
      </c>
      <c r="E56" s="98" t="b">
        <v>0</v>
      </c>
      <c r="F56" s="73">
        <v>0.2865890277753351</v>
      </c>
      <c r="G56" s="94" t="b">
        <v>1</v>
      </c>
      <c r="H56" s="75" t="s">
        <v>1216</v>
      </c>
      <c r="I56" s="76" t="str">
        <f>IF(K56&gt;1,VLOOKUP(K56,DB!$A$4:$B$500,2,0),"")</f>
        <v>EX RON</v>
      </c>
      <c r="J56" s="74" t="s">
        <v>158</v>
      </c>
      <c r="K56" s="78" t="s">
        <v>7</v>
      </c>
      <c r="L56" s="74"/>
      <c r="M56" s="71" t="s">
        <v>810</v>
      </c>
      <c r="N56" s="13"/>
      <c r="O56" s="74" t="str">
        <f t="shared" si="12"/>
        <v/>
      </c>
      <c r="Q56" s="1" t="str">
        <f t="shared" si="13"/>
        <v/>
      </c>
      <c r="R56" s="1" t="str">
        <f t="shared" si="14"/>
        <v/>
      </c>
      <c r="S56" s="1" t="str">
        <f t="shared" si="15"/>
        <v/>
      </c>
      <c r="T56" s="1" t="str">
        <f t="shared" si="16"/>
        <v/>
      </c>
      <c r="U56" s="1" t="str">
        <f t="shared" si="17"/>
        <v/>
      </c>
    </row>
    <row r="57" ht="15.75" customHeight="1">
      <c r="A57" s="81">
        <v>41.0</v>
      </c>
      <c r="B57" s="81" t="s">
        <v>905</v>
      </c>
      <c r="C57" s="81" t="str">
        <f>IF(B57&gt;1,VLOOKUP(B57,DB!$D$4:$E$800,2,0),"")</f>
        <v>G V</v>
      </c>
      <c r="D57" s="88" t="s">
        <v>7</v>
      </c>
      <c r="E57" s="95" t="b">
        <v>0</v>
      </c>
      <c r="F57" s="83">
        <v>0.2805493865744211</v>
      </c>
      <c r="G57" s="92" t="b">
        <v>1</v>
      </c>
      <c r="H57" s="85" t="s">
        <v>1249</v>
      </c>
      <c r="I57" s="86" t="str">
        <f>IF(K57&gt;1,VLOOKUP(K57,DB!$A$4:$B$500,2,0),"")</f>
        <v>EX RON</v>
      </c>
      <c r="J57" s="84" t="s">
        <v>158</v>
      </c>
      <c r="K57" s="88" t="s">
        <v>7</v>
      </c>
      <c r="L57" s="84"/>
      <c r="M57" s="81" t="s">
        <v>1211</v>
      </c>
      <c r="N57" s="96"/>
      <c r="O57" s="84" t="str">
        <f t="shared" si="12"/>
        <v/>
      </c>
      <c r="Q57" s="1" t="str">
        <f t="shared" si="13"/>
        <v/>
      </c>
      <c r="R57" s="1" t="str">
        <f t="shared" si="14"/>
        <v/>
      </c>
      <c r="S57" s="1" t="str">
        <f t="shared" si="15"/>
        <v/>
      </c>
      <c r="T57" s="1" t="str">
        <f t="shared" si="16"/>
        <v/>
      </c>
      <c r="U57" s="1" t="str">
        <f t="shared" si="17"/>
        <v/>
      </c>
    </row>
    <row r="58" ht="15.75" customHeight="1">
      <c r="A58" s="71">
        <v>42.0</v>
      </c>
      <c r="B58" s="71" t="s">
        <v>967</v>
      </c>
      <c r="C58" s="71" t="str">
        <f>IF(B58&gt;1,VLOOKUP(B58,DB!$D$4:$E$800,2,0),"")</f>
        <v>EMB 135</v>
      </c>
      <c r="D58" s="78" t="s">
        <v>7</v>
      </c>
      <c r="E58" s="100" t="b">
        <v>0</v>
      </c>
      <c r="F58" s="73">
        <v>0.2899932638902101</v>
      </c>
      <c r="G58" s="74" t="b">
        <v>1</v>
      </c>
      <c r="H58" s="75" t="s">
        <v>1232</v>
      </c>
      <c r="I58" s="76" t="str">
        <f>IF(K58&gt;1,VLOOKUP(K58,DB!$A$4:$B$500,2,0),"")</f>
        <v>EX RON</v>
      </c>
      <c r="J58" s="74" t="s">
        <v>158</v>
      </c>
      <c r="K58" s="78" t="s">
        <v>7</v>
      </c>
      <c r="L58" s="74"/>
      <c r="M58" s="71" t="s">
        <v>1211</v>
      </c>
      <c r="N58" s="79" t="s">
        <v>1380</v>
      </c>
      <c r="O58" s="74" t="str">
        <f t="shared" si="12"/>
        <v/>
      </c>
      <c r="Q58" s="1" t="str">
        <f t="shared" si="13"/>
        <v/>
      </c>
      <c r="R58" s="1" t="str">
        <f t="shared" si="14"/>
        <v/>
      </c>
      <c r="S58" s="1" t="str">
        <f t="shared" si="15"/>
        <v/>
      </c>
      <c r="T58" s="1" t="str">
        <f t="shared" si="16"/>
        <v/>
      </c>
      <c r="U58" s="1" t="str">
        <f t="shared" si="17"/>
        <v/>
      </c>
    </row>
    <row r="59" ht="15.75" customHeight="1">
      <c r="A59" s="81">
        <v>43.0</v>
      </c>
      <c r="B59" s="81" t="s">
        <v>510</v>
      </c>
      <c r="C59" s="81" t="str">
        <f>IF(B59&gt;1,VLOOKUP(B59,DB!$D$4:$E$800,2,0),"")</f>
        <v>ATR 72</v>
      </c>
      <c r="D59" s="88" t="s">
        <v>7</v>
      </c>
      <c r="E59" s="141" t="b">
        <v>0</v>
      </c>
      <c r="F59" s="83">
        <v>0.2389148842630675</v>
      </c>
      <c r="G59" s="102" t="b">
        <v>1</v>
      </c>
      <c r="H59" s="85" t="s">
        <v>1236</v>
      </c>
      <c r="I59" s="86" t="str">
        <f>IF(K59&gt;1,VLOOKUP(K59,DB!$A$4:$B$500,2,0),"")</f>
        <v>EX RON</v>
      </c>
      <c r="J59" s="87" t="str">
        <f>IF(L59&gt;1,VLOOKUP(L59,DB!$A$4:$B$500,2,0),"")</f>
        <v>WAHH</v>
      </c>
      <c r="K59" s="88" t="s">
        <v>7</v>
      </c>
      <c r="L59" s="84" t="s">
        <v>591</v>
      </c>
      <c r="M59" s="81" t="str">
        <f>IF(B59&gt;1,VLOOKUP(B59,DB!$D$4:$F$800,3,0),"")</f>
        <v>CITILINK</v>
      </c>
      <c r="N59" s="89"/>
      <c r="O59" s="84" t="str">
        <f t="shared" si="12"/>
        <v/>
      </c>
      <c r="Q59" s="1" t="str">
        <f t="shared" si="13"/>
        <v/>
      </c>
      <c r="R59" s="1" t="str">
        <f t="shared" si="14"/>
        <v/>
      </c>
      <c r="S59" s="1" t="str">
        <f t="shared" si="15"/>
        <v/>
      </c>
      <c r="T59" s="1" t="str">
        <f t="shared" si="16"/>
        <v/>
      </c>
      <c r="U59" s="1" t="str">
        <f t="shared" si="17"/>
        <v/>
      </c>
    </row>
    <row r="60" ht="15.75" customHeight="1">
      <c r="A60" s="71">
        <v>44.0</v>
      </c>
      <c r="B60" s="71" t="s">
        <v>322</v>
      </c>
      <c r="C60" s="71" t="str">
        <f>IF(B60&gt;1,VLOOKUP(B60,DB!$D$4:$E$800,2,0),"")</f>
        <v>A 320</v>
      </c>
      <c r="D60" s="78" t="s">
        <v>7</v>
      </c>
      <c r="E60" s="104" t="b">
        <v>0</v>
      </c>
      <c r="F60" s="73">
        <v>0.22198386574018514</v>
      </c>
      <c r="G60" s="94" t="b">
        <v>1</v>
      </c>
      <c r="H60" s="75" t="s">
        <v>1255</v>
      </c>
      <c r="I60" s="76" t="str">
        <f>IF(K60&gt;1,VLOOKUP(K60,DB!$A$4:$B$500,2,0),"")</f>
        <v>EX RON</v>
      </c>
      <c r="J60" s="77" t="str">
        <f>IF(L60&gt;1,VLOOKUP(L60,DB!$A$4:$B$500,2,0),"")</f>
        <v>WARR</v>
      </c>
      <c r="K60" s="78" t="s">
        <v>7</v>
      </c>
      <c r="L60" s="74" t="s">
        <v>239</v>
      </c>
      <c r="M60" s="71" t="str">
        <f>IF(B60&gt;1,VLOOKUP(B60,DB!$D$4:$F$800,3,0),"")</f>
        <v>BATIK AIR</v>
      </c>
      <c r="N60" s="79"/>
      <c r="O60" s="74" t="str">
        <f t="shared" si="12"/>
        <v/>
      </c>
      <c r="Q60" s="1" t="str">
        <f t="shared" si="13"/>
        <v/>
      </c>
      <c r="R60" s="1" t="str">
        <f t="shared" si="14"/>
        <v/>
      </c>
      <c r="S60" s="1" t="str">
        <f t="shared" si="15"/>
        <v/>
      </c>
      <c r="T60" s="1" t="str">
        <f t="shared" si="16"/>
        <v/>
      </c>
      <c r="U60" s="1" t="str">
        <f t="shared" si="17"/>
        <v/>
      </c>
    </row>
    <row r="61" ht="15.75" customHeight="1">
      <c r="A61" s="81">
        <v>45.0</v>
      </c>
      <c r="B61" s="81" t="s">
        <v>180</v>
      </c>
      <c r="C61" s="81" t="str">
        <f>IF(B61&gt;1,VLOOKUP(B61,DB!$D$4:$E$800,2,0),"")</f>
        <v>A 320</v>
      </c>
      <c r="D61" s="88" t="s">
        <v>7</v>
      </c>
      <c r="E61" s="105" t="b">
        <v>0</v>
      </c>
      <c r="F61" s="83">
        <v>0.28770376156899147</v>
      </c>
      <c r="G61" s="92" t="b">
        <v>1</v>
      </c>
      <c r="H61" s="85" t="s">
        <v>1227</v>
      </c>
      <c r="I61" s="86" t="str">
        <f>IF(K61&gt;1,VLOOKUP(K61,DB!$A$4:$B$500,2,0),"")</f>
        <v>EX RON</v>
      </c>
      <c r="J61" s="87" t="str">
        <f>IF(L61&gt;1,VLOOKUP(L61,DB!$A$4:$B$500,2,0),"")</f>
        <v>WARA</v>
      </c>
      <c r="K61" s="88" t="s">
        <v>7</v>
      </c>
      <c r="L61" s="84" t="s">
        <v>298</v>
      </c>
      <c r="M61" s="81" t="str">
        <f>IF(B61&gt;1,VLOOKUP(B61,DB!$D$4:$F$800,3,0),"")</f>
        <v>BATIK AIR</v>
      </c>
      <c r="N61" s="89"/>
      <c r="O61" s="84" t="str">
        <f t="shared" si="12"/>
        <v/>
      </c>
      <c r="Q61" s="1" t="str">
        <f t="shared" si="13"/>
        <v/>
      </c>
      <c r="R61" s="1" t="str">
        <f t="shared" si="14"/>
        <v/>
      </c>
      <c r="S61" s="1" t="str">
        <f t="shared" si="15"/>
        <v/>
      </c>
      <c r="T61" s="1" t="str">
        <f t="shared" si="16"/>
        <v/>
      </c>
      <c r="U61" s="1" t="str">
        <f t="shared" si="17"/>
        <v/>
      </c>
    </row>
    <row r="62" ht="15.75" customHeight="1">
      <c r="A62" s="71">
        <v>46.0</v>
      </c>
      <c r="B62" s="71" t="s">
        <v>796</v>
      </c>
      <c r="C62" s="71" t="str">
        <f>IF(B62&gt;1,VLOOKUP(B62,DB!$D$4:$E$800,2,0),"")</f>
        <v>PH 300</v>
      </c>
      <c r="D62" s="72">
        <v>0.2</v>
      </c>
      <c r="E62" s="160" t="b">
        <v>1</v>
      </c>
      <c r="F62" s="73">
        <v>0.2698795833348413</v>
      </c>
      <c r="G62" s="109" t="b">
        <v>1</v>
      </c>
      <c r="H62" s="75" t="s">
        <v>1250</v>
      </c>
      <c r="I62" s="112" t="s">
        <v>1218</v>
      </c>
      <c r="J62" s="74" t="s">
        <v>158</v>
      </c>
      <c r="K62" s="78"/>
      <c r="L62" s="74"/>
      <c r="M62" s="71" t="str">
        <f>IF(B62&gt;1,VLOOKUP(B62,DB!$D$4:$F$800,3,0),"")</f>
        <v>PREMI</v>
      </c>
      <c r="N62" s="79"/>
      <c r="O62" s="74" t="str">
        <f t="shared" si="12"/>
        <v/>
      </c>
      <c r="Q62" s="1" t="str">
        <f t="shared" si="13"/>
        <v/>
      </c>
      <c r="R62" s="1" t="str">
        <f t="shared" si="14"/>
        <v/>
      </c>
      <c r="S62" s="1" t="str">
        <f t="shared" si="15"/>
        <v/>
      </c>
      <c r="T62" s="1" t="str">
        <f t="shared" si="16"/>
        <v/>
      </c>
      <c r="U62" s="1" t="str">
        <f t="shared" si="17"/>
        <v/>
      </c>
    </row>
    <row r="63" ht="15.75" customHeight="1">
      <c r="A63" s="81">
        <v>47.0</v>
      </c>
      <c r="B63" s="81" t="s">
        <v>880</v>
      </c>
      <c r="C63" s="81" t="str">
        <f>IF(B63&gt;1,VLOOKUP(B63,DB!$D$4:$E$800,2,0),"")</f>
        <v>B 733</v>
      </c>
      <c r="D63" s="82">
        <v>0.20277777777777778</v>
      </c>
      <c r="E63" s="159" t="b">
        <v>1</v>
      </c>
      <c r="F63" s="83">
        <v>0.2578498842631234</v>
      </c>
      <c r="G63" s="92" t="b">
        <v>1</v>
      </c>
      <c r="H63" s="85" t="s">
        <v>1252</v>
      </c>
      <c r="I63" s="103" t="s">
        <v>105</v>
      </c>
      <c r="J63" s="87" t="str">
        <f>IF(L63&gt;1,VLOOKUP(L63,DB!$A$4:$B$500,2,0),"")</f>
        <v>WALL</v>
      </c>
      <c r="K63" s="88" t="s">
        <v>104</v>
      </c>
      <c r="L63" s="84" t="s">
        <v>110</v>
      </c>
      <c r="M63" s="81" t="str">
        <f>IF(B63&gt;1,VLOOKUP(B63,DB!$D$4:$F$800,3,0),"")</f>
        <v>TRI MG</v>
      </c>
      <c r="N63" s="89"/>
      <c r="O63" s="84" t="str">
        <f t="shared" si="12"/>
        <v/>
      </c>
      <c r="Q63" s="1" t="str">
        <f t="shared" si="13"/>
        <v/>
      </c>
      <c r="R63" s="1" t="str">
        <f t="shared" si="14"/>
        <v/>
      </c>
      <c r="S63" s="1" t="str">
        <f t="shared" si="15"/>
        <v/>
      </c>
      <c r="T63" s="1" t="str">
        <f t="shared" si="16"/>
        <v/>
      </c>
      <c r="U63" s="1" t="str">
        <f t="shared" si="17"/>
        <v/>
      </c>
    </row>
    <row r="64" ht="15.75" customHeight="1">
      <c r="A64" s="71">
        <v>48.0</v>
      </c>
      <c r="B64" s="71" t="s">
        <v>34</v>
      </c>
      <c r="C64" s="71" t="str">
        <f>IF(B64&gt;1,VLOOKUP(B64,DB!$D$4:$E$800,2,0),"")</f>
        <v>B 733</v>
      </c>
      <c r="D64" s="72">
        <v>0.21736111111111112</v>
      </c>
      <c r="E64" s="160" t="b">
        <v>1</v>
      </c>
      <c r="F64" s="73">
        <v>0.28596134259714745</v>
      </c>
      <c r="G64" s="94" t="b">
        <v>1</v>
      </c>
      <c r="H64" s="75" t="s">
        <v>1254</v>
      </c>
      <c r="I64" s="112" t="s">
        <v>22</v>
      </c>
      <c r="J64" s="74" t="s">
        <v>52</v>
      </c>
      <c r="K64" s="78"/>
      <c r="L64" s="74"/>
      <c r="M64" s="71" t="str">
        <f>IF(B64&gt;1,VLOOKUP(B64,DB!$D$4:$F$800,3,0),"")</f>
        <v>AIRNESIA</v>
      </c>
      <c r="N64" s="79"/>
      <c r="O64" s="74" t="str">
        <f t="shared" si="12"/>
        <v/>
      </c>
      <c r="Q64" s="1" t="str">
        <f t="shared" si="13"/>
        <v/>
      </c>
      <c r="R64" s="1" t="str">
        <f t="shared" si="14"/>
        <v/>
      </c>
      <c r="S64" s="1" t="str">
        <f t="shared" si="15"/>
        <v/>
      </c>
      <c r="T64" s="1" t="str">
        <f t="shared" si="16"/>
        <v/>
      </c>
      <c r="U64" s="1" t="str">
        <f t="shared" si="17"/>
        <v/>
      </c>
    </row>
    <row r="65" ht="15.75" customHeight="1">
      <c r="A65" s="81">
        <v>49.0</v>
      </c>
      <c r="B65" s="81" t="s">
        <v>978</v>
      </c>
      <c r="C65" s="81" t="str">
        <f>IF(B65&gt;1,VLOOKUP(B65,DB!$D$4:$E$800,2,0),"")</f>
        <v>EMB 135</v>
      </c>
      <c r="D65" s="82">
        <v>0.24583333333333332</v>
      </c>
      <c r="E65" s="159" t="b">
        <v>1</v>
      </c>
      <c r="F65" s="83">
        <v>0.3333333333333333</v>
      </c>
      <c r="G65" s="92" t="b">
        <v>1</v>
      </c>
      <c r="H65" s="85" t="s">
        <v>1255</v>
      </c>
      <c r="I65" s="103" t="s">
        <v>1263</v>
      </c>
      <c r="J65" s="84" t="s">
        <v>1248</v>
      </c>
      <c r="K65" s="88"/>
      <c r="L65" s="84"/>
      <c r="M65" s="81" t="s">
        <v>1214</v>
      </c>
      <c r="N65" s="89"/>
      <c r="O65" s="84" t="str">
        <f t="shared" si="12"/>
        <v/>
      </c>
      <c r="Q65" s="1" t="str">
        <f t="shared" si="13"/>
        <v/>
      </c>
      <c r="R65" s="1" t="str">
        <f t="shared" si="14"/>
        <v/>
      </c>
      <c r="S65" s="1" t="str">
        <f t="shared" si="15"/>
        <v/>
      </c>
      <c r="T65" s="1" t="str">
        <f t="shared" si="16"/>
        <v/>
      </c>
      <c r="U65" s="1" t="str">
        <f t="shared" si="17"/>
        <v/>
      </c>
    </row>
    <row r="66" ht="15.75" customHeight="1">
      <c r="A66" s="71">
        <v>50.0</v>
      </c>
      <c r="B66" s="71" t="s">
        <v>173</v>
      </c>
      <c r="C66" s="71" t="str">
        <f>IF(B66&gt;1,VLOOKUP(B66,DB!$D$4:$E$800,2,0),"")</f>
        <v>A 320</v>
      </c>
      <c r="D66" s="72">
        <v>0.25954223379085306</v>
      </c>
      <c r="E66" s="160" t="b">
        <v>1</v>
      </c>
      <c r="F66" s="73">
        <v>0.2965277777777778</v>
      </c>
      <c r="G66" s="94" t="b">
        <v>1</v>
      </c>
      <c r="H66" s="75" t="s">
        <v>1225</v>
      </c>
      <c r="I66" s="76" t="str">
        <f>IF(K66&gt;1,VLOOKUP(K66,DB!$A$4:$B$500,2,0),"")</f>
        <v>WARR</v>
      </c>
      <c r="J66" s="77" t="str">
        <f>IF(L66&gt;1,VLOOKUP(L66,DB!$A$4:$B$500,2,0),"")</f>
        <v>WIPP</v>
      </c>
      <c r="K66" s="78" t="s">
        <v>235</v>
      </c>
      <c r="L66" s="74" t="s">
        <v>188</v>
      </c>
      <c r="M66" s="71" t="str">
        <f>IF(B66&gt;1,VLOOKUP(B66,DB!$D$4:$F$800,3,0),"")</f>
        <v>BATIK AIR</v>
      </c>
      <c r="N66" s="79"/>
      <c r="O66" s="74" t="str">
        <f t="shared" si="12"/>
        <v/>
      </c>
      <c r="Q66" s="1" t="str">
        <f t="shared" si="13"/>
        <v/>
      </c>
      <c r="R66" s="1" t="str">
        <f t="shared" si="14"/>
        <v/>
      </c>
      <c r="S66" s="1" t="str">
        <f t="shared" si="15"/>
        <v/>
      </c>
      <c r="T66" s="1" t="str">
        <f t="shared" si="16"/>
        <v/>
      </c>
      <c r="U66" s="1" t="str">
        <f t="shared" si="17"/>
        <v/>
      </c>
    </row>
    <row r="67" ht="15.75" customHeight="1">
      <c r="A67" s="81">
        <v>51.0</v>
      </c>
      <c r="B67" s="81" t="s">
        <v>187</v>
      </c>
      <c r="C67" s="81" t="str">
        <f>IF(B67&gt;1,VLOOKUP(B67,DB!$D$4:$E$800,2,0),"")</f>
        <v>A 320</v>
      </c>
      <c r="D67" s="82">
        <v>0.2673715046257712</v>
      </c>
      <c r="E67" s="159" t="b">
        <v>1</v>
      </c>
      <c r="F67" s="83">
        <v>0.3715277777777778</v>
      </c>
      <c r="G67" s="92" t="b">
        <v>1</v>
      </c>
      <c r="H67" s="85" t="s">
        <v>1253</v>
      </c>
      <c r="I67" s="103" t="s">
        <v>1240</v>
      </c>
      <c r="J67" s="87" t="str">
        <f>IF(L67&gt;1,VLOOKUP(L67,DB!$A$4:$B$500,2,0),"")</f>
        <v>WARR</v>
      </c>
      <c r="K67" s="88"/>
      <c r="L67" s="84" t="s">
        <v>243</v>
      </c>
      <c r="M67" s="81" t="str">
        <f>IF(B67&gt;1,VLOOKUP(B67,DB!$D$4:$F$800,3,0),"")</f>
        <v>BATIK AIR</v>
      </c>
      <c r="N67" s="89"/>
      <c r="O67" s="84" t="str">
        <f t="shared" si="12"/>
        <v/>
      </c>
      <c r="Q67" s="1" t="str">
        <f t="shared" si="13"/>
        <v/>
      </c>
      <c r="R67" s="1" t="str">
        <f t="shared" si="14"/>
        <v/>
      </c>
      <c r="S67" s="1" t="str">
        <f t="shared" si="15"/>
        <v/>
      </c>
      <c r="T67" s="1" t="str">
        <f t="shared" si="16"/>
        <v/>
      </c>
      <c r="U67" s="1" t="str">
        <f t="shared" si="17"/>
        <v/>
      </c>
    </row>
    <row r="68" ht="15.75" customHeight="1">
      <c r="A68" s="71">
        <v>52.0</v>
      </c>
      <c r="B68" s="71" t="s">
        <v>1149</v>
      </c>
      <c r="C68" s="71" t="str">
        <f>IF(B68&gt;1,VLOOKUP(B68,DB!$D$4:$E$800,2,0),"")</f>
        <v>C 208</v>
      </c>
      <c r="D68" s="72">
        <v>0.29097222222222224</v>
      </c>
      <c r="E68" s="160" t="b">
        <v>1</v>
      </c>
      <c r="F68" s="73">
        <v>0.3798611111111111</v>
      </c>
      <c r="G68" s="109" t="b">
        <v>1</v>
      </c>
      <c r="H68" s="75" t="s">
        <v>1217</v>
      </c>
      <c r="I68" s="112" t="s">
        <v>1238</v>
      </c>
      <c r="J68" s="74" t="s">
        <v>1238</v>
      </c>
      <c r="K68" s="78"/>
      <c r="L68" s="74"/>
      <c r="M68" s="71" t="s">
        <v>810</v>
      </c>
      <c r="N68" s="79"/>
      <c r="O68" s="74" t="str">
        <f t="shared" si="12"/>
        <v/>
      </c>
      <c r="Q68" s="1" t="str">
        <f t="shared" si="13"/>
        <v/>
      </c>
      <c r="R68" s="1" t="str">
        <f t="shared" si="14"/>
        <v/>
      </c>
      <c r="S68" s="1" t="str">
        <f t="shared" si="15"/>
        <v/>
      </c>
      <c r="T68" s="1" t="str">
        <f t="shared" si="16"/>
        <v/>
      </c>
      <c r="U68" s="1" t="str">
        <f t="shared" si="17"/>
        <v/>
      </c>
    </row>
    <row r="69" ht="15.75" customHeight="1">
      <c r="A69" s="81">
        <v>53.0</v>
      </c>
      <c r="B69" s="155" t="s">
        <v>540</v>
      </c>
      <c r="C69" s="155" t="str">
        <f>IF(B69&gt;1,VLOOKUP(B69,DB!$D$4:$E$800,2,0),"")</f>
        <v>ATR 72</v>
      </c>
      <c r="D69" s="156">
        <v>0.3090277777777778</v>
      </c>
      <c r="E69" s="233" t="b">
        <v>1</v>
      </c>
      <c r="F69" s="234">
        <v>0.3416666666666667</v>
      </c>
      <c r="G69" s="235" t="b">
        <v>1</v>
      </c>
      <c r="H69" s="85" t="s">
        <v>1232</v>
      </c>
      <c r="I69" s="157" t="str">
        <f>IF(K69&gt;1,VLOOKUP(K69,DB!$A$4:$B$500,2,0),"")</f>
        <v>WAHH</v>
      </c>
      <c r="J69" s="236" t="str">
        <f>IF(L69&gt;1,VLOOKUP(L69,DB!$A$4:$B$500,2,0),"")</f>
        <v>WAHH</v>
      </c>
      <c r="K69" s="158" t="s">
        <v>479</v>
      </c>
      <c r="L69" s="237" t="s">
        <v>482</v>
      </c>
      <c r="M69" s="155" t="str">
        <f>IF(B69&gt;1,VLOOKUP(B69,DB!$D$4:$F$800,3,0),"")</f>
        <v>FLY JAYA</v>
      </c>
      <c r="N69" s="137" t="s">
        <v>1381</v>
      </c>
      <c r="O69" s="84" t="str">
        <f t="shared" si="12"/>
        <v/>
      </c>
      <c r="Q69" s="1" t="str">
        <f t="shared" si="13"/>
        <v/>
      </c>
      <c r="R69" s="1" t="str">
        <f t="shared" si="14"/>
        <v/>
      </c>
      <c r="S69" s="1" t="str">
        <f t="shared" si="15"/>
        <v/>
      </c>
      <c r="T69" s="1" t="str">
        <f t="shared" si="16"/>
        <v/>
      </c>
      <c r="U69" s="1" t="str">
        <f t="shared" si="17"/>
        <v/>
      </c>
    </row>
    <row r="70" ht="15.75" customHeight="1">
      <c r="A70" s="71">
        <v>54.0</v>
      </c>
      <c r="B70" s="71" t="s">
        <v>935</v>
      </c>
      <c r="C70" s="71" t="str">
        <f>IF(B70&gt;1,VLOOKUP(B70,DB!$D$4:$E$800,2,0),"")</f>
        <v>CT 700</v>
      </c>
      <c r="D70" s="72">
        <v>0.30625</v>
      </c>
      <c r="E70" s="160" t="b">
        <v>1</v>
      </c>
      <c r="F70" s="73">
        <v>0.34444444444444444</v>
      </c>
      <c r="G70" s="94" t="b">
        <v>1</v>
      </c>
      <c r="H70" s="75" t="s">
        <v>1249</v>
      </c>
      <c r="I70" s="112" t="s">
        <v>184</v>
      </c>
      <c r="J70" s="74" t="s">
        <v>319</v>
      </c>
      <c r="K70" s="78"/>
      <c r="L70" s="74"/>
      <c r="M70" s="71" t="s">
        <v>1310</v>
      </c>
      <c r="N70" s="79"/>
      <c r="O70" s="74" t="str">
        <f t="shared" si="12"/>
        <v/>
      </c>
      <c r="Q70" s="1" t="str">
        <f t="shared" si="13"/>
        <v/>
      </c>
      <c r="R70" s="1" t="str">
        <f t="shared" si="14"/>
        <v/>
      </c>
      <c r="S70" s="1" t="str">
        <f t="shared" si="15"/>
        <v/>
      </c>
      <c r="T70" s="1" t="str">
        <f t="shared" si="16"/>
        <v/>
      </c>
      <c r="U70" s="1" t="str">
        <f t="shared" si="17"/>
        <v/>
      </c>
    </row>
    <row r="71" ht="15.75" customHeight="1">
      <c r="A71" s="81">
        <v>55.0</v>
      </c>
      <c r="B71" s="81" t="s">
        <v>743</v>
      </c>
      <c r="C71" s="81" t="str">
        <f>IF(B71&gt;1,VLOOKUP(B71,DB!$D$4:$E$800,2,0),"")</f>
        <v>B 733</v>
      </c>
      <c r="D71" s="82">
        <v>0.34375</v>
      </c>
      <c r="E71" s="159" t="b">
        <v>1</v>
      </c>
      <c r="F71" s="83">
        <v>0.4013888888888889</v>
      </c>
      <c r="G71" s="92" t="b">
        <v>1</v>
      </c>
      <c r="H71" s="85" t="s">
        <v>1254</v>
      </c>
      <c r="I71" s="103" t="s">
        <v>108</v>
      </c>
      <c r="J71" s="84" t="s">
        <v>61</v>
      </c>
      <c r="K71" s="88"/>
      <c r="L71" s="84"/>
      <c r="M71" s="81" t="str">
        <f>IF(B71&gt;1,VLOOKUP(B71,DB!$D$4:$F$800,3,0),"")</f>
        <v>JAYAWIJAYA</v>
      </c>
      <c r="N71" s="89"/>
      <c r="O71" s="84" t="str">
        <f t="shared" si="12"/>
        <v/>
      </c>
      <c r="Q71" s="1" t="str">
        <f t="shared" si="13"/>
        <v/>
      </c>
      <c r="R71" s="1" t="str">
        <f t="shared" si="14"/>
        <v/>
      </c>
      <c r="S71" s="1" t="str">
        <f t="shared" si="15"/>
        <v/>
      </c>
      <c r="T71" s="1" t="str">
        <f t="shared" si="16"/>
        <v/>
      </c>
      <c r="U71" s="1" t="str">
        <f t="shared" si="17"/>
        <v/>
      </c>
    </row>
    <row r="72" ht="15.75" customHeight="1">
      <c r="A72" s="71">
        <v>56.0</v>
      </c>
      <c r="B72" s="71" t="s">
        <v>801</v>
      </c>
      <c r="C72" s="71" t="str">
        <f>IF(B72&gt;1,VLOOKUP(B72,DB!$D$4:$E$800,2,0),"")</f>
        <v>G 7500</v>
      </c>
      <c r="D72" s="72">
        <v>0.3013888888888889</v>
      </c>
      <c r="E72" s="160" t="b">
        <v>1</v>
      </c>
      <c r="F72" s="73">
        <v>0.34930555555555554</v>
      </c>
      <c r="G72" s="94" t="b">
        <v>1</v>
      </c>
      <c r="H72" s="75" t="s">
        <v>1216</v>
      </c>
      <c r="I72" s="112" t="s">
        <v>1218</v>
      </c>
      <c r="J72" s="74" t="s">
        <v>1266</v>
      </c>
      <c r="K72" s="78"/>
      <c r="L72" s="74"/>
      <c r="M72" s="71" t="str">
        <f>IF(B72&gt;1,VLOOKUP(B72,DB!$D$4:$F$800,3,0),"")</f>
        <v>PREMI</v>
      </c>
      <c r="N72" s="79"/>
      <c r="O72" s="74" t="str">
        <f t="shared" si="12"/>
        <v/>
      </c>
      <c r="Q72" s="1" t="str">
        <f t="shared" si="13"/>
        <v/>
      </c>
      <c r="R72" s="1" t="str">
        <f t="shared" si="14"/>
        <v/>
      </c>
      <c r="S72" s="1" t="str">
        <f t="shared" si="15"/>
        <v/>
      </c>
      <c r="T72" s="1" t="str">
        <f t="shared" si="16"/>
        <v/>
      </c>
      <c r="U72" s="1" t="str">
        <f t="shared" si="17"/>
        <v/>
      </c>
    </row>
    <row r="73" ht="15.75" customHeight="1">
      <c r="A73" s="81">
        <v>57.0</v>
      </c>
      <c r="B73" s="81" t="s">
        <v>317</v>
      </c>
      <c r="C73" s="81" t="str">
        <f>IF(B73&gt;1,VLOOKUP(B73,DB!$D$4:$E$800,2,0),"")</f>
        <v>A 320</v>
      </c>
      <c r="D73" s="82">
        <v>0.30416666666666664</v>
      </c>
      <c r="E73" s="159" t="b">
        <v>1</v>
      </c>
      <c r="F73" s="83">
        <v>0.3527777777777778</v>
      </c>
      <c r="G73" s="92" t="b">
        <v>1</v>
      </c>
      <c r="H73" s="85" t="s">
        <v>1246</v>
      </c>
      <c r="I73" s="103" t="s">
        <v>1217</v>
      </c>
      <c r="J73" s="87" t="str">
        <f>IF(L73&gt;1,VLOOKUP(L73,DB!$A$4:$B$500,2,0),"")</f>
        <v>WAHI</v>
      </c>
      <c r="K73" s="88"/>
      <c r="L73" s="84" t="s">
        <v>268</v>
      </c>
      <c r="M73" s="81" t="str">
        <f>IF(B73&gt;1,VLOOKUP(B73,DB!$D$4:$F$800,3,0),"")</f>
        <v>BATIK AIR</v>
      </c>
      <c r="N73" s="89"/>
      <c r="O73" s="84" t="str">
        <f t="shared" si="12"/>
        <v/>
      </c>
      <c r="Q73" s="1" t="str">
        <f t="shared" si="13"/>
        <v/>
      </c>
      <c r="R73" s="1" t="str">
        <f t="shared" si="14"/>
        <v/>
      </c>
      <c r="S73" s="1" t="str">
        <f t="shared" si="15"/>
        <v/>
      </c>
      <c r="T73" s="1" t="str">
        <f t="shared" si="16"/>
        <v/>
      </c>
      <c r="U73" s="1" t="str">
        <f t="shared" si="17"/>
        <v/>
      </c>
    </row>
    <row r="74" ht="15.75" customHeight="1">
      <c r="A74" s="71">
        <v>58.0</v>
      </c>
      <c r="B74" s="71" t="s">
        <v>827</v>
      </c>
      <c r="C74" s="71" t="str">
        <f>IF(B74&gt;1,VLOOKUP(B74,DB!$D$4:$E$800,2,0),"")</f>
        <v>C 208</v>
      </c>
      <c r="D74" s="72">
        <v>0.32083333333333336</v>
      </c>
      <c r="E74" s="160" t="b">
        <v>1</v>
      </c>
      <c r="F74" s="73">
        <v>0.3368055555555556</v>
      </c>
      <c r="G74" s="94" t="b">
        <v>1</v>
      </c>
      <c r="H74" s="75" t="s">
        <v>1256</v>
      </c>
      <c r="I74" s="76" t="str">
        <f>IF(K74&gt;1,VLOOKUP(K74,DB!$A$4:$B$500,2,0),"")</f>
        <v>WICN</v>
      </c>
      <c r="J74" s="77" t="str">
        <f>IF(L74&gt;1,VLOOKUP(L74,DB!$A$4:$B$500,2,0),"")</f>
        <v>WICN</v>
      </c>
      <c r="K74" s="78" t="s">
        <v>674</v>
      </c>
      <c r="L74" s="74" t="s">
        <v>672</v>
      </c>
      <c r="M74" s="71" t="str">
        <f>IF(B74&gt;1,VLOOKUP(B74,DB!$D$4:$F$800,3,0),"")</f>
        <v>SUSI AIR</v>
      </c>
      <c r="N74" s="79"/>
      <c r="O74" s="74" t="str">
        <f t="shared" si="12"/>
        <v/>
      </c>
      <c r="Q74" s="1" t="str">
        <f t="shared" si="13"/>
        <v/>
      </c>
      <c r="R74" s="1" t="str">
        <f t="shared" si="14"/>
        <v/>
      </c>
      <c r="S74" s="1" t="str">
        <f t="shared" si="15"/>
        <v/>
      </c>
      <c r="T74" s="1" t="str">
        <f t="shared" si="16"/>
        <v/>
      </c>
      <c r="U74" s="1" t="str">
        <f t="shared" si="17"/>
        <v/>
      </c>
    </row>
    <row r="75" ht="15.75" customHeight="1">
      <c r="A75" s="81">
        <v>59.0</v>
      </c>
      <c r="B75" s="81" t="s">
        <v>978</v>
      </c>
      <c r="C75" s="81" t="str">
        <f>IF(B75&gt;1,VLOOKUP(B75,DB!$D$4:$E$800,2,0),"")</f>
        <v>EMB 135</v>
      </c>
      <c r="D75" s="82">
        <v>0.3347222222222222</v>
      </c>
      <c r="E75" s="159" t="b">
        <v>1</v>
      </c>
      <c r="F75" s="83">
        <v>0.3388888888888889</v>
      </c>
      <c r="G75" s="92" t="b">
        <v>1</v>
      </c>
      <c r="H75" s="85" t="s">
        <v>1248</v>
      </c>
      <c r="I75" s="103" t="s">
        <v>1255</v>
      </c>
      <c r="J75" s="84" t="s">
        <v>52</v>
      </c>
      <c r="K75" s="88"/>
      <c r="L75" s="84"/>
      <c r="M75" s="81" t="s">
        <v>1214</v>
      </c>
      <c r="N75" s="89"/>
      <c r="O75" s="84" t="str">
        <f t="shared" si="12"/>
        <v/>
      </c>
      <c r="Q75" s="1" t="str">
        <f t="shared" si="13"/>
        <v/>
      </c>
      <c r="R75" s="1" t="str">
        <f t="shared" si="14"/>
        <v/>
      </c>
      <c r="S75" s="1" t="str">
        <f t="shared" si="15"/>
        <v/>
      </c>
      <c r="T75" s="1" t="str">
        <f t="shared" si="16"/>
        <v/>
      </c>
      <c r="U75" s="1" t="str">
        <f t="shared" si="17"/>
        <v/>
      </c>
    </row>
    <row r="76" ht="15.75" customHeight="1">
      <c r="A76" s="71">
        <v>60.0</v>
      </c>
      <c r="B76" s="71" t="s">
        <v>305</v>
      </c>
      <c r="C76" s="71" t="str">
        <f>IF(B76&gt;1,VLOOKUP(B76,DB!$D$4:$E$800,2,0),"")</f>
        <v>A 320</v>
      </c>
      <c r="D76" s="72">
        <v>0.3368055555555556</v>
      </c>
      <c r="E76" s="160" t="b">
        <v>1</v>
      </c>
      <c r="F76" s="73">
        <v>0.39305555555555555</v>
      </c>
      <c r="G76" s="94" t="b">
        <v>1</v>
      </c>
      <c r="H76" s="75" t="s">
        <v>1247</v>
      </c>
      <c r="I76" s="76" t="str">
        <f>IF(K76&gt;1,VLOOKUP(K76,DB!$A$4:$B$500,2,0),"")</f>
        <v>WIBB</v>
      </c>
      <c r="J76" s="77" t="str">
        <f>IF(L76&gt;1,VLOOKUP(L76,DB!$A$4:$B$500,2,0),"")</f>
        <v>WADD</v>
      </c>
      <c r="K76" s="78" t="s">
        <v>211</v>
      </c>
      <c r="L76" s="74" t="s">
        <v>223</v>
      </c>
      <c r="M76" s="71" t="str">
        <f>IF(B76&gt;1,VLOOKUP(B76,DB!$D$4:$F$800,3,0),"")</f>
        <v>BATIK AIR</v>
      </c>
      <c r="N76" s="79"/>
      <c r="O76" s="74" t="str">
        <f t="shared" si="12"/>
        <v/>
      </c>
      <c r="Q76" s="1" t="str">
        <f t="shared" si="13"/>
        <v/>
      </c>
      <c r="R76" s="1" t="str">
        <f t="shared" si="14"/>
        <v/>
      </c>
      <c r="S76" s="1" t="str">
        <f t="shared" si="15"/>
        <v/>
      </c>
      <c r="T76" s="1" t="str">
        <f t="shared" si="16"/>
        <v/>
      </c>
      <c r="U76" s="1" t="str">
        <f t="shared" si="17"/>
        <v/>
      </c>
    </row>
    <row r="77" ht="15.75" customHeight="1">
      <c r="A77" s="81">
        <v>61.0</v>
      </c>
      <c r="B77" s="81" t="s">
        <v>1059</v>
      </c>
      <c r="C77" s="81" t="str">
        <f>IF(B77&gt;1,VLOOKUP(B77,DB!$D$4:$E$800,2,0),"")</f>
        <v>C 208</v>
      </c>
      <c r="D77" s="82">
        <v>0.3402777777777778</v>
      </c>
      <c r="E77" s="159" t="b">
        <v>1</v>
      </c>
      <c r="F77" s="83">
        <v>0.44930555555555557</v>
      </c>
      <c r="G77" s="92" t="b">
        <v>1</v>
      </c>
      <c r="H77" s="85" t="s">
        <v>1240</v>
      </c>
      <c r="I77" s="103" t="s">
        <v>1238</v>
      </c>
      <c r="J77" s="84" t="s">
        <v>1238</v>
      </c>
      <c r="K77" s="88"/>
      <c r="L77" s="84"/>
      <c r="M77" s="81" t="s">
        <v>810</v>
      </c>
      <c r="N77" s="96"/>
      <c r="O77" s="84" t="str">
        <f t="shared" si="12"/>
        <v/>
      </c>
      <c r="Q77" s="1" t="str">
        <f t="shared" si="13"/>
        <v/>
      </c>
      <c r="R77" s="1" t="str">
        <f t="shared" si="14"/>
        <v/>
      </c>
      <c r="S77" s="1" t="str">
        <f t="shared" si="15"/>
        <v/>
      </c>
      <c r="T77" s="1" t="str">
        <f t="shared" si="16"/>
        <v/>
      </c>
      <c r="U77" s="1" t="str">
        <f t="shared" si="17"/>
        <v/>
      </c>
    </row>
    <row r="78" ht="15.75" customHeight="1">
      <c r="A78" s="71">
        <v>62.0</v>
      </c>
      <c r="B78" s="71" t="s">
        <v>94</v>
      </c>
      <c r="C78" s="71" t="str">
        <f>IF(B78&gt;1,VLOOKUP(B78,DB!$D$4:$E$800,2,0),"")</f>
        <v>A 320</v>
      </c>
      <c r="D78" s="72">
        <v>0.3402777777777778</v>
      </c>
      <c r="E78" s="160" t="b">
        <v>1</v>
      </c>
      <c r="F78" s="73">
        <v>0.4048611111111111</v>
      </c>
      <c r="G78" s="94" t="b">
        <v>1</v>
      </c>
      <c r="H78" s="75" t="s">
        <v>1225</v>
      </c>
      <c r="I78" s="76" t="str">
        <f>IF(K78&gt;1,VLOOKUP(K78,DB!$A$4:$B$500,2,0),"")</f>
        <v>WIPP</v>
      </c>
      <c r="J78" s="77" t="str">
        <f>IF(L78&gt;1,VLOOKUP(L78,DB!$A$4:$B$500,2,0),"")</f>
        <v>WAHS</v>
      </c>
      <c r="K78" s="78" t="s">
        <v>194</v>
      </c>
      <c r="L78" s="74" t="s">
        <v>289</v>
      </c>
      <c r="M78" s="71" t="str">
        <f>IF(B78&gt;1,VLOOKUP(B78,DB!$D$4:$F$800,3,0),"")</f>
        <v>BATIK AIR</v>
      </c>
      <c r="N78" s="13"/>
      <c r="O78" s="74" t="str">
        <f t="shared" si="12"/>
        <v/>
      </c>
      <c r="P78" s="113"/>
      <c r="Q78" s="1" t="str">
        <f t="shared" si="13"/>
        <v/>
      </c>
      <c r="R78" s="1" t="str">
        <f t="shared" si="14"/>
        <v/>
      </c>
      <c r="S78" s="1" t="str">
        <f t="shared" si="15"/>
        <v/>
      </c>
      <c r="T78" s="1" t="str">
        <f t="shared" si="16"/>
        <v/>
      </c>
      <c r="U78" s="1" t="str">
        <f t="shared" si="17"/>
        <v/>
      </c>
    </row>
    <row r="79" ht="15.75" customHeight="1">
      <c r="A79" s="81">
        <v>63.0</v>
      </c>
      <c r="B79" s="81" t="s">
        <v>322</v>
      </c>
      <c r="C79" s="81" t="str">
        <f>IF(B79&gt;1,VLOOKUP(B79,DB!$D$4:$E$800,2,0),"")</f>
        <v>A 320</v>
      </c>
      <c r="D79" s="82">
        <v>0.3590277777777778</v>
      </c>
      <c r="E79" s="159" t="b">
        <v>1</v>
      </c>
      <c r="F79" s="83">
        <v>0.5194444444444445</v>
      </c>
      <c r="G79" s="92" t="b">
        <v>1</v>
      </c>
      <c r="H79" s="85" t="s">
        <v>1246</v>
      </c>
      <c r="I79" s="86" t="str">
        <f>IF(K79&gt;1,VLOOKUP(K79,DB!$A$4:$B$500,2,0),"")</f>
        <v>WARR</v>
      </c>
      <c r="J79" s="87" t="str">
        <f>IF(L79&gt;1,VLOOKUP(L79,DB!$A$4:$B$500,2,0),"")</f>
        <v>WARR</v>
      </c>
      <c r="K79" s="88" t="s">
        <v>237</v>
      </c>
      <c r="L79" s="84" t="s">
        <v>247</v>
      </c>
      <c r="M79" s="81" t="str">
        <f>IF(B79&gt;1,VLOOKUP(B79,DB!$D$4:$F$800,3,0),"")</f>
        <v>BATIK AIR</v>
      </c>
      <c r="N79" s="96"/>
      <c r="O79" s="84" t="str">
        <f t="shared" si="12"/>
        <v/>
      </c>
      <c r="Q79" s="1" t="str">
        <f t="shared" si="13"/>
        <v/>
      </c>
      <c r="R79" s="1" t="str">
        <f t="shared" si="14"/>
        <v/>
      </c>
      <c r="S79" s="1" t="str">
        <f t="shared" si="15"/>
        <v/>
      </c>
      <c r="T79" s="1" t="str">
        <f t="shared" si="16"/>
        <v/>
      </c>
      <c r="U79" s="1" t="str">
        <f t="shared" si="17"/>
        <v/>
      </c>
    </row>
    <row r="80" ht="15.75" customHeight="1">
      <c r="A80" s="71">
        <v>64.0</v>
      </c>
      <c r="B80" s="71" t="s">
        <v>811</v>
      </c>
      <c r="C80" s="71" t="str">
        <f>IF(B80&gt;1,VLOOKUP(B80,DB!$D$4:$E$800,2,0),"")</f>
        <v>PH 300</v>
      </c>
      <c r="D80" s="72">
        <v>0.36527777777777776</v>
      </c>
      <c r="E80" s="160" t="b">
        <v>1</v>
      </c>
      <c r="F80" s="73">
        <v>0.375</v>
      </c>
      <c r="G80" s="94" t="b">
        <v>1</v>
      </c>
      <c r="H80" s="75" t="s">
        <v>1236</v>
      </c>
      <c r="I80" s="112" t="s">
        <v>1258</v>
      </c>
      <c r="J80" s="74" t="s">
        <v>1218</v>
      </c>
      <c r="K80" s="78"/>
      <c r="L80" s="74"/>
      <c r="M80" s="71" t="str">
        <f>IF(B80&gt;1,VLOOKUP(B80,DB!$D$4:$F$800,3,0),"")</f>
        <v>PURAWISATA</v>
      </c>
      <c r="N80" s="13"/>
      <c r="O80" s="74" t="str">
        <f t="shared" si="12"/>
        <v/>
      </c>
      <c r="Q80" s="1" t="str">
        <f t="shared" si="13"/>
        <v/>
      </c>
      <c r="R80" s="1" t="str">
        <f t="shared" si="14"/>
        <v/>
      </c>
      <c r="S80" s="1" t="str">
        <f t="shared" si="15"/>
        <v/>
      </c>
      <c r="T80" s="1" t="str">
        <f t="shared" si="16"/>
        <v/>
      </c>
      <c r="U80" s="1" t="str">
        <f t="shared" si="17"/>
        <v/>
      </c>
    </row>
    <row r="81" ht="15.75" customHeight="1">
      <c r="A81" s="81">
        <v>65.0</v>
      </c>
      <c r="B81" s="81" t="s">
        <v>804</v>
      </c>
      <c r="C81" s="81" t="str">
        <f>IF(B81&gt;1,VLOOKUP(B81,DB!$D$4:$E$800,2,0),"")</f>
        <v>AW 139</v>
      </c>
      <c r="D81" s="82">
        <v>0.3548611111111111</v>
      </c>
      <c r="E81" s="159" t="b">
        <v>1</v>
      </c>
      <c r="F81" s="83">
        <v>0.3951388888888889</v>
      </c>
      <c r="G81" s="92" t="b">
        <v>1</v>
      </c>
      <c r="H81" s="85" t="s">
        <v>1250</v>
      </c>
      <c r="I81" s="103" t="s">
        <v>1218</v>
      </c>
      <c r="J81" s="84" t="s">
        <v>1382</v>
      </c>
      <c r="K81" s="88"/>
      <c r="L81" s="84"/>
      <c r="M81" s="81" t="str">
        <f>IF(B81&gt;1,VLOOKUP(B81,DB!$D$4:$F$800,3,0),"")</f>
        <v>PREMI</v>
      </c>
      <c r="N81" s="89"/>
      <c r="O81" s="84" t="str">
        <f t="shared" si="12"/>
        <v/>
      </c>
      <c r="Q81" s="1" t="str">
        <f t="shared" si="13"/>
        <v/>
      </c>
      <c r="R81" s="1" t="str">
        <f t="shared" si="14"/>
        <v/>
      </c>
      <c r="S81" s="1" t="str">
        <f t="shared" si="15"/>
        <v/>
      </c>
      <c r="T81" s="1" t="str">
        <f t="shared" si="16"/>
        <v/>
      </c>
      <c r="U81" s="1" t="str">
        <f t="shared" si="17"/>
        <v/>
      </c>
    </row>
    <row r="82" ht="15.75" customHeight="1">
      <c r="A82" s="71">
        <v>66.0</v>
      </c>
      <c r="B82" s="71" t="s">
        <v>510</v>
      </c>
      <c r="C82" s="71" t="str">
        <f>IF(B82&gt;1,VLOOKUP(B82,DB!$D$4:$E$800,2,0),"")</f>
        <v>ATR 72</v>
      </c>
      <c r="D82" s="72">
        <v>0.37083333333333335</v>
      </c>
      <c r="E82" s="160" t="b">
        <v>1</v>
      </c>
      <c r="F82" s="73">
        <v>0.40902777777777777</v>
      </c>
      <c r="G82" s="94" t="b">
        <v>1</v>
      </c>
      <c r="H82" s="75" t="s">
        <v>1248</v>
      </c>
      <c r="I82" s="76" t="str">
        <f>IF(K82&gt;1,VLOOKUP(K82,DB!$A$4:$B$500,2,0),"")</f>
        <v>WAHH</v>
      </c>
      <c r="J82" s="77" t="str">
        <f>IF(L82&gt;1,VLOOKUP(L82,DB!$A$4:$B$500,2,0),"")</f>
        <v>WAHH</v>
      </c>
      <c r="K82" s="78" t="s">
        <v>593</v>
      </c>
      <c r="L82" s="74" t="s">
        <v>599</v>
      </c>
      <c r="M82" s="71" t="str">
        <f>IF(B82&gt;1,VLOOKUP(B82,DB!$D$4:$F$800,3,0),"")</f>
        <v>CITILINK</v>
      </c>
      <c r="N82" s="79"/>
      <c r="O82" s="74" t="str">
        <f t="shared" si="12"/>
        <v/>
      </c>
      <c r="Q82" s="1" t="str">
        <f t="shared" si="13"/>
        <v/>
      </c>
      <c r="R82" s="1" t="str">
        <f t="shared" si="14"/>
        <v/>
      </c>
      <c r="S82" s="1" t="str">
        <f t="shared" si="15"/>
        <v/>
      </c>
      <c r="T82" s="1" t="str">
        <f t="shared" si="16"/>
        <v/>
      </c>
      <c r="U82" s="1" t="str">
        <f t="shared" si="17"/>
        <v/>
      </c>
    </row>
    <row r="83" ht="15.75" customHeight="1">
      <c r="A83" s="81">
        <v>67.0</v>
      </c>
      <c r="B83" s="81" t="s">
        <v>886</v>
      </c>
      <c r="C83" s="81" t="str">
        <f>IF(B83&gt;1,VLOOKUP(B83,DB!$D$4:$E$800,2,0),"")</f>
        <v>B 733</v>
      </c>
      <c r="D83" s="82">
        <v>0.39791666666666664</v>
      </c>
      <c r="E83" s="159" t="b">
        <v>1</v>
      </c>
      <c r="F83" s="83">
        <v>0.45208333333333334</v>
      </c>
      <c r="G83" s="92" t="b">
        <v>1</v>
      </c>
      <c r="H83" s="85" t="s">
        <v>1251</v>
      </c>
      <c r="I83" s="86" t="str">
        <f>IF(K83&gt;1,VLOOKUP(K83,DB!$A$4:$B$500,2,0),"")</f>
        <v>WAMM</v>
      </c>
      <c r="J83" s="87" t="str">
        <f>IF(L83&gt;1,VLOOKUP(L83,DB!$A$4:$B$500,2,0),"")</f>
        <v>WIKK</v>
      </c>
      <c r="K83" s="88" t="s">
        <v>406</v>
      </c>
      <c r="L83" s="84" t="s">
        <v>348</v>
      </c>
      <c r="M83" s="81" t="str">
        <f>IF(B83&gt;1,VLOOKUP(B83,DB!$D$4:$F$800,3,0),"")</f>
        <v>TRIGANA</v>
      </c>
      <c r="N83" s="96"/>
      <c r="O83" s="84" t="str">
        <f t="shared" si="12"/>
        <v/>
      </c>
      <c r="Q83" s="1" t="str">
        <f t="shared" si="13"/>
        <v/>
      </c>
      <c r="R83" s="1" t="str">
        <f t="shared" si="14"/>
        <v/>
      </c>
      <c r="S83" s="1" t="str">
        <f t="shared" si="15"/>
        <v/>
      </c>
      <c r="T83" s="1" t="str">
        <f t="shared" si="16"/>
        <v/>
      </c>
      <c r="U83" s="1" t="str">
        <f t="shared" si="17"/>
        <v/>
      </c>
    </row>
    <row r="84" ht="15.75" customHeight="1">
      <c r="A84" s="71">
        <v>68.0</v>
      </c>
      <c r="B84" s="71" t="s">
        <v>790</v>
      </c>
      <c r="C84" s="71" t="str">
        <f>IF(B84&gt;1,VLOOKUP(B84,DB!$D$4:$E$800,2,0),"")</f>
        <v>CT 560</v>
      </c>
      <c r="D84" s="72">
        <v>0.38263888888888886</v>
      </c>
      <c r="E84" s="160" t="b">
        <v>1</v>
      </c>
      <c r="F84" s="73">
        <v>0.4423611111111111</v>
      </c>
      <c r="G84" s="94" t="b">
        <v>1</v>
      </c>
      <c r="H84" s="75" t="s">
        <v>1216</v>
      </c>
      <c r="I84" s="112" t="s">
        <v>1218</v>
      </c>
      <c r="J84" s="74" t="s">
        <v>1258</v>
      </c>
      <c r="K84" s="78"/>
      <c r="L84" s="74"/>
      <c r="M84" s="71" t="str">
        <f>IF(B84&gt;1,VLOOKUP(B84,DB!$D$4:$F$800,3,0),"")</f>
        <v>PREMI</v>
      </c>
      <c r="N84" s="79"/>
      <c r="O84" s="74" t="str">
        <f t="shared" si="12"/>
        <v/>
      </c>
      <c r="Q84" s="1" t="str">
        <f t="shared" si="13"/>
        <v/>
      </c>
      <c r="R84" s="1" t="str">
        <f t="shared" si="14"/>
        <v/>
      </c>
      <c r="S84" s="1" t="str">
        <f t="shared" si="15"/>
        <v/>
      </c>
      <c r="T84" s="1" t="str">
        <f t="shared" si="16"/>
        <v/>
      </c>
      <c r="U84" s="1" t="str">
        <f t="shared" si="17"/>
        <v/>
      </c>
    </row>
    <row r="85" ht="15.75" customHeight="1">
      <c r="A85" s="81">
        <v>69.0</v>
      </c>
      <c r="B85" s="81" t="s">
        <v>893</v>
      </c>
      <c r="C85" s="81" t="str">
        <f>IF(B85&gt;1,VLOOKUP(B85,DB!$D$4:$E$800,2,0),"")</f>
        <v>G VI</v>
      </c>
      <c r="D85" s="82">
        <v>0.3875</v>
      </c>
      <c r="E85" s="159" t="b">
        <v>1</v>
      </c>
      <c r="F85" s="83">
        <v>0.49375</v>
      </c>
      <c r="G85" s="92" t="b">
        <v>1</v>
      </c>
      <c r="H85" s="85" t="s">
        <v>1249</v>
      </c>
      <c r="I85" s="103" t="s">
        <v>1224</v>
      </c>
      <c r="J85" s="84" t="s">
        <v>1372</v>
      </c>
      <c r="K85" s="88"/>
      <c r="L85" s="84"/>
      <c r="M85" s="81" t="s">
        <v>1211</v>
      </c>
      <c r="N85" s="89"/>
      <c r="O85" s="84" t="str">
        <f t="shared" si="12"/>
        <v/>
      </c>
      <c r="Q85" s="1" t="str">
        <f t="shared" si="13"/>
        <v/>
      </c>
      <c r="R85" s="1" t="str">
        <f t="shared" si="14"/>
        <v/>
      </c>
      <c r="S85" s="1" t="str">
        <f t="shared" si="15"/>
        <v/>
      </c>
      <c r="T85" s="1" t="str">
        <f t="shared" si="16"/>
        <v/>
      </c>
      <c r="U85" s="1" t="str">
        <f t="shared" si="17"/>
        <v/>
      </c>
    </row>
    <row r="86" ht="15.75" customHeight="1">
      <c r="A86" s="71">
        <v>70.0</v>
      </c>
      <c r="B86" s="71" t="s">
        <v>173</v>
      </c>
      <c r="C86" s="71" t="str">
        <f>IF(B86&gt;1,VLOOKUP(B86,DB!$D$4:$E$800,2,0),"")</f>
        <v>A 320</v>
      </c>
      <c r="D86" s="72">
        <v>0.44583333333333336</v>
      </c>
      <c r="E86" s="160" t="b">
        <v>1</v>
      </c>
      <c r="F86" s="73">
        <v>0.48194444444444445</v>
      </c>
      <c r="G86" s="94" t="b">
        <v>1</v>
      </c>
      <c r="H86" s="75" t="s">
        <v>1229</v>
      </c>
      <c r="I86" s="76" t="str">
        <f>IF(K86&gt;1,VLOOKUP(K86,DB!$A$4:$B$500,2,0),"")</f>
        <v>WIPP</v>
      </c>
      <c r="J86" s="77" t="str">
        <f>IF(L86&gt;1,VLOOKUP(L86,DB!$A$4:$B$500,2,0),"")</f>
        <v>WAHQ</v>
      </c>
      <c r="K86" s="78" t="s">
        <v>190</v>
      </c>
      <c r="L86" s="74" t="s">
        <v>264</v>
      </c>
      <c r="M86" s="71" t="str">
        <f>IF(B86&gt;1,VLOOKUP(B86,DB!$D$4:$F$800,3,0),"")</f>
        <v>BATIK AIR</v>
      </c>
      <c r="N86" s="13"/>
      <c r="O86" s="74" t="str">
        <f t="shared" si="12"/>
        <v/>
      </c>
      <c r="Q86" s="1" t="str">
        <f t="shared" si="13"/>
        <v/>
      </c>
      <c r="R86" s="1" t="str">
        <f t="shared" si="14"/>
        <v/>
      </c>
      <c r="S86" s="1" t="str">
        <f t="shared" si="15"/>
        <v/>
      </c>
      <c r="T86" s="1" t="str">
        <f t="shared" si="16"/>
        <v/>
      </c>
      <c r="U86" s="1" t="str">
        <f t="shared" si="17"/>
        <v/>
      </c>
    </row>
    <row r="87" ht="15.75" customHeight="1">
      <c r="A87" s="81">
        <v>71.0</v>
      </c>
      <c r="B87" s="81" t="s">
        <v>180</v>
      </c>
      <c r="C87" s="81" t="str">
        <f>IF(B87&gt;1,VLOOKUP(B87,DB!$D$4:$E$800,2,0),"")</f>
        <v>A 320</v>
      </c>
      <c r="D87" s="82">
        <v>0.43819444444444444</v>
      </c>
      <c r="E87" s="159" t="b">
        <v>1</v>
      </c>
      <c r="F87" s="83">
        <v>0.46944444444444444</v>
      </c>
      <c r="G87" s="92" t="b">
        <v>1</v>
      </c>
      <c r="H87" s="85" t="s">
        <v>1225</v>
      </c>
      <c r="I87" s="86" t="str">
        <f>IF(K87&gt;1,VLOOKUP(K87,DB!$A$4:$B$500,2,0),"")</f>
        <v>WARA</v>
      </c>
      <c r="J87" s="87" t="str">
        <f>IF(L87&gt;1,VLOOKUP(L87,DB!$A$4:$B$500,2,0),"")</f>
        <v>WARA</v>
      </c>
      <c r="K87" s="88" t="s">
        <v>295</v>
      </c>
      <c r="L87" s="84" t="s">
        <v>302</v>
      </c>
      <c r="M87" s="81" t="str">
        <f>IF(B87&gt;1,VLOOKUP(B87,DB!$D$4:$F$800,3,0),"")</f>
        <v>BATIK AIR</v>
      </c>
      <c r="N87" s="89"/>
      <c r="O87" s="84" t="str">
        <f t="shared" si="12"/>
        <v/>
      </c>
      <c r="Q87" s="1" t="str">
        <f t="shared" si="13"/>
        <v/>
      </c>
      <c r="R87" s="1" t="str">
        <f t="shared" si="14"/>
        <v/>
      </c>
      <c r="S87" s="1" t="str">
        <f t="shared" si="15"/>
        <v/>
      </c>
      <c r="T87" s="1" t="str">
        <f t="shared" si="16"/>
        <v/>
      </c>
      <c r="U87" s="1" t="str">
        <f t="shared" si="17"/>
        <v/>
      </c>
    </row>
    <row r="88" ht="15.75" customHeight="1">
      <c r="A88" s="71">
        <v>72.0</v>
      </c>
      <c r="B88" s="71" t="s">
        <v>34</v>
      </c>
      <c r="C88" s="71" t="str">
        <f>IF(B88&gt;1,VLOOKUP(B88,DB!$D$4:$E$800,2,0),"")</f>
        <v>B 733</v>
      </c>
      <c r="D88" s="72">
        <v>0.45208333333333334</v>
      </c>
      <c r="E88" s="160" t="b">
        <v>1</v>
      </c>
      <c r="F88" s="73">
        <v>0.5493055555555556</v>
      </c>
      <c r="G88" s="94" t="b">
        <v>1</v>
      </c>
      <c r="H88" s="75" t="s">
        <v>1254</v>
      </c>
      <c r="I88" s="112" t="s">
        <v>52</v>
      </c>
      <c r="J88" s="74" t="s">
        <v>33</v>
      </c>
      <c r="K88" s="78"/>
      <c r="L88" s="74"/>
      <c r="M88" s="71" t="str">
        <f>IF(B88&gt;1,VLOOKUP(B88,DB!$D$4:$F$800,3,0),"")</f>
        <v>AIRNESIA</v>
      </c>
      <c r="N88" s="13"/>
      <c r="O88" s="74" t="str">
        <f t="shared" si="12"/>
        <v/>
      </c>
      <c r="Q88" s="1" t="str">
        <f t="shared" si="13"/>
        <v/>
      </c>
      <c r="R88" s="1" t="str">
        <f t="shared" si="14"/>
        <v/>
      </c>
      <c r="S88" s="1" t="str">
        <f t="shared" si="15"/>
        <v/>
      </c>
      <c r="T88" s="1" t="str">
        <f t="shared" si="16"/>
        <v/>
      </c>
      <c r="U88" s="1" t="str">
        <f t="shared" si="17"/>
        <v/>
      </c>
    </row>
    <row r="89" ht="15.75" customHeight="1">
      <c r="A89" s="81">
        <v>73.0</v>
      </c>
      <c r="B89" s="81" t="s">
        <v>407</v>
      </c>
      <c r="C89" s="81" t="str">
        <f>IF(B89&gt;1,VLOOKUP(B89,DB!$D$4:$E$800,2,0),"")</f>
        <v>A 320</v>
      </c>
      <c r="D89" s="82">
        <v>0.4895833333333333</v>
      </c>
      <c r="E89" s="159" t="b">
        <v>1</v>
      </c>
      <c r="F89" s="83">
        <v>0.5277777777777778</v>
      </c>
      <c r="G89" s="92" t="b">
        <v>1</v>
      </c>
      <c r="H89" s="85" t="s">
        <v>1247</v>
      </c>
      <c r="I89" s="86" t="str">
        <f>IF(K89&gt;1,VLOOKUP(K89,DB!$A$4:$B$500,2,0),"")</f>
        <v>WIMN</v>
      </c>
      <c r="J89" s="87" t="str">
        <f>IF(L89&gt;1,VLOOKUP(L89,DB!$A$4:$B$500,2,0),"")</f>
        <v>WARA</v>
      </c>
      <c r="K89" s="88" t="s">
        <v>497</v>
      </c>
      <c r="L89" s="84" t="s">
        <v>555</v>
      </c>
      <c r="M89" s="81" t="str">
        <f>IF(B89&gt;1,VLOOKUP(B89,DB!$D$4:$F$800,3,0),"")</f>
        <v>CITILINK</v>
      </c>
      <c r="N89" s="96"/>
      <c r="O89" s="84" t="str">
        <f t="shared" si="12"/>
        <v/>
      </c>
      <c r="Q89" s="1" t="str">
        <f t="shared" si="13"/>
        <v/>
      </c>
      <c r="R89" s="1" t="str">
        <f t="shared" si="14"/>
        <v/>
      </c>
      <c r="S89" s="1" t="str">
        <f t="shared" si="15"/>
        <v/>
      </c>
      <c r="T89" s="1" t="str">
        <f t="shared" si="16"/>
        <v/>
      </c>
      <c r="U89" s="1" t="str">
        <f t="shared" si="17"/>
        <v/>
      </c>
    </row>
    <row r="90" ht="15.75" customHeight="1">
      <c r="A90" s="71">
        <v>74.0</v>
      </c>
      <c r="B90" s="71" t="s">
        <v>554</v>
      </c>
      <c r="C90" s="71" t="str">
        <f>IF(B90&gt;1,VLOOKUP(B90,DB!$D$4:$E$800,2,0),"")</f>
        <v>B 738</v>
      </c>
      <c r="D90" s="72">
        <v>0.4979166666666667</v>
      </c>
      <c r="E90" s="160" t="b">
        <v>1</v>
      </c>
      <c r="F90" s="73">
        <v>0.5409722222222222</v>
      </c>
      <c r="G90" s="94" t="b">
        <v>1</v>
      </c>
      <c r="H90" s="75" t="s">
        <v>1248</v>
      </c>
      <c r="I90" s="76" t="str">
        <f>IF(K90&gt;1,VLOOKUP(K90,DB!$A$4:$B$500,2,0),"")</f>
        <v>WIMM</v>
      </c>
      <c r="J90" s="77" t="str">
        <f>IF(L90&gt;1,VLOOKUP(L90,DB!$A$4:$B$500,2,0),"")</f>
        <v>WARR</v>
      </c>
      <c r="K90" s="78" t="s">
        <v>79</v>
      </c>
      <c r="L90" s="74" t="s">
        <v>81</v>
      </c>
      <c r="M90" s="71" t="str">
        <f>IF(B90&gt;1,VLOOKUP(B90,DB!$D$4:$F$800,3,0),"")</f>
        <v>GARUDA</v>
      </c>
      <c r="N90" s="13"/>
      <c r="O90" s="74" t="str">
        <f t="shared" si="12"/>
        <v/>
      </c>
      <c r="Q90" s="1" t="str">
        <f t="shared" si="13"/>
        <v/>
      </c>
      <c r="R90" s="1" t="str">
        <f t="shared" si="14"/>
        <v/>
      </c>
      <c r="S90" s="1" t="str">
        <f t="shared" si="15"/>
        <v/>
      </c>
      <c r="T90" s="1" t="str">
        <f t="shared" si="16"/>
        <v/>
      </c>
      <c r="U90" s="1" t="str">
        <f t="shared" si="17"/>
        <v/>
      </c>
    </row>
    <row r="91" ht="15.75" customHeight="1">
      <c r="A91" s="81">
        <v>75.0</v>
      </c>
      <c r="B91" s="81" t="s">
        <v>880</v>
      </c>
      <c r="C91" s="81" t="str">
        <f>IF(B91&gt;1,VLOOKUP(B91,DB!$D$4:$E$800,2,0),"")</f>
        <v>B 733</v>
      </c>
      <c r="D91" s="82">
        <v>0.46111111111111114</v>
      </c>
      <c r="E91" s="159" t="b">
        <v>1</v>
      </c>
      <c r="F91" s="83">
        <v>0.6375</v>
      </c>
      <c r="G91" s="92" t="b">
        <v>1</v>
      </c>
      <c r="H91" s="85" t="s">
        <v>1252</v>
      </c>
      <c r="I91" s="86" t="str">
        <f>IF(K91&gt;1,VLOOKUP(K91,DB!$A$4:$B$500,2,0),"")</f>
        <v>WALL</v>
      </c>
      <c r="J91" s="87" t="str">
        <f>IF(L91&gt;1,VLOOKUP(L91,DB!$A$4:$B$500,2,0),"")</f>
        <v>WALL</v>
      </c>
      <c r="K91" s="88" t="s">
        <v>107</v>
      </c>
      <c r="L91" s="84" t="s">
        <v>114</v>
      </c>
      <c r="M91" s="81" t="str">
        <f>IF(B91&gt;1,VLOOKUP(B91,DB!$D$4:$F$800,3,0),"")</f>
        <v>TRI MG</v>
      </c>
      <c r="N91" s="96"/>
      <c r="O91" s="84" t="str">
        <f t="shared" si="12"/>
        <v/>
      </c>
      <c r="Q91" s="1" t="str">
        <f t="shared" si="13"/>
        <v/>
      </c>
      <c r="R91" s="1" t="str">
        <f t="shared" si="14"/>
        <v/>
      </c>
      <c r="S91" s="1" t="str">
        <f t="shared" si="15"/>
        <v/>
      </c>
      <c r="T91" s="1" t="str">
        <f t="shared" si="16"/>
        <v/>
      </c>
      <c r="U91" s="1" t="str">
        <f t="shared" si="17"/>
        <v/>
      </c>
    </row>
    <row r="92" ht="15.75" customHeight="1">
      <c r="A92" s="71">
        <v>76.0</v>
      </c>
      <c r="B92" s="71" t="s">
        <v>827</v>
      </c>
      <c r="C92" s="71" t="str">
        <f>IF(B92&gt;1,VLOOKUP(B92,DB!$D$4:$E$800,2,0),"")</f>
        <v>C 208</v>
      </c>
      <c r="D92" s="72">
        <v>0.44305555555555554</v>
      </c>
      <c r="E92" s="160" t="b">
        <v>1</v>
      </c>
      <c r="F92" s="73">
        <v>0.475</v>
      </c>
      <c r="G92" s="94" t="b">
        <v>1</v>
      </c>
      <c r="H92" s="75" t="s">
        <v>1256</v>
      </c>
      <c r="I92" s="76" t="str">
        <f>IF(K92&gt;1,VLOOKUP(K92,DB!$A$4:$B$500,2,0),"")</f>
        <v>WICN</v>
      </c>
      <c r="J92" s="77" t="str">
        <f>IF(L92&gt;1,VLOOKUP(L92,DB!$A$4:$B$500,2,0),"")</f>
        <v>WICN</v>
      </c>
      <c r="K92" s="78" t="s">
        <v>666</v>
      </c>
      <c r="L92" s="74" t="s">
        <v>663</v>
      </c>
      <c r="M92" s="71" t="str">
        <f>IF(B92&gt;1,VLOOKUP(B92,DB!$D$4:$F$800,3,0),"")</f>
        <v>SUSI AIR</v>
      </c>
      <c r="N92" s="79"/>
      <c r="O92" s="74" t="str">
        <f t="shared" si="12"/>
        <v/>
      </c>
      <c r="Q92" s="1" t="str">
        <f t="shared" si="13"/>
        <v/>
      </c>
      <c r="R92" s="1" t="str">
        <f t="shared" si="14"/>
        <v/>
      </c>
      <c r="S92" s="1" t="str">
        <f t="shared" si="15"/>
        <v/>
      </c>
      <c r="T92" s="1" t="str">
        <f t="shared" si="16"/>
        <v/>
      </c>
      <c r="U92" s="1" t="str">
        <f t="shared" si="17"/>
        <v/>
      </c>
    </row>
    <row r="93" ht="15.75" customHeight="1">
      <c r="A93" s="81">
        <v>77.0</v>
      </c>
      <c r="B93" s="81" t="s">
        <v>977</v>
      </c>
      <c r="C93" s="81" t="str">
        <f>IF(B93&gt;1,VLOOKUP(B93,DB!$D$4:$E$800,2,0),"")</f>
        <v>GLEX</v>
      </c>
      <c r="D93" s="82">
        <v>0.4618055555555556</v>
      </c>
      <c r="E93" s="159" t="b">
        <v>1</v>
      </c>
      <c r="F93" s="83">
        <v>0.525</v>
      </c>
      <c r="G93" s="92" t="b">
        <v>1</v>
      </c>
      <c r="H93" s="85" t="s">
        <v>1236</v>
      </c>
      <c r="I93" s="103" t="s">
        <v>1218</v>
      </c>
      <c r="J93" s="84" t="s">
        <v>161</v>
      </c>
      <c r="K93" s="88"/>
      <c r="L93" s="84"/>
      <c r="M93" s="81" t="s">
        <v>1211</v>
      </c>
      <c r="N93" s="96"/>
      <c r="O93" s="84" t="str">
        <f t="shared" si="12"/>
        <v/>
      </c>
      <c r="Q93" s="1" t="str">
        <f t="shared" si="13"/>
        <v/>
      </c>
      <c r="R93" s="1" t="str">
        <f t="shared" si="14"/>
        <v/>
      </c>
      <c r="S93" s="1" t="str">
        <f t="shared" si="15"/>
        <v/>
      </c>
      <c r="T93" s="1" t="str">
        <f t="shared" si="16"/>
        <v/>
      </c>
      <c r="U93" s="1" t="str">
        <f t="shared" si="17"/>
        <v/>
      </c>
    </row>
    <row r="94" ht="15.75" customHeight="1">
      <c r="A94" s="71">
        <v>78.0</v>
      </c>
      <c r="B94" s="71" t="s">
        <v>1149</v>
      </c>
      <c r="C94" s="71" t="str">
        <f>IF(B94&gt;1,VLOOKUP(B94,DB!$D$4:$E$800,2,0),"")</f>
        <v>C 208</v>
      </c>
      <c r="D94" s="72">
        <v>0.44930555555555557</v>
      </c>
      <c r="E94" s="160" t="b">
        <v>1</v>
      </c>
      <c r="F94" s="73">
        <v>0.6284722222222222</v>
      </c>
      <c r="G94" s="94" t="b">
        <v>1</v>
      </c>
      <c r="H94" s="75" t="s">
        <v>1240</v>
      </c>
      <c r="I94" s="112" t="s">
        <v>1238</v>
      </c>
      <c r="J94" s="74" t="s">
        <v>1238</v>
      </c>
      <c r="K94" s="78"/>
      <c r="L94" s="74"/>
      <c r="M94" s="71" t="s">
        <v>810</v>
      </c>
      <c r="N94" s="13"/>
      <c r="O94" s="74" t="str">
        <f t="shared" si="12"/>
        <v/>
      </c>
      <c r="Q94" s="1" t="str">
        <f t="shared" si="13"/>
        <v/>
      </c>
      <c r="R94" s="1" t="str">
        <f t="shared" si="14"/>
        <v/>
      </c>
      <c r="S94" s="1" t="str">
        <f t="shared" si="15"/>
        <v/>
      </c>
      <c r="T94" s="1" t="str">
        <f t="shared" si="16"/>
        <v/>
      </c>
      <c r="U94" s="1" t="str">
        <f t="shared" si="17"/>
        <v/>
      </c>
    </row>
    <row r="95" ht="15.75" customHeight="1">
      <c r="A95" s="81">
        <v>79.0</v>
      </c>
      <c r="B95" s="81" t="s">
        <v>317</v>
      </c>
      <c r="C95" s="81" t="str">
        <f>IF(B95&gt;1,VLOOKUP(B95,DB!$D$4:$E$800,2,0),"")</f>
        <v>A 320</v>
      </c>
      <c r="D95" s="82">
        <v>0.4861111111111111</v>
      </c>
      <c r="E95" s="159" t="b">
        <v>1</v>
      </c>
      <c r="F95" s="83">
        <v>0.5243055555555556</v>
      </c>
      <c r="G95" s="92" t="b">
        <v>1</v>
      </c>
      <c r="H95" s="85" t="s">
        <v>1225</v>
      </c>
      <c r="I95" s="86" t="str">
        <f>IF(K95&gt;1,VLOOKUP(K95,DB!$A$4:$B$500,2,0),"")</f>
        <v>WAHI</v>
      </c>
      <c r="J95" s="87" t="str">
        <f>IF(L95&gt;1,VLOOKUP(L95,DB!$A$4:$B$500,2,0),"")</f>
        <v>WAHI</v>
      </c>
      <c r="K95" s="88" t="s">
        <v>278</v>
      </c>
      <c r="L95" s="84" t="s">
        <v>276</v>
      </c>
      <c r="M95" s="81" t="str">
        <f>IF(B95&gt;1,VLOOKUP(B95,DB!$D$4:$F$800,3,0),"")</f>
        <v>BATIK AIR</v>
      </c>
      <c r="N95" s="96"/>
      <c r="O95" s="84" t="str">
        <f t="shared" si="12"/>
        <v/>
      </c>
      <c r="Q95" s="1" t="str">
        <f t="shared" si="13"/>
        <v/>
      </c>
      <c r="R95" s="1" t="str">
        <f t="shared" si="14"/>
        <v/>
      </c>
      <c r="S95" s="1" t="str">
        <f t="shared" si="15"/>
        <v/>
      </c>
      <c r="T95" s="1" t="str">
        <f t="shared" si="16"/>
        <v/>
      </c>
      <c r="U95" s="1" t="str">
        <f t="shared" si="17"/>
        <v/>
      </c>
    </row>
    <row r="96" ht="15.75" customHeight="1">
      <c r="A96" s="71">
        <v>80.0</v>
      </c>
      <c r="B96" s="71" t="s">
        <v>871</v>
      </c>
      <c r="C96" s="71" t="str">
        <f>IF(B96&gt;1,VLOOKUP(B96,DB!$D$4:$E$800,2,0),"")</f>
        <v>G VII</v>
      </c>
      <c r="D96" s="72">
        <v>0.5236111111111111</v>
      </c>
      <c r="E96" s="160" t="b">
        <v>1</v>
      </c>
      <c r="F96" s="73">
        <v>0.5576388888888889</v>
      </c>
      <c r="G96" s="94" t="b">
        <v>1</v>
      </c>
      <c r="H96" s="75" t="s">
        <v>1227</v>
      </c>
      <c r="I96" s="112" t="s">
        <v>1371</v>
      </c>
      <c r="J96" s="74" t="s">
        <v>1218</v>
      </c>
      <c r="K96" s="78"/>
      <c r="L96" s="74"/>
      <c r="M96" s="71" t="str">
        <f>IF(B96&gt;1,VLOOKUP(B96,DB!$D$4:$F$800,3,0),"")</f>
        <v>TRAVIRA</v>
      </c>
      <c r="N96" s="79"/>
      <c r="O96" s="74" t="str">
        <f t="shared" si="12"/>
        <v/>
      </c>
      <c r="Q96" s="1" t="str">
        <f t="shared" si="13"/>
        <v/>
      </c>
      <c r="R96" s="1" t="str">
        <f t="shared" si="14"/>
        <v/>
      </c>
      <c r="S96" s="1" t="str">
        <f t="shared" si="15"/>
        <v/>
      </c>
      <c r="T96" s="1" t="str">
        <f t="shared" si="16"/>
        <v/>
      </c>
      <c r="U96" s="1" t="str">
        <f t="shared" si="17"/>
        <v/>
      </c>
    </row>
    <row r="97" ht="15.75" customHeight="1">
      <c r="A97" s="81">
        <v>81.0</v>
      </c>
      <c r="B97" s="81" t="s">
        <v>187</v>
      </c>
      <c r="C97" s="81" t="str">
        <f>IF(B97&gt;1,VLOOKUP(B97,DB!$D$4:$E$800,2,0),"")</f>
        <v>A 320</v>
      </c>
      <c r="D97" s="82">
        <v>0.5194444444444445</v>
      </c>
      <c r="E97" s="159" t="b">
        <v>1</v>
      </c>
      <c r="F97" s="83">
        <v>0.54375</v>
      </c>
      <c r="G97" s="92" t="b">
        <v>1</v>
      </c>
      <c r="H97" s="85" t="s">
        <v>1229</v>
      </c>
      <c r="I97" s="86" t="str">
        <f>IF(K97&gt;1,VLOOKUP(K97,DB!$A$4:$B$500,2,0),"")</f>
        <v>WARR</v>
      </c>
      <c r="J97" s="87" t="str">
        <f>IF(L97&gt;1,VLOOKUP(L97,DB!$A$4:$B$500,2,0),"")</f>
        <v>WIPP</v>
      </c>
      <c r="K97" s="88" t="s">
        <v>249</v>
      </c>
      <c r="L97" s="84" t="s">
        <v>183</v>
      </c>
      <c r="M97" s="81" t="str">
        <f>IF(B97&gt;1,VLOOKUP(B97,DB!$D$4:$F$800,3,0),"")</f>
        <v>BATIK AIR</v>
      </c>
      <c r="N97" s="96"/>
      <c r="O97" s="84" t="str">
        <f t="shared" si="12"/>
        <v/>
      </c>
      <c r="Q97" s="1" t="str">
        <f t="shared" si="13"/>
        <v/>
      </c>
      <c r="R97" s="1" t="str">
        <f t="shared" si="14"/>
        <v/>
      </c>
      <c r="S97" s="1" t="str">
        <f t="shared" si="15"/>
        <v/>
      </c>
      <c r="T97" s="1" t="str">
        <f t="shared" si="16"/>
        <v/>
      </c>
      <c r="U97" s="1" t="str">
        <f t="shared" si="17"/>
        <v/>
      </c>
    </row>
    <row r="98" ht="15.75" customHeight="1">
      <c r="A98" s="71">
        <v>82.0</v>
      </c>
      <c r="B98" s="71" t="s">
        <v>534</v>
      </c>
      <c r="C98" s="71" t="str">
        <f>IF(B98&gt;1,VLOOKUP(B98,DB!$D$4:$E$800,2,0),"")</f>
        <v>AS 350</v>
      </c>
      <c r="D98" s="72">
        <v>0.5201388888888889</v>
      </c>
      <c r="E98" s="160" t="b">
        <v>1</v>
      </c>
      <c r="F98" s="73">
        <v>0.6388888888888888</v>
      </c>
      <c r="G98" s="94" t="b">
        <v>1</v>
      </c>
      <c r="H98" s="75" t="s">
        <v>1286</v>
      </c>
      <c r="I98" s="112" t="s">
        <v>283</v>
      </c>
      <c r="J98" s="74" t="s">
        <v>1218</v>
      </c>
      <c r="K98" s="78"/>
      <c r="L98" s="74"/>
      <c r="M98" s="71" t="str">
        <f>IF(B98&gt;1,VLOOKUP(B98,DB!$D$4:$F$800,3,0),"")</f>
        <v>DERAZONA</v>
      </c>
      <c r="N98" s="13"/>
      <c r="O98" s="74" t="str">
        <f t="shared" si="12"/>
        <v/>
      </c>
      <c r="Q98" s="1" t="str">
        <f t="shared" si="13"/>
        <v/>
      </c>
      <c r="R98" s="1" t="str">
        <f t="shared" si="14"/>
        <v/>
      </c>
      <c r="S98" s="1" t="str">
        <f t="shared" si="15"/>
        <v/>
      </c>
      <c r="T98" s="1" t="str">
        <f t="shared" si="16"/>
        <v/>
      </c>
      <c r="U98" s="1" t="str">
        <f t="shared" si="17"/>
        <v/>
      </c>
    </row>
    <row r="99" ht="15.75" customHeight="1">
      <c r="A99" s="81">
        <v>83.0</v>
      </c>
      <c r="B99" s="81" t="s">
        <v>94</v>
      </c>
      <c r="C99" s="81" t="str">
        <f>IF(B99&gt;1,VLOOKUP(B99,DB!$D$4:$E$800,2,0),"")</f>
        <v>A 320</v>
      </c>
      <c r="D99" s="82">
        <v>0.5277777777777778</v>
      </c>
      <c r="E99" s="159" t="b">
        <v>1</v>
      </c>
      <c r="F99" s="83">
        <v>0.5701388888888889</v>
      </c>
      <c r="G99" s="92" t="b">
        <v>1</v>
      </c>
      <c r="H99" s="85" t="s">
        <v>1255</v>
      </c>
      <c r="I99" s="86" t="str">
        <f>IF(K99&gt;1,VLOOKUP(K99,DB!$A$4:$B$500,2,0),"")</f>
        <v>WAHS</v>
      </c>
      <c r="J99" s="87" t="str">
        <f>IF(L99&gt;1,VLOOKUP(L99,DB!$A$4:$B$500,2,0),"")</f>
        <v>WARR</v>
      </c>
      <c r="K99" s="88" t="s">
        <v>287</v>
      </c>
      <c r="L99" s="84" t="s">
        <v>229</v>
      </c>
      <c r="M99" s="81" t="str">
        <f>IF(B99&gt;1,VLOOKUP(B99,DB!$D$4:$F$800,3,0),"")</f>
        <v>BATIK AIR</v>
      </c>
      <c r="N99" s="89"/>
      <c r="O99" s="84" t="str">
        <f t="shared" si="12"/>
        <v/>
      </c>
      <c r="Q99" s="1" t="str">
        <f t="shared" si="13"/>
        <v/>
      </c>
      <c r="R99" s="1" t="str">
        <f t="shared" si="14"/>
        <v/>
      </c>
      <c r="S99" s="1" t="str">
        <f t="shared" si="15"/>
        <v/>
      </c>
      <c r="T99" s="1" t="str">
        <f t="shared" si="16"/>
        <v/>
      </c>
      <c r="U99" s="1" t="str">
        <f t="shared" si="17"/>
        <v/>
      </c>
    </row>
    <row r="100" ht="15.75" customHeight="1">
      <c r="A100" s="71">
        <v>84.0</v>
      </c>
      <c r="B100" s="71" t="s">
        <v>510</v>
      </c>
      <c r="C100" s="71" t="str">
        <f>IF(B100&gt;1,VLOOKUP(B100,DB!$D$4:$E$800,2,0),"")</f>
        <v>ATR 72</v>
      </c>
      <c r="D100" s="72">
        <v>0.5506944444444445</v>
      </c>
      <c r="E100" s="160" t="b">
        <v>1</v>
      </c>
      <c r="F100" s="73">
        <v>0.5729166666666666</v>
      </c>
      <c r="G100" s="94" t="b">
        <v>1</v>
      </c>
      <c r="H100" s="75" t="s">
        <v>1247</v>
      </c>
      <c r="I100" s="76" t="str">
        <f>IF(K100&gt;1,VLOOKUP(K100,DB!$A$4:$B$500,2,0),"")</f>
        <v>WAHH</v>
      </c>
      <c r="J100" s="77" t="str">
        <f>IF(L100&gt;1,VLOOKUP(L100,DB!$A$4:$B$500,2,0),"")</f>
        <v>WAHH</v>
      </c>
      <c r="K100" s="78" t="s">
        <v>597</v>
      </c>
      <c r="L100" s="74" t="s">
        <v>595</v>
      </c>
      <c r="M100" s="71" t="str">
        <f>IF(B100&gt;1,VLOOKUP(B100,DB!$D$4:$F$800,3,0),"")</f>
        <v>CITILINK</v>
      </c>
      <c r="N100" s="79"/>
      <c r="O100" s="74" t="str">
        <f t="shared" si="12"/>
        <v/>
      </c>
      <c r="Q100" s="1" t="str">
        <f t="shared" si="13"/>
        <v/>
      </c>
      <c r="R100" s="1" t="str">
        <f t="shared" si="14"/>
        <v/>
      </c>
      <c r="S100" s="1" t="str">
        <f t="shared" si="15"/>
        <v/>
      </c>
      <c r="T100" s="1" t="str">
        <f t="shared" si="16"/>
        <v/>
      </c>
      <c r="U100" s="1" t="str">
        <f t="shared" si="17"/>
        <v/>
      </c>
    </row>
    <row r="101" ht="15.75" customHeight="1">
      <c r="A101" s="81">
        <v>85.0</v>
      </c>
      <c r="B101" s="81" t="s">
        <v>292</v>
      </c>
      <c r="C101" s="81" t="str">
        <f>IF(B101&gt;1,VLOOKUP(B101,DB!$D$4:$E$800,2,0),"")</f>
        <v>A 320</v>
      </c>
      <c r="D101" s="82">
        <v>0.5472222222222223</v>
      </c>
      <c r="E101" s="159" t="b">
        <v>1</v>
      </c>
      <c r="F101" s="83">
        <v>0.5902777777777778</v>
      </c>
      <c r="G101" s="92" t="b">
        <v>1</v>
      </c>
      <c r="H101" s="85" t="s">
        <v>1250</v>
      </c>
      <c r="I101" s="86" t="str">
        <f>IF(K101&gt;1,VLOOKUP(K101,DB!$A$4:$B$500,2,0),"")</f>
        <v>WARR</v>
      </c>
      <c r="J101" s="87" t="str">
        <f>IF(L101&gt;1,VLOOKUP(L101,DB!$A$4:$B$500,2,0),"")</f>
        <v>WIMM</v>
      </c>
      <c r="K101" s="88" t="s">
        <v>257</v>
      </c>
      <c r="L101" s="84" t="s">
        <v>172</v>
      </c>
      <c r="M101" s="81" t="str">
        <f>IF(B101&gt;1,VLOOKUP(B101,DB!$D$4:$F$800,3,0),"")</f>
        <v>BATIK AIR</v>
      </c>
      <c r="N101" s="89" t="s">
        <v>1383</v>
      </c>
      <c r="O101" s="84" t="str">
        <f t="shared" si="12"/>
        <v/>
      </c>
      <c r="Q101" s="1" t="str">
        <f t="shared" si="13"/>
        <v/>
      </c>
      <c r="R101" s="1" t="str">
        <f t="shared" si="14"/>
        <v/>
      </c>
      <c r="S101" s="1" t="str">
        <f t="shared" si="15"/>
        <v/>
      </c>
      <c r="T101" s="1" t="str">
        <f t="shared" si="16"/>
        <v/>
      </c>
      <c r="U101" s="1" t="str">
        <f t="shared" si="17"/>
        <v/>
      </c>
    </row>
    <row r="102" ht="15.75" customHeight="1">
      <c r="A102" s="71">
        <v>86.0</v>
      </c>
      <c r="B102" s="71" t="s">
        <v>780</v>
      </c>
      <c r="C102" s="71" t="str">
        <f>IF(B102&gt;1,VLOOKUP(B102,DB!$D$4:$E$800,2,0),"")</f>
        <v>B 738</v>
      </c>
      <c r="D102" s="72">
        <v>0.5673611111111111</v>
      </c>
      <c r="E102" s="160" t="b">
        <v>1</v>
      </c>
      <c r="F102" s="73">
        <v>0.5993055555555555</v>
      </c>
      <c r="G102" s="94" t="b">
        <v>1</v>
      </c>
      <c r="H102" s="75" t="s">
        <v>1232</v>
      </c>
      <c r="I102" s="112" t="s">
        <v>283</v>
      </c>
      <c r="J102" s="74" t="s">
        <v>1228</v>
      </c>
      <c r="K102" s="78"/>
      <c r="L102" s="74"/>
      <c r="M102" s="71" t="str">
        <f>IF(B102&gt;1,VLOOKUP(B102,DB!$D$4:$F$800,3,0),"")</f>
        <v>POLICE</v>
      </c>
      <c r="N102" s="79" t="s">
        <v>1368</v>
      </c>
      <c r="O102" s="74" t="str">
        <f t="shared" si="12"/>
        <v/>
      </c>
      <c r="Q102" s="1" t="str">
        <f t="shared" si="13"/>
        <v/>
      </c>
      <c r="R102" s="1" t="str">
        <f t="shared" si="14"/>
        <v/>
      </c>
      <c r="S102" s="1" t="str">
        <f t="shared" si="15"/>
        <v/>
      </c>
      <c r="T102" s="1" t="str">
        <f t="shared" si="16"/>
        <v/>
      </c>
      <c r="U102" s="1" t="str">
        <f t="shared" si="17"/>
        <v/>
      </c>
    </row>
    <row r="103" ht="15.75" customHeight="1">
      <c r="A103" s="81">
        <v>87.0</v>
      </c>
      <c r="B103" s="81" t="s">
        <v>968</v>
      </c>
      <c r="C103" s="81" t="str">
        <f>IF(B103&gt;1,VLOOKUP(B103,DB!$D$4:$E$800,2,0),"")</f>
        <v>HK 850</v>
      </c>
      <c r="D103" s="82">
        <v>0.5597222222222222</v>
      </c>
      <c r="E103" s="159" t="b">
        <v>1</v>
      </c>
      <c r="F103" s="83">
        <v>0.5798611111111112</v>
      </c>
      <c r="G103" s="92" t="b">
        <v>1</v>
      </c>
      <c r="H103" s="85" t="s">
        <v>1249</v>
      </c>
      <c r="I103" s="103" t="s">
        <v>1369</v>
      </c>
      <c r="J103" s="84" t="s">
        <v>1319</v>
      </c>
      <c r="K103" s="88"/>
      <c r="L103" s="84"/>
      <c r="M103" s="81" t="s">
        <v>1214</v>
      </c>
      <c r="N103" s="89" t="s">
        <v>1370</v>
      </c>
      <c r="O103" s="84" t="str">
        <f t="shared" si="12"/>
        <v/>
      </c>
      <c r="Q103" s="1" t="str">
        <f t="shared" si="13"/>
        <v/>
      </c>
      <c r="R103" s="1" t="str">
        <f t="shared" si="14"/>
        <v/>
      </c>
      <c r="S103" s="1" t="str">
        <f t="shared" si="15"/>
        <v/>
      </c>
      <c r="T103" s="1" t="str">
        <f t="shared" si="16"/>
        <v/>
      </c>
      <c r="U103" s="1" t="str">
        <f t="shared" si="17"/>
        <v/>
      </c>
    </row>
    <row r="104" ht="15.75" customHeight="1">
      <c r="A104" s="71">
        <v>88.0</v>
      </c>
      <c r="B104" s="71" t="s">
        <v>540</v>
      </c>
      <c r="C104" s="71" t="str">
        <f>IF(B104&gt;1,VLOOKUP(B104,DB!$D$4:$E$800,2,0),"")</f>
        <v>ATR 72</v>
      </c>
      <c r="D104" s="72">
        <v>0.5638888888888889</v>
      </c>
      <c r="E104" s="160" t="b">
        <v>1</v>
      </c>
      <c r="F104" s="73">
        <v>0.5965277777777778</v>
      </c>
      <c r="G104" s="94" t="b">
        <v>1</v>
      </c>
      <c r="H104" s="75" t="s">
        <v>1248</v>
      </c>
      <c r="I104" s="76" t="str">
        <f>IF(K104&gt;1,VLOOKUP(K104,DB!$A$4:$B$500,2,0),"")</f>
        <v>WAHH</v>
      </c>
      <c r="J104" s="77" t="str">
        <f>IF(L104&gt;1,VLOOKUP(L104,DB!$A$4:$B$500,2,0),"")</f>
        <v>WAHH</v>
      </c>
      <c r="K104" s="78" t="s">
        <v>484</v>
      </c>
      <c r="L104" s="74" t="s">
        <v>486</v>
      </c>
      <c r="M104" s="71" t="str">
        <f>IF(B104&gt;1,VLOOKUP(B104,DB!$D$4:$F$800,3,0),"")</f>
        <v>FLY JAYA</v>
      </c>
      <c r="N104" s="13"/>
      <c r="O104" s="74" t="str">
        <f t="shared" si="12"/>
        <v/>
      </c>
      <c r="Q104" s="1" t="str">
        <f t="shared" si="13"/>
        <v/>
      </c>
      <c r="R104" s="1" t="str">
        <f t="shared" si="14"/>
        <v/>
      </c>
      <c r="S104" s="1" t="str">
        <f t="shared" si="15"/>
        <v/>
      </c>
      <c r="T104" s="1" t="str">
        <f t="shared" si="16"/>
        <v/>
      </c>
      <c r="U104" s="1" t="str">
        <f t="shared" si="17"/>
        <v/>
      </c>
    </row>
    <row r="105" ht="15.75" customHeight="1">
      <c r="A105" s="81">
        <v>89.0</v>
      </c>
      <c r="B105" s="81" t="s">
        <v>925</v>
      </c>
      <c r="C105" s="81" t="str">
        <f>IF(B105&gt;1,VLOOKUP(B105,DB!$D$4:$E$800,2,0),"")</f>
        <v>G VI</v>
      </c>
      <c r="D105" s="82">
        <v>0.5444444444444444</v>
      </c>
      <c r="E105" s="159" t="b">
        <v>1</v>
      </c>
      <c r="F105" s="83"/>
      <c r="G105" s="92" t="b">
        <v>0</v>
      </c>
      <c r="H105" s="85" t="s">
        <v>1241</v>
      </c>
      <c r="I105" s="103" t="s">
        <v>1228</v>
      </c>
      <c r="J105" s="87" t="str">
        <f>IF(L105&gt;1,VLOOKUP(L105,DB!$A$4:$B$500,2,0),"")</f>
        <v/>
      </c>
      <c r="K105" s="88"/>
      <c r="L105" s="84"/>
      <c r="M105" s="81" t="s">
        <v>1211</v>
      </c>
      <c r="N105" s="96"/>
      <c r="O105" s="84" t="str">
        <f t="shared" si="12"/>
        <v>RON</v>
      </c>
      <c r="Q105" s="1" t="str">
        <f t="shared" si="13"/>
        <v>RE01</v>
      </c>
      <c r="R105" s="1" t="str">
        <f t="shared" si="14"/>
        <v>RON</v>
      </c>
      <c r="S105" s="1" t="str">
        <f t="shared" si="15"/>
        <v>G VI</v>
      </c>
      <c r="T105" s="1" t="str">
        <f t="shared" si="16"/>
        <v>N-777ZH</v>
      </c>
      <c r="U105" s="1" t="str">
        <f t="shared" si="17"/>
        <v>AFM</v>
      </c>
    </row>
    <row r="106" ht="15.75" customHeight="1">
      <c r="A106" s="71">
        <v>90.0</v>
      </c>
      <c r="B106" s="71" t="s">
        <v>1059</v>
      </c>
      <c r="C106" s="71" t="str">
        <f>IF(B106&gt;1,VLOOKUP(B106,DB!$D$4:$E$800,2,0),"")</f>
        <v>C 208</v>
      </c>
      <c r="D106" s="72">
        <v>0.5291666666666667</v>
      </c>
      <c r="E106" s="160" t="b">
        <v>1</v>
      </c>
      <c r="F106" s="73">
        <v>0.6840277777777778</v>
      </c>
      <c r="G106" s="94" t="b">
        <v>1</v>
      </c>
      <c r="H106" s="75" t="s">
        <v>1224</v>
      </c>
      <c r="I106" s="112" t="s">
        <v>1238</v>
      </c>
      <c r="J106" s="74" t="s">
        <v>1238</v>
      </c>
      <c r="K106" s="78"/>
      <c r="L106" s="74"/>
      <c r="M106" s="71" t="s">
        <v>810</v>
      </c>
      <c r="N106" s="79"/>
      <c r="O106" s="74" t="str">
        <f t="shared" si="12"/>
        <v/>
      </c>
      <c r="Q106" s="1" t="str">
        <f t="shared" si="13"/>
        <v/>
      </c>
      <c r="R106" s="1" t="str">
        <f t="shared" si="14"/>
        <v/>
      </c>
      <c r="S106" s="1" t="str">
        <f t="shared" si="15"/>
        <v/>
      </c>
      <c r="T106" s="1" t="str">
        <f t="shared" si="16"/>
        <v/>
      </c>
      <c r="U106" s="1" t="str">
        <f t="shared" si="17"/>
        <v/>
      </c>
    </row>
    <row r="107" ht="15.75" customHeight="1">
      <c r="A107" s="81">
        <v>91.0</v>
      </c>
      <c r="B107" s="81" t="s">
        <v>305</v>
      </c>
      <c r="C107" s="81" t="str">
        <f>IF(B107&gt;1,VLOOKUP(B107,DB!$D$4:$E$800,2,0),"")</f>
        <v>A 320</v>
      </c>
      <c r="D107" s="82">
        <v>0.5819444444444445</v>
      </c>
      <c r="E107" s="159" t="b">
        <v>1</v>
      </c>
      <c r="F107" s="83">
        <v>0.6138888888888889</v>
      </c>
      <c r="G107" s="92" t="b">
        <v>1</v>
      </c>
      <c r="H107" s="85" t="s">
        <v>1229</v>
      </c>
      <c r="I107" s="86" t="str">
        <f>IF(K107&gt;1,VLOOKUP(K107,DB!$A$4:$B$500,2,0),"")</f>
        <v>WADD</v>
      </c>
      <c r="J107" s="87" t="str">
        <f>IF(L107&gt;1,VLOOKUP(L107,DB!$A$4:$B$500,2,0),"")</f>
        <v>WIEE</v>
      </c>
      <c r="K107" s="88" t="s">
        <v>221</v>
      </c>
      <c r="L107" s="84" t="s">
        <v>215</v>
      </c>
      <c r="M107" s="81" t="str">
        <f>IF(B107&gt;1,VLOOKUP(B107,DB!$D$4:$F$800,3,0),"")</f>
        <v>BATIK AIR</v>
      </c>
      <c r="N107" s="89"/>
      <c r="O107" s="84" t="str">
        <f t="shared" si="12"/>
        <v/>
      </c>
      <c r="Q107" s="1" t="str">
        <f t="shared" si="13"/>
        <v/>
      </c>
      <c r="R107" s="1" t="str">
        <f t="shared" si="14"/>
        <v/>
      </c>
      <c r="S107" s="1" t="str">
        <f t="shared" si="15"/>
        <v/>
      </c>
      <c r="T107" s="1" t="str">
        <f t="shared" si="16"/>
        <v/>
      </c>
      <c r="U107" s="1" t="str">
        <f t="shared" si="17"/>
        <v/>
      </c>
    </row>
    <row r="108" ht="15.75" customHeight="1">
      <c r="A108" s="71">
        <v>92.0</v>
      </c>
      <c r="B108" s="71" t="s">
        <v>745</v>
      </c>
      <c r="C108" s="71" t="str">
        <f>IF(B108&gt;1,VLOOKUP(B108,DB!$D$4:$E$800,2,0),"")</f>
        <v>G IV</v>
      </c>
      <c r="D108" s="72">
        <v>0.5805555555555556</v>
      </c>
      <c r="E108" s="160" t="b">
        <v>1</v>
      </c>
      <c r="F108" s="73">
        <v>0.6263888888888889</v>
      </c>
      <c r="G108" s="94" t="b">
        <v>1</v>
      </c>
      <c r="H108" s="75" t="s">
        <v>1255</v>
      </c>
      <c r="I108" s="112" t="s">
        <v>1264</v>
      </c>
      <c r="J108" s="74" t="s">
        <v>423</v>
      </c>
      <c r="K108" s="78"/>
      <c r="L108" s="74"/>
      <c r="M108" s="71" t="str">
        <f>IF(B108&gt;1,VLOOKUP(B108,DB!$D$4:$F$800,3,0),"")</f>
        <v>JETSET</v>
      </c>
      <c r="N108" s="79"/>
      <c r="O108" s="74" t="str">
        <f t="shared" si="12"/>
        <v/>
      </c>
      <c r="Q108" s="1" t="str">
        <f t="shared" si="13"/>
        <v/>
      </c>
      <c r="R108" s="1" t="str">
        <f t="shared" si="14"/>
        <v/>
      </c>
      <c r="S108" s="1" t="str">
        <f t="shared" si="15"/>
        <v/>
      </c>
      <c r="T108" s="1" t="str">
        <f t="shared" si="16"/>
        <v/>
      </c>
      <c r="U108" s="1" t="str">
        <f t="shared" si="17"/>
        <v/>
      </c>
    </row>
    <row r="109" ht="15.75" customHeight="1">
      <c r="A109" s="81">
        <v>93.0</v>
      </c>
      <c r="B109" s="81" t="s">
        <v>173</v>
      </c>
      <c r="C109" s="81" t="str">
        <f>IF(B109&gt;1,VLOOKUP(B109,DB!$D$4:$E$800,2,0),"")</f>
        <v>A 320</v>
      </c>
      <c r="D109" s="82">
        <v>0.6027777777777777</v>
      </c>
      <c r="E109" s="159" t="b">
        <v>1</v>
      </c>
      <c r="F109" s="83">
        <v>0.6381944444444444</v>
      </c>
      <c r="G109" s="92" t="b">
        <v>1</v>
      </c>
      <c r="H109" s="85" t="s">
        <v>1246</v>
      </c>
      <c r="I109" s="86" t="str">
        <f>IF(K109&gt;1,VLOOKUP(K109,DB!$A$4:$B$500,2,0),"")</f>
        <v>WAHQ</v>
      </c>
      <c r="J109" s="87" t="str">
        <f>IF(L109&gt;1,VLOOKUP(L109,DB!$A$4:$B$500,2,0),"")</f>
        <v>WAHS</v>
      </c>
      <c r="K109" s="88" t="s">
        <v>266</v>
      </c>
      <c r="L109" s="84" t="s">
        <v>293</v>
      </c>
      <c r="M109" s="81" t="str">
        <f>IF(B109&gt;1,VLOOKUP(B109,DB!$D$4:$F$800,3,0),"")</f>
        <v>BATIK AIR</v>
      </c>
      <c r="N109" s="89"/>
      <c r="O109" s="84" t="str">
        <f t="shared" si="12"/>
        <v/>
      </c>
      <c r="Q109" s="1" t="str">
        <f t="shared" si="13"/>
        <v/>
      </c>
      <c r="R109" s="1" t="str">
        <f t="shared" si="14"/>
        <v/>
      </c>
      <c r="S109" s="1" t="str">
        <f t="shared" si="15"/>
        <v/>
      </c>
      <c r="T109" s="1" t="str">
        <f t="shared" si="16"/>
        <v/>
      </c>
      <c r="U109" s="1" t="str">
        <f t="shared" si="17"/>
        <v/>
      </c>
    </row>
    <row r="110" ht="15.75" customHeight="1">
      <c r="A110" s="71">
        <v>94.0</v>
      </c>
      <c r="B110" s="71" t="s">
        <v>180</v>
      </c>
      <c r="C110" s="71" t="str">
        <f>IF(B110&gt;1,VLOOKUP(B110,DB!$D$4:$E$800,2,0),"")</f>
        <v>A 320</v>
      </c>
      <c r="D110" s="72">
        <v>0.6090277777777777</v>
      </c>
      <c r="E110" s="160" t="b">
        <v>1</v>
      </c>
      <c r="F110" s="73">
        <v>0.6541666666666667</v>
      </c>
      <c r="G110" s="94" t="b">
        <v>1</v>
      </c>
      <c r="H110" s="75" t="s">
        <v>1225</v>
      </c>
      <c r="I110" s="76" t="str">
        <f>IF(K110&gt;1,VLOOKUP(K110,DB!$A$4:$B$500,2,0),"")</f>
        <v>WARA</v>
      </c>
      <c r="J110" s="77" t="str">
        <f>IF(L110&gt;1,VLOOKUP(L110,DB!$A$4:$B$500,2,0),"")</f>
        <v>WADD</v>
      </c>
      <c r="K110" s="78" t="s">
        <v>300</v>
      </c>
      <c r="L110" s="74" t="s">
        <v>227</v>
      </c>
      <c r="M110" s="71" t="str">
        <f>IF(B110&gt;1,VLOOKUP(B110,DB!$D$4:$F$800,3,0),"")</f>
        <v>BATIK AIR</v>
      </c>
      <c r="N110" s="13"/>
      <c r="O110" s="74" t="str">
        <f t="shared" si="12"/>
        <v/>
      </c>
      <c r="Q110" s="1" t="str">
        <f t="shared" si="13"/>
        <v/>
      </c>
      <c r="R110" s="1" t="str">
        <f t="shared" si="14"/>
        <v/>
      </c>
      <c r="S110" s="1" t="str">
        <f t="shared" si="15"/>
        <v/>
      </c>
      <c r="T110" s="1" t="str">
        <f t="shared" si="16"/>
        <v/>
      </c>
      <c r="U110" s="1" t="str">
        <f t="shared" si="17"/>
        <v/>
      </c>
    </row>
    <row r="111" ht="15.75" customHeight="1">
      <c r="A111" s="81">
        <v>95.0</v>
      </c>
      <c r="B111" s="81" t="s">
        <v>886</v>
      </c>
      <c r="C111" s="81" t="str">
        <f>IF(B111&gt;1,VLOOKUP(B111,DB!$D$4:$E$800,2,0),"")</f>
        <v>B 733</v>
      </c>
      <c r="D111" s="82">
        <v>0.61875</v>
      </c>
      <c r="E111" s="159" t="b">
        <v>1</v>
      </c>
      <c r="F111" s="83">
        <v>0.6895833333333333</v>
      </c>
      <c r="G111" s="92" t="b">
        <v>1</v>
      </c>
      <c r="H111" s="85" t="s">
        <v>1254</v>
      </c>
      <c r="I111" s="86" t="str">
        <f>IF(K111&gt;1,VLOOKUP(K111,DB!$A$4:$B$500,2,0),"")</f>
        <v>WIKK</v>
      </c>
      <c r="J111" s="87" t="str">
        <f>IF(L111&gt;1,VLOOKUP(L111,DB!$A$4:$B$500,2,0),"")</f>
        <v>WIDN</v>
      </c>
      <c r="K111" s="88" t="s">
        <v>353</v>
      </c>
      <c r="L111" s="84" t="s">
        <v>357</v>
      </c>
      <c r="M111" s="81" t="str">
        <f>IF(B111&gt;1,VLOOKUP(B111,DB!$D$4:$F$800,3,0),"")</f>
        <v>TRIGANA</v>
      </c>
      <c r="N111" s="89"/>
      <c r="O111" s="84" t="str">
        <f t="shared" si="12"/>
        <v/>
      </c>
      <c r="Q111" s="1" t="str">
        <f t="shared" si="13"/>
        <v/>
      </c>
      <c r="R111" s="1" t="str">
        <f t="shared" si="14"/>
        <v/>
      </c>
      <c r="S111" s="1" t="str">
        <f t="shared" si="15"/>
        <v/>
      </c>
      <c r="T111" s="1" t="str">
        <f t="shared" si="16"/>
        <v/>
      </c>
      <c r="U111" s="1" t="str">
        <f t="shared" si="17"/>
        <v/>
      </c>
    </row>
    <row r="112" ht="15.75" customHeight="1">
      <c r="A112" s="71">
        <v>96.0</v>
      </c>
      <c r="B112" s="71" t="s">
        <v>743</v>
      </c>
      <c r="C112" s="71" t="str">
        <f>IF(B112&gt;1,VLOOKUP(B112,DB!$D$4:$E$800,2,0),"")</f>
        <v>B 733</v>
      </c>
      <c r="D112" s="72">
        <v>0.6173611111111111</v>
      </c>
      <c r="E112" s="160" t="b">
        <v>1</v>
      </c>
      <c r="F112" s="73">
        <v>0.6958333333333333</v>
      </c>
      <c r="G112" s="94" t="b">
        <v>1</v>
      </c>
      <c r="H112" s="75" t="s">
        <v>1251</v>
      </c>
      <c r="I112" s="112" t="s">
        <v>61</v>
      </c>
      <c r="J112" s="74" t="s">
        <v>61</v>
      </c>
      <c r="K112" s="78"/>
      <c r="L112" s="74"/>
      <c r="M112" s="71" t="str">
        <f>IF(B112&gt;1,VLOOKUP(B112,DB!$D$4:$F$800,3,0),"")</f>
        <v>JAYAWIJAYA</v>
      </c>
      <c r="N112" s="79"/>
      <c r="O112" s="74" t="str">
        <f t="shared" si="12"/>
        <v/>
      </c>
      <c r="Q112" s="1" t="str">
        <f t="shared" si="13"/>
        <v/>
      </c>
      <c r="R112" s="1" t="str">
        <f t="shared" si="14"/>
        <v/>
      </c>
      <c r="S112" s="1" t="str">
        <f t="shared" si="15"/>
        <v/>
      </c>
      <c r="T112" s="1" t="str">
        <f t="shared" si="16"/>
        <v/>
      </c>
      <c r="U112" s="1" t="str">
        <f t="shared" si="17"/>
        <v/>
      </c>
    </row>
    <row r="113" ht="15.75" customHeight="1">
      <c r="A113" s="81">
        <v>97.0</v>
      </c>
      <c r="B113" s="81" t="s">
        <v>934</v>
      </c>
      <c r="C113" s="81" t="str">
        <f>IF(B113&gt;1,VLOOKUP(B113,DB!$D$4:$E$800,2,0),"")</f>
        <v>EMB 135</v>
      </c>
      <c r="D113" s="82">
        <v>0.6236111111111111</v>
      </c>
      <c r="E113" s="159" t="b">
        <v>1</v>
      </c>
      <c r="F113" s="83">
        <v>0.7152777777777778</v>
      </c>
      <c r="G113" s="92" t="b">
        <v>1</v>
      </c>
      <c r="H113" s="85" t="s">
        <v>1216</v>
      </c>
      <c r="I113" s="103" t="s">
        <v>158</v>
      </c>
      <c r="J113" s="84" t="s">
        <v>1218</v>
      </c>
      <c r="K113" s="88"/>
      <c r="L113" s="84"/>
      <c r="M113" s="81" t="s">
        <v>810</v>
      </c>
      <c r="N113" s="96"/>
      <c r="O113" s="84" t="str">
        <f t="shared" si="12"/>
        <v/>
      </c>
      <c r="Q113" s="1" t="str">
        <f t="shared" si="13"/>
        <v/>
      </c>
      <c r="R113" s="1" t="str">
        <f t="shared" si="14"/>
        <v/>
      </c>
      <c r="S113" s="1" t="str">
        <f t="shared" si="15"/>
        <v/>
      </c>
      <c r="T113" s="1" t="str">
        <f t="shared" si="16"/>
        <v/>
      </c>
      <c r="U113" s="1" t="str">
        <f t="shared" si="17"/>
        <v/>
      </c>
    </row>
    <row r="114" ht="15.75" customHeight="1">
      <c r="A114" s="71">
        <v>98.0</v>
      </c>
      <c r="B114" s="71" t="s">
        <v>905</v>
      </c>
      <c r="C114" s="71" t="str">
        <f>IF(B114&gt;1,VLOOKUP(B114,DB!$D$4:$E$800,2,0),"")</f>
        <v>G V</v>
      </c>
      <c r="D114" s="72">
        <v>0.6263888888888889</v>
      </c>
      <c r="E114" s="160" t="b">
        <v>1</v>
      </c>
      <c r="F114" s="73">
        <v>0.6458333333333334</v>
      </c>
      <c r="G114" s="94" t="b">
        <v>1</v>
      </c>
      <c r="H114" s="75" t="s">
        <v>1249</v>
      </c>
      <c r="I114" s="112" t="s">
        <v>158</v>
      </c>
      <c r="J114" s="74" t="s">
        <v>1242</v>
      </c>
      <c r="K114" s="78"/>
      <c r="L114" s="74"/>
      <c r="M114" s="71" t="s">
        <v>1211</v>
      </c>
      <c r="N114" s="13"/>
      <c r="O114" s="74" t="str">
        <f t="shared" si="12"/>
        <v/>
      </c>
      <c r="Q114" s="1" t="str">
        <f t="shared" si="13"/>
        <v/>
      </c>
      <c r="R114" s="1" t="str">
        <f t="shared" si="14"/>
        <v/>
      </c>
      <c r="S114" s="1" t="str">
        <f t="shared" si="15"/>
        <v/>
      </c>
      <c r="T114" s="1" t="str">
        <f t="shared" si="16"/>
        <v/>
      </c>
      <c r="U114" s="1" t="str">
        <f t="shared" si="17"/>
        <v/>
      </c>
    </row>
    <row r="115" ht="15.75" customHeight="1">
      <c r="A115" s="81">
        <v>99.0</v>
      </c>
      <c r="B115" s="81" t="s">
        <v>796</v>
      </c>
      <c r="C115" s="81" t="str">
        <f>IF(B115&gt;1,VLOOKUP(B115,DB!$D$4:$E$800,2,0),"")</f>
        <v>PH 300</v>
      </c>
      <c r="D115" s="82">
        <v>0.6375</v>
      </c>
      <c r="E115" s="159" t="b">
        <v>1</v>
      </c>
      <c r="F115" s="83">
        <v>0.6513888888888889</v>
      </c>
      <c r="G115" s="92" t="b">
        <v>1</v>
      </c>
      <c r="H115" s="85" t="s">
        <v>1248</v>
      </c>
      <c r="I115" s="103" t="s">
        <v>158</v>
      </c>
      <c r="J115" s="84" t="s">
        <v>1218</v>
      </c>
      <c r="K115" s="88"/>
      <c r="L115" s="84"/>
      <c r="M115" s="81" t="str">
        <f>IF(B115&gt;1,VLOOKUP(B115,DB!$D$4:$F$800,3,0),"")</f>
        <v>PREMI</v>
      </c>
      <c r="N115" s="96"/>
      <c r="O115" s="84" t="str">
        <f t="shared" si="12"/>
        <v/>
      </c>
      <c r="Q115" s="1" t="str">
        <f t="shared" si="13"/>
        <v/>
      </c>
      <c r="R115" s="1" t="str">
        <f t="shared" si="14"/>
        <v/>
      </c>
      <c r="S115" s="1" t="str">
        <f t="shared" si="15"/>
        <v/>
      </c>
      <c r="T115" s="1" t="str">
        <f t="shared" si="16"/>
        <v/>
      </c>
      <c r="U115" s="1" t="str">
        <f t="shared" si="17"/>
        <v/>
      </c>
    </row>
    <row r="116" ht="15.75" customHeight="1">
      <c r="A116" s="71">
        <v>100.0</v>
      </c>
      <c r="B116" s="71" t="s">
        <v>968</v>
      </c>
      <c r="C116" s="71" t="str">
        <f>IF(B116&gt;1,VLOOKUP(B116,DB!$D$4:$E$800,2,0),"")</f>
        <v>HK 850</v>
      </c>
      <c r="D116" s="72">
        <v>0.5868055555555556</v>
      </c>
      <c r="E116" s="160" t="b">
        <v>1</v>
      </c>
      <c r="F116" s="73"/>
      <c r="G116" s="94" t="b">
        <v>0</v>
      </c>
      <c r="H116" s="75" t="s">
        <v>1319</v>
      </c>
      <c r="I116" s="112" t="s">
        <v>1249</v>
      </c>
      <c r="J116" s="77" t="str">
        <f>IF(L116&gt;1,VLOOKUP(L116,DB!$A$4:$B$500,2,0),"")</f>
        <v/>
      </c>
      <c r="K116" s="78"/>
      <c r="L116" s="74"/>
      <c r="M116" s="71" t="s">
        <v>1214</v>
      </c>
      <c r="N116" s="79"/>
      <c r="O116" s="74" t="str">
        <f t="shared" si="12"/>
        <v>RON</v>
      </c>
      <c r="Q116" s="1" t="str">
        <f t="shared" si="13"/>
        <v>NSA14</v>
      </c>
      <c r="R116" s="1" t="str">
        <f t="shared" si="14"/>
        <v>RON</v>
      </c>
      <c r="S116" s="1" t="str">
        <f t="shared" si="15"/>
        <v>HK 850</v>
      </c>
      <c r="T116" s="1" t="str">
        <f t="shared" si="16"/>
        <v>T7-TUN</v>
      </c>
      <c r="U116" s="1" t="str">
        <f t="shared" si="17"/>
        <v>KARISMA</v>
      </c>
    </row>
    <row r="117" ht="15.75" customHeight="1">
      <c r="A117" s="81">
        <v>101.0</v>
      </c>
      <c r="B117" s="81" t="s">
        <v>780</v>
      </c>
      <c r="C117" s="81" t="str">
        <f>IF(B117&gt;1,VLOOKUP(B117,DB!$D$4:$E$800,2,0),"")</f>
        <v>B 738</v>
      </c>
      <c r="D117" s="82">
        <v>0.60625</v>
      </c>
      <c r="E117" s="159" t="b">
        <v>1</v>
      </c>
      <c r="F117" s="83"/>
      <c r="G117" s="92" t="b">
        <v>0</v>
      </c>
      <c r="H117" s="85" t="s">
        <v>1228</v>
      </c>
      <c r="I117" s="103" t="s">
        <v>1232</v>
      </c>
      <c r="J117" s="87" t="str">
        <f>IF(L117&gt;1,VLOOKUP(L117,DB!$A$4:$B$500,2,0),"")</f>
        <v/>
      </c>
      <c r="K117" s="88"/>
      <c r="L117" s="84"/>
      <c r="M117" s="81" t="str">
        <f>IF(B117&gt;1,VLOOKUP(B117,DB!$D$4:$F$800,3,0),"")</f>
        <v>POLICE</v>
      </c>
      <c r="N117" s="89"/>
      <c r="O117" s="84" t="str">
        <f t="shared" si="12"/>
        <v>RON</v>
      </c>
      <c r="Q117" s="1" t="str">
        <f t="shared" si="13"/>
        <v>SA07</v>
      </c>
      <c r="R117" s="1" t="str">
        <f t="shared" si="14"/>
        <v>RON</v>
      </c>
      <c r="S117" s="1" t="str">
        <f t="shared" si="15"/>
        <v>B 738</v>
      </c>
      <c r="T117" s="1" t="str">
        <f t="shared" si="16"/>
        <v>P-7301</v>
      </c>
      <c r="U117" s="1" t="str">
        <f t="shared" si="17"/>
        <v>POLICE</v>
      </c>
    </row>
    <row r="118" ht="15.75" customHeight="1">
      <c r="A118" s="71">
        <v>102.0</v>
      </c>
      <c r="B118" s="71" t="s">
        <v>1150</v>
      </c>
      <c r="C118" s="71" t="str">
        <f>IF(B118&gt;1,VLOOKUP(B118,DB!$D$4:$E$800,2,0),"")</f>
        <v>GLEX 650</v>
      </c>
      <c r="D118" s="72">
        <v>0.6541666666666667</v>
      </c>
      <c r="E118" s="160" t="b">
        <v>1</v>
      </c>
      <c r="F118" s="73">
        <v>0.7</v>
      </c>
      <c r="G118" s="94" t="b">
        <v>1</v>
      </c>
      <c r="H118" s="75" t="s">
        <v>1232</v>
      </c>
      <c r="I118" s="112" t="s">
        <v>1384</v>
      </c>
      <c r="J118" s="74" t="s">
        <v>1243</v>
      </c>
      <c r="K118" s="78"/>
      <c r="L118" s="74"/>
      <c r="M118" s="71" t="s">
        <v>1214</v>
      </c>
      <c r="N118" s="13"/>
      <c r="O118" s="74" t="str">
        <f t="shared" si="12"/>
        <v/>
      </c>
      <c r="Q118" s="1" t="str">
        <f t="shared" si="13"/>
        <v/>
      </c>
      <c r="R118" s="1" t="str">
        <f t="shared" si="14"/>
        <v/>
      </c>
      <c r="S118" s="1" t="str">
        <f t="shared" si="15"/>
        <v/>
      </c>
      <c r="T118" s="1" t="str">
        <f t="shared" si="16"/>
        <v/>
      </c>
      <c r="U118" s="1" t="str">
        <f t="shared" si="17"/>
        <v/>
      </c>
    </row>
    <row r="119" ht="15.75" customHeight="1">
      <c r="A119" s="81">
        <v>103.0</v>
      </c>
      <c r="B119" s="81" t="s">
        <v>407</v>
      </c>
      <c r="C119" s="81" t="str">
        <f>IF(B119&gt;1,VLOOKUP(B119,DB!$D$4:$E$800,2,0),"")</f>
        <v>A 320</v>
      </c>
      <c r="D119" s="82">
        <v>0.6638888888888889</v>
      </c>
      <c r="E119" s="159" t="b">
        <v>1</v>
      </c>
      <c r="F119" s="83">
        <v>0.7006944444444444</v>
      </c>
      <c r="G119" s="92" t="b">
        <v>1</v>
      </c>
      <c r="H119" s="85" t="s">
        <v>1225</v>
      </c>
      <c r="I119" s="86" t="str">
        <f>IF(K119&gt;1,VLOOKUP(K119,DB!$A$4:$B$500,2,0),"")</f>
        <v>WARA</v>
      </c>
      <c r="J119" s="87" t="str">
        <f>IF(L119&gt;1,VLOOKUP(L119,DB!$A$4:$B$500,2,0),"")</f>
        <v>WARR</v>
      </c>
      <c r="K119" s="88" t="s">
        <v>557</v>
      </c>
      <c r="L119" s="84" t="s">
        <v>563</v>
      </c>
      <c r="M119" s="81" t="str">
        <f>IF(B119&gt;1,VLOOKUP(B119,DB!$D$4:$F$800,3,0),"")</f>
        <v>CITILINK</v>
      </c>
      <c r="N119" s="96"/>
      <c r="O119" s="84" t="str">
        <f t="shared" si="12"/>
        <v/>
      </c>
      <c r="Q119" s="1" t="str">
        <f t="shared" si="13"/>
        <v/>
      </c>
      <c r="R119" s="1" t="str">
        <f t="shared" si="14"/>
        <v/>
      </c>
      <c r="S119" s="1" t="str">
        <f t="shared" si="15"/>
        <v/>
      </c>
      <c r="T119" s="1" t="str">
        <f t="shared" si="16"/>
        <v/>
      </c>
      <c r="U119" s="1" t="str">
        <f t="shared" si="17"/>
        <v/>
      </c>
    </row>
    <row r="120" ht="15.75" customHeight="1">
      <c r="A120" s="71">
        <v>104.0</v>
      </c>
      <c r="B120" s="71" t="s">
        <v>187</v>
      </c>
      <c r="C120" s="71" t="str">
        <f>IF(B120&gt;1,VLOOKUP(B120,DB!$D$4:$E$800,2,0),"")</f>
        <v>A 320</v>
      </c>
      <c r="D120" s="72">
        <v>0.6701388888888888</v>
      </c>
      <c r="E120" s="160" t="b">
        <v>1</v>
      </c>
      <c r="F120" s="73">
        <v>0.7048611111111112</v>
      </c>
      <c r="G120" s="94" t="b">
        <v>1</v>
      </c>
      <c r="H120" s="75" t="s">
        <v>1247</v>
      </c>
      <c r="I120" s="76" t="str">
        <f>IF(K120&gt;1,VLOOKUP(K120,DB!$A$4:$B$500,2,0),"")</f>
        <v>WIPP</v>
      </c>
      <c r="J120" s="77" t="str">
        <f>IF(L120&gt;1,VLOOKUP(L120,DB!$A$4:$B$500,2,0),"")</f>
        <v>WARR</v>
      </c>
      <c r="K120" s="78" t="s">
        <v>186</v>
      </c>
      <c r="L120" s="74" t="s">
        <v>233</v>
      </c>
      <c r="M120" s="71" t="str">
        <f>IF(B120&gt;1,VLOOKUP(B120,DB!$D$4:$F$800,3,0),"")</f>
        <v>BATIK AIR</v>
      </c>
      <c r="N120" s="13"/>
      <c r="O120" s="74" t="str">
        <f t="shared" si="12"/>
        <v/>
      </c>
      <c r="Q120" s="1" t="str">
        <f t="shared" si="13"/>
        <v/>
      </c>
      <c r="R120" s="1" t="str">
        <f t="shared" si="14"/>
        <v/>
      </c>
      <c r="S120" s="1" t="str">
        <f t="shared" si="15"/>
        <v/>
      </c>
      <c r="T120" s="1" t="str">
        <f t="shared" si="16"/>
        <v/>
      </c>
      <c r="U120" s="1" t="str">
        <f t="shared" si="17"/>
        <v/>
      </c>
    </row>
    <row r="121" ht="15.75" customHeight="1">
      <c r="A121" s="81">
        <v>105.0</v>
      </c>
      <c r="B121" s="81" t="s">
        <v>317</v>
      </c>
      <c r="C121" s="81" t="str">
        <f>IF(B121&gt;1,VLOOKUP(B121,DB!$D$4:$E$800,2,0),"")</f>
        <v>A 320</v>
      </c>
      <c r="D121" s="82">
        <v>0.6472222222222223</v>
      </c>
      <c r="E121" s="159" t="b">
        <v>1</v>
      </c>
      <c r="F121" s="83">
        <v>0.6805555555555556</v>
      </c>
      <c r="G121" s="92" t="b">
        <v>1</v>
      </c>
      <c r="H121" s="85" t="s">
        <v>1229</v>
      </c>
      <c r="I121" s="86" t="str">
        <f>IF(K121&gt;1,VLOOKUP(K121,DB!$A$4:$B$500,2,0),"")</f>
        <v>WAHI</v>
      </c>
      <c r="J121" s="87" t="str">
        <f>IF(L121&gt;1,VLOOKUP(L121,DB!$A$4:$B$500,2,0),"")</f>
        <v>WIPP</v>
      </c>
      <c r="K121" s="88" t="s">
        <v>274</v>
      </c>
      <c r="L121" s="84" t="s">
        <v>198</v>
      </c>
      <c r="M121" s="81" t="str">
        <f>IF(B121&gt;1,VLOOKUP(B121,DB!$D$4:$F$800,3,0),"")</f>
        <v>BATIK AIR</v>
      </c>
      <c r="N121" s="96"/>
      <c r="O121" s="84" t="str">
        <f t="shared" si="12"/>
        <v/>
      </c>
      <c r="Q121" s="1" t="str">
        <f t="shared" si="13"/>
        <v/>
      </c>
      <c r="R121" s="1" t="str">
        <f t="shared" si="14"/>
        <v/>
      </c>
      <c r="S121" s="1" t="str">
        <f t="shared" si="15"/>
        <v/>
      </c>
      <c r="T121" s="1" t="str">
        <f t="shared" si="16"/>
        <v/>
      </c>
      <c r="U121" s="1" t="str">
        <f t="shared" si="17"/>
        <v/>
      </c>
    </row>
    <row r="122" ht="15.75" customHeight="1">
      <c r="A122" s="71">
        <v>106.0</v>
      </c>
      <c r="B122" s="71" t="s">
        <v>832</v>
      </c>
      <c r="C122" s="71" t="str">
        <f>IF(B122&gt;1,VLOOKUP(B122,DB!$D$4:$E$800,2,0),"")</f>
        <v>ATR 72</v>
      </c>
      <c r="D122" s="72">
        <v>0.7</v>
      </c>
      <c r="E122" s="160" t="b">
        <v>1</v>
      </c>
      <c r="F122" s="73">
        <v>0.7326388888888888</v>
      </c>
      <c r="G122" s="94" t="b">
        <v>1</v>
      </c>
      <c r="H122" s="75" t="s">
        <v>1246</v>
      </c>
      <c r="I122" s="112" t="s">
        <v>471</v>
      </c>
      <c r="J122" s="74" t="s">
        <v>1275</v>
      </c>
      <c r="K122" s="78"/>
      <c r="L122" s="74"/>
      <c r="M122" s="71" t="str">
        <f>IF(B122&gt;1,VLOOKUP(B122,DB!$D$4:$F$800,3,0),"")</f>
        <v>TAS</v>
      </c>
      <c r="N122" s="13"/>
      <c r="O122" s="74" t="str">
        <f t="shared" si="12"/>
        <v/>
      </c>
      <c r="Q122" s="1" t="str">
        <f t="shared" si="13"/>
        <v/>
      </c>
      <c r="R122" s="1" t="str">
        <f t="shared" si="14"/>
        <v/>
      </c>
      <c r="S122" s="1" t="str">
        <f t="shared" si="15"/>
        <v/>
      </c>
      <c r="T122" s="1" t="str">
        <f t="shared" si="16"/>
        <v/>
      </c>
      <c r="U122" s="1" t="str">
        <f t="shared" si="17"/>
        <v/>
      </c>
    </row>
    <row r="123" ht="15.75" customHeight="1">
      <c r="A123" s="81">
        <v>107.0</v>
      </c>
      <c r="B123" s="81" t="s">
        <v>978</v>
      </c>
      <c r="C123" s="81" t="str">
        <f>IF(B123&gt;1,VLOOKUP(B123,DB!$D$4:$E$800,2,0),"")</f>
        <v>EMB 135</v>
      </c>
      <c r="D123" s="82">
        <v>0.6673611111111111</v>
      </c>
      <c r="E123" s="159" t="b">
        <v>1</v>
      </c>
      <c r="F123" s="83">
        <v>0.7104166666666667</v>
      </c>
      <c r="G123" s="92" t="b">
        <v>1</v>
      </c>
      <c r="H123" s="85" t="s">
        <v>1249</v>
      </c>
      <c r="I123" s="103" t="s">
        <v>52</v>
      </c>
      <c r="J123" s="84" t="s">
        <v>1263</v>
      </c>
      <c r="K123" s="88"/>
      <c r="L123" s="84"/>
      <c r="M123" s="81" t="s">
        <v>1214</v>
      </c>
      <c r="N123" s="96"/>
      <c r="O123" s="84" t="str">
        <f t="shared" si="12"/>
        <v/>
      </c>
      <c r="Q123" s="1" t="str">
        <f t="shared" si="13"/>
        <v/>
      </c>
      <c r="R123" s="1" t="str">
        <f t="shared" si="14"/>
        <v/>
      </c>
      <c r="S123" s="1" t="str">
        <f t="shared" si="15"/>
        <v/>
      </c>
      <c r="T123" s="1" t="str">
        <f t="shared" si="16"/>
        <v/>
      </c>
      <c r="U123" s="1" t="str">
        <f t="shared" si="17"/>
        <v/>
      </c>
    </row>
    <row r="124" ht="15.75" customHeight="1">
      <c r="A124" s="71">
        <v>108.0</v>
      </c>
      <c r="B124" s="71" t="s">
        <v>1142</v>
      </c>
      <c r="C124" s="71" t="str">
        <f>IF(B124&gt;1,VLOOKUP(B124,DB!$D$4:$E$800,2,0),"")</f>
        <v>EMB 135</v>
      </c>
      <c r="D124" s="72">
        <v>0.7395833333333334</v>
      </c>
      <c r="E124" s="160" t="b">
        <v>1</v>
      </c>
      <c r="F124" s="73">
        <v>0.7909722222222222</v>
      </c>
      <c r="G124" s="94" t="b">
        <v>1</v>
      </c>
      <c r="H124" s="75" t="s">
        <v>1236</v>
      </c>
      <c r="I124" s="112" t="s">
        <v>1385</v>
      </c>
      <c r="J124" s="74" t="s">
        <v>1350</v>
      </c>
      <c r="K124" s="78"/>
      <c r="L124" s="74"/>
      <c r="M124" s="71" t="s">
        <v>1329</v>
      </c>
      <c r="N124" s="13"/>
      <c r="O124" s="74" t="str">
        <f t="shared" si="12"/>
        <v/>
      </c>
      <c r="Q124" s="1" t="str">
        <f t="shared" si="13"/>
        <v/>
      </c>
      <c r="R124" s="1" t="str">
        <f t="shared" si="14"/>
        <v/>
      </c>
      <c r="S124" s="1" t="str">
        <f t="shared" si="15"/>
        <v/>
      </c>
      <c r="T124" s="1" t="str">
        <f t="shared" si="16"/>
        <v/>
      </c>
      <c r="U124" s="1" t="str">
        <f t="shared" si="17"/>
        <v/>
      </c>
    </row>
    <row r="125" ht="15.75" customHeight="1">
      <c r="A125" s="81">
        <v>109.0</v>
      </c>
      <c r="B125" s="81" t="s">
        <v>905</v>
      </c>
      <c r="C125" s="81" t="str">
        <f>IF(B125&gt;1,VLOOKUP(B125,DB!$D$4:$E$800,2,0),"")</f>
        <v>G V</v>
      </c>
      <c r="D125" s="82">
        <v>0.6472222222222223</v>
      </c>
      <c r="E125" s="159" t="b">
        <v>1</v>
      </c>
      <c r="F125" s="83"/>
      <c r="G125" s="92" t="b">
        <v>0</v>
      </c>
      <c r="H125" s="85" t="s">
        <v>1242</v>
      </c>
      <c r="I125" s="103" t="s">
        <v>1249</v>
      </c>
      <c r="J125" s="87" t="str">
        <f>IF(L125&gt;1,VLOOKUP(L125,DB!$A$4:$B$500,2,0),"")</f>
        <v/>
      </c>
      <c r="K125" s="88"/>
      <c r="L125" s="84"/>
      <c r="M125" s="81" t="s">
        <v>1211</v>
      </c>
      <c r="N125" s="96"/>
      <c r="O125" s="84" t="str">
        <f t="shared" si="12"/>
        <v>RON</v>
      </c>
      <c r="Q125" s="1" t="str">
        <f t="shared" si="13"/>
        <v>RE02</v>
      </c>
      <c r="R125" s="1" t="str">
        <f t="shared" si="14"/>
        <v>RON</v>
      </c>
      <c r="S125" s="1" t="str">
        <f t="shared" si="15"/>
        <v>G V</v>
      </c>
      <c r="T125" s="1" t="str">
        <f t="shared" si="16"/>
        <v>B-8160</v>
      </c>
      <c r="U125" s="1" t="str">
        <f t="shared" si="17"/>
        <v>AFM</v>
      </c>
    </row>
    <row r="126" ht="15.75" customHeight="1">
      <c r="A126" s="71">
        <v>110.0</v>
      </c>
      <c r="B126" s="71" t="s">
        <v>322</v>
      </c>
      <c r="C126" s="71" t="str">
        <f>IF(B126&gt;1,VLOOKUP(B126,DB!$D$4:$E$800,2,0),"")</f>
        <v>A 320</v>
      </c>
      <c r="D126" s="72">
        <v>0.6784722222222223</v>
      </c>
      <c r="E126" s="160" t="b">
        <v>1</v>
      </c>
      <c r="F126" s="73">
        <v>0.71875</v>
      </c>
      <c r="G126" s="94" t="b">
        <v>1</v>
      </c>
      <c r="H126" s="75" t="s">
        <v>1236</v>
      </c>
      <c r="I126" s="76" t="str">
        <f>IF(K126&gt;1,VLOOKUP(K126,DB!$A$4:$B$500,2,0),"")</f>
        <v>WARR</v>
      </c>
      <c r="J126" s="77" t="str">
        <f>IF(L126&gt;1,VLOOKUP(L126,DB!$A$4:$B$500,2,0),"")</f>
        <v>WAHI</v>
      </c>
      <c r="K126" s="78" t="s">
        <v>245</v>
      </c>
      <c r="L126" s="74" t="s">
        <v>280</v>
      </c>
      <c r="M126" s="71" t="str">
        <f>IF(B126&gt;1,VLOOKUP(B126,DB!$D$4:$F$800,3,0),"")</f>
        <v>BATIK AIR</v>
      </c>
      <c r="N126" s="13"/>
      <c r="O126" s="74" t="str">
        <f t="shared" si="12"/>
        <v/>
      </c>
      <c r="Q126" s="1" t="str">
        <f t="shared" si="13"/>
        <v/>
      </c>
      <c r="R126" s="1" t="str">
        <f t="shared" si="14"/>
        <v/>
      </c>
      <c r="S126" s="1" t="str">
        <f t="shared" si="15"/>
        <v/>
      </c>
      <c r="T126" s="1" t="str">
        <f t="shared" si="16"/>
        <v/>
      </c>
      <c r="U126" s="1" t="str">
        <f t="shared" si="17"/>
        <v/>
      </c>
    </row>
    <row r="127" ht="15.75" customHeight="1">
      <c r="A127" s="81">
        <v>111.0</v>
      </c>
      <c r="B127" s="81" t="s">
        <v>554</v>
      </c>
      <c r="C127" s="81" t="str">
        <f>IF(B127&gt;1,VLOOKUP(B127,DB!$D$4:$E$800,2,0),"")</f>
        <v>B 738</v>
      </c>
      <c r="D127" s="82">
        <v>0.6916666666666667</v>
      </c>
      <c r="E127" s="159" t="b">
        <v>1</v>
      </c>
      <c r="F127" s="83">
        <v>0.7291666666666666</v>
      </c>
      <c r="G127" s="92" t="b">
        <v>1</v>
      </c>
      <c r="H127" s="85" t="s">
        <v>1248</v>
      </c>
      <c r="I127" s="86" t="str">
        <f>IF(K127&gt;1,VLOOKUP(K127,DB!$A$4:$B$500,2,0),"")</f>
        <v>WARR</v>
      </c>
      <c r="J127" s="87" t="str">
        <f>IF(L127&gt;1,VLOOKUP(L127,DB!$A$4:$B$500,2,0),"")</f>
        <v>WARR</v>
      </c>
      <c r="K127" s="88" t="s">
        <v>84</v>
      </c>
      <c r="L127" s="84" t="s">
        <v>676</v>
      </c>
      <c r="M127" s="81" t="str">
        <f>IF(B127&gt;1,VLOOKUP(B127,DB!$D$4:$F$800,3,0),"")</f>
        <v>GARUDA</v>
      </c>
      <c r="N127" s="96"/>
      <c r="O127" s="84" t="str">
        <f t="shared" si="12"/>
        <v/>
      </c>
      <c r="Q127" s="1" t="str">
        <f t="shared" si="13"/>
        <v/>
      </c>
      <c r="R127" s="1" t="str">
        <f t="shared" si="14"/>
        <v/>
      </c>
      <c r="S127" s="1" t="str">
        <f t="shared" si="15"/>
        <v/>
      </c>
      <c r="T127" s="1" t="str">
        <f t="shared" si="16"/>
        <v/>
      </c>
      <c r="U127" s="1" t="str">
        <f t="shared" si="17"/>
        <v/>
      </c>
    </row>
    <row r="128" ht="15.75" customHeight="1">
      <c r="A128" s="71">
        <v>112.0</v>
      </c>
      <c r="B128" s="71" t="s">
        <v>960</v>
      </c>
      <c r="C128" s="71" t="str">
        <f>IF(B128&gt;1,VLOOKUP(B128,DB!$D$4:$E$800,2,0),"")</f>
        <v>EMB 135</v>
      </c>
      <c r="D128" s="72">
        <v>0.6847222222222222</v>
      </c>
      <c r="E128" s="160" t="b">
        <v>1</v>
      </c>
      <c r="F128" s="73">
        <v>0.7395833333333334</v>
      </c>
      <c r="G128" s="94" t="b">
        <v>1</v>
      </c>
      <c r="H128" s="75" t="s">
        <v>1227</v>
      </c>
      <c r="I128" s="112" t="s">
        <v>13</v>
      </c>
      <c r="J128" s="74" t="s">
        <v>1218</v>
      </c>
      <c r="K128" s="78"/>
      <c r="L128" s="74"/>
      <c r="M128" s="71" t="s">
        <v>810</v>
      </c>
      <c r="N128" s="13"/>
      <c r="O128" s="74" t="str">
        <f t="shared" si="12"/>
        <v/>
      </c>
      <c r="Q128" s="1" t="str">
        <f t="shared" si="13"/>
        <v/>
      </c>
      <c r="R128" s="1" t="str">
        <f t="shared" si="14"/>
        <v/>
      </c>
      <c r="S128" s="1" t="str">
        <f t="shared" si="15"/>
        <v/>
      </c>
      <c r="T128" s="1" t="str">
        <f t="shared" si="16"/>
        <v/>
      </c>
      <c r="U128" s="1" t="str">
        <f t="shared" si="17"/>
        <v/>
      </c>
    </row>
    <row r="129" ht="15.75" customHeight="1">
      <c r="A129" s="81">
        <v>113.0</v>
      </c>
      <c r="B129" s="81" t="s">
        <v>510</v>
      </c>
      <c r="C129" s="81" t="str">
        <f>IF(B129&gt;1,VLOOKUP(B129,DB!$D$4:$E$800,2,0),"")</f>
        <v>ATR 72</v>
      </c>
      <c r="D129" s="82">
        <v>0.7138888888888889</v>
      </c>
      <c r="E129" s="159" t="b">
        <v>1</v>
      </c>
      <c r="F129" s="83"/>
      <c r="G129" s="92" t="b">
        <v>0</v>
      </c>
      <c r="H129" s="85" t="s">
        <v>1225</v>
      </c>
      <c r="I129" s="86" t="str">
        <f>IF(K129&gt;1,VLOOKUP(K129,DB!$A$4:$B$500,2,0),"")</f>
        <v>WAHH</v>
      </c>
      <c r="J129" s="87" t="str">
        <f>IF(L129&gt;1,VLOOKUP(L129,DB!$A$4:$B$500,2,0),"")</f>
        <v/>
      </c>
      <c r="K129" s="88" t="s">
        <v>601</v>
      </c>
      <c r="L129" s="84"/>
      <c r="M129" s="81" t="str">
        <f>IF(B129&gt;1,VLOOKUP(B129,DB!$D$4:$F$800,3,0),"")</f>
        <v>CITILINK</v>
      </c>
      <c r="N129" s="96"/>
      <c r="O129" s="84" t="str">
        <f t="shared" si="12"/>
        <v>RON</v>
      </c>
      <c r="Q129" s="1" t="str">
        <f t="shared" si="13"/>
        <v>A3</v>
      </c>
      <c r="R129" s="1" t="str">
        <f t="shared" si="14"/>
        <v>RON</v>
      </c>
      <c r="S129" s="1" t="str">
        <f t="shared" si="15"/>
        <v>ATR 72</v>
      </c>
      <c r="T129" s="1" t="str">
        <f t="shared" si="16"/>
        <v>PK-GJV</v>
      </c>
      <c r="U129" s="1" t="str">
        <f t="shared" si="17"/>
        <v>CITILINK</v>
      </c>
    </row>
    <row r="130" ht="15.75" customHeight="1">
      <c r="A130" s="71">
        <v>114.0</v>
      </c>
      <c r="B130" s="71" t="s">
        <v>431</v>
      </c>
      <c r="C130" s="71" t="str">
        <f>IF(B130&gt;1,VLOOKUP(B130,DB!$D$4:$E$800,2,0),"")</f>
        <v>A 320</v>
      </c>
      <c r="D130" s="72">
        <v>0.7118055555555556</v>
      </c>
      <c r="E130" s="160" t="b">
        <v>1</v>
      </c>
      <c r="F130" s="73">
        <v>0.7416666666666667</v>
      </c>
      <c r="G130" s="94" t="b">
        <v>1</v>
      </c>
      <c r="H130" s="75" t="s">
        <v>1232</v>
      </c>
      <c r="I130" s="76" t="str">
        <f>IF(K130&gt;1,VLOOKUP(K130,DB!$A$4:$B$500,2,0),"")</f>
        <v>WADD</v>
      </c>
      <c r="J130" s="77" t="str">
        <f>IF(L130&gt;1,VLOOKUP(L130,DB!$A$4:$B$500,2,0),"")</f>
        <v>WADD</v>
      </c>
      <c r="K130" s="78" t="s">
        <v>585</v>
      </c>
      <c r="L130" s="74" t="s">
        <v>583</v>
      </c>
      <c r="M130" s="71" t="str">
        <f>IF(B130&gt;1,VLOOKUP(B130,DB!$D$4:$F$800,3,0),"")</f>
        <v>CITILINK</v>
      </c>
      <c r="N130" s="79" t="s">
        <v>1296</v>
      </c>
      <c r="O130" s="74" t="str">
        <f t="shared" si="12"/>
        <v/>
      </c>
      <c r="Q130" s="1" t="str">
        <f t="shared" si="13"/>
        <v/>
      </c>
      <c r="R130" s="1" t="str">
        <f t="shared" si="14"/>
        <v/>
      </c>
      <c r="S130" s="1" t="str">
        <f t="shared" si="15"/>
        <v/>
      </c>
      <c r="T130" s="1" t="str">
        <f t="shared" si="16"/>
        <v/>
      </c>
      <c r="U130" s="1" t="str">
        <f t="shared" si="17"/>
        <v/>
      </c>
    </row>
    <row r="131" ht="15.75" customHeight="1">
      <c r="A131" s="81">
        <v>115.0</v>
      </c>
      <c r="B131" s="81" t="s">
        <v>763</v>
      </c>
      <c r="C131" s="81" t="str">
        <f>IF(B131&gt;1,VLOOKUP(B131,DB!$D$4:$E$800,2,0),"")</f>
        <v>ATR 72</v>
      </c>
      <c r="D131" s="82">
        <v>0.7520833333333333</v>
      </c>
      <c r="E131" s="159" t="b">
        <v>1</v>
      </c>
      <c r="F131" s="83"/>
      <c r="G131" s="92" t="b">
        <v>0</v>
      </c>
      <c r="H131" s="85" t="s">
        <v>1229</v>
      </c>
      <c r="I131" s="86" t="str">
        <f>IF(K131&gt;1,VLOOKUP(K131,DB!$A$4:$B$500,2,0),"")</f>
        <v>WIDM</v>
      </c>
      <c r="J131" s="87" t="str">
        <f>IF(L131&gt;1,VLOOKUP(L131,DB!$A$4:$B$500,2,0),"")</f>
        <v/>
      </c>
      <c r="K131" s="88" t="s">
        <v>473</v>
      </c>
      <c r="L131" s="84"/>
      <c r="M131" s="81" t="str">
        <f>IF(B131&gt;1,VLOOKUP(B131,DB!$D$4:$F$800,3,0),"")</f>
        <v>PELITA</v>
      </c>
      <c r="N131" s="96"/>
      <c r="O131" s="84" t="str">
        <f t="shared" si="12"/>
        <v>RON</v>
      </c>
      <c r="Q131" s="1" t="str">
        <f t="shared" si="13"/>
        <v>A1</v>
      </c>
      <c r="R131" s="1" t="str">
        <f t="shared" si="14"/>
        <v>RON</v>
      </c>
      <c r="S131" s="1" t="str">
        <f t="shared" si="15"/>
        <v>ATR 72</v>
      </c>
      <c r="T131" s="1" t="str">
        <f t="shared" si="16"/>
        <v>PK-PAH</v>
      </c>
      <c r="U131" s="1" t="str">
        <f t="shared" si="17"/>
        <v>PELITA</v>
      </c>
    </row>
    <row r="132" ht="15.75" customHeight="1">
      <c r="A132" s="71">
        <v>116.0</v>
      </c>
      <c r="B132" s="71" t="s">
        <v>1149</v>
      </c>
      <c r="C132" s="71" t="str">
        <f>IF(B132&gt;1,VLOOKUP(B132,DB!$D$4:$E$800,2,0),"")</f>
        <v>C 208</v>
      </c>
      <c r="D132" s="72">
        <v>0.6944444444444444</v>
      </c>
      <c r="E132" s="160" t="b">
        <v>1</v>
      </c>
      <c r="F132" s="73"/>
      <c r="G132" s="94" t="b">
        <v>0</v>
      </c>
      <c r="H132" s="75" t="s">
        <v>1264</v>
      </c>
      <c r="I132" s="112" t="s">
        <v>1238</v>
      </c>
      <c r="J132" s="77" t="str">
        <f>IF(L132&gt;1,VLOOKUP(L132,DB!$A$4:$B$500,2,0),"")</f>
        <v/>
      </c>
      <c r="K132" s="78"/>
      <c r="L132" s="74"/>
      <c r="M132" s="71" t="s">
        <v>810</v>
      </c>
      <c r="N132" s="13"/>
      <c r="O132" s="74" t="str">
        <f t="shared" si="12"/>
        <v>RON</v>
      </c>
      <c r="Q132" s="1" t="str">
        <f t="shared" si="13"/>
        <v>SA16</v>
      </c>
      <c r="R132" s="1" t="str">
        <f t="shared" si="14"/>
        <v>RON</v>
      </c>
      <c r="S132" s="1" t="str">
        <f t="shared" si="15"/>
        <v>C 208</v>
      </c>
      <c r="T132" s="1" t="str">
        <f t="shared" si="16"/>
        <v>PK-SNL</v>
      </c>
      <c r="U132" s="1" t="str">
        <f t="shared" si="17"/>
        <v>PTN</v>
      </c>
    </row>
    <row r="133" ht="15.75" customHeight="1">
      <c r="A133" s="81">
        <v>117.0</v>
      </c>
      <c r="B133" s="81" t="s">
        <v>311</v>
      </c>
      <c r="C133" s="81" t="str">
        <f>IF(B133&gt;1,VLOOKUP(B133,DB!$D$4:$E$800,2,0),"")</f>
        <v>A 320</v>
      </c>
      <c r="D133" s="82">
        <v>0.73125</v>
      </c>
      <c r="E133" s="159" t="b">
        <v>1</v>
      </c>
      <c r="F133" s="83">
        <v>0.7583333333333333</v>
      </c>
      <c r="G133" s="92" t="b">
        <v>1</v>
      </c>
      <c r="H133" s="85" t="s">
        <v>1250</v>
      </c>
      <c r="I133" s="86" t="str">
        <f>IF(K133&gt;1,VLOOKUP(K133,DB!$A$4:$B$500,2,0),"")</f>
        <v>WARR</v>
      </c>
      <c r="J133" s="87" t="str">
        <f>IF(L133&gt;1,VLOOKUP(L133,DB!$A$4:$B$500,2,0),"")</f>
        <v>WARR</v>
      </c>
      <c r="K133" s="88" t="s">
        <v>241</v>
      </c>
      <c r="L133" s="84" t="s">
        <v>255</v>
      </c>
      <c r="M133" s="81" t="str">
        <f>IF(B133&gt;1,VLOOKUP(B133,DB!$D$4:$F$800,3,0),"")</f>
        <v>BATIK AIR</v>
      </c>
      <c r="N133" s="96"/>
      <c r="O133" s="84" t="str">
        <f t="shared" si="12"/>
        <v/>
      </c>
      <c r="Q133" s="1" t="str">
        <f t="shared" si="13"/>
        <v/>
      </c>
      <c r="R133" s="1" t="str">
        <f t="shared" si="14"/>
        <v/>
      </c>
      <c r="S133" s="1" t="str">
        <f t="shared" si="15"/>
        <v/>
      </c>
      <c r="T133" s="1" t="str">
        <f t="shared" si="16"/>
        <v/>
      </c>
      <c r="U133" s="1" t="str">
        <f t="shared" si="17"/>
        <v/>
      </c>
    </row>
    <row r="134" ht="15.75" customHeight="1">
      <c r="A134" s="71">
        <v>118.0</v>
      </c>
      <c r="B134" s="90" t="s">
        <v>1150</v>
      </c>
      <c r="C134" s="71" t="str">
        <f>IF(B134&gt;1,VLOOKUP(B134,DB!$D$4:$E$800,2,0),"")</f>
        <v>GLEX 650</v>
      </c>
      <c r="D134" s="117">
        <v>0.7020833333333333</v>
      </c>
      <c r="E134" s="215" t="b">
        <v>1</v>
      </c>
      <c r="F134" s="119"/>
      <c r="G134" s="120" t="b">
        <v>0</v>
      </c>
      <c r="H134" s="121" t="s">
        <v>1243</v>
      </c>
      <c r="I134" s="112" t="s">
        <v>1232</v>
      </c>
      <c r="J134" s="77" t="str">
        <f>IF(L134&gt;1,VLOOKUP(L134,DB!$A$4:$B$500,2,0),"")</f>
        <v/>
      </c>
      <c r="K134" s="122"/>
      <c r="L134" s="123"/>
      <c r="M134" s="71" t="s">
        <v>1214</v>
      </c>
      <c r="N134" s="124"/>
      <c r="O134" s="123" t="str">
        <f t="shared" si="12"/>
        <v>RON</v>
      </c>
      <c r="Q134" s="1" t="str">
        <f t="shared" si="13"/>
        <v>RE03</v>
      </c>
      <c r="R134" s="1" t="str">
        <f t="shared" si="14"/>
        <v>RON</v>
      </c>
      <c r="S134" s="1" t="str">
        <f t="shared" si="15"/>
        <v>GLEX 650</v>
      </c>
      <c r="T134" s="1" t="str">
        <f t="shared" si="16"/>
        <v>N-80TE</v>
      </c>
      <c r="U134" s="1" t="str">
        <f t="shared" si="17"/>
        <v>KARISMA</v>
      </c>
    </row>
    <row r="135" ht="15.75" customHeight="1">
      <c r="A135" s="81">
        <v>119.0</v>
      </c>
      <c r="B135" s="81" t="s">
        <v>978</v>
      </c>
      <c r="C135" s="81" t="str">
        <f>IF(B135&gt;1,VLOOKUP(B135,DB!$D$4:$E$800,2,0),"")</f>
        <v>EMB 135</v>
      </c>
      <c r="D135" s="82">
        <v>0.7173611111111111</v>
      </c>
      <c r="E135" s="159" t="b">
        <v>1</v>
      </c>
      <c r="F135" s="83"/>
      <c r="G135" s="92" t="b">
        <v>0</v>
      </c>
      <c r="H135" s="85" t="s">
        <v>1263</v>
      </c>
      <c r="I135" s="103" t="s">
        <v>1249</v>
      </c>
      <c r="J135" s="87" t="str">
        <f>IF(L135&gt;1,VLOOKUP(L135,DB!$A$4:$B$500,2,0),"")</f>
        <v/>
      </c>
      <c r="K135" s="88"/>
      <c r="L135" s="84"/>
      <c r="M135" s="81" t="s">
        <v>1214</v>
      </c>
      <c r="N135" s="96"/>
      <c r="O135" s="84" t="str">
        <f t="shared" si="12"/>
        <v>RON</v>
      </c>
      <c r="Q135" s="1" t="str">
        <f t="shared" si="13"/>
        <v>SA17</v>
      </c>
      <c r="R135" s="1" t="str">
        <f t="shared" si="14"/>
        <v>RON</v>
      </c>
      <c r="S135" s="1" t="str">
        <f t="shared" si="15"/>
        <v>EMB 135</v>
      </c>
      <c r="T135" s="1" t="str">
        <f t="shared" si="16"/>
        <v>VP-CLL</v>
      </c>
      <c r="U135" s="1" t="str">
        <f t="shared" si="17"/>
        <v>KARISMA</v>
      </c>
    </row>
    <row r="136" ht="15.75" customHeight="1">
      <c r="A136" s="71">
        <v>120.0</v>
      </c>
      <c r="B136" s="90" t="s">
        <v>173</v>
      </c>
      <c r="C136" s="71" t="str">
        <f>IF(B136&gt;1,VLOOKUP(B136,DB!$D$4:$E$800,2,0),"")</f>
        <v>A 320</v>
      </c>
      <c r="D136" s="117">
        <v>0.7444444444444445</v>
      </c>
      <c r="E136" s="215" t="b">
        <v>1</v>
      </c>
      <c r="F136" s="119">
        <v>0.7763888888888889</v>
      </c>
      <c r="G136" s="120" t="b">
        <v>1</v>
      </c>
      <c r="H136" s="121" t="s">
        <v>1247</v>
      </c>
      <c r="I136" s="76" t="str">
        <f>IF(K136&gt;1,VLOOKUP(K136,DB!$A$4:$B$500,2,0),"")</f>
        <v>WAHS</v>
      </c>
      <c r="J136" s="77" t="str">
        <f>IF(L136&gt;1,VLOOKUP(L136,DB!$A$4:$B$500,2,0),"")</f>
        <v>WIBB</v>
      </c>
      <c r="K136" s="122" t="s">
        <v>291</v>
      </c>
      <c r="L136" s="123" t="s">
        <v>209</v>
      </c>
      <c r="M136" s="71" t="str">
        <f>IF(B136&gt;1,VLOOKUP(B136,DB!$D$4:$F$800,3,0),"")</f>
        <v>BATIK AIR</v>
      </c>
      <c r="N136" s="124"/>
      <c r="O136" s="123" t="str">
        <f t="shared" si="12"/>
        <v/>
      </c>
      <c r="Q136" s="1" t="str">
        <f t="shared" si="13"/>
        <v/>
      </c>
      <c r="R136" s="1" t="str">
        <f t="shared" si="14"/>
        <v/>
      </c>
      <c r="S136" s="1" t="str">
        <f t="shared" si="15"/>
        <v/>
      </c>
      <c r="T136" s="1" t="str">
        <f t="shared" si="16"/>
        <v/>
      </c>
      <c r="U136" s="1" t="str">
        <f t="shared" si="17"/>
        <v/>
      </c>
    </row>
    <row r="137" ht="15.75" customHeight="1">
      <c r="A137" s="81">
        <v>121.0</v>
      </c>
      <c r="B137" s="81" t="s">
        <v>1059</v>
      </c>
      <c r="C137" s="81" t="str">
        <f>IF(B137&gt;1,VLOOKUP(B137,DB!$D$4:$E$800,2,0),"")</f>
        <v>C 208</v>
      </c>
      <c r="D137" s="82">
        <v>0.7361111111111112</v>
      </c>
      <c r="E137" s="159" t="b">
        <v>1</v>
      </c>
      <c r="F137" s="83"/>
      <c r="G137" s="92" t="b">
        <v>0</v>
      </c>
      <c r="H137" s="85" t="s">
        <v>1224</v>
      </c>
      <c r="I137" s="103" t="s">
        <v>1238</v>
      </c>
      <c r="J137" s="87" t="str">
        <f>IF(L137&gt;1,VLOOKUP(L137,DB!$A$4:$B$500,2,0),"")</f>
        <v/>
      </c>
      <c r="K137" s="88"/>
      <c r="L137" s="84"/>
      <c r="M137" s="81" t="s">
        <v>810</v>
      </c>
      <c r="N137" s="96"/>
      <c r="O137" s="84" t="str">
        <f t="shared" si="12"/>
        <v>RON</v>
      </c>
      <c r="Q137" s="1" t="str">
        <f t="shared" si="13"/>
        <v>SA05</v>
      </c>
      <c r="R137" s="1" t="str">
        <f t="shared" si="14"/>
        <v>RON</v>
      </c>
      <c r="S137" s="1" t="str">
        <f t="shared" si="15"/>
        <v>C 208</v>
      </c>
      <c r="T137" s="1" t="str">
        <f t="shared" si="16"/>
        <v>PK-DPI</v>
      </c>
      <c r="U137" s="1" t="str">
        <f t="shared" si="17"/>
        <v>PTN</v>
      </c>
    </row>
    <row r="138" ht="15.75" customHeight="1">
      <c r="A138" s="71">
        <v>122.0</v>
      </c>
      <c r="B138" s="90" t="s">
        <v>832</v>
      </c>
      <c r="C138" s="71" t="str">
        <f>IF(B138&gt;1,VLOOKUP(B138,DB!$D$4:$E$800,2,0),"")</f>
        <v>ATR 72</v>
      </c>
      <c r="D138" s="117">
        <v>0.7395833333333334</v>
      </c>
      <c r="E138" s="215" t="b">
        <v>1</v>
      </c>
      <c r="F138" s="119"/>
      <c r="G138" s="120" t="b">
        <v>0</v>
      </c>
      <c r="H138" s="121" t="s">
        <v>1275</v>
      </c>
      <c r="I138" s="112" t="s">
        <v>1246</v>
      </c>
      <c r="J138" s="77" t="str">
        <f>IF(L138&gt;1,VLOOKUP(L138,DB!$A$4:$B$500,2,0),"")</f>
        <v/>
      </c>
      <c r="K138" s="122"/>
      <c r="L138" s="123"/>
      <c r="M138" s="71" t="str">
        <f>IF(B138&gt;1,VLOOKUP(B138,DB!$D$4:$F$800,3,0),"")</f>
        <v>TAS</v>
      </c>
      <c r="N138" s="124"/>
      <c r="O138" s="123" t="str">
        <f t="shared" si="12"/>
        <v>RON</v>
      </c>
      <c r="Q138" s="1" t="str">
        <f t="shared" si="13"/>
        <v>SA18</v>
      </c>
      <c r="R138" s="1" t="str">
        <f t="shared" si="14"/>
        <v>RON</v>
      </c>
      <c r="S138" s="1" t="str">
        <f t="shared" si="15"/>
        <v>ATR 72</v>
      </c>
      <c r="T138" s="1" t="str">
        <f t="shared" si="16"/>
        <v>PK-OTR</v>
      </c>
      <c r="U138" s="1" t="str">
        <f t="shared" si="17"/>
        <v>TAS</v>
      </c>
    </row>
    <row r="139" ht="15.75" customHeight="1">
      <c r="A139" s="81">
        <v>123.0</v>
      </c>
      <c r="B139" s="81" t="s">
        <v>305</v>
      </c>
      <c r="C139" s="81" t="str">
        <f>IF(B139&gt;1,VLOOKUP(B139,DB!$D$4:$E$800,2,0),"")</f>
        <v>A 320</v>
      </c>
      <c r="D139" s="82">
        <v>0.7805555555555556</v>
      </c>
      <c r="E139" s="159" t="b">
        <v>1</v>
      </c>
      <c r="F139" s="83">
        <v>0.8090277777777778</v>
      </c>
      <c r="G139" s="92" t="b">
        <v>1</v>
      </c>
      <c r="H139" s="85" t="s">
        <v>1248</v>
      </c>
      <c r="I139" s="86" t="str">
        <f>IF(K139&gt;1,VLOOKUP(K139,DB!$A$4:$B$500,2,0),"")</f>
        <v>WIEE</v>
      </c>
      <c r="J139" s="87" t="str">
        <f>IF(L139&gt;1,VLOOKUP(L139,DB!$A$4:$B$500,2,0),"")</f>
        <v>WIPP</v>
      </c>
      <c r="K139" s="88" t="s">
        <v>213</v>
      </c>
      <c r="L139" s="84" t="s">
        <v>192</v>
      </c>
      <c r="M139" s="81" t="str">
        <f>IF(B139&gt;1,VLOOKUP(B139,DB!$D$4:$F$800,3,0),"")</f>
        <v>BATIK AIR</v>
      </c>
      <c r="N139" s="96"/>
      <c r="O139" s="84" t="str">
        <f t="shared" si="12"/>
        <v/>
      </c>
      <c r="Q139" s="1" t="str">
        <f t="shared" si="13"/>
        <v/>
      </c>
      <c r="R139" s="1" t="str">
        <f t="shared" si="14"/>
        <v/>
      </c>
      <c r="S139" s="1" t="str">
        <f t="shared" si="15"/>
        <v/>
      </c>
      <c r="T139" s="1" t="str">
        <f t="shared" si="16"/>
        <v/>
      </c>
      <c r="U139" s="1" t="str">
        <f t="shared" si="17"/>
        <v/>
      </c>
    </row>
    <row r="140" ht="15.75" customHeight="1">
      <c r="A140" s="71">
        <v>124.0</v>
      </c>
      <c r="B140" s="90" t="s">
        <v>109</v>
      </c>
      <c r="C140" s="71" t="str">
        <f>IF(B140&gt;1,VLOOKUP(B140,DB!$D$4:$E$800,2,0),"")</f>
        <v>A 320</v>
      </c>
      <c r="D140" s="117">
        <v>0.7958333333333333</v>
      </c>
      <c r="E140" s="215" t="b">
        <v>1</v>
      </c>
      <c r="F140" s="119">
        <v>0.8243055555555555</v>
      </c>
      <c r="G140" s="120" t="b">
        <v>1</v>
      </c>
      <c r="H140" s="121" t="s">
        <v>1246</v>
      </c>
      <c r="I140" s="76" t="str">
        <f>IF(K140&gt;1,VLOOKUP(K140,DB!$A$4:$B$500,2,0),"")</f>
        <v>WIMM</v>
      </c>
      <c r="J140" s="77" t="str">
        <f>IF(L140&gt;1,VLOOKUP(L140,DB!$A$4:$B$500,2,0),"")</f>
        <v>WARR</v>
      </c>
      <c r="K140" s="122" t="s">
        <v>170</v>
      </c>
      <c r="L140" s="123" t="s">
        <v>259</v>
      </c>
      <c r="M140" s="71" t="str">
        <f>IF(B140&gt;1,VLOOKUP(B140,DB!$D$4:$F$800,3,0),"")</f>
        <v>BATIK AIR</v>
      </c>
      <c r="N140" s="124"/>
      <c r="O140" s="123" t="str">
        <f t="shared" si="12"/>
        <v/>
      </c>
      <c r="Q140" s="1" t="str">
        <f t="shared" si="13"/>
        <v/>
      </c>
      <c r="R140" s="1" t="str">
        <f t="shared" si="14"/>
        <v/>
      </c>
      <c r="S140" s="1" t="str">
        <f t="shared" si="15"/>
        <v/>
      </c>
      <c r="T140" s="1" t="str">
        <f t="shared" si="16"/>
        <v/>
      </c>
      <c r="U140" s="1" t="str">
        <f t="shared" si="17"/>
        <v/>
      </c>
    </row>
    <row r="141" ht="15.75" customHeight="1">
      <c r="A141" s="81">
        <v>125.0</v>
      </c>
      <c r="B141" s="81" t="s">
        <v>317</v>
      </c>
      <c r="C141" s="81" t="str">
        <f>IF(B141&gt;1,VLOOKUP(B141,DB!$D$4:$E$800,2,0),"")</f>
        <v>A 320</v>
      </c>
      <c r="D141" s="82">
        <v>0.8111111111111111</v>
      </c>
      <c r="E141" s="159" t="b">
        <v>1</v>
      </c>
      <c r="F141" s="83"/>
      <c r="G141" s="92" t="b">
        <v>0</v>
      </c>
      <c r="H141" s="85" t="s">
        <v>1255</v>
      </c>
      <c r="I141" s="86" t="str">
        <f>IF(K141&gt;1,VLOOKUP(K141,DB!$A$4:$B$500,2,0),"")</f>
        <v>WIPP</v>
      </c>
      <c r="J141" s="84"/>
      <c r="K141" s="88" t="s">
        <v>196</v>
      </c>
      <c r="L141" s="84"/>
      <c r="M141" s="81" t="str">
        <f>IF(B141&gt;1,VLOOKUP(B141,DB!$D$4:$F$800,3,0),"")</f>
        <v>BATIK AIR</v>
      </c>
      <c r="N141" s="96"/>
      <c r="O141" s="84" t="str">
        <f t="shared" si="12"/>
        <v>RON</v>
      </c>
      <c r="Q141" s="1" t="str">
        <f t="shared" si="13"/>
        <v>B8</v>
      </c>
      <c r="R141" s="1" t="str">
        <f t="shared" si="14"/>
        <v>RON</v>
      </c>
      <c r="S141" s="1" t="str">
        <f t="shared" si="15"/>
        <v>A 320</v>
      </c>
      <c r="T141" s="1" t="str">
        <f t="shared" si="16"/>
        <v>PK-LUW</v>
      </c>
      <c r="U141" s="1" t="str">
        <f t="shared" si="17"/>
        <v>BATIK AIR</v>
      </c>
    </row>
    <row r="142" ht="15.75" customHeight="1">
      <c r="A142" s="71">
        <v>126.0</v>
      </c>
      <c r="B142" s="90" t="s">
        <v>34</v>
      </c>
      <c r="C142" s="71" t="str">
        <f>IF(B142&gt;1,VLOOKUP(B142,DB!$D$4:$E$800,2,0),"")</f>
        <v>B 733</v>
      </c>
      <c r="D142" s="117">
        <v>0.7847222222222222</v>
      </c>
      <c r="E142" s="215" t="b">
        <v>1</v>
      </c>
      <c r="F142" s="119">
        <v>0.9451388888888889</v>
      </c>
      <c r="G142" s="120" t="b">
        <v>1</v>
      </c>
      <c r="H142" s="121" t="s">
        <v>1253</v>
      </c>
      <c r="I142" s="112" t="s">
        <v>33</v>
      </c>
      <c r="J142" s="74" t="s">
        <v>22</v>
      </c>
      <c r="K142" s="122"/>
      <c r="L142" s="123"/>
      <c r="M142" s="71" t="str">
        <f>IF(B142&gt;1,VLOOKUP(B142,DB!$D$4:$F$800,3,0),"")</f>
        <v>AIRNESIA</v>
      </c>
      <c r="N142" s="124"/>
      <c r="O142" s="123" t="str">
        <f t="shared" si="12"/>
        <v/>
      </c>
      <c r="Q142" s="1" t="str">
        <f t="shared" si="13"/>
        <v/>
      </c>
      <c r="R142" s="1" t="str">
        <f t="shared" si="14"/>
        <v/>
      </c>
      <c r="S142" s="1" t="str">
        <f t="shared" si="15"/>
        <v/>
      </c>
      <c r="T142" s="1" t="str">
        <f t="shared" si="16"/>
        <v/>
      </c>
      <c r="U142" s="1" t="str">
        <f t="shared" si="17"/>
        <v/>
      </c>
    </row>
    <row r="143" ht="15.75" customHeight="1">
      <c r="A143" s="81">
        <v>127.0</v>
      </c>
      <c r="B143" s="81" t="s">
        <v>1142</v>
      </c>
      <c r="C143" s="81" t="str">
        <f>IF(B143&gt;1,VLOOKUP(B143,DB!$D$4:$E$800,2,0),"")</f>
        <v>EMB 135</v>
      </c>
      <c r="D143" s="82">
        <v>0.7979166666666667</v>
      </c>
      <c r="E143" s="159" t="b">
        <v>1</v>
      </c>
      <c r="F143" s="83"/>
      <c r="G143" s="92" t="b">
        <v>0</v>
      </c>
      <c r="H143" s="85" t="s">
        <v>1350</v>
      </c>
      <c r="I143" s="103" t="s">
        <v>1236</v>
      </c>
      <c r="J143" s="87" t="str">
        <f>IF(L143&gt;1,VLOOKUP(L143,DB!$A$4:$B$500,2,0),"")</f>
        <v/>
      </c>
      <c r="K143" s="88"/>
      <c r="L143" s="84"/>
      <c r="M143" s="81" t="s">
        <v>1329</v>
      </c>
      <c r="N143" s="96"/>
      <c r="O143" s="84" t="str">
        <f t="shared" si="12"/>
        <v>RON</v>
      </c>
      <c r="Q143" s="1" t="str">
        <f t="shared" si="13"/>
        <v>SA19</v>
      </c>
      <c r="R143" s="1" t="str">
        <f t="shared" si="14"/>
        <v>RON</v>
      </c>
      <c r="S143" s="1" t="str">
        <f t="shared" si="15"/>
        <v>EMB 135</v>
      </c>
      <c r="T143" s="1" t="str">
        <f t="shared" si="16"/>
        <v>T7-MRC</v>
      </c>
      <c r="U143" s="1" t="str">
        <f t="shared" si="17"/>
        <v>B. G. S.</v>
      </c>
    </row>
    <row r="144" ht="15.75" customHeight="1">
      <c r="A144" s="71">
        <v>128.0</v>
      </c>
      <c r="B144" s="238" t="s">
        <v>967</v>
      </c>
      <c r="C144" s="219" t="str">
        <f>IF(B144&gt;1,VLOOKUP(B144,DB!$D$4:$E$800,2,0),"")</f>
        <v>EMB 135</v>
      </c>
      <c r="D144" s="239">
        <v>0.8173611111111111</v>
      </c>
      <c r="E144" s="215" t="b">
        <v>1</v>
      </c>
      <c r="F144" s="119">
        <v>0.8416666666666667</v>
      </c>
      <c r="G144" s="120" t="b">
        <v>1</v>
      </c>
      <c r="H144" s="121" t="s">
        <v>1232</v>
      </c>
      <c r="I144" s="240" t="s">
        <v>158</v>
      </c>
      <c r="J144" s="74" t="s">
        <v>1351</v>
      </c>
      <c r="K144" s="122"/>
      <c r="L144" s="123"/>
      <c r="M144" s="219" t="s">
        <v>1211</v>
      </c>
      <c r="N144" s="241" t="s">
        <v>1380</v>
      </c>
      <c r="O144" s="123" t="str">
        <f t="shared" si="12"/>
        <v/>
      </c>
      <c r="Q144" s="1" t="str">
        <f t="shared" si="13"/>
        <v/>
      </c>
      <c r="R144" s="1" t="str">
        <f t="shared" si="14"/>
        <v/>
      </c>
      <c r="S144" s="1" t="str">
        <f t="shared" si="15"/>
        <v/>
      </c>
      <c r="T144" s="1" t="str">
        <f t="shared" si="16"/>
        <v/>
      </c>
      <c r="U144" s="1" t="str">
        <f t="shared" si="17"/>
        <v/>
      </c>
    </row>
    <row r="145" ht="15.75" customHeight="1">
      <c r="A145" s="81">
        <v>129.0</v>
      </c>
      <c r="B145" s="81" t="s">
        <v>322</v>
      </c>
      <c r="C145" s="81" t="str">
        <f>IF(B145&gt;1,VLOOKUP(B145,DB!$D$4:$E$800,2,0),"")</f>
        <v>A 320</v>
      </c>
      <c r="D145" s="82">
        <v>0.8284722222222223</v>
      </c>
      <c r="E145" s="159" t="b">
        <v>1</v>
      </c>
      <c r="F145" s="83"/>
      <c r="G145" s="92" t="b">
        <v>0</v>
      </c>
      <c r="H145" s="85" t="s">
        <v>1247</v>
      </c>
      <c r="I145" s="86" t="str">
        <f>IF(K145&gt;1,VLOOKUP(K145,DB!$A$4:$B$500,2,0),"")</f>
        <v>WAHI</v>
      </c>
      <c r="J145" s="87" t="str">
        <f>IF(L145&gt;1,VLOOKUP(L145,DB!$A$4:$B$500,2,0),"")</f>
        <v/>
      </c>
      <c r="K145" s="88" t="s">
        <v>261</v>
      </c>
      <c r="L145" s="84"/>
      <c r="M145" s="81" t="str">
        <f>IF(B145&gt;1,VLOOKUP(B145,DB!$D$4:$F$800,3,0),"")</f>
        <v>BATIK AIR</v>
      </c>
      <c r="N145" s="96"/>
      <c r="O145" s="84" t="str">
        <f t="shared" si="12"/>
        <v>RON</v>
      </c>
      <c r="Q145" s="1" t="str">
        <f t="shared" si="13"/>
        <v>B1</v>
      </c>
      <c r="R145" s="1" t="str">
        <f t="shared" si="14"/>
        <v>RON</v>
      </c>
      <c r="S145" s="1" t="str">
        <f t="shared" si="15"/>
        <v>A 320</v>
      </c>
      <c r="T145" s="1" t="str">
        <f t="shared" si="16"/>
        <v>PK-LUY</v>
      </c>
      <c r="U145" s="1" t="str">
        <f t="shared" si="17"/>
        <v>BATIK AIR</v>
      </c>
    </row>
    <row r="146" ht="15.75" customHeight="1">
      <c r="A146" s="71">
        <v>130.0</v>
      </c>
      <c r="B146" s="90" t="s">
        <v>407</v>
      </c>
      <c r="C146" s="71" t="str">
        <f>IF(B146&gt;1,VLOOKUP(B146,DB!$D$4:$E$800,2,0),"")</f>
        <v>A 320</v>
      </c>
      <c r="D146" s="117">
        <v>0.8513888888888889</v>
      </c>
      <c r="E146" s="215" t="b">
        <v>1</v>
      </c>
      <c r="F146" s="119"/>
      <c r="G146" s="120" t="b">
        <v>0</v>
      </c>
      <c r="H146" s="121" t="s">
        <v>1246</v>
      </c>
      <c r="I146" s="76" t="str">
        <f>IF(K146&gt;1,VLOOKUP(K146,DB!$A$4:$B$500,2,0),"")</f>
        <v>WARR</v>
      </c>
      <c r="J146" s="77" t="str">
        <f>IF(L146&gt;1,VLOOKUP(L146,DB!$A$4:$B$500,2,0),"")</f>
        <v/>
      </c>
      <c r="K146" s="122" t="s">
        <v>565</v>
      </c>
      <c r="L146" s="123"/>
      <c r="M146" s="71" t="str">
        <f>IF(B146&gt;1,VLOOKUP(B146,DB!$D$4:$F$800,3,0),"")</f>
        <v>CITILINK</v>
      </c>
      <c r="N146" s="124"/>
      <c r="O146" s="123" t="str">
        <f t="shared" si="12"/>
        <v>RON</v>
      </c>
      <c r="Q146" s="1" t="str">
        <f t="shared" si="13"/>
        <v>A2</v>
      </c>
      <c r="R146" s="1" t="str">
        <f t="shared" si="14"/>
        <v>RON</v>
      </c>
      <c r="S146" s="1" t="str">
        <f t="shared" si="15"/>
        <v>A 320</v>
      </c>
      <c r="T146" s="1" t="str">
        <f t="shared" si="16"/>
        <v>PK-GQF</v>
      </c>
      <c r="U146" s="1" t="str">
        <f t="shared" si="17"/>
        <v>CITILINK</v>
      </c>
    </row>
    <row r="147" ht="15.75" customHeight="1">
      <c r="A147" s="81">
        <v>131.0</v>
      </c>
      <c r="B147" s="81" t="s">
        <v>309</v>
      </c>
      <c r="C147" s="81" t="str">
        <f>IF(B147&gt;1,VLOOKUP(B147,DB!$D$4:$E$800,2,0),"")</f>
        <v>A 320</v>
      </c>
      <c r="D147" s="82">
        <v>0.8555555555555555</v>
      </c>
      <c r="E147" s="159" t="b">
        <v>1</v>
      </c>
      <c r="F147" s="83"/>
      <c r="G147" s="92" t="b">
        <v>0</v>
      </c>
      <c r="H147" s="85" t="s">
        <v>1236</v>
      </c>
      <c r="I147" s="86" t="str">
        <f>IF(K147&gt;1,VLOOKUP(K147,DB!$A$4:$B$500,2,0),"")</f>
        <v>WARR</v>
      </c>
      <c r="J147" s="87" t="str">
        <f>IF(L147&gt;1,VLOOKUP(L147,DB!$A$4:$B$500,2,0),"")</f>
        <v/>
      </c>
      <c r="K147" s="88" t="s">
        <v>231</v>
      </c>
      <c r="L147" s="84"/>
      <c r="M147" s="81" t="str">
        <f>IF(B147&gt;1,VLOOKUP(B147,DB!$D$4:$F$800,3,0),"")</f>
        <v>BATIK AIR</v>
      </c>
      <c r="N147" s="96"/>
      <c r="O147" s="84" t="str">
        <f t="shared" si="12"/>
        <v>RON</v>
      </c>
      <c r="Q147" s="1" t="str">
        <f t="shared" si="13"/>
        <v>B7</v>
      </c>
      <c r="R147" s="1" t="str">
        <f t="shared" si="14"/>
        <v>RON</v>
      </c>
      <c r="S147" s="1" t="str">
        <f t="shared" si="15"/>
        <v>A 320</v>
      </c>
      <c r="T147" s="1" t="str">
        <f t="shared" si="16"/>
        <v>PK-LUS</v>
      </c>
      <c r="U147" s="1" t="str">
        <f t="shared" si="17"/>
        <v>BATIK AIR</v>
      </c>
    </row>
    <row r="148" ht="15.75" customHeight="1">
      <c r="A148" s="71">
        <v>132.0</v>
      </c>
      <c r="B148" s="90" t="s">
        <v>880</v>
      </c>
      <c r="C148" s="71" t="str">
        <f>IF(B148&gt;1,VLOOKUP(B148,DB!$D$4:$E$800,2,0),"")</f>
        <v>B 733</v>
      </c>
      <c r="D148" s="117">
        <v>0.8652777777777778</v>
      </c>
      <c r="E148" s="215" t="b">
        <v>1</v>
      </c>
      <c r="F148" s="119">
        <v>0.9305555555555556</v>
      </c>
      <c r="G148" s="120" t="b">
        <v>1</v>
      </c>
      <c r="H148" s="121" t="s">
        <v>1254</v>
      </c>
      <c r="I148" s="76" t="str">
        <f>IF(K148&gt;1,VLOOKUP(K148,DB!$A$4:$B$500,2,0),"")</f>
        <v>WALL</v>
      </c>
      <c r="J148" s="77" t="str">
        <f>IF(L148&gt;1,VLOOKUP(L148,DB!$A$4:$B$500,2,0),"")</f>
        <v>WIMM</v>
      </c>
      <c r="K148" s="122" t="s">
        <v>116</v>
      </c>
      <c r="L148" s="123" t="s">
        <v>134</v>
      </c>
      <c r="M148" s="71" t="str">
        <f>IF(B148&gt;1,VLOOKUP(B148,DB!$D$4:$F$800,3,0),"")</f>
        <v>TRI MG</v>
      </c>
      <c r="N148" s="124"/>
      <c r="O148" s="123" t="str">
        <f t="shared" si="12"/>
        <v/>
      </c>
      <c r="Q148" s="1" t="str">
        <f t="shared" si="13"/>
        <v/>
      </c>
      <c r="R148" s="1" t="str">
        <f t="shared" si="14"/>
        <v/>
      </c>
      <c r="S148" s="1" t="str">
        <f t="shared" si="15"/>
        <v/>
      </c>
      <c r="T148" s="1" t="str">
        <f t="shared" si="16"/>
        <v/>
      </c>
      <c r="U148" s="1" t="str">
        <f t="shared" si="17"/>
        <v/>
      </c>
    </row>
    <row r="149" ht="15.75" customHeight="1">
      <c r="A149" s="81">
        <v>133.0</v>
      </c>
      <c r="B149" s="81" t="s">
        <v>886</v>
      </c>
      <c r="C149" s="81" t="str">
        <f>IF(B149&gt;1,VLOOKUP(B149,DB!$D$4:$E$800,2,0),"")</f>
        <v>B 733</v>
      </c>
      <c r="D149" s="82">
        <v>0.88125</v>
      </c>
      <c r="E149" s="159" t="b">
        <v>1</v>
      </c>
      <c r="F149" s="83">
        <v>0.9555555555555556</v>
      </c>
      <c r="G149" s="92" t="b">
        <v>1</v>
      </c>
      <c r="H149" s="85" t="s">
        <v>1251</v>
      </c>
      <c r="I149" s="86" t="str">
        <f>IF(K149&gt;1,VLOOKUP(K149,DB!$A$4:$B$500,2,0),"")</f>
        <v>WIDN</v>
      </c>
      <c r="J149" s="87" t="str">
        <f>IF(L149&gt;1,VLOOKUP(L149,DB!$A$4:$B$500,2,0),"")</f>
        <v>WAAA</v>
      </c>
      <c r="K149" s="88" t="s">
        <v>360</v>
      </c>
      <c r="L149" s="84" t="s">
        <v>376</v>
      </c>
      <c r="M149" s="81" t="str">
        <f>IF(B149&gt;1,VLOOKUP(B149,DB!$D$4:$F$800,3,0),"")</f>
        <v>TRIGANA</v>
      </c>
      <c r="N149" s="96"/>
      <c r="O149" s="84" t="str">
        <f t="shared" si="12"/>
        <v/>
      </c>
      <c r="Q149" s="1" t="str">
        <f t="shared" si="13"/>
        <v/>
      </c>
      <c r="R149" s="1" t="str">
        <f t="shared" si="14"/>
        <v/>
      </c>
      <c r="S149" s="1" t="str">
        <f t="shared" si="15"/>
        <v/>
      </c>
      <c r="T149" s="1" t="str">
        <f t="shared" si="16"/>
        <v/>
      </c>
      <c r="U149" s="1" t="str">
        <f t="shared" si="17"/>
        <v/>
      </c>
    </row>
    <row r="150" ht="15.75" customHeight="1">
      <c r="A150" s="71">
        <v>134.0</v>
      </c>
      <c r="B150" s="90" t="s">
        <v>652</v>
      </c>
      <c r="C150" s="71" t="str">
        <f>IF(B150&gt;1,VLOOKUP(B150,DB!$D$4:$E$800,2,0),"")</f>
        <v>B 738</v>
      </c>
      <c r="D150" s="117">
        <v>0.8861111111111111</v>
      </c>
      <c r="E150" s="215" t="b">
        <v>1</v>
      </c>
      <c r="F150" s="119"/>
      <c r="G150" s="120" t="b">
        <v>0</v>
      </c>
      <c r="H150" s="121" t="s">
        <v>1248</v>
      </c>
      <c r="I150" s="76" t="str">
        <f>IF(K150&gt;1,VLOOKUP(K150,DB!$A$4:$B$500,2,0),"")</f>
        <v>WARR</v>
      </c>
      <c r="J150" s="77" t="str">
        <f>IF(L150&gt;1,VLOOKUP(L150,DB!$A$4:$B$500,2,0),"")</f>
        <v/>
      </c>
      <c r="K150" s="122" t="s">
        <v>678</v>
      </c>
      <c r="L150" s="123"/>
      <c r="M150" s="71" t="str">
        <f>IF(B150&gt;1,VLOOKUP(B150,DB!$D$4:$F$800,3,0),"")</f>
        <v>GARUDA</v>
      </c>
      <c r="N150" s="124"/>
      <c r="O150" s="123" t="str">
        <f t="shared" si="12"/>
        <v>RON</v>
      </c>
      <c r="Q150" s="1" t="str">
        <f t="shared" si="13"/>
        <v>B2</v>
      </c>
      <c r="R150" s="1" t="str">
        <f t="shared" si="14"/>
        <v>RON</v>
      </c>
      <c r="S150" s="1" t="str">
        <f t="shared" si="15"/>
        <v>B 738</v>
      </c>
      <c r="T150" s="1" t="str">
        <f t="shared" si="16"/>
        <v>PK-GNF</v>
      </c>
      <c r="U150" s="1" t="str">
        <f t="shared" si="17"/>
        <v>GARUDA</v>
      </c>
    </row>
    <row r="151" ht="15.75" customHeight="1">
      <c r="A151" s="81">
        <v>135.0</v>
      </c>
      <c r="B151" s="81" t="s">
        <v>967</v>
      </c>
      <c r="C151" s="81" t="str">
        <f>IF(B151&gt;1,VLOOKUP(B151,DB!$D$4:$E$800,2,0),"")</f>
        <v>EMB 135</v>
      </c>
      <c r="D151" s="82">
        <v>0.8465277777777778</v>
      </c>
      <c r="E151" s="159" t="b">
        <v>1</v>
      </c>
      <c r="F151" s="83"/>
      <c r="G151" s="92" t="b">
        <v>0</v>
      </c>
      <c r="H151" s="85" t="s">
        <v>1351</v>
      </c>
      <c r="I151" s="103" t="s">
        <v>1232</v>
      </c>
      <c r="J151" s="87" t="str">
        <f>IF(L151&gt;1,VLOOKUP(L151,DB!$A$4:$B$500,2,0),"")</f>
        <v/>
      </c>
      <c r="K151" s="88"/>
      <c r="L151" s="84"/>
      <c r="M151" s="81" t="s">
        <v>1211</v>
      </c>
      <c r="N151" s="96"/>
      <c r="O151" s="84" t="str">
        <f t="shared" si="12"/>
        <v>RON</v>
      </c>
      <c r="Q151" s="1" t="str">
        <f t="shared" si="13"/>
        <v>SA20</v>
      </c>
      <c r="R151" s="1" t="str">
        <f t="shared" si="14"/>
        <v>RON</v>
      </c>
      <c r="S151" s="1" t="str">
        <f t="shared" si="15"/>
        <v>EMB 135</v>
      </c>
      <c r="T151" s="1" t="str">
        <f t="shared" si="16"/>
        <v>T7-MPI</v>
      </c>
      <c r="U151" s="1" t="str">
        <f t="shared" si="17"/>
        <v>AFM</v>
      </c>
    </row>
    <row r="152" ht="15.75" customHeight="1">
      <c r="A152" s="71">
        <v>136.0</v>
      </c>
      <c r="B152" s="90" t="s">
        <v>311</v>
      </c>
      <c r="C152" s="71" t="str">
        <f>IF(B152&gt;1,VLOOKUP(B152,DB!$D$4:$E$800,2,0),"")</f>
        <v>A 320</v>
      </c>
      <c r="D152" s="117">
        <v>0.8930555555555556</v>
      </c>
      <c r="E152" s="215" t="b">
        <v>1</v>
      </c>
      <c r="F152" s="119">
        <v>0.9236111111111112</v>
      </c>
      <c r="G152" s="120" t="b">
        <v>1</v>
      </c>
      <c r="H152" s="121" t="s">
        <v>1250</v>
      </c>
      <c r="I152" s="76" t="str">
        <f>IF(K152&gt;1,VLOOKUP(K152,DB!$A$4:$B$500,2,0),"")</f>
        <v>WARR</v>
      </c>
      <c r="J152" s="74" t="s">
        <v>1226</v>
      </c>
      <c r="K152" s="122" t="s">
        <v>253</v>
      </c>
      <c r="L152" s="123"/>
      <c r="M152" s="71" t="str">
        <f>IF(B152&gt;1,VLOOKUP(B152,DB!$D$4:$F$800,3,0),"")</f>
        <v>BATIK AIR</v>
      </c>
      <c r="N152" s="124"/>
      <c r="O152" s="123" t="str">
        <f t="shared" si="12"/>
        <v/>
      </c>
      <c r="Q152" s="1" t="str">
        <f t="shared" si="13"/>
        <v/>
      </c>
      <c r="R152" s="1" t="str">
        <f t="shared" si="14"/>
        <v/>
      </c>
      <c r="S152" s="1" t="str">
        <f t="shared" si="15"/>
        <v/>
      </c>
      <c r="T152" s="1" t="str">
        <f t="shared" si="16"/>
        <v/>
      </c>
      <c r="U152" s="1" t="str">
        <f t="shared" si="17"/>
        <v/>
      </c>
    </row>
    <row r="153" ht="15.75" customHeight="1">
      <c r="A153" s="81">
        <v>137.0</v>
      </c>
      <c r="B153" s="81" t="s">
        <v>741</v>
      </c>
      <c r="C153" s="81" t="str">
        <f>IF(B153&gt;1,VLOOKUP(B153,DB!$D$4:$E$800,2,0),"")</f>
        <v>ATR 42</v>
      </c>
      <c r="D153" s="82"/>
      <c r="E153" s="105" t="b">
        <v>0</v>
      </c>
      <c r="F153" s="83"/>
      <c r="G153" s="92" t="b">
        <v>0</v>
      </c>
      <c r="H153" s="85" t="s">
        <v>1217</v>
      </c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>IAT</v>
      </c>
      <c r="N153" s="96"/>
      <c r="O153" s="84" t="str">
        <f t="shared" si="12"/>
        <v>RON</v>
      </c>
      <c r="Q153" s="1" t="str">
        <f t="shared" si="13"/>
        <v>SA01</v>
      </c>
      <c r="R153" s="1" t="str">
        <f t="shared" si="14"/>
        <v>RON</v>
      </c>
      <c r="S153" s="1" t="str">
        <f t="shared" si="15"/>
        <v>ATR 42</v>
      </c>
      <c r="T153" s="1" t="str">
        <f t="shared" si="16"/>
        <v>PK-THT</v>
      </c>
      <c r="U153" s="1" t="str">
        <f t="shared" si="17"/>
        <v>IAT</v>
      </c>
    </row>
    <row r="154" ht="15.75" customHeight="1">
      <c r="A154" s="71">
        <v>138.0</v>
      </c>
      <c r="B154" s="90" t="s">
        <v>743</v>
      </c>
      <c r="C154" s="71" t="str">
        <f>IF(B154&gt;1,VLOOKUP(B154,DB!$D$4:$E$800,2,0),"")</f>
        <v>B 733</v>
      </c>
      <c r="D154" s="117">
        <v>0.8597222222222223</v>
      </c>
      <c r="E154" s="215" t="b">
        <v>1</v>
      </c>
      <c r="F154" s="119"/>
      <c r="G154" s="120" t="b">
        <v>0</v>
      </c>
      <c r="H154" s="121" t="s">
        <v>1252</v>
      </c>
      <c r="I154" s="112" t="s">
        <v>61</v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>JAYAWIJAYA</v>
      </c>
      <c r="N154" s="124"/>
      <c r="O154" s="123" t="str">
        <f t="shared" si="12"/>
        <v>RON</v>
      </c>
      <c r="Q154" s="1" t="str">
        <f t="shared" si="13"/>
        <v>B11</v>
      </c>
      <c r="R154" s="1" t="str">
        <f t="shared" si="14"/>
        <v>RON</v>
      </c>
      <c r="S154" s="1" t="str">
        <f t="shared" si="15"/>
        <v>B 733</v>
      </c>
      <c r="T154" s="1" t="str">
        <f t="shared" si="16"/>
        <v>PK-JRB</v>
      </c>
      <c r="U154" s="1" t="str">
        <f t="shared" si="17"/>
        <v>JAYAWIJAYA</v>
      </c>
    </row>
    <row r="155" ht="15.75" customHeight="1">
      <c r="A155" s="81">
        <v>139.0</v>
      </c>
      <c r="B155" s="81" t="s">
        <v>751</v>
      </c>
      <c r="C155" s="81" t="str">
        <f>IF(B155&gt;1,VLOOKUP(B155,DB!$D$4:$E$800,2,0),"")</f>
        <v>HK 800</v>
      </c>
      <c r="D155" s="82">
        <v>0.875</v>
      </c>
      <c r="E155" s="159" t="b">
        <v>1</v>
      </c>
      <c r="F155" s="83">
        <v>0.9416666666666667</v>
      </c>
      <c r="G155" s="92" t="b">
        <v>1</v>
      </c>
      <c r="H155" s="85" t="s">
        <v>1249</v>
      </c>
      <c r="I155" s="103" t="s">
        <v>1215</v>
      </c>
      <c r="J155" s="84" t="s">
        <v>1315</v>
      </c>
      <c r="K155" s="88"/>
      <c r="L155" s="84"/>
      <c r="M155" s="81" t="str">
        <f>IF(B155&gt;1,VLOOKUP(B155,DB!$D$4:$F$800,3,0),"")</f>
        <v>JETSET</v>
      </c>
      <c r="N155" s="96"/>
      <c r="O155" s="84" t="str">
        <f t="shared" si="12"/>
        <v/>
      </c>
      <c r="Q155" s="1" t="str">
        <f t="shared" si="13"/>
        <v/>
      </c>
      <c r="R155" s="1" t="str">
        <f t="shared" si="14"/>
        <v/>
      </c>
      <c r="S155" s="1" t="str">
        <f t="shared" si="15"/>
        <v/>
      </c>
      <c r="T155" s="1" t="str">
        <f t="shared" si="16"/>
        <v/>
      </c>
      <c r="U155" s="1" t="str">
        <f t="shared" si="17"/>
        <v/>
      </c>
    </row>
    <row r="156" ht="15.75" customHeight="1">
      <c r="A156" s="71">
        <v>140.0</v>
      </c>
      <c r="B156" s="90" t="s">
        <v>311</v>
      </c>
      <c r="C156" s="71" t="str">
        <f>IF(B156&gt;1,VLOOKUP(B156,DB!$D$4:$E$800,2,0),"")</f>
        <v>A 320</v>
      </c>
      <c r="D156" s="117">
        <v>0.9305555555555556</v>
      </c>
      <c r="E156" s="215" t="b">
        <v>1</v>
      </c>
      <c r="F156" s="119"/>
      <c r="G156" s="120" t="b">
        <v>0</v>
      </c>
      <c r="H156" s="121" t="s">
        <v>1226</v>
      </c>
      <c r="I156" s="112" t="s">
        <v>1250</v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>BATIK AIR</v>
      </c>
      <c r="N156" s="124"/>
      <c r="O156" s="123" t="str">
        <f t="shared" si="12"/>
        <v>RON</v>
      </c>
      <c r="Q156" s="1" t="str">
        <f t="shared" si="13"/>
        <v>SA06</v>
      </c>
      <c r="R156" s="1" t="str">
        <f t="shared" si="14"/>
        <v>RON</v>
      </c>
      <c r="S156" s="1" t="str">
        <f t="shared" si="15"/>
        <v>A 320</v>
      </c>
      <c r="T156" s="1" t="str">
        <f t="shared" si="16"/>
        <v>PK-LUT</v>
      </c>
      <c r="U156" s="1" t="str">
        <f t="shared" si="17"/>
        <v>BATIK AIR</v>
      </c>
    </row>
    <row r="157" ht="15.75" customHeight="1">
      <c r="A157" s="81">
        <v>141.0</v>
      </c>
      <c r="B157" s="81" t="s">
        <v>189</v>
      </c>
      <c r="C157" s="81" t="str">
        <f>IF(B157&gt;1,VLOOKUP(B157,DB!$D$4:$E$800,2,0),"")</f>
        <v>A 320</v>
      </c>
      <c r="D157" s="82">
        <v>0.9451388888888889</v>
      </c>
      <c r="E157" s="159" t="b">
        <v>1</v>
      </c>
      <c r="F157" s="83">
        <v>0.9729166666666667</v>
      </c>
      <c r="G157" s="92" t="b">
        <v>1</v>
      </c>
      <c r="H157" s="85" t="s">
        <v>1227</v>
      </c>
      <c r="I157" s="86" t="str">
        <f>IF(K157&gt;1,VLOOKUP(K157,DB!$A$4:$B$500,2,0),"")</f>
        <v>WADD</v>
      </c>
      <c r="J157" s="84" t="s">
        <v>1240</v>
      </c>
      <c r="K157" s="88" t="s">
        <v>225</v>
      </c>
      <c r="L157" s="84"/>
      <c r="M157" s="81" t="str">
        <f>IF(B157&gt;1,VLOOKUP(B157,DB!$D$4:$F$800,3,0),"")</f>
        <v>BATIK AIR</v>
      </c>
      <c r="N157" s="96"/>
      <c r="O157" s="84" t="str">
        <f t="shared" si="12"/>
        <v/>
      </c>
      <c r="Q157" s="1" t="str">
        <f t="shared" si="13"/>
        <v/>
      </c>
      <c r="R157" s="1" t="str">
        <f t="shared" si="14"/>
        <v/>
      </c>
      <c r="S157" s="1" t="str">
        <f t="shared" si="15"/>
        <v/>
      </c>
      <c r="T157" s="1" t="str">
        <f t="shared" si="16"/>
        <v/>
      </c>
      <c r="U157" s="1" t="str">
        <f t="shared" si="17"/>
        <v/>
      </c>
    </row>
    <row r="158" ht="15.75" customHeight="1">
      <c r="A158" s="71">
        <v>142.0</v>
      </c>
      <c r="B158" s="90" t="s">
        <v>189</v>
      </c>
      <c r="C158" s="71" t="str">
        <f>IF(B158&gt;1,VLOOKUP(B158,DB!$D$4:$E$800,2,0),"")</f>
        <v>A 320</v>
      </c>
      <c r="D158" s="117">
        <v>0.98125</v>
      </c>
      <c r="E158" s="215" t="b">
        <v>1</v>
      </c>
      <c r="F158" s="119"/>
      <c r="G158" s="120" t="b">
        <v>0</v>
      </c>
      <c r="H158" s="121" t="s">
        <v>1240</v>
      </c>
      <c r="I158" s="112" t="s">
        <v>1227</v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>BATIK AIR</v>
      </c>
      <c r="N158" s="124"/>
      <c r="O158" s="123" t="str">
        <f t="shared" si="12"/>
        <v>RON</v>
      </c>
      <c r="Q158" s="1" t="str">
        <f t="shared" si="13"/>
        <v>SA15</v>
      </c>
      <c r="R158" s="1" t="str">
        <f t="shared" si="14"/>
        <v>RON</v>
      </c>
      <c r="S158" s="1" t="str">
        <f t="shared" si="15"/>
        <v>A 320</v>
      </c>
      <c r="T158" s="1" t="str">
        <f t="shared" si="16"/>
        <v>PK-LAM</v>
      </c>
      <c r="U158" s="1" t="str">
        <f t="shared" si="17"/>
        <v>BATIK AIR</v>
      </c>
    </row>
    <row r="159" ht="15.75" customHeight="1">
      <c r="A159" s="125">
        <v>143.0</v>
      </c>
      <c r="B159" s="125" t="s">
        <v>886</v>
      </c>
      <c r="C159" s="125" t="str">
        <f>IF(B159&gt;1,VLOOKUP(B159,DB!$D$4:$E$800,2,0),"")</f>
        <v>B 733</v>
      </c>
      <c r="D159" s="126">
        <v>0.9694444444444444</v>
      </c>
      <c r="E159" s="242" t="b">
        <v>1</v>
      </c>
      <c r="F159" s="128"/>
      <c r="G159" s="129" t="b">
        <v>0</v>
      </c>
      <c r="H159" s="130" t="s">
        <v>1251</v>
      </c>
      <c r="I159" s="243" t="s">
        <v>1278</v>
      </c>
      <c r="J159" s="132" t="str">
        <f>IF(L159&gt;1,VLOOKUP(L159,DB!$A$4:$B$500,2,0),"")</f>
        <v/>
      </c>
      <c r="K159" s="133" t="s">
        <v>1386</v>
      </c>
      <c r="L159" s="134"/>
      <c r="M159" s="125" t="str">
        <f>IF(B159&gt;1,VLOOKUP(B159,DB!$D$4:$F$800,3,0),"")</f>
        <v>TRIGANA</v>
      </c>
      <c r="N159" s="135"/>
      <c r="O159" s="134" t="str">
        <f t="shared" si="12"/>
        <v>RON</v>
      </c>
      <c r="Q159" s="1" t="str">
        <f t="shared" si="13"/>
        <v>B12</v>
      </c>
      <c r="R159" s="1" t="str">
        <f t="shared" si="14"/>
        <v>RON</v>
      </c>
      <c r="S159" s="1" t="str">
        <f t="shared" si="15"/>
        <v>B 733</v>
      </c>
      <c r="T159" s="1" t="str">
        <f t="shared" si="16"/>
        <v>PK-YSH</v>
      </c>
      <c r="U159" s="1" t="str">
        <f t="shared" si="17"/>
        <v>TRIGANA</v>
      </c>
    </row>
    <row r="160" ht="15.75" customHeight="1">
      <c r="A160" s="197"/>
      <c r="B160" s="197"/>
      <c r="C160" s="197"/>
      <c r="D160" s="198"/>
      <c r="E160" s="199"/>
      <c r="F160" s="199"/>
      <c r="G160" s="197"/>
      <c r="H160" s="200"/>
      <c r="I160" s="201"/>
      <c r="J160" s="201"/>
      <c r="K160" s="202"/>
      <c r="L160" s="197"/>
      <c r="M160" s="197"/>
      <c r="N160" s="203"/>
      <c r="O160" s="197"/>
      <c r="Q160" s="1" t="str">
        <f t="shared" si="13"/>
        <v/>
      </c>
      <c r="R160" s="1" t="str">
        <f t="shared" si="14"/>
        <v/>
      </c>
      <c r="S160" s="1" t="str">
        <f t="shared" si="15"/>
        <v/>
      </c>
      <c r="T160" s="1" t="str">
        <f t="shared" si="16"/>
        <v/>
      </c>
      <c r="U160" s="1" t="str">
        <f t="shared" si="17"/>
        <v/>
      </c>
    </row>
    <row r="161" ht="15.75" customHeight="1">
      <c r="A161" s="197"/>
      <c r="B161" s="197"/>
      <c r="C161" s="197"/>
      <c r="D161" s="198"/>
      <c r="E161" s="199"/>
      <c r="F161" s="199"/>
      <c r="G161" s="197"/>
      <c r="H161" s="200"/>
      <c r="I161" s="201"/>
      <c r="J161" s="201"/>
      <c r="K161" s="202"/>
      <c r="L161" s="197"/>
      <c r="M161" s="197"/>
      <c r="N161" s="203"/>
      <c r="O161" s="197"/>
      <c r="Q161" s="1" t="str">
        <f t="shared" si="13"/>
        <v/>
      </c>
      <c r="R161" s="1" t="str">
        <f t="shared" si="14"/>
        <v/>
      </c>
      <c r="S161" s="1" t="str">
        <f t="shared" si="15"/>
        <v/>
      </c>
      <c r="T161" s="1" t="str">
        <f t="shared" si="16"/>
        <v/>
      </c>
      <c r="U161" s="1" t="str">
        <f t="shared" si="17"/>
        <v/>
      </c>
    </row>
    <row r="162" ht="15.75" customHeight="1">
      <c r="A162" s="197"/>
      <c r="B162" s="197"/>
      <c r="C162" s="197"/>
      <c r="D162" s="198"/>
      <c r="E162" s="199"/>
      <c r="F162" s="199"/>
      <c r="G162" s="197"/>
      <c r="H162" s="200"/>
      <c r="I162" s="201"/>
      <c r="J162" s="201"/>
      <c r="K162" s="202"/>
      <c r="L162" s="197"/>
      <c r="M162" s="197"/>
      <c r="N162" s="203"/>
      <c r="O162" s="197"/>
      <c r="Q162" s="1" t="str">
        <f t="shared" si="13"/>
        <v/>
      </c>
      <c r="R162" s="1" t="str">
        <f t="shared" si="14"/>
        <v/>
      </c>
      <c r="S162" s="1" t="str">
        <f t="shared" si="15"/>
        <v/>
      </c>
      <c r="T162" s="1" t="str">
        <f t="shared" si="16"/>
        <v/>
      </c>
      <c r="U162" s="1" t="str">
        <f t="shared" si="17"/>
        <v/>
      </c>
    </row>
    <row r="163" ht="15.75" customHeight="1">
      <c r="A163" s="197"/>
      <c r="B163" s="197"/>
      <c r="C163" s="197"/>
      <c r="D163" s="198"/>
      <c r="E163" s="199"/>
      <c r="F163" s="199"/>
      <c r="G163" s="197"/>
      <c r="H163" s="200"/>
      <c r="I163" s="201"/>
      <c r="J163" s="201"/>
      <c r="K163" s="202"/>
      <c r="L163" s="197"/>
      <c r="M163" s="197"/>
      <c r="N163" s="203"/>
      <c r="O163" s="197"/>
      <c r="Q163" s="1" t="str">
        <f t="shared" si="13"/>
        <v/>
      </c>
      <c r="R163" s="1" t="str">
        <f t="shared" si="14"/>
        <v/>
      </c>
      <c r="S163" s="1" t="str">
        <f t="shared" si="15"/>
        <v/>
      </c>
      <c r="T163" s="1" t="str">
        <f t="shared" si="16"/>
        <v/>
      </c>
      <c r="U163" s="1" t="str">
        <f t="shared" si="17"/>
        <v/>
      </c>
    </row>
    <row r="164" ht="15.75" customHeight="1">
      <c r="A164" s="197"/>
      <c r="B164" s="197"/>
      <c r="C164" s="197"/>
      <c r="D164" s="198"/>
      <c r="E164" s="199"/>
      <c r="F164" s="199"/>
      <c r="G164" s="197"/>
      <c r="H164" s="200"/>
      <c r="I164" s="201"/>
      <c r="J164" s="201"/>
      <c r="K164" s="202"/>
      <c r="L164" s="197"/>
      <c r="M164" s="197"/>
      <c r="N164" s="203"/>
      <c r="O164" s="197"/>
      <c r="Q164" s="1" t="str">
        <f t="shared" si="13"/>
        <v/>
      </c>
      <c r="R164" s="1" t="str">
        <f t="shared" si="14"/>
        <v/>
      </c>
      <c r="S164" s="1" t="str">
        <f t="shared" si="15"/>
        <v/>
      </c>
      <c r="T164" s="1" t="str">
        <f t="shared" si="16"/>
        <v/>
      </c>
      <c r="U164" s="1" t="str">
        <f t="shared" si="17"/>
        <v/>
      </c>
    </row>
    <row r="165" ht="15.75" customHeight="1">
      <c r="A165" s="197"/>
      <c r="B165" s="197"/>
      <c r="C165" s="197"/>
      <c r="D165" s="198"/>
      <c r="E165" s="199"/>
      <c r="F165" s="199"/>
      <c r="G165" s="197"/>
      <c r="H165" s="200"/>
      <c r="I165" s="201"/>
      <c r="J165" s="201"/>
      <c r="K165" s="202"/>
      <c r="L165" s="197"/>
      <c r="M165" s="197"/>
      <c r="N165" s="203"/>
      <c r="O165" s="197"/>
      <c r="Q165" s="1" t="str">
        <f t="shared" si="13"/>
        <v/>
      </c>
      <c r="R165" s="1" t="str">
        <f t="shared" si="14"/>
        <v/>
      </c>
      <c r="S165" s="1" t="str">
        <f t="shared" si="15"/>
        <v/>
      </c>
      <c r="T165" s="1" t="str">
        <f t="shared" si="16"/>
        <v/>
      </c>
      <c r="U165" s="1" t="str">
        <f t="shared" si="17"/>
        <v/>
      </c>
    </row>
    <row r="166" ht="15.75" customHeight="1">
      <c r="A166" s="197"/>
      <c r="B166" s="197"/>
      <c r="C166" s="197"/>
      <c r="D166" s="198"/>
      <c r="E166" s="199"/>
      <c r="F166" s="199"/>
      <c r="G166" s="197"/>
      <c r="H166" s="200"/>
      <c r="I166" s="201"/>
      <c r="J166" s="201"/>
      <c r="K166" s="202"/>
      <c r="L166" s="197"/>
      <c r="M166" s="197"/>
      <c r="N166" s="203"/>
      <c r="O166" s="197"/>
      <c r="Q166" s="1" t="str">
        <f t="shared" si="13"/>
        <v/>
      </c>
      <c r="R166" s="1" t="str">
        <f t="shared" si="14"/>
        <v/>
      </c>
      <c r="S166" s="1" t="str">
        <f t="shared" si="15"/>
        <v/>
      </c>
      <c r="T166" s="1" t="str">
        <f t="shared" si="16"/>
        <v/>
      </c>
      <c r="U166" s="1" t="str">
        <f t="shared" si="17"/>
        <v/>
      </c>
    </row>
    <row r="167" ht="15.75" customHeight="1">
      <c r="A167" s="197"/>
      <c r="B167" s="197"/>
      <c r="C167" s="197"/>
      <c r="D167" s="198"/>
      <c r="E167" s="199"/>
      <c r="F167" s="199"/>
      <c r="G167" s="197"/>
      <c r="H167" s="200"/>
      <c r="I167" s="201"/>
      <c r="J167" s="201"/>
      <c r="K167" s="202"/>
      <c r="L167" s="197"/>
      <c r="M167" s="197"/>
      <c r="N167" s="203"/>
      <c r="O167" s="197"/>
      <c r="Q167" s="1" t="str">
        <f t="shared" si="13"/>
        <v/>
      </c>
      <c r="R167" s="1" t="str">
        <f t="shared" si="14"/>
        <v/>
      </c>
      <c r="S167" s="1" t="str">
        <f t="shared" si="15"/>
        <v/>
      </c>
      <c r="T167" s="1" t="str">
        <f t="shared" si="16"/>
        <v/>
      </c>
      <c r="U167" s="1" t="str">
        <f t="shared" si="17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8 J18:J168">
    <cfRule type="containsBlanks" dxfId="1" priority="1">
      <formula>LEN(TRIM(F18))=0</formula>
    </cfRule>
  </conditionalFormatting>
  <conditionalFormatting sqref="K18:L168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45849.0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1267</v>
      </c>
      <c r="D10" s="27"/>
      <c r="E10" s="26" t="s">
        <v>1180</v>
      </c>
      <c r="F10" s="28"/>
      <c r="G10" s="28"/>
      <c r="H10" s="27"/>
    </row>
    <row r="11" ht="15.75" customHeight="1">
      <c r="A11" s="25"/>
      <c r="B11" s="21"/>
      <c r="C11" s="29" t="s">
        <v>1268</v>
      </c>
      <c r="D11" s="30"/>
      <c r="E11" s="26" t="s">
        <v>1182</v>
      </c>
      <c r="F11" s="28"/>
      <c r="G11" s="28"/>
      <c r="H11" s="27"/>
    </row>
    <row r="12" ht="15.75" customHeight="1">
      <c r="A12" s="25"/>
      <c r="B12" s="21"/>
      <c r="C12" s="29" t="s">
        <v>1269</v>
      </c>
      <c r="D12" s="30"/>
      <c r="E12" s="29" t="s">
        <v>1184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6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916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1211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N-2409K</v>
      </c>
      <c r="U27" s="1" t="str">
        <f t="shared" si="6"/>
        <v>AFM</v>
      </c>
    </row>
    <row r="28" ht="15.75" customHeight="1">
      <c r="A28" s="71">
        <v>11.0</v>
      </c>
      <c r="B28" s="71" t="s">
        <v>963</v>
      </c>
      <c r="C28" s="71" t="str">
        <f>IF(B28&gt;1,VLOOKUP(B28,DB!$D$4:$E$800,2,0),"")</f>
        <v>HK 800</v>
      </c>
      <c r="D28" s="78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">
        <v>1214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HK 800</v>
      </c>
      <c r="T28" s="1" t="str">
        <f t="shared" si="5"/>
        <v>T7-FCN</v>
      </c>
      <c r="U28" s="1" t="str">
        <f t="shared" si="6"/>
        <v>KARISMA</v>
      </c>
    </row>
    <row r="29" ht="15.75" customHeight="1">
      <c r="A29" s="81">
        <v>12.0</v>
      </c>
      <c r="B29" s="81" t="s">
        <v>753</v>
      </c>
      <c r="C29" s="81" t="str">
        <f>IF(B29&gt;1,VLOOKUP(B29,DB!$D$4:$E$800,2,0),"")</f>
        <v>CT 680</v>
      </c>
      <c r="D29" s="88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tr">
        <f>IF(B29&gt;1,VLOOKUP(B29,DB!$D$4:$F$800,3,0),"")</f>
        <v>JIP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CT 680</v>
      </c>
      <c r="T29" s="1" t="str">
        <f t="shared" si="5"/>
        <v>N-977JH</v>
      </c>
      <c r="U29" s="1" t="str">
        <f t="shared" si="6"/>
        <v>JIP</v>
      </c>
    </row>
    <row r="30" ht="15.75" customHeight="1">
      <c r="A30" s="71">
        <v>13.0</v>
      </c>
      <c r="B30" s="71" t="s">
        <v>968</v>
      </c>
      <c r="C30" s="71" t="str">
        <f>IF(B30&gt;1,VLOOKUP(B30,DB!$D$4:$E$800,2,0),"")</f>
        <v>HK 850</v>
      </c>
      <c r="D30" s="78" t="s">
        <v>7</v>
      </c>
      <c r="E30" s="73" t="b">
        <v>0</v>
      </c>
      <c r="F30" s="73">
        <v>0.47430555555555554</v>
      </c>
      <c r="G30" s="74" t="b">
        <v>1</v>
      </c>
      <c r="H30" s="75" t="s">
        <v>1215</v>
      </c>
      <c r="I30" s="76" t="str">
        <f>IF(K30&gt;1,VLOOKUP(K30,DB!$A$4:$B$500,2,0),"")</f>
        <v>EX RON</v>
      </c>
      <c r="J30" s="74" t="s">
        <v>1216</v>
      </c>
      <c r="K30" s="78" t="s">
        <v>7</v>
      </c>
      <c r="L30" s="74"/>
      <c r="M30" s="71" t="s">
        <v>1214</v>
      </c>
      <c r="N30" s="79"/>
      <c r="O30" s="74" t="str">
        <f t="shared" si="1"/>
        <v/>
      </c>
      <c r="Q30" s="1" t="str">
        <f t="shared" si="2"/>
        <v/>
      </c>
      <c r="R30" s="1" t="str">
        <f t="shared" si="3"/>
        <v/>
      </c>
      <c r="S30" s="1" t="str">
        <f t="shared" si="4"/>
        <v/>
      </c>
      <c r="T30" s="1" t="str">
        <f t="shared" si="5"/>
        <v/>
      </c>
      <c r="U30" s="1" t="str">
        <f t="shared" si="6"/>
        <v/>
      </c>
    </row>
    <row r="31" ht="15.75" customHeight="1">
      <c r="A31" s="81">
        <v>14.0</v>
      </c>
      <c r="B31" s="81" t="s">
        <v>1123</v>
      </c>
      <c r="C31" s="81" t="str">
        <f>IF(B31&gt;1,VLOOKUP(B31,DB!$D$4:$E$800,2,0),"")</f>
        <v>KING AIR</v>
      </c>
      <c r="D31" s="88" t="s">
        <v>7</v>
      </c>
      <c r="E31" s="83" t="b">
        <v>0</v>
      </c>
      <c r="F31" s="83"/>
      <c r="G31" s="84" t="b">
        <v>0</v>
      </c>
      <c r="H31" s="85" t="s">
        <v>1319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">
        <v>1211</v>
      </c>
      <c r="N31" s="89"/>
      <c r="O31" s="84" t="str">
        <f t="shared" si="1"/>
        <v>RON</v>
      </c>
      <c r="Q31" s="1" t="str">
        <f t="shared" si="2"/>
        <v>NSA14</v>
      </c>
      <c r="R31" s="1" t="str">
        <f t="shared" si="3"/>
        <v>RON</v>
      </c>
      <c r="S31" s="1" t="str">
        <f t="shared" si="4"/>
        <v>KING AIR</v>
      </c>
      <c r="T31" s="1" t="str">
        <f t="shared" si="5"/>
        <v>T7-HNC</v>
      </c>
      <c r="U31" s="1" t="str">
        <f t="shared" si="6"/>
        <v>AFM</v>
      </c>
    </row>
    <row r="32" ht="15.75" customHeight="1">
      <c r="A32" s="71">
        <v>15.0</v>
      </c>
      <c r="B32" s="71" t="s">
        <v>826</v>
      </c>
      <c r="C32" s="71" t="str">
        <f>IF(B32&gt;1,VLOOKUP(B32,DB!$D$4:$E$800,2,0),"")</f>
        <v>AVANTI</v>
      </c>
      <c r="D32" s="78" t="s">
        <v>7</v>
      </c>
      <c r="E32" s="73" t="b">
        <v>0</v>
      </c>
      <c r="F32" s="73"/>
      <c r="G32" s="74" t="b">
        <v>0</v>
      </c>
      <c r="H32" s="75" t="s">
        <v>1349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tr">
        <f>IF(B32&gt;1,VLOOKUP(B32,DB!$D$4:$F$800,3,0),"")</f>
        <v>SUSI AIR</v>
      </c>
      <c r="N32" s="79"/>
      <c r="O32" s="74" t="str">
        <f t="shared" si="1"/>
        <v>RON</v>
      </c>
      <c r="Q32" s="1" t="str">
        <f t="shared" si="2"/>
        <v>NSA15</v>
      </c>
      <c r="R32" s="1" t="str">
        <f t="shared" si="3"/>
        <v>RON</v>
      </c>
      <c r="S32" s="1" t="str">
        <f t="shared" si="4"/>
        <v>AVANTI</v>
      </c>
      <c r="T32" s="1" t="str">
        <f t="shared" si="5"/>
        <v>PK-BVX</v>
      </c>
      <c r="U32" s="1" t="str">
        <f t="shared" si="6"/>
        <v>SUSI AIR</v>
      </c>
    </row>
    <row r="33" ht="15.75" customHeight="1">
      <c r="A33" s="81">
        <v>16.0</v>
      </c>
      <c r="B33" s="81" t="s">
        <v>741</v>
      </c>
      <c r="C33" s="81" t="str">
        <f>IF(B33&gt;1,VLOOKUP(B33,DB!$D$4:$E$800,2,0),"")</f>
        <v>ATR 42</v>
      </c>
      <c r="D33" s="88" t="s">
        <v>7</v>
      </c>
      <c r="E33" s="83" t="b">
        <v>0</v>
      </c>
      <c r="F33" s="83"/>
      <c r="G33" s="84" t="b">
        <v>0</v>
      </c>
      <c r="H33" s="85" t="s">
        <v>1217</v>
      </c>
      <c r="I33" s="86" t="str">
        <f>IF(K33&gt;1,VLOOKUP(K33,DB!$A$4:$B$500,2,0),"")</f>
        <v/>
      </c>
      <c r="J33" s="87" t="str">
        <f>IF(L33&gt;1,VLOOKUP(L33,DB!$A$4:$B$500,2,0),"")</f>
        <v/>
      </c>
      <c r="K33" s="88"/>
      <c r="L33" s="84"/>
      <c r="M33" s="81" t="str">
        <f>IF(B33&gt;1,VLOOKUP(B33,DB!$D$4:$F$800,3,0),"")</f>
        <v>IAT</v>
      </c>
      <c r="N33" s="89"/>
      <c r="O33" s="84" t="str">
        <f t="shared" si="1"/>
        <v>RON</v>
      </c>
      <c r="Q33" s="1" t="str">
        <f t="shared" si="2"/>
        <v>SA01</v>
      </c>
      <c r="R33" s="1" t="str">
        <f t="shared" si="3"/>
        <v>RON</v>
      </c>
      <c r="S33" s="1" t="str">
        <f t="shared" si="4"/>
        <v>ATR 42</v>
      </c>
      <c r="T33" s="1" t="str">
        <f t="shared" si="5"/>
        <v>PK-THT</v>
      </c>
      <c r="U33" s="1" t="str">
        <f t="shared" si="6"/>
        <v>IAT</v>
      </c>
    </row>
    <row r="34" ht="15.75" customHeight="1">
      <c r="A34" s="71">
        <v>17.0</v>
      </c>
      <c r="B34" s="71" t="s">
        <v>806</v>
      </c>
      <c r="C34" s="71" t="str">
        <f>IF(B34&gt;1,VLOOKUP(B34,DB!$D$4:$E$800,2,0),"")</f>
        <v>EC 135</v>
      </c>
      <c r="D34" s="78" t="s">
        <v>7</v>
      </c>
      <c r="E34" s="73" t="b">
        <v>0</v>
      </c>
      <c r="F34" s="73"/>
      <c r="G34" s="74" t="b">
        <v>0</v>
      </c>
      <c r="H34" s="75" t="s">
        <v>1219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tr">
        <f>IF(B34&gt;1,VLOOKUP(B34,DB!$D$4:$F$800,3,0),"")</f>
        <v>PREMI</v>
      </c>
      <c r="N34" s="79"/>
      <c r="O34" s="74" t="str">
        <f t="shared" si="1"/>
        <v>RON</v>
      </c>
      <c r="Q34" s="1" t="str">
        <f t="shared" si="2"/>
        <v>SA02</v>
      </c>
      <c r="R34" s="1" t="str">
        <f t="shared" si="3"/>
        <v>RON</v>
      </c>
      <c r="S34" s="1" t="str">
        <f t="shared" si="4"/>
        <v>EC 135</v>
      </c>
      <c r="T34" s="1" t="str">
        <f t="shared" si="5"/>
        <v>PK-RJH</v>
      </c>
      <c r="U34" s="1" t="str">
        <f t="shared" si="6"/>
        <v>PREMI</v>
      </c>
    </row>
    <row r="35" ht="15.75" customHeight="1">
      <c r="A35" s="81">
        <v>18.0</v>
      </c>
      <c r="B35" s="81" t="s">
        <v>912</v>
      </c>
      <c r="C35" s="81" t="str">
        <f>IF(B35&gt;1,VLOOKUP(B35,DB!$D$4:$E$800,2,0),"")</f>
        <v>GLEX</v>
      </c>
      <c r="D35" s="88" t="s">
        <v>7</v>
      </c>
      <c r="E35" s="83" t="b">
        <v>0</v>
      </c>
      <c r="F35" s="83"/>
      <c r="G35" s="84" t="b">
        <v>0</v>
      </c>
      <c r="H35" s="85" t="s">
        <v>1220</v>
      </c>
      <c r="I35" s="86" t="str">
        <f>IF(K35&gt;1,VLOOKUP(K35,DB!$A$4:$B$500,2,0),"")</f>
        <v/>
      </c>
      <c r="J35" s="87" t="str">
        <f>IF(L35&gt;1,VLOOKUP(L35,DB!$A$4:$B$500,2,0),"")</f>
        <v/>
      </c>
      <c r="K35" s="88"/>
      <c r="L35" s="84"/>
      <c r="M35" s="81" t="s">
        <v>1214</v>
      </c>
      <c r="N35" s="89"/>
      <c r="O35" s="84" t="str">
        <f t="shared" si="1"/>
        <v>RON</v>
      </c>
      <c r="Q35" s="1" t="str">
        <f t="shared" si="2"/>
        <v>SA03</v>
      </c>
      <c r="R35" s="1" t="str">
        <f t="shared" si="3"/>
        <v>RON</v>
      </c>
      <c r="S35" s="1" t="str">
        <f t="shared" si="4"/>
        <v>GLEX</v>
      </c>
      <c r="T35" s="1" t="str">
        <f t="shared" si="5"/>
        <v>M-JGVJ</v>
      </c>
      <c r="U35" s="1" t="str">
        <f t="shared" si="6"/>
        <v>KARISMA</v>
      </c>
    </row>
    <row r="36" ht="15.75" customHeight="1">
      <c r="A36" s="71">
        <v>19.0</v>
      </c>
      <c r="B36" s="71" t="s">
        <v>40</v>
      </c>
      <c r="C36" s="71" t="str">
        <f>IF(B36&gt;1,VLOOKUP(B36,DB!$D$4:$E$800,2,0),"")</f>
        <v>B 734</v>
      </c>
      <c r="D36" s="78" t="s">
        <v>7</v>
      </c>
      <c r="E36" s="73" t="b">
        <v>0</v>
      </c>
      <c r="F36" s="73"/>
      <c r="G36" s="74" t="b">
        <v>0</v>
      </c>
      <c r="H36" s="75" t="s">
        <v>1223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tr">
        <f>IF(B36&gt;1,VLOOKUP(B36,DB!$D$4:$F$800,3,0),"")</f>
        <v>B. B. N.</v>
      </c>
      <c r="N36" s="79"/>
      <c r="O36" s="74" t="str">
        <f t="shared" si="1"/>
        <v>RON</v>
      </c>
      <c r="Q36" s="1" t="str">
        <f t="shared" si="2"/>
        <v>SA04</v>
      </c>
      <c r="R36" s="1" t="str">
        <f t="shared" si="3"/>
        <v>RON</v>
      </c>
      <c r="S36" s="1" t="str">
        <f t="shared" si="4"/>
        <v>B 734</v>
      </c>
      <c r="T36" s="1" t="str">
        <f t="shared" si="5"/>
        <v>PK-BBJ</v>
      </c>
      <c r="U36" s="1" t="str">
        <f t="shared" si="6"/>
        <v>B. B. N.</v>
      </c>
    </row>
    <row r="37" ht="15.75" customHeight="1">
      <c r="A37" s="81">
        <v>20.0</v>
      </c>
      <c r="B37" s="81" t="s">
        <v>1059</v>
      </c>
      <c r="C37" s="81" t="str">
        <f>IF(B37&gt;1,VLOOKUP(B37,DB!$D$4:$E$800,2,0),"")</f>
        <v>C 208</v>
      </c>
      <c r="D37" s="88" t="s">
        <v>7</v>
      </c>
      <c r="E37" s="83" t="b">
        <v>0</v>
      </c>
      <c r="F37" s="204" t="s">
        <v>1387</v>
      </c>
      <c r="G37" s="84" t="b">
        <v>1</v>
      </c>
      <c r="H37" s="85" t="s">
        <v>1224</v>
      </c>
      <c r="I37" s="86" t="str">
        <f>IF(K37&gt;1,VLOOKUP(K37,DB!$A$4:$B$500,2,0),"")</f>
        <v>EX RON</v>
      </c>
      <c r="J37" s="84" t="s">
        <v>1238</v>
      </c>
      <c r="K37" s="88" t="s">
        <v>7</v>
      </c>
      <c r="L37" s="84"/>
      <c r="M37" s="81" t="s">
        <v>810</v>
      </c>
      <c r="N37" s="89"/>
      <c r="O37" s="84" t="str">
        <f t="shared" si="1"/>
        <v/>
      </c>
      <c r="Q37" s="1" t="str">
        <f t="shared" si="2"/>
        <v/>
      </c>
      <c r="R37" s="1" t="str">
        <f t="shared" si="3"/>
        <v/>
      </c>
      <c r="S37" s="1" t="str">
        <f t="shared" si="4"/>
        <v/>
      </c>
      <c r="T37" s="1" t="str">
        <f t="shared" si="5"/>
        <v/>
      </c>
      <c r="U37" s="1" t="str">
        <f t="shared" si="6"/>
        <v/>
      </c>
    </row>
    <row r="38" ht="15.75" customHeight="1">
      <c r="A38" s="71">
        <v>21.0</v>
      </c>
      <c r="B38" s="71" t="s">
        <v>311</v>
      </c>
      <c r="C38" s="71" t="str">
        <f>IF(B38&gt;1,VLOOKUP(B38,DB!$D$4:$E$800,2,0),"")</f>
        <v>A 320</v>
      </c>
      <c r="D38" s="78" t="s">
        <v>7</v>
      </c>
      <c r="E38" s="73" t="b">
        <v>0</v>
      </c>
      <c r="F38" s="73">
        <v>0.27708333333333335</v>
      </c>
      <c r="G38" s="74" t="b">
        <v>1</v>
      </c>
      <c r="H38" s="75" t="s">
        <v>1226</v>
      </c>
      <c r="I38" s="76" t="str">
        <f>IF(K38&gt;1,VLOOKUP(K38,DB!$A$4:$B$500,2,0),"")</f>
        <v>EX RON</v>
      </c>
      <c r="J38" s="74" t="s">
        <v>1247</v>
      </c>
      <c r="K38" s="78" t="s">
        <v>7</v>
      </c>
      <c r="L38" s="74"/>
      <c r="M38" s="71" t="str">
        <f>IF(B38&gt;1,VLOOKUP(B38,DB!$D$4:$F$800,3,0),"")</f>
        <v>BATIK AIR</v>
      </c>
      <c r="N38" s="79"/>
      <c r="O38" s="74" t="str">
        <f t="shared" si="1"/>
        <v/>
      </c>
      <c r="Q38" s="1" t="str">
        <f t="shared" si="2"/>
        <v/>
      </c>
      <c r="R38" s="1" t="str">
        <f t="shared" si="3"/>
        <v/>
      </c>
      <c r="S38" s="1" t="str">
        <f t="shared" si="4"/>
        <v/>
      </c>
      <c r="T38" s="1" t="str">
        <f t="shared" si="5"/>
        <v/>
      </c>
      <c r="U38" s="1" t="str">
        <f t="shared" si="6"/>
        <v/>
      </c>
    </row>
    <row r="39" ht="15.75" customHeight="1">
      <c r="A39" s="81">
        <v>22.0</v>
      </c>
      <c r="B39" s="81" t="s">
        <v>780</v>
      </c>
      <c r="C39" s="81" t="str">
        <f>IF(B39&gt;1,VLOOKUP(B39,DB!$D$4:$E$800,2,0),"")</f>
        <v>B 738</v>
      </c>
      <c r="D39" s="88" t="s">
        <v>7</v>
      </c>
      <c r="E39" s="91" t="b">
        <v>0</v>
      </c>
      <c r="F39" s="83">
        <v>0.4173611111111111</v>
      </c>
      <c r="G39" s="92" t="b">
        <v>1</v>
      </c>
      <c r="H39" s="85" t="s">
        <v>1228</v>
      </c>
      <c r="I39" s="86" t="str">
        <f>IF(K39&gt;1,VLOOKUP(K39,DB!$A$4:$B$500,2,0),"")</f>
        <v>EX RON</v>
      </c>
      <c r="J39" s="84" t="s">
        <v>1232</v>
      </c>
      <c r="K39" s="88" t="s">
        <v>7</v>
      </c>
      <c r="L39" s="84"/>
      <c r="M39" s="81" t="str">
        <f>IF(B39&gt;1,VLOOKUP(B39,DB!$D$4:$F$800,3,0),"")</f>
        <v>POLICE</v>
      </c>
      <c r="N39" s="89"/>
      <c r="O39" s="84" t="str">
        <f t="shared" si="1"/>
        <v/>
      </c>
      <c r="Q39" s="1" t="str">
        <f t="shared" si="2"/>
        <v/>
      </c>
      <c r="R39" s="1" t="str">
        <f t="shared" si="3"/>
        <v/>
      </c>
      <c r="S39" s="1" t="str">
        <f t="shared" si="4"/>
        <v/>
      </c>
      <c r="T39" s="1" t="str">
        <f t="shared" si="5"/>
        <v/>
      </c>
      <c r="U39" s="1" t="str">
        <f t="shared" si="6"/>
        <v/>
      </c>
    </row>
    <row r="40" ht="15.75" customHeight="1">
      <c r="A40" s="71">
        <v>23.0</v>
      </c>
      <c r="B40" s="71" t="s">
        <v>345</v>
      </c>
      <c r="C40" s="71" t="str">
        <f>IF(B40&gt;1,VLOOKUP(B40,DB!$D$4:$E$800,2,0),"")</f>
        <v>ATR 72</v>
      </c>
      <c r="D40" s="78" t="s">
        <v>7</v>
      </c>
      <c r="E40" s="93" t="b">
        <v>0</v>
      </c>
      <c r="F40" s="73"/>
      <c r="G40" s="94" t="b">
        <v>0</v>
      </c>
      <c r="H40" s="75" t="s">
        <v>1230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tr">
        <f>IF(B40&gt;1,VLOOKUP(B40,DB!$D$4:$F$800,3,0),"")</f>
        <v>CITILINK</v>
      </c>
      <c r="N40" s="13"/>
      <c r="O40" s="74" t="str">
        <f t="shared" si="1"/>
        <v>RON</v>
      </c>
      <c r="Q40" s="1" t="str">
        <f t="shared" si="2"/>
        <v>SA08</v>
      </c>
      <c r="R40" s="1" t="str">
        <f t="shared" si="3"/>
        <v>RON</v>
      </c>
      <c r="S40" s="1" t="str">
        <f t="shared" si="4"/>
        <v>ATR 72</v>
      </c>
      <c r="T40" s="1" t="str">
        <f t="shared" si="5"/>
        <v>PK-GJT</v>
      </c>
      <c r="U40" s="1" t="str">
        <f t="shared" si="6"/>
        <v>CITILINK</v>
      </c>
    </row>
    <row r="41" ht="15.75" customHeight="1">
      <c r="A41" s="81">
        <v>24.0</v>
      </c>
      <c r="B41" s="81" t="s">
        <v>947</v>
      </c>
      <c r="C41" s="81" t="str">
        <f>IF(B41&gt;1,VLOOKUP(B41,DB!$D$4:$E$800,2,0),"")</f>
        <v>EMB 135</v>
      </c>
      <c r="D41" s="88" t="s">
        <v>7</v>
      </c>
      <c r="E41" s="95" t="b">
        <v>0</v>
      </c>
      <c r="F41" s="83"/>
      <c r="G41" s="92" t="b">
        <v>0</v>
      </c>
      <c r="H41" s="85" t="s">
        <v>1231</v>
      </c>
      <c r="I41" s="86" t="str">
        <f>IF(K41&gt;1,VLOOKUP(K41,DB!$A$4:$B$500,2,0),"")</f>
        <v/>
      </c>
      <c r="J41" s="87" t="str">
        <f>IF(L41&gt;1,VLOOKUP(L41,DB!$A$4:$B$500,2,0),"")</f>
        <v/>
      </c>
      <c r="K41" s="88"/>
      <c r="L41" s="84"/>
      <c r="M41" s="81" t="s">
        <v>1214</v>
      </c>
      <c r="N41" s="96"/>
      <c r="O41" s="84" t="str">
        <f t="shared" si="1"/>
        <v>RON</v>
      </c>
      <c r="Q41" s="1" t="str">
        <f t="shared" si="2"/>
        <v>SA09</v>
      </c>
      <c r="R41" s="1" t="str">
        <f t="shared" si="3"/>
        <v>RON</v>
      </c>
      <c r="S41" s="1" t="str">
        <f t="shared" si="4"/>
        <v>EMB 135</v>
      </c>
      <c r="T41" s="1" t="str">
        <f t="shared" si="5"/>
        <v>PK-RSS</v>
      </c>
      <c r="U41" s="1" t="str">
        <f t="shared" si="6"/>
        <v>KARISMA</v>
      </c>
    </row>
    <row r="42" ht="15.75" customHeight="1">
      <c r="A42" s="97">
        <v>25.0</v>
      </c>
      <c r="B42" s="71" t="s">
        <v>1064</v>
      </c>
      <c r="C42" s="71" t="str">
        <f>IF(B42&gt;1,VLOOKUP(B42,DB!$D$4:$E$800,2,0),"")</f>
        <v>EMB 135</v>
      </c>
      <c r="D42" s="78" t="s">
        <v>7</v>
      </c>
      <c r="E42" s="98" t="b">
        <v>0</v>
      </c>
      <c r="F42" s="73"/>
      <c r="G42" s="94" t="b">
        <v>0</v>
      </c>
      <c r="H42" s="75" t="s">
        <v>1233</v>
      </c>
      <c r="I42" s="76" t="str">
        <f>IF(K42&gt;1,VLOOKUP(K42,DB!$A$4:$B$500,2,0),"")</f>
        <v/>
      </c>
      <c r="J42" s="77" t="str">
        <f>IF(L42&gt;1,VLOOKUP(L42,DB!$A$4:$B$500,2,0),"")</f>
        <v/>
      </c>
      <c r="K42" s="78"/>
      <c r="L42" s="74"/>
      <c r="M42" s="71" t="s">
        <v>1214</v>
      </c>
      <c r="N42" s="13"/>
      <c r="O42" s="74" t="str">
        <f t="shared" si="1"/>
        <v>RON</v>
      </c>
      <c r="Q42" s="1" t="str">
        <f t="shared" si="2"/>
        <v>SA10</v>
      </c>
      <c r="R42" s="1" t="str">
        <f t="shared" si="3"/>
        <v>RON</v>
      </c>
      <c r="S42" s="1" t="str">
        <f t="shared" si="4"/>
        <v>EMB 135</v>
      </c>
      <c r="T42" s="1" t="str">
        <f t="shared" si="5"/>
        <v>T7-GBS</v>
      </c>
      <c r="U42" s="1" t="str">
        <f t="shared" si="6"/>
        <v>KARISMA</v>
      </c>
    </row>
    <row r="43" ht="15.75" customHeight="1">
      <c r="A43" s="81">
        <v>26.0</v>
      </c>
      <c r="B43" s="81" t="s">
        <v>964</v>
      </c>
      <c r="C43" s="81" t="str">
        <f>IF(B43&gt;1,VLOOKUP(B43,DB!$D$4:$E$800,2,0),"")</f>
        <v>G IV</v>
      </c>
      <c r="D43" s="88" t="s">
        <v>7</v>
      </c>
      <c r="E43" s="95" t="b">
        <v>0</v>
      </c>
      <c r="F43" s="83"/>
      <c r="G43" s="92" t="b">
        <v>0</v>
      </c>
      <c r="H43" s="85" t="s">
        <v>1234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">
        <v>1211</v>
      </c>
      <c r="N43" s="89"/>
      <c r="O43" s="84" t="str">
        <f t="shared" si="1"/>
        <v>RON</v>
      </c>
      <c r="Q43" s="1" t="str">
        <f t="shared" si="2"/>
        <v>SA11</v>
      </c>
      <c r="R43" s="1" t="str">
        <f t="shared" si="3"/>
        <v>RON</v>
      </c>
      <c r="S43" s="1" t="str">
        <f t="shared" si="4"/>
        <v>G IV</v>
      </c>
      <c r="T43" s="1" t="str">
        <f t="shared" si="5"/>
        <v>T7-HNA</v>
      </c>
      <c r="U43" s="1" t="str">
        <f t="shared" si="6"/>
        <v>AFM</v>
      </c>
    </row>
    <row r="44" ht="15.75" customHeight="1">
      <c r="A44" s="71">
        <v>27.0</v>
      </c>
      <c r="B44" s="71" t="s">
        <v>785</v>
      </c>
      <c r="C44" s="71" t="str">
        <f>IF(B44&gt;1,VLOOKUP(B44,DB!$D$4:$E$800,2,0),"")</f>
        <v>L 1000</v>
      </c>
      <c r="D44" s="78" t="s">
        <v>7</v>
      </c>
      <c r="E44" s="98" t="b">
        <v>0</v>
      </c>
      <c r="F44" s="73"/>
      <c r="G44" s="94" t="b">
        <v>0</v>
      </c>
      <c r="H44" s="75" t="s">
        <v>1235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tr">
        <f>IF(B44&gt;1,VLOOKUP(B44,DB!$D$4:$F$800,3,0),"")</f>
        <v>PREMI</v>
      </c>
      <c r="N44" s="13"/>
      <c r="O44" s="74" t="str">
        <f t="shared" si="1"/>
        <v>RON</v>
      </c>
      <c r="Q44" s="1" t="str">
        <f t="shared" si="2"/>
        <v>SA12</v>
      </c>
      <c r="R44" s="1" t="str">
        <f t="shared" si="3"/>
        <v>RON</v>
      </c>
      <c r="S44" s="1" t="str">
        <f t="shared" si="4"/>
        <v>L 1000</v>
      </c>
      <c r="T44" s="1" t="str">
        <f t="shared" si="5"/>
        <v>N-227GV</v>
      </c>
      <c r="U44" s="1" t="str">
        <f t="shared" si="6"/>
        <v>PREMI</v>
      </c>
    </row>
    <row r="45" ht="15.75" customHeight="1">
      <c r="A45" s="81">
        <v>28.0</v>
      </c>
      <c r="B45" s="81" t="s">
        <v>332</v>
      </c>
      <c r="C45" s="81" t="str">
        <f>IF(B45&gt;1,VLOOKUP(B45,DB!$D$4:$E$800,2,0),"")</f>
        <v>GLEX</v>
      </c>
      <c r="D45" s="88" t="s">
        <v>7</v>
      </c>
      <c r="E45" s="91" t="b">
        <v>0</v>
      </c>
      <c r="F45" s="83"/>
      <c r="G45" s="92" t="b">
        <v>0</v>
      </c>
      <c r="H45" s="85" t="s">
        <v>1237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tr">
        <f>IF(B45&gt;1,VLOOKUP(B45,DB!$D$4:$F$800,3,0),"")</f>
        <v>BIOMANTARA</v>
      </c>
      <c r="N45" s="89"/>
      <c r="O45" s="84" t="str">
        <f t="shared" si="1"/>
        <v>RON</v>
      </c>
      <c r="Q45" s="1" t="str">
        <f t="shared" si="2"/>
        <v>SA13</v>
      </c>
      <c r="R45" s="1" t="str">
        <f t="shared" si="3"/>
        <v>RON</v>
      </c>
      <c r="S45" s="1" t="str">
        <f t="shared" si="4"/>
        <v>GLEX</v>
      </c>
      <c r="T45" s="1" t="str">
        <f t="shared" si="5"/>
        <v>N-939AP</v>
      </c>
      <c r="U45" s="1" t="str">
        <f t="shared" si="6"/>
        <v>BIOMANTARA</v>
      </c>
    </row>
    <row r="46" ht="15.75" customHeight="1">
      <c r="A46" s="71">
        <v>29.0</v>
      </c>
      <c r="B46" s="71" t="s">
        <v>762</v>
      </c>
      <c r="C46" s="71" t="str">
        <f>IF(B46&gt;1,VLOOKUP(B46,DB!$D$4:$E$800,2,0),"")</f>
        <v>G IV</v>
      </c>
      <c r="D46" s="78" t="s">
        <v>7</v>
      </c>
      <c r="E46" s="93" t="b">
        <v>0</v>
      </c>
      <c r="F46" s="205" t="s">
        <v>1339</v>
      </c>
      <c r="G46" s="94" t="b">
        <v>1</v>
      </c>
      <c r="H46" s="75" t="s">
        <v>1239</v>
      </c>
      <c r="I46" s="76" t="str">
        <f>IF(K46&gt;1,VLOOKUP(K46,DB!$A$4:$B$500,2,0),"")</f>
        <v>EX RON</v>
      </c>
      <c r="J46" s="74" t="s">
        <v>1227</v>
      </c>
      <c r="K46" s="78" t="s">
        <v>7</v>
      </c>
      <c r="L46" s="74"/>
      <c r="M46" s="71" t="str">
        <f>IF(B46&gt;1,VLOOKUP(B46,DB!$D$4:$F$800,3,0),"")</f>
        <v>JIP</v>
      </c>
      <c r="N46" s="13"/>
      <c r="O46" s="74" t="str">
        <f t="shared" si="1"/>
        <v/>
      </c>
      <c r="Q46" s="1" t="str">
        <f t="shared" si="2"/>
        <v/>
      </c>
      <c r="R46" s="1" t="str">
        <f t="shared" si="3"/>
        <v/>
      </c>
      <c r="S46" s="1" t="str">
        <f t="shared" si="4"/>
        <v/>
      </c>
      <c r="T46" s="1" t="str">
        <f t="shared" si="5"/>
        <v/>
      </c>
      <c r="U46" s="1" t="str">
        <f t="shared" si="6"/>
        <v/>
      </c>
    </row>
    <row r="47" ht="15.75" customHeight="1">
      <c r="A47" s="81">
        <v>30.0</v>
      </c>
      <c r="B47" s="81" t="s">
        <v>189</v>
      </c>
      <c r="C47" s="81" t="str">
        <f>IF(B47&gt;1,VLOOKUP(B47,DB!$D$4:$E$800,2,0),"")</f>
        <v>A 320</v>
      </c>
      <c r="D47" s="88" t="s">
        <v>7</v>
      </c>
      <c r="E47" s="95" t="b">
        <v>0</v>
      </c>
      <c r="F47" s="204" t="s">
        <v>1388</v>
      </c>
      <c r="G47" s="92" t="b">
        <v>1</v>
      </c>
      <c r="H47" s="85" t="s">
        <v>1240</v>
      </c>
      <c r="I47" s="86" t="str">
        <f>IF(K47&gt;1,VLOOKUP(K47,DB!$A$4:$B$500,2,0),"")</f>
        <v>EX RON</v>
      </c>
      <c r="J47" s="84" t="s">
        <v>1229</v>
      </c>
      <c r="K47" s="88" t="s">
        <v>7</v>
      </c>
      <c r="L47" s="84"/>
      <c r="M47" s="81" t="str">
        <f>IF(B47&gt;1,VLOOKUP(B47,DB!$D$4:$F$800,3,0),"")</f>
        <v>BATIK AIR</v>
      </c>
      <c r="N47" s="96"/>
      <c r="O47" s="84" t="str">
        <f t="shared" si="1"/>
        <v/>
      </c>
      <c r="Q47" s="1" t="str">
        <f t="shared" si="2"/>
        <v/>
      </c>
      <c r="R47" s="1" t="str">
        <f t="shared" si="3"/>
        <v/>
      </c>
      <c r="S47" s="1" t="str">
        <f t="shared" si="4"/>
        <v/>
      </c>
      <c r="T47" s="1" t="str">
        <f t="shared" si="5"/>
        <v/>
      </c>
      <c r="U47" s="1" t="str">
        <f t="shared" si="6"/>
        <v/>
      </c>
    </row>
    <row r="48" ht="15.75" customHeight="1">
      <c r="A48" s="71">
        <v>31.0</v>
      </c>
      <c r="B48" s="71" t="s">
        <v>1149</v>
      </c>
      <c r="C48" s="71" t="str">
        <f>IF(B48&gt;1,VLOOKUP(B48,DB!$D$4:$E$800,2,0),"")</f>
        <v>C 208</v>
      </c>
      <c r="D48" s="78" t="s">
        <v>7</v>
      </c>
      <c r="E48" s="98" t="b">
        <v>0</v>
      </c>
      <c r="F48" s="73">
        <v>0.475</v>
      </c>
      <c r="G48" s="94" t="b">
        <v>1</v>
      </c>
      <c r="H48" s="75" t="s">
        <v>1264</v>
      </c>
      <c r="I48" s="76" t="str">
        <f>IF(K48&gt;1,VLOOKUP(K48,DB!$A$4:$B$500,2,0),"")</f>
        <v>EX RON</v>
      </c>
      <c r="J48" s="74" t="s">
        <v>1238</v>
      </c>
      <c r="K48" s="78" t="s">
        <v>7</v>
      </c>
      <c r="L48" s="74"/>
      <c r="M48" s="71" t="s">
        <v>810</v>
      </c>
      <c r="N48" s="79"/>
      <c r="O48" s="74" t="str">
        <f t="shared" si="1"/>
        <v/>
      </c>
      <c r="Q48" s="1" t="str">
        <f t="shared" si="2"/>
        <v/>
      </c>
      <c r="R48" s="1" t="str">
        <f t="shared" si="3"/>
        <v/>
      </c>
      <c r="S48" s="1" t="str">
        <f t="shared" si="4"/>
        <v/>
      </c>
      <c r="T48" s="1" t="str">
        <f t="shared" si="5"/>
        <v/>
      </c>
      <c r="U48" s="1" t="str">
        <f t="shared" si="6"/>
        <v/>
      </c>
    </row>
    <row r="49" ht="15.75" customHeight="1">
      <c r="A49" s="81">
        <v>32.0</v>
      </c>
      <c r="B49" s="81" t="s">
        <v>978</v>
      </c>
      <c r="C49" s="81" t="str">
        <f>IF(B49&gt;1,VLOOKUP(B49,DB!$D$4:$E$800,2,0),"")</f>
        <v>EMB 135</v>
      </c>
      <c r="D49" s="88" t="s">
        <v>7</v>
      </c>
      <c r="E49" s="95" t="b">
        <v>0</v>
      </c>
      <c r="F49" s="83"/>
      <c r="G49" s="92" t="b">
        <v>0</v>
      </c>
      <c r="H49" s="85" t="s">
        <v>1263</v>
      </c>
      <c r="I49" s="86" t="str">
        <f>IF(K49&gt;1,VLOOKUP(K49,DB!$A$4:$B$500,2,0),"")</f>
        <v/>
      </c>
      <c r="J49" s="87" t="str">
        <f>IF(L49&gt;1,VLOOKUP(L49,DB!$A$4:$B$500,2,0),"")</f>
        <v/>
      </c>
      <c r="K49" s="88"/>
      <c r="L49" s="84"/>
      <c r="M49" s="81" t="s">
        <v>1214</v>
      </c>
      <c r="N49" s="89"/>
      <c r="O49" s="84" t="str">
        <f t="shared" si="1"/>
        <v>RON</v>
      </c>
      <c r="Q49" s="1" t="str">
        <f t="shared" si="2"/>
        <v>SA17</v>
      </c>
      <c r="R49" s="1" t="str">
        <f t="shared" si="3"/>
        <v>RON</v>
      </c>
      <c r="S49" s="1" t="str">
        <f t="shared" si="4"/>
        <v>EMB 135</v>
      </c>
      <c r="T49" s="1" t="str">
        <f t="shared" si="5"/>
        <v>VP-CLL</v>
      </c>
      <c r="U49" s="1" t="str">
        <f t="shared" si="6"/>
        <v>KARISMA</v>
      </c>
    </row>
    <row r="50" ht="15.75" customHeight="1">
      <c r="A50" s="71">
        <v>33.0</v>
      </c>
      <c r="B50" s="71" t="s">
        <v>832</v>
      </c>
      <c r="C50" s="71" t="str">
        <f>IF(B50&gt;1,VLOOKUP(B50,DB!$D$4:$E$800,2,0),"")</f>
        <v>ATR 72</v>
      </c>
      <c r="D50" s="78" t="s">
        <v>7</v>
      </c>
      <c r="E50" s="98" t="b">
        <v>0</v>
      </c>
      <c r="F50" s="73">
        <v>0.9388888888888889</v>
      </c>
      <c r="G50" s="94" t="b">
        <v>1</v>
      </c>
      <c r="H50" s="75" t="s">
        <v>1275</v>
      </c>
      <c r="I50" s="76" t="str">
        <f>IF(K50&gt;1,VLOOKUP(K50,DB!$A$4:$B$500,2,0),"")</f>
        <v>EX RON</v>
      </c>
      <c r="J50" s="74" t="s">
        <v>1250</v>
      </c>
      <c r="K50" s="78" t="s">
        <v>7</v>
      </c>
      <c r="L50" s="74"/>
      <c r="M50" s="71" t="str">
        <f>IF(B50&gt;1,VLOOKUP(B50,DB!$D$4:$F$800,3,0),"")</f>
        <v>TAS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1142</v>
      </c>
      <c r="C51" s="81" t="str">
        <f>IF(B51&gt;1,VLOOKUP(B51,DB!$D$4:$E$800,2,0),"")</f>
        <v>EMB 135</v>
      </c>
      <c r="D51" s="88" t="s">
        <v>7</v>
      </c>
      <c r="E51" s="95" t="b">
        <v>0</v>
      </c>
      <c r="F51" s="83"/>
      <c r="G51" s="92" t="b">
        <v>0</v>
      </c>
      <c r="H51" s="85" t="s">
        <v>1350</v>
      </c>
      <c r="I51" s="86" t="str">
        <f>IF(K51&gt;1,VLOOKUP(K51,DB!$A$4:$B$500,2,0),"")</f>
        <v/>
      </c>
      <c r="J51" s="87" t="str">
        <f>IF(L51&gt;1,VLOOKUP(L51,DB!$A$4:$B$500,2,0),"")</f>
        <v/>
      </c>
      <c r="K51" s="88"/>
      <c r="L51" s="84"/>
      <c r="M51" s="81" t="s">
        <v>1329</v>
      </c>
      <c r="N51" s="96"/>
      <c r="O51" s="84" t="str">
        <f t="shared" si="1"/>
        <v>RON</v>
      </c>
      <c r="Q51" s="1" t="str">
        <f t="shared" si="2"/>
        <v>SA19</v>
      </c>
      <c r="R51" s="1" t="str">
        <f t="shared" si="3"/>
        <v>RON</v>
      </c>
      <c r="S51" s="1" t="str">
        <f t="shared" si="4"/>
        <v>EMB 135</v>
      </c>
      <c r="T51" s="1" t="str">
        <f t="shared" si="5"/>
        <v>T7-MRC</v>
      </c>
      <c r="U51" s="1" t="str">
        <f t="shared" si="6"/>
        <v>B. G. S.</v>
      </c>
    </row>
    <row r="52" ht="15.75" customHeight="1">
      <c r="A52" s="71">
        <v>35.0</v>
      </c>
      <c r="B52" s="71" t="s">
        <v>967</v>
      </c>
      <c r="C52" s="71" t="str">
        <f>IF(B52&gt;1,VLOOKUP(B52,DB!$D$4:$E$800,2,0),"")</f>
        <v>EMB 135</v>
      </c>
      <c r="D52" s="78" t="s">
        <v>7</v>
      </c>
      <c r="E52" s="98" t="b">
        <v>0</v>
      </c>
      <c r="F52" s="73"/>
      <c r="G52" s="94" t="b">
        <v>0</v>
      </c>
      <c r="H52" s="75" t="s">
        <v>1351</v>
      </c>
      <c r="I52" s="76" t="str">
        <f>IF(K52&gt;1,VLOOKUP(K52,DB!$A$4:$B$500,2,0),"")</f>
        <v/>
      </c>
      <c r="J52" s="77" t="str">
        <f>IF(L52&gt;1,VLOOKUP(L52,DB!$A$4:$B$500,2,0),"")</f>
        <v/>
      </c>
      <c r="K52" s="78"/>
      <c r="L52" s="74"/>
      <c r="M52" s="71" t="s">
        <v>1211</v>
      </c>
      <c r="N52" s="79"/>
      <c r="O52" s="74" t="str">
        <f t="shared" si="1"/>
        <v>RON</v>
      </c>
      <c r="Q52" s="1" t="str">
        <f t="shared" si="2"/>
        <v>SA20</v>
      </c>
      <c r="R52" s="1" t="str">
        <f t="shared" si="3"/>
        <v>RON</v>
      </c>
      <c r="S52" s="1" t="str">
        <f t="shared" si="4"/>
        <v>EMB 135</v>
      </c>
      <c r="T52" s="1" t="str">
        <f t="shared" si="5"/>
        <v>T7-MPI</v>
      </c>
      <c r="U52" s="1" t="str">
        <f t="shared" si="6"/>
        <v>AFM</v>
      </c>
    </row>
    <row r="53" ht="15.75" customHeight="1">
      <c r="A53" s="81">
        <v>36.0</v>
      </c>
      <c r="B53" s="81" t="s">
        <v>925</v>
      </c>
      <c r="C53" s="81" t="str">
        <f>IF(B53&gt;1,VLOOKUP(B53,DB!$D$4:$E$800,2,0),"")</f>
        <v>G VI</v>
      </c>
      <c r="D53" s="88" t="s">
        <v>7</v>
      </c>
      <c r="E53" s="95" t="b">
        <v>0</v>
      </c>
      <c r="F53" s="204" t="s">
        <v>1389</v>
      </c>
      <c r="G53" s="92" t="b">
        <v>1</v>
      </c>
      <c r="H53" s="85" t="s">
        <v>1241</v>
      </c>
      <c r="I53" s="86" t="str">
        <f>IF(K53&gt;1,VLOOKUP(K53,DB!$A$4:$B$500,2,0),"")</f>
        <v>EX RON</v>
      </c>
      <c r="J53" s="84" t="s">
        <v>1232</v>
      </c>
      <c r="K53" s="88" t="s">
        <v>7</v>
      </c>
      <c r="L53" s="84"/>
      <c r="M53" s="81" t="s">
        <v>1211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905</v>
      </c>
      <c r="C54" s="71" t="str">
        <f>IF(B54&gt;1,VLOOKUP(B54,DB!$D$4:$E$800,2,0),"")</f>
        <v>G V</v>
      </c>
      <c r="D54" s="78" t="s">
        <v>7</v>
      </c>
      <c r="E54" s="98" t="b">
        <v>0</v>
      </c>
      <c r="F54" s="205" t="s">
        <v>1390</v>
      </c>
      <c r="G54" s="94" t="b">
        <v>1</v>
      </c>
      <c r="H54" s="75" t="s">
        <v>1242</v>
      </c>
      <c r="I54" s="76" t="str">
        <f>IF(K54&gt;1,VLOOKUP(K54,DB!$A$4:$B$500,2,0),"")</f>
        <v>EX RON</v>
      </c>
      <c r="J54" s="74" t="s">
        <v>1216</v>
      </c>
      <c r="K54" s="78" t="s">
        <v>7</v>
      </c>
      <c r="L54" s="74"/>
      <c r="M54" s="71" t="s">
        <v>1211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1150</v>
      </c>
      <c r="C55" s="81" t="str">
        <f>IF(B55&gt;1,VLOOKUP(B55,DB!$D$4:$E$800,2,0),"")</f>
        <v>GLEX 650</v>
      </c>
      <c r="D55" s="88" t="s">
        <v>7</v>
      </c>
      <c r="E55" s="95" t="b">
        <v>0</v>
      </c>
      <c r="F55" s="83">
        <v>0.5625</v>
      </c>
      <c r="G55" s="92" t="b">
        <v>1</v>
      </c>
      <c r="H55" s="85" t="s">
        <v>1243</v>
      </c>
      <c r="I55" s="86" t="str">
        <f>IF(K55&gt;1,VLOOKUP(K55,DB!$A$4:$B$500,2,0),"")</f>
        <v/>
      </c>
      <c r="J55" s="84" t="s">
        <v>1232</v>
      </c>
      <c r="K55" s="88"/>
      <c r="L55" s="84"/>
      <c r="M55" s="81" t="s">
        <v>1214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763</v>
      </c>
      <c r="C56" s="71" t="str">
        <f>IF(B56&gt;1,VLOOKUP(B56,DB!$D$4:$E$800,2,0),"")</f>
        <v>ATR 72</v>
      </c>
      <c r="D56" s="78" t="s">
        <v>7</v>
      </c>
      <c r="E56" s="98" t="b">
        <v>0</v>
      </c>
      <c r="F56" s="205" t="s">
        <v>1391</v>
      </c>
      <c r="G56" s="94" t="b">
        <v>1</v>
      </c>
      <c r="H56" s="75" t="s">
        <v>1229</v>
      </c>
      <c r="I56" s="76" t="str">
        <f>IF(K56&gt;1,VLOOKUP(K56,DB!$A$4:$B$500,2,0),"")</f>
        <v>EX RON</v>
      </c>
      <c r="J56" s="77" t="str">
        <f>IF(L56&gt;1,VLOOKUP(L56,DB!$A$4:$B$500,2,0),"")</f>
        <v>WIDM</v>
      </c>
      <c r="K56" s="78" t="s">
        <v>7</v>
      </c>
      <c r="L56" s="74" t="s">
        <v>470</v>
      </c>
      <c r="M56" s="71" t="str">
        <f>IF(B56&gt;1,VLOOKUP(B56,DB!$D$4:$F$800,3,0),"")</f>
        <v>PELITA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407</v>
      </c>
      <c r="C57" s="81" t="str">
        <f>IF(B57&gt;1,VLOOKUP(B57,DB!$D$4:$E$800,2,0),"")</f>
        <v>A 320</v>
      </c>
      <c r="D57" s="88" t="s">
        <v>7</v>
      </c>
      <c r="E57" s="95" t="b">
        <v>0</v>
      </c>
      <c r="F57" s="83">
        <v>0.2777777777777778</v>
      </c>
      <c r="G57" s="92" t="b">
        <v>1</v>
      </c>
      <c r="H57" s="85" t="s">
        <v>1246</v>
      </c>
      <c r="I57" s="86" t="str">
        <f>IF(K57&gt;1,VLOOKUP(K57,DB!$A$4:$B$500,2,0),"")</f>
        <v>EX RON</v>
      </c>
      <c r="J57" s="87" t="str">
        <f>IF(L57&gt;1,VLOOKUP(L57,DB!$A$4:$B$500,2,0),"")</f>
        <v>WIMN</v>
      </c>
      <c r="K57" s="88" t="s">
        <v>7</v>
      </c>
      <c r="L57" s="84" t="s">
        <v>494</v>
      </c>
      <c r="M57" s="81" t="str">
        <f>IF(B57&gt;1,VLOOKUP(B57,DB!$D$4:$F$800,3,0),"")</f>
        <v>CITILINK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510</v>
      </c>
      <c r="C58" s="71" t="str">
        <f>IF(B58&gt;1,VLOOKUP(B58,DB!$D$4:$E$800,2,0),"")</f>
        <v>ATR 72</v>
      </c>
      <c r="D58" s="78" t="s">
        <v>7</v>
      </c>
      <c r="E58" s="100" t="b">
        <v>0</v>
      </c>
      <c r="F58" s="205" t="s">
        <v>1330</v>
      </c>
      <c r="G58" s="74" t="b">
        <v>1</v>
      </c>
      <c r="H58" s="75" t="s">
        <v>1225</v>
      </c>
      <c r="I58" s="76" t="str">
        <f>IF(K58&gt;1,VLOOKUP(K58,DB!$A$4:$B$500,2,0),"")</f>
        <v>EX RON</v>
      </c>
      <c r="J58" s="77" t="str">
        <f>IF(L58&gt;1,VLOOKUP(L58,DB!$A$4:$B$500,2,0),"")</f>
        <v>WAHH</v>
      </c>
      <c r="K58" s="78" t="s">
        <v>7</v>
      </c>
      <c r="L58" s="74" t="s">
        <v>591</v>
      </c>
      <c r="M58" s="71" t="str">
        <f>IF(B58&gt;1,VLOOKUP(B58,DB!$D$4:$F$800,3,0),"")</f>
        <v>CITILINK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322</v>
      </c>
      <c r="C59" s="81" t="str">
        <f>IF(B59&gt;1,VLOOKUP(B59,DB!$D$4:$E$800,2,0),"")</f>
        <v>A 320</v>
      </c>
      <c r="D59" s="88" t="s">
        <v>7</v>
      </c>
      <c r="E59" s="101" t="b">
        <v>0</v>
      </c>
      <c r="F59" s="204" t="s">
        <v>1339</v>
      </c>
      <c r="G59" s="102" t="b">
        <v>1</v>
      </c>
      <c r="H59" s="85" t="s">
        <v>1247</v>
      </c>
      <c r="I59" s="86" t="str">
        <f>IF(K59&gt;1,VLOOKUP(K59,DB!$A$4:$B$500,2,0),"")</f>
        <v>EX RON</v>
      </c>
      <c r="J59" s="87" t="str">
        <f>IF(L59&gt;1,VLOOKUP(L59,DB!$A$4:$B$500,2,0),"")</f>
        <v>WARR</v>
      </c>
      <c r="K59" s="88" t="s">
        <v>7</v>
      </c>
      <c r="L59" s="84" t="s">
        <v>239</v>
      </c>
      <c r="M59" s="81" t="str">
        <f>IF(B59&gt;1,VLOOKUP(B59,DB!$D$4:$F$800,3,0),"")</f>
        <v>BATIK AIR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652</v>
      </c>
      <c r="C60" s="71" t="str">
        <f>IF(B60&gt;1,VLOOKUP(B60,DB!$D$4:$E$800,2,0),"")</f>
        <v>B 738</v>
      </c>
      <c r="D60" s="78" t="s">
        <v>7</v>
      </c>
      <c r="E60" s="104" t="b">
        <v>0</v>
      </c>
      <c r="F60" s="73">
        <v>0.26180555555555557</v>
      </c>
      <c r="G60" s="94" t="b">
        <v>1</v>
      </c>
      <c r="H60" s="75" t="s">
        <v>1248</v>
      </c>
      <c r="I60" s="76" t="str">
        <f>IF(K60&gt;1,VLOOKUP(K60,DB!$A$4:$B$500,2,0),"")</f>
        <v>EX RON</v>
      </c>
      <c r="J60" s="77" t="str">
        <f>IF(L60&gt;1,VLOOKUP(L60,DB!$A$4:$B$500,2,0),"")</f>
        <v>WIMM</v>
      </c>
      <c r="K60" s="78" t="s">
        <v>7</v>
      </c>
      <c r="L60" s="74" t="s">
        <v>77</v>
      </c>
      <c r="M60" s="71" t="str">
        <f>IF(B60&gt;1,VLOOKUP(B60,DB!$D$4:$F$800,3,0),"")</f>
        <v>GARUDA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309</v>
      </c>
      <c r="C61" s="81" t="str">
        <f>IF(B61&gt;1,VLOOKUP(B61,DB!$D$4:$E$800,2,0),"")</f>
        <v>A 320</v>
      </c>
      <c r="D61" s="88" t="s">
        <v>7</v>
      </c>
      <c r="E61" s="105" t="b">
        <v>0</v>
      </c>
      <c r="F61" s="83">
        <v>0.28680555555555554</v>
      </c>
      <c r="G61" s="92" t="b">
        <v>1</v>
      </c>
      <c r="H61" s="85" t="s">
        <v>1236</v>
      </c>
      <c r="I61" s="86" t="str">
        <f>IF(K61&gt;1,VLOOKUP(K61,DB!$A$4:$B$500,2,0),"")</f>
        <v>EX RON</v>
      </c>
      <c r="J61" s="87" t="str">
        <f>IF(L61&gt;1,VLOOKUP(L61,DB!$A$4:$B$500,2,0),"")</f>
        <v>WARA</v>
      </c>
      <c r="K61" s="88" t="s">
        <v>7</v>
      </c>
      <c r="L61" s="84" t="s">
        <v>298</v>
      </c>
      <c r="M61" s="81" t="str">
        <f>IF(B61&gt;1,VLOOKUP(B61,DB!$D$4:$F$800,3,0),"")</f>
        <v>BATIK AIR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317</v>
      </c>
      <c r="C62" s="71" t="str">
        <f>IF(B62&gt;1,VLOOKUP(B62,DB!$D$4:$E$800,2,0),"")</f>
        <v>A 320</v>
      </c>
      <c r="D62" s="111" t="s">
        <v>7</v>
      </c>
      <c r="E62" s="107" t="b">
        <v>0</v>
      </c>
      <c r="F62" s="108">
        <v>0.3736111111111111</v>
      </c>
      <c r="G62" s="109" t="b">
        <v>1</v>
      </c>
      <c r="H62" s="110" t="s">
        <v>1255</v>
      </c>
      <c r="I62" s="76" t="str">
        <f>IF(K62&gt;1,VLOOKUP(K62,DB!$A$4:$B$500,2,0),"")</f>
        <v>EX RON</v>
      </c>
      <c r="J62" s="77" t="str">
        <f>IF(L62&gt;1,VLOOKUP(L62,DB!$A$4:$B$500,2,0),"")</f>
        <v>WARR</v>
      </c>
      <c r="K62" s="111" t="s">
        <v>7</v>
      </c>
      <c r="L62" s="102" t="s">
        <v>243</v>
      </c>
      <c r="M62" s="71" t="str">
        <f>IF(B62&gt;1,VLOOKUP(B62,DB!$D$4:$F$800,3,0),"")</f>
        <v>BATIK AIR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743</v>
      </c>
      <c r="C63" s="81" t="str">
        <f>IF(B63&gt;1,VLOOKUP(B63,DB!$D$4:$E$800,2,0),"")</f>
        <v>B 733</v>
      </c>
      <c r="D63" s="88" t="s">
        <v>7</v>
      </c>
      <c r="E63" s="105" t="b">
        <v>0</v>
      </c>
      <c r="F63" s="83">
        <v>0.36180555555555555</v>
      </c>
      <c r="G63" s="92" t="b">
        <v>1</v>
      </c>
      <c r="H63" s="85" t="s">
        <v>1252</v>
      </c>
      <c r="I63" s="86" t="str">
        <f>IF(K63&gt;1,VLOOKUP(K63,DB!$A$4:$B$500,2,0),"")</f>
        <v/>
      </c>
      <c r="J63" s="84" t="s">
        <v>33</v>
      </c>
      <c r="K63" s="88"/>
      <c r="L63" s="84"/>
      <c r="M63" s="81" t="str">
        <f>IF(B63&gt;1,VLOOKUP(B63,DB!$D$4:$F$800,3,0),"")</f>
        <v>JAYAWIJAYA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886</v>
      </c>
      <c r="C64" s="71" t="str">
        <f>IF(B64&gt;1,VLOOKUP(B64,DB!$D$4:$E$800,2,0),"")</f>
        <v>B 733</v>
      </c>
      <c r="D64" s="78" t="s">
        <v>7</v>
      </c>
      <c r="E64" s="104" t="b">
        <v>0</v>
      </c>
      <c r="F64" s="73">
        <v>0.6159722222222223</v>
      </c>
      <c r="G64" s="94" t="b">
        <v>1</v>
      </c>
      <c r="H64" s="75" t="s">
        <v>1251</v>
      </c>
      <c r="I64" s="76" t="str">
        <f>IF(K64&gt;1,VLOOKUP(K64,DB!$A$4:$B$500,2,0),"")</f>
        <v>EX RON</v>
      </c>
      <c r="J64" s="74" t="s">
        <v>319</v>
      </c>
      <c r="K64" s="78" t="s">
        <v>7</v>
      </c>
      <c r="L64" s="74"/>
      <c r="M64" s="71" t="str">
        <f>IF(B64&gt;1,VLOOKUP(B64,DB!$D$4:$F$800,3,0),"")</f>
        <v>TRIGANA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756</v>
      </c>
      <c r="C65" s="81" t="str">
        <f>IF(B65&gt;1,VLOOKUP(B65,DB!$D$4:$E$800,2,0),"")</f>
        <v>BBJ</v>
      </c>
      <c r="D65" s="209" t="s">
        <v>1392</v>
      </c>
      <c r="E65" s="159" t="b">
        <v>1</v>
      </c>
      <c r="F65" s="83">
        <v>0.33819444444444446</v>
      </c>
      <c r="G65" s="92" t="b">
        <v>1</v>
      </c>
      <c r="H65" s="85" t="s">
        <v>1249</v>
      </c>
      <c r="I65" s="103" t="s">
        <v>1393</v>
      </c>
      <c r="J65" s="84" t="s">
        <v>1259</v>
      </c>
      <c r="K65" s="88"/>
      <c r="L65" s="84"/>
      <c r="M65" s="81" t="str">
        <f>IF(B65&gt;1,VLOOKUP(B65,DB!$D$4:$F$800,3,0),"")</f>
        <v>JIP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925</v>
      </c>
      <c r="C66" s="71" t="str">
        <f>IF(B66&gt;1,VLOOKUP(B66,DB!$D$4:$E$800,2,0),"")</f>
        <v>G VI</v>
      </c>
      <c r="D66" s="206" t="s">
        <v>1394</v>
      </c>
      <c r="E66" s="160" t="b">
        <v>1</v>
      </c>
      <c r="F66" s="205" t="s">
        <v>1395</v>
      </c>
      <c r="G66" s="94" t="b">
        <v>1</v>
      </c>
      <c r="H66" s="75" t="s">
        <v>1232</v>
      </c>
      <c r="I66" s="112" t="s">
        <v>1241</v>
      </c>
      <c r="J66" s="74" t="s">
        <v>1345</v>
      </c>
      <c r="K66" s="78"/>
      <c r="L66" s="74"/>
      <c r="M66" s="71" t="s">
        <v>1211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905</v>
      </c>
      <c r="C67" s="81" t="str">
        <f>IF(B67&gt;1,VLOOKUP(B67,DB!$D$4:$E$800,2,0),"")</f>
        <v>G V</v>
      </c>
      <c r="D67" s="209" t="s">
        <v>1396</v>
      </c>
      <c r="E67" s="159" t="b">
        <v>1</v>
      </c>
      <c r="F67" s="83">
        <v>0.29287754629331175</v>
      </c>
      <c r="G67" s="92" t="b">
        <v>1</v>
      </c>
      <c r="H67" s="85" t="s">
        <v>1216</v>
      </c>
      <c r="I67" s="103" t="s">
        <v>1242</v>
      </c>
      <c r="J67" s="84" t="s">
        <v>1373</v>
      </c>
      <c r="K67" s="88"/>
      <c r="L67" s="84"/>
      <c r="M67" s="81" t="s">
        <v>1211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34</v>
      </c>
      <c r="C68" s="71" t="str">
        <f>IF(B68&gt;1,VLOOKUP(B68,DB!$D$4:$E$800,2,0),"")</f>
        <v>B 733</v>
      </c>
      <c r="D68" s="207" t="s">
        <v>1397</v>
      </c>
      <c r="E68" s="161" t="b">
        <v>1</v>
      </c>
      <c r="F68" s="108">
        <v>0.34444444444444444</v>
      </c>
      <c r="G68" s="109" t="b">
        <v>1</v>
      </c>
      <c r="H68" s="110" t="s">
        <v>1253</v>
      </c>
      <c r="I68" s="112" t="s">
        <v>22</v>
      </c>
      <c r="J68" s="74" t="s">
        <v>52</v>
      </c>
      <c r="K68" s="111"/>
      <c r="L68" s="102"/>
      <c r="M68" s="71" t="str">
        <f>IF(B68&gt;1,VLOOKUP(B68,DB!$D$4:$F$800,3,0),"")</f>
        <v>AIRNESIA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880</v>
      </c>
      <c r="C69" s="81" t="str">
        <f>IF(B69&gt;1,VLOOKUP(B69,DB!$D$4:$E$800,2,0),"")</f>
        <v>B 733</v>
      </c>
      <c r="D69" s="209" t="s">
        <v>1398</v>
      </c>
      <c r="E69" s="159" t="b">
        <v>1</v>
      </c>
      <c r="F69" s="204" t="s">
        <v>1399</v>
      </c>
      <c r="G69" s="92" t="b">
        <v>1</v>
      </c>
      <c r="H69" s="85" t="s">
        <v>1254</v>
      </c>
      <c r="I69" s="86" t="str">
        <f>IF(K69&gt;1,VLOOKUP(K69,DB!$A$4:$B$500,2,0),"")</f>
        <v>WSSS</v>
      </c>
      <c r="J69" s="87" t="str">
        <f>IF(L69&gt;1,VLOOKUP(L69,DB!$A$4:$B$500,2,0),"")</f>
        <v>WALL</v>
      </c>
      <c r="K69" s="88" t="s">
        <v>104</v>
      </c>
      <c r="L69" s="84" t="s">
        <v>110</v>
      </c>
      <c r="M69" s="81" t="str">
        <f>IF(B69&gt;1,VLOOKUP(B69,DB!$D$4:$F$800,3,0),"")</f>
        <v>TRI MG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762</v>
      </c>
      <c r="C70" s="71" t="str">
        <f>IF(B70&gt;1,VLOOKUP(B70,DB!$D$4:$E$800,2,0),"")</f>
        <v>G IV</v>
      </c>
      <c r="D70" s="206" t="s">
        <v>1400</v>
      </c>
      <c r="E70" s="160" t="b">
        <v>1</v>
      </c>
      <c r="F70" s="205" t="s">
        <v>1401</v>
      </c>
      <c r="G70" s="94" t="b">
        <v>1</v>
      </c>
      <c r="H70" s="75" t="s">
        <v>1227</v>
      </c>
      <c r="I70" s="112" t="s">
        <v>1239</v>
      </c>
      <c r="J70" s="74" t="s">
        <v>1232</v>
      </c>
      <c r="K70" s="78"/>
      <c r="L70" s="74"/>
      <c r="M70" s="71" t="str">
        <f>IF(B70&gt;1,VLOOKUP(B70,DB!$D$4:$F$800,3,0),"")</f>
        <v>JIP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189</v>
      </c>
      <c r="C71" s="81" t="str">
        <f>IF(B71&gt;1,VLOOKUP(B71,DB!$D$4:$E$800,2,0),"")</f>
        <v>A 320</v>
      </c>
      <c r="D71" s="209" t="s">
        <v>1399</v>
      </c>
      <c r="E71" s="159" t="b">
        <v>1</v>
      </c>
      <c r="F71" s="83">
        <v>0.2969329513871344</v>
      </c>
      <c r="G71" s="92" t="b">
        <v>1</v>
      </c>
      <c r="H71" s="85" t="s">
        <v>1225</v>
      </c>
      <c r="I71" s="103" t="s">
        <v>1240</v>
      </c>
      <c r="J71" s="87" t="str">
        <f>IF(L71&gt;1,VLOOKUP(L71,DB!$A$4:$B$500,2,0),"")</f>
        <v>WIPP</v>
      </c>
      <c r="K71" s="88"/>
      <c r="L71" s="84" t="s">
        <v>188</v>
      </c>
      <c r="M71" s="81" t="str">
        <f>IF(B71&gt;1,VLOOKUP(B71,DB!$D$4:$F$800,3,0),"")</f>
        <v>BATIK AIR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307</v>
      </c>
      <c r="C72" s="71" t="str">
        <f>IF(B72&gt;1,VLOOKUP(B72,DB!$D$4:$E$800,2,0),"")</f>
        <v>A 320</v>
      </c>
      <c r="D72" s="207" t="s">
        <v>1402</v>
      </c>
      <c r="E72" s="161" t="b">
        <v>1</v>
      </c>
      <c r="F72" s="108">
        <v>0.40694444444444444</v>
      </c>
      <c r="G72" s="109" t="b">
        <v>1</v>
      </c>
      <c r="H72" s="110" t="s">
        <v>1229</v>
      </c>
      <c r="I72" s="76" t="str">
        <f>IF(K72&gt;1,VLOOKUP(K72,DB!$A$4:$B$500,2,0),"")</f>
        <v>WARR</v>
      </c>
      <c r="J72" s="77" t="str">
        <f>IF(L72&gt;1,VLOOKUP(L72,DB!$A$4:$B$500,2,0),"")</f>
        <v>WAHS</v>
      </c>
      <c r="K72" s="111" t="s">
        <v>235</v>
      </c>
      <c r="L72" s="102" t="s">
        <v>289</v>
      </c>
      <c r="M72" s="71" t="str">
        <f>IF(B72&gt;1,VLOOKUP(B72,DB!$D$4:$F$800,3,0),"")</f>
        <v>BATIK AIR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762</v>
      </c>
      <c r="C73" s="81" t="str">
        <f>IF(B73&gt;1,VLOOKUP(B73,DB!$D$4:$E$800,2,0),"")</f>
        <v>G IV</v>
      </c>
      <c r="D73" s="209" t="s">
        <v>1399</v>
      </c>
      <c r="E73" s="159" t="b">
        <v>1</v>
      </c>
      <c r="F73" s="83">
        <v>0.29572131944587454</v>
      </c>
      <c r="G73" s="92" t="b">
        <v>1</v>
      </c>
      <c r="H73" s="85" t="s">
        <v>1232</v>
      </c>
      <c r="I73" s="103" t="s">
        <v>1227</v>
      </c>
      <c r="J73" s="84" t="s">
        <v>22</v>
      </c>
      <c r="K73" s="88"/>
      <c r="L73" s="84"/>
      <c r="M73" s="81" t="str">
        <f>IF(B73&gt;1,VLOOKUP(B73,DB!$D$4:$F$800,3,0),"")</f>
        <v>JIP</v>
      </c>
      <c r="N73" s="89" t="s">
        <v>1403</v>
      </c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311</v>
      </c>
      <c r="C74" s="71" t="str">
        <f>IF(B74&gt;1,VLOOKUP(B74,DB!$D$4:$E$800,2,0),"")</f>
        <v>A 320</v>
      </c>
      <c r="D74" s="72">
        <v>0.2798611111111111</v>
      </c>
      <c r="E74" s="160" t="b">
        <v>1</v>
      </c>
      <c r="F74" s="73">
        <v>0.35</v>
      </c>
      <c r="G74" s="94" t="b">
        <v>1</v>
      </c>
      <c r="H74" s="75" t="s">
        <v>1247</v>
      </c>
      <c r="I74" s="112" t="s">
        <v>1226</v>
      </c>
      <c r="J74" s="77" t="str">
        <f>IF(L74&gt;1,VLOOKUP(L74,DB!$A$4:$B$500,2,0),"")</f>
        <v>WAHI</v>
      </c>
      <c r="K74" s="78" t="s">
        <v>7</v>
      </c>
      <c r="L74" s="74" t="s">
        <v>268</v>
      </c>
      <c r="M74" s="71" t="str">
        <f>IF(B74&gt;1,VLOOKUP(B74,DB!$D$4:$F$800,3,0),"")</f>
        <v>BATIK AIR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540</v>
      </c>
      <c r="C75" s="81" t="str">
        <f>IF(B75&gt;1,VLOOKUP(B75,DB!$D$4:$E$800,2,0),"")</f>
        <v>ATR 72</v>
      </c>
      <c r="D75" s="82">
        <v>0.31335487268370343</v>
      </c>
      <c r="E75" s="159" t="b">
        <v>1</v>
      </c>
      <c r="F75" s="83">
        <v>0.33819444444444446</v>
      </c>
      <c r="G75" s="92" t="b">
        <v>1</v>
      </c>
      <c r="H75" s="85" t="s">
        <v>1248</v>
      </c>
      <c r="I75" s="86" t="str">
        <f>IF(K75&gt;1,VLOOKUP(K75,DB!$A$4:$B$500,2,0),"")</f>
        <v>WAHH</v>
      </c>
      <c r="J75" s="87" t="str">
        <f>IF(L75&gt;1,VLOOKUP(L75,DB!$A$4:$B$500,2,0),"")</f>
        <v>WAHH</v>
      </c>
      <c r="K75" s="88" t="s">
        <v>479</v>
      </c>
      <c r="L75" s="84" t="s">
        <v>482</v>
      </c>
      <c r="M75" s="81" t="str">
        <f>IF(B75&gt;1,VLOOKUP(B75,DB!$D$4:$F$800,3,0),"")</f>
        <v>FLY JAYA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173</v>
      </c>
      <c r="C76" s="71" t="str">
        <f>IF(B76&gt;1,VLOOKUP(B76,DB!$D$4:$E$800,2,0),"")</f>
        <v>A 320</v>
      </c>
      <c r="D76" s="72">
        <v>0.33402777777777776</v>
      </c>
      <c r="E76" s="160" t="b">
        <v>1</v>
      </c>
      <c r="F76" s="73">
        <v>0.38333333333333336</v>
      </c>
      <c r="G76" s="94" t="b">
        <v>1</v>
      </c>
      <c r="H76" s="75" t="s">
        <v>1246</v>
      </c>
      <c r="I76" s="76" t="str">
        <f>IF(K76&gt;1,VLOOKUP(K76,DB!$A$4:$B$500,2,0),"")</f>
        <v>WIBB</v>
      </c>
      <c r="J76" s="77" t="str">
        <f>IF(L76&gt;1,VLOOKUP(L76,DB!$A$4:$B$500,2,0),"")</f>
        <v>WADD</v>
      </c>
      <c r="K76" s="78" t="s">
        <v>211</v>
      </c>
      <c r="L76" s="74" t="s">
        <v>223</v>
      </c>
      <c r="M76" s="71" t="str">
        <f>IF(B76&gt;1,VLOOKUP(B76,DB!$D$4:$F$800,3,0),"")</f>
        <v>BATIK AIR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305</v>
      </c>
      <c r="C77" s="81" t="str">
        <f>IF(B77&gt;1,VLOOKUP(B77,DB!$D$4:$E$800,2,0),"")</f>
        <v>A 320</v>
      </c>
      <c r="D77" s="82">
        <v>0.3298611111111111</v>
      </c>
      <c r="E77" s="159" t="b">
        <v>1</v>
      </c>
      <c r="F77" s="83">
        <v>0.3625</v>
      </c>
      <c r="G77" s="92" t="b">
        <v>1</v>
      </c>
      <c r="H77" s="85" t="s">
        <v>1225</v>
      </c>
      <c r="I77" s="86" t="str">
        <f>IF(K77&gt;1,VLOOKUP(K77,DB!$A$4:$B$500,2,0),"")</f>
        <v>WIPP</v>
      </c>
      <c r="J77" s="87" t="str">
        <f>IF(L77&gt;1,VLOOKUP(L77,DB!$A$4:$B$500,2,0),"")</f>
        <v>WAHQ</v>
      </c>
      <c r="K77" s="88" t="s">
        <v>194</v>
      </c>
      <c r="L77" s="84" t="s">
        <v>181</v>
      </c>
      <c r="M77" s="81" t="str">
        <f>IF(B77&gt;1,VLOOKUP(B77,DB!$D$4:$F$800,3,0),"")</f>
        <v>BATIK AIR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1059</v>
      </c>
      <c r="C78" s="71" t="str">
        <f>IF(B78&gt;1,VLOOKUP(B78,DB!$D$4:$E$800,2,0),"")</f>
        <v>C 208</v>
      </c>
      <c r="D78" s="72">
        <v>0.33819444444444446</v>
      </c>
      <c r="E78" s="160" t="b">
        <v>1</v>
      </c>
      <c r="F78" s="73">
        <v>0.6555555555555556</v>
      </c>
      <c r="G78" s="94" t="b">
        <v>1</v>
      </c>
      <c r="H78" s="75" t="s">
        <v>1224</v>
      </c>
      <c r="I78" s="112" t="s">
        <v>1238</v>
      </c>
      <c r="J78" s="74" t="s">
        <v>1238</v>
      </c>
      <c r="K78" s="78"/>
      <c r="L78" s="74"/>
      <c r="M78" s="71" t="s">
        <v>810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322</v>
      </c>
      <c r="C79" s="81" t="str">
        <f>IF(B79&gt;1,VLOOKUP(B79,DB!$D$4:$E$800,2,0),"")</f>
        <v>A 320</v>
      </c>
      <c r="D79" s="82">
        <v>0.3645833333333333</v>
      </c>
      <c r="E79" s="159" t="b">
        <v>1</v>
      </c>
      <c r="F79" s="83">
        <v>0.39791666666666664</v>
      </c>
      <c r="G79" s="92" t="b">
        <v>1</v>
      </c>
      <c r="H79" s="85" t="s">
        <v>1247</v>
      </c>
      <c r="I79" s="86" t="str">
        <f>IF(K79&gt;1,VLOOKUP(K79,DB!$A$4:$B$500,2,0),"")</f>
        <v>WARR</v>
      </c>
      <c r="J79" s="87" t="str">
        <f>IF(L79&gt;1,VLOOKUP(L79,DB!$A$4:$B$500,2,0),"")</f>
        <v>WARR</v>
      </c>
      <c r="K79" s="88" t="s">
        <v>237</v>
      </c>
      <c r="L79" s="84" t="s">
        <v>251</v>
      </c>
      <c r="M79" s="81" t="str">
        <f>IF(B79&gt;1,VLOOKUP(B79,DB!$D$4:$F$800,3,0),"")</f>
        <v>BATIK AIR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756</v>
      </c>
      <c r="C80" s="71" t="str">
        <f>IF(B80&gt;1,VLOOKUP(B80,DB!$D$4:$E$800,2,0),"")</f>
        <v>BBJ</v>
      </c>
      <c r="D80" s="72">
        <v>0.3451388888888889</v>
      </c>
      <c r="E80" s="160" t="b">
        <v>1</v>
      </c>
      <c r="F80" s="73">
        <v>0.42916666666666664</v>
      </c>
      <c r="G80" s="94" t="b">
        <v>1</v>
      </c>
      <c r="H80" s="75" t="s">
        <v>1259</v>
      </c>
      <c r="I80" s="112" t="s">
        <v>1249</v>
      </c>
      <c r="J80" s="74" t="s">
        <v>1404</v>
      </c>
      <c r="K80" s="78"/>
      <c r="L80" s="74"/>
      <c r="M80" s="71" t="str">
        <f>IF(B80&gt;1,VLOOKUP(B80,DB!$D$4:$F$800,3,0),"")</f>
        <v>JIP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892</v>
      </c>
      <c r="C81" s="81" t="str">
        <f>IF(B81&gt;1,VLOOKUP(B81,DB!$D$4:$E$800,2,0),"")</f>
        <v>B 733</v>
      </c>
      <c r="D81" s="82">
        <v>0.3715277777777778</v>
      </c>
      <c r="E81" s="159" t="b">
        <v>1</v>
      </c>
      <c r="F81" s="83">
        <v>0.43680555555555556</v>
      </c>
      <c r="G81" s="92" t="b">
        <v>1</v>
      </c>
      <c r="H81" s="85" t="s">
        <v>1254</v>
      </c>
      <c r="I81" s="86" t="str">
        <f>IF(K81&gt;1,VLOOKUP(K81,DB!$A$4:$B$500,2,0),"")</f>
        <v>WAAA</v>
      </c>
      <c r="J81" s="87" t="str">
        <f>IF(L81&gt;1,VLOOKUP(L81,DB!$A$4:$B$500,2,0),"")</f>
        <v>WAGG</v>
      </c>
      <c r="K81" s="88" t="s">
        <v>370</v>
      </c>
      <c r="L81" s="84" t="s">
        <v>340</v>
      </c>
      <c r="M81" s="81" t="str">
        <f>IF(B81&gt;1,VLOOKUP(B81,DB!$D$4:$F$800,3,0),"")</f>
        <v>TRIGANA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828</v>
      </c>
      <c r="C82" s="71" t="str">
        <f>IF(B82&gt;1,VLOOKUP(B82,DB!$D$4:$E$800,2,0),"")</f>
        <v>C 208</v>
      </c>
      <c r="D82" s="72">
        <v>0.3993055555555556</v>
      </c>
      <c r="E82" s="160" t="b">
        <v>1</v>
      </c>
      <c r="F82" s="73">
        <v>0.4215277777777778</v>
      </c>
      <c r="G82" s="94" t="b">
        <v>1</v>
      </c>
      <c r="H82" s="75" t="s">
        <v>1256</v>
      </c>
      <c r="I82" s="76" t="str">
        <f>IF(K82&gt;1,VLOOKUP(K82,DB!$A$4:$B$500,2,0),"")</f>
        <v>WICC</v>
      </c>
      <c r="J82" s="77" t="str">
        <f>IF(L82&gt;1,VLOOKUP(L82,DB!$A$4:$B$500,2,0),"")</f>
        <v>WICN</v>
      </c>
      <c r="K82" s="78" t="s">
        <v>670</v>
      </c>
      <c r="L82" s="74" t="s">
        <v>672</v>
      </c>
      <c r="M82" s="71" t="str">
        <f>IF(B82&gt;1,VLOOKUP(B82,DB!$D$4:$F$800,3,0),"")</f>
        <v>SUSI AIR</v>
      </c>
      <c r="N82" s="114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189</v>
      </c>
      <c r="C83" s="81" t="str">
        <f>IF(B83&gt;1,VLOOKUP(B83,DB!$D$4:$E$800,2,0),"")</f>
        <v>A 320</v>
      </c>
      <c r="D83" s="82">
        <v>0.41875</v>
      </c>
      <c r="E83" s="159" t="b">
        <v>1</v>
      </c>
      <c r="F83" s="83">
        <v>0.44722222222222224</v>
      </c>
      <c r="G83" s="92" t="b">
        <v>1</v>
      </c>
      <c r="H83" s="85" t="s">
        <v>1246</v>
      </c>
      <c r="I83" s="86" t="str">
        <f>IF(K83&gt;1,VLOOKUP(K83,DB!$A$4:$B$500,2,0),"")</f>
        <v>WIPP</v>
      </c>
      <c r="J83" s="87" t="str">
        <f>IF(L83&gt;1,VLOOKUP(L83,DB!$A$4:$B$500,2,0),"")</f>
        <v>WAHQ</v>
      </c>
      <c r="K83" s="88" t="s">
        <v>190</v>
      </c>
      <c r="L83" s="84" t="s">
        <v>264</v>
      </c>
      <c r="M83" s="81" t="str">
        <f>IF(B83&gt;1,VLOOKUP(B83,DB!$D$4:$F$800,3,0),"")</f>
        <v>BATIK AIR</v>
      </c>
      <c r="N83" s="96"/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510</v>
      </c>
      <c r="C84" s="71" t="str">
        <f>IF(B84&gt;1,VLOOKUP(B84,DB!$D$4:$E$800,2,0),"")</f>
        <v>ATR 72</v>
      </c>
      <c r="D84" s="72">
        <v>0.4388888888888889</v>
      </c>
      <c r="E84" s="160" t="b">
        <v>1</v>
      </c>
      <c r="F84" s="73">
        <v>0.4625</v>
      </c>
      <c r="G84" s="94" t="b">
        <v>1</v>
      </c>
      <c r="H84" s="75" t="s">
        <v>1225</v>
      </c>
      <c r="I84" s="76" t="str">
        <f>IF(K84&gt;1,VLOOKUP(K84,DB!$A$4:$B$500,2,0),"")</f>
        <v>WAHH</v>
      </c>
      <c r="J84" s="77" t="str">
        <f>IF(L84&gt;1,VLOOKUP(L84,DB!$A$4:$B$500,2,0),"")</f>
        <v>WAHH</v>
      </c>
      <c r="K84" s="78" t="s">
        <v>593</v>
      </c>
      <c r="L84" s="74" t="s">
        <v>599</v>
      </c>
      <c r="M84" s="71" t="str">
        <f>IF(B84&gt;1,VLOOKUP(B84,DB!$D$4:$F$800,3,0),"")</f>
        <v>CITILINK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309</v>
      </c>
      <c r="C85" s="81" t="str">
        <f>IF(B85&gt;1,VLOOKUP(B85,DB!$D$4:$E$800,2,0),"")</f>
        <v>A 320</v>
      </c>
      <c r="D85" s="82">
        <v>0.43472222222222223</v>
      </c>
      <c r="E85" s="159" t="b">
        <v>1</v>
      </c>
      <c r="F85" s="83">
        <v>0.46597222222222223</v>
      </c>
      <c r="G85" s="92" t="b">
        <v>1</v>
      </c>
      <c r="H85" s="85" t="s">
        <v>1247</v>
      </c>
      <c r="I85" s="86" t="str">
        <f>IF(K85&gt;1,VLOOKUP(K85,DB!$A$4:$B$500,2,0),"")</f>
        <v>WARA</v>
      </c>
      <c r="J85" s="87" t="str">
        <f>IF(L85&gt;1,VLOOKUP(L85,DB!$A$4:$B$500,2,0),"")</f>
        <v>WARA</v>
      </c>
      <c r="K85" s="88" t="s">
        <v>295</v>
      </c>
      <c r="L85" s="84" t="s">
        <v>302</v>
      </c>
      <c r="M85" s="81" t="str">
        <f>IF(B85&gt;1,VLOOKUP(B85,DB!$D$4:$F$800,3,0),"")</f>
        <v>BATIK AIR</v>
      </c>
      <c r="N85" s="89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780</v>
      </c>
      <c r="C86" s="71" t="str">
        <f>IF(B86&gt;1,VLOOKUP(B86,DB!$D$4:$E$800,2,0),"")</f>
        <v>B 738</v>
      </c>
      <c r="D86" s="72">
        <v>0.42430555555555555</v>
      </c>
      <c r="E86" s="160" t="b">
        <v>1</v>
      </c>
      <c r="F86" s="73">
        <v>0.55625</v>
      </c>
      <c r="G86" s="94" t="b">
        <v>1</v>
      </c>
      <c r="H86" s="75" t="s">
        <v>1232</v>
      </c>
      <c r="I86" s="112" t="s">
        <v>1228</v>
      </c>
      <c r="J86" s="74" t="s">
        <v>70</v>
      </c>
      <c r="K86" s="78"/>
      <c r="L86" s="74"/>
      <c r="M86" s="71" t="str">
        <f>IF(B86&gt;1,VLOOKUP(B86,DB!$D$4:$F$800,3,0),"")</f>
        <v>POLICE</v>
      </c>
      <c r="N86" s="13" t="s">
        <v>1368</v>
      </c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745</v>
      </c>
      <c r="C87" s="81" t="str">
        <f>IF(B87&gt;1,VLOOKUP(B87,DB!$D$4:$E$800,2,0),"")</f>
        <v>G IV</v>
      </c>
      <c r="D87" s="82">
        <v>0.44375</v>
      </c>
      <c r="E87" s="159" t="b">
        <v>1</v>
      </c>
      <c r="F87" s="83">
        <v>0.5005216203717282</v>
      </c>
      <c r="G87" s="92" t="b">
        <v>1</v>
      </c>
      <c r="H87" s="85" t="s">
        <v>1249</v>
      </c>
      <c r="I87" s="103" t="s">
        <v>423</v>
      </c>
      <c r="J87" s="84" t="s">
        <v>82</v>
      </c>
      <c r="K87" s="88" t="s">
        <v>1298</v>
      </c>
      <c r="L87" s="84" t="s">
        <v>1298</v>
      </c>
      <c r="M87" s="81" t="str">
        <f>IF(B87&gt;1,VLOOKUP(B87,DB!$D$4:$F$800,3,0),"")</f>
        <v>JETSET</v>
      </c>
      <c r="N87" s="89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880</v>
      </c>
      <c r="C88" s="71" t="str">
        <f>IF(B88&gt;1,VLOOKUP(B88,DB!$D$4:$E$800,2,0),"")</f>
        <v>B 733</v>
      </c>
      <c r="D88" s="106">
        <v>0.48541666666666666</v>
      </c>
      <c r="E88" s="161" t="b">
        <v>1</v>
      </c>
      <c r="F88" s="108">
        <v>0.6715277777777777</v>
      </c>
      <c r="G88" s="109" t="b">
        <v>1</v>
      </c>
      <c r="H88" s="110" t="s">
        <v>1254</v>
      </c>
      <c r="I88" s="76" t="str">
        <f>IF(K88&gt;1,VLOOKUP(K88,DB!$A$4:$B$500,2,0),"")</f>
        <v>WALL</v>
      </c>
      <c r="J88" s="77" t="str">
        <f>IF(L88&gt;1,VLOOKUP(L88,DB!$A$4:$B$500,2,0),"")</f>
        <v>WALL</v>
      </c>
      <c r="K88" s="111" t="s">
        <v>107</v>
      </c>
      <c r="L88" s="102" t="s">
        <v>114</v>
      </c>
      <c r="M88" s="71" t="str">
        <f>IF(B88&gt;1,VLOOKUP(B88,DB!$D$4:$F$800,3,0),"")</f>
        <v>TRI MG</v>
      </c>
      <c r="N88" s="115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311</v>
      </c>
      <c r="C89" s="81" t="str">
        <f>IF(B89&gt;1,VLOOKUP(B89,DB!$D$4:$E$800,2,0),"")</f>
        <v>A 320</v>
      </c>
      <c r="D89" s="82">
        <v>0.48125</v>
      </c>
      <c r="E89" s="159" t="b">
        <v>1</v>
      </c>
      <c r="F89" s="83">
        <v>0.5166666666666667</v>
      </c>
      <c r="G89" s="92" t="b">
        <v>1</v>
      </c>
      <c r="H89" s="85" t="s">
        <v>1229</v>
      </c>
      <c r="I89" s="86" t="str">
        <f>IF(K89&gt;1,VLOOKUP(K89,DB!$A$4:$B$500,2,0),"")</f>
        <v>WAHI</v>
      </c>
      <c r="J89" s="87" t="str">
        <f>IF(L89&gt;1,VLOOKUP(L89,DB!$A$4:$B$500,2,0),"")</f>
        <v>WARR</v>
      </c>
      <c r="K89" s="88" t="s">
        <v>278</v>
      </c>
      <c r="L89" s="84" t="s">
        <v>247</v>
      </c>
      <c r="M89" s="81" t="str">
        <f>IF(B89&gt;1,VLOOKUP(B89,DB!$D$4:$F$800,3,0),"")</f>
        <v>BATIK AIR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305</v>
      </c>
      <c r="C90" s="71" t="str">
        <f>IF(B90&gt;1,VLOOKUP(B90,DB!$D$4:$E$800,2,0),"")</f>
        <v>A 320</v>
      </c>
      <c r="D90" s="72">
        <v>0.48819444444444443</v>
      </c>
      <c r="E90" s="160" t="b">
        <v>1</v>
      </c>
      <c r="F90" s="73">
        <v>0.5264636458305176</v>
      </c>
      <c r="G90" s="94" t="b">
        <v>1</v>
      </c>
      <c r="H90" s="75" t="s">
        <v>1246</v>
      </c>
      <c r="I90" s="76" t="str">
        <f>IF(K90&gt;1,VLOOKUP(K90,DB!$A$4:$B$500,2,0),"")</f>
        <v>WAHQ</v>
      </c>
      <c r="J90" s="77" t="str">
        <f>IF(L90&gt;1,VLOOKUP(L90,DB!$A$4:$B$500,2,0),"")</f>
        <v>WAHI</v>
      </c>
      <c r="K90" s="78" t="s">
        <v>178</v>
      </c>
      <c r="L90" s="74" t="s">
        <v>276</v>
      </c>
      <c r="M90" s="71" t="str">
        <f>IF(B90&gt;1,VLOOKUP(B90,DB!$D$4:$F$800,3,0),"")</f>
        <v>BATIK AIR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407</v>
      </c>
      <c r="C91" s="81" t="str">
        <f>IF(B91&gt;1,VLOOKUP(B91,DB!$D$4:$E$800,2,0),"")</f>
        <v>A 320</v>
      </c>
      <c r="D91" s="82">
        <v>0.4909722222222222</v>
      </c>
      <c r="E91" s="159" t="b">
        <v>1</v>
      </c>
      <c r="F91" s="83">
        <v>0.5291666666666667</v>
      </c>
      <c r="G91" s="92" t="b">
        <v>1</v>
      </c>
      <c r="H91" s="85" t="s">
        <v>1247</v>
      </c>
      <c r="I91" s="86" t="str">
        <f>IF(K91&gt;1,VLOOKUP(K91,DB!$A$4:$B$500,2,0),"")</f>
        <v>WIMN</v>
      </c>
      <c r="J91" s="87" t="str">
        <f>IF(L91&gt;1,VLOOKUP(L91,DB!$A$4:$B$500,2,0),"")</f>
        <v>WARA</v>
      </c>
      <c r="K91" s="88" t="s">
        <v>497</v>
      </c>
      <c r="L91" s="84" t="s">
        <v>555</v>
      </c>
      <c r="M91" s="81" t="str">
        <f>IF(B91&gt;1,VLOOKUP(B91,DB!$D$4:$F$800,3,0),"")</f>
        <v>CITILINK</v>
      </c>
      <c r="N91" s="96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652</v>
      </c>
      <c r="C92" s="71" t="str">
        <f>IF(B92&gt;1,VLOOKUP(B92,DB!$D$4:$E$800,2,0),"")</f>
        <v>B 738</v>
      </c>
      <c r="D92" s="72">
        <v>0.49444444444444446</v>
      </c>
      <c r="E92" s="160" t="b">
        <v>1</v>
      </c>
      <c r="F92" s="73">
        <v>0.5354166666666667</v>
      </c>
      <c r="G92" s="94" t="b">
        <v>1</v>
      </c>
      <c r="H92" s="75" t="s">
        <v>1248</v>
      </c>
      <c r="I92" s="76" t="str">
        <f>IF(K92&gt;1,VLOOKUP(K92,DB!$A$4:$B$500,2,0),"")</f>
        <v>WIMM</v>
      </c>
      <c r="J92" s="77" t="str">
        <f>IF(L92&gt;1,VLOOKUP(L92,DB!$A$4:$B$500,2,0),"")</f>
        <v>WARR</v>
      </c>
      <c r="K92" s="78" t="s">
        <v>79</v>
      </c>
      <c r="L92" s="74" t="s">
        <v>81</v>
      </c>
      <c r="M92" s="71" t="str">
        <f>IF(B92&gt;1,VLOOKUP(B92,DB!$D$4:$F$800,3,0),"")</f>
        <v>GARUDA</v>
      </c>
      <c r="N92" s="79"/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1154</v>
      </c>
      <c r="C93" s="81" t="s">
        <v>1155</v>
      </c>
      <c r="D93" s="82">
        <v>0.5395833333333333</v>
      </c>
      <c r="E93" s="159" t="b">
        <v>1</v>
      </c>
      <c r="F93" s="83"/>
      <c r="G93" s="92" t="b">
        <v>0</v>
      </c>
      <c r="H93" s="85" t="s">
        <v>1256</v>
      </c>
      <c r="I93" s="103" t="s">
        <v>1405</v>
      </c>
      <c r="J93" s="87" t="str">
        <f>IF(L93&gt;1,VLOOKUP(L93,DB!$A$4:$B$500,2,0),"")</f>
        <v/>
      </c>
      <c r="K93" s="88"/>
      <c r="L93" s="84"/>
      <c r="M93" s="81" t="s">
        <v>1211</v>
      </c>
      <c r="N93" s="96"/>
      <c r="O93" s="84" t="str">
        <f t="shared" si="1"/>
        <v>RON</v>
      </c>
      <c r="Q93" s="1" t="str">
        <f t="shared" si="2"/>
        <v>A0</v>
      </c>
      <c r="R93" s="1" t="str">
        <f t="shared" si="3"/>
        <v>RON</v>
      </c>
      <c r="S93" s="1" t="str">
        <f t="shared" si="4"/>
        <v>CIRRUS 22</v>
      </c>
      <c r="T93" s="1" t="str">
        <f t="shared" si="5"/>
        <v>N-64RU</v>
      </c>
      <c r="U93" s="1" t="str">
        <f t="shared" si="6"/>
        <v>AFM</v>
      </c>
    </row>
    <row r="94" ht="15.75" customHeight="1">
      <c r="A94" s="71">
        <v>77.0</v>
      </c>
      <c r="B94" s="71" t="s">
        <v>968</v>
      </c>
      <c r="C94" s="71" t="str">
        <f>IF(B94&gt;1,VLOOKUP(B94,DB!$D$4:$E$800,2,0),"")</f>
        <v>HK 850</v>
      </c>
      <c r="D94" s="72">
        <v>0.48125</v>
      </c>
      <c r="E94" s="160" t="b">
        <v>1</v>
      </c>
      <c r="F94" s="73">
        <v>0.5652777777777778</v>
      </c>
      <c r="G94" s="94" t="b">
        <v>1</v>
      </c>
      <c r="H94" s="75" t="s">
        <v>1216</v>
      </c>
      <c r="I94" s="112" t="s">
        <v>1215</v>
      </c>
      <c r="J94" s="74" t="s">
        <v>33</v>
      </c>
      <c r="K94" s="78"/>
      <c r="L94" s="74"/>
      <c r="M94" s="71" t="s">
        <v>1214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324</v>
      </c>
      <c r="C95" s="81" t="str">
        <f>IF(B95&gt;1,VLOOKUP(B95,DB!$D$4:$E$800,2,0),"")</f>
        <v>A 320</v>
      </c>
      <c r="D95" s="82">
        <v>0.525625497684814</v>
      </c>
      <c r="E95" s="159" t="b">
        <v>1</v>
      </c>
      <c r="F95" s="83">
        <v>0.5895833333333333</v>
      </c>
      <c r="G95" s="92" t="b">
        <v>1</v>
      </c>
      <c r="H95" s="85" t="s">
        <v>1229</v>
      </c>
      <c r="I95" s="86" t="str">
        <f>IF(K95&gt;1,VLOOKUP(K95,DB!$A$4:$B$500,2,0),"")</f>
        <v>WARR</v>
      </c>
      <c r="J95" s="87" t="str">
        <f>IF(L95&gt;1,VLOOKUP(L95,DB!$A$4:$B$500,2,0),"")</f>
        <v>WIPP</v>
      </c>
      <c r="K95" s="88" t="s">
        <v>249</v>
      </c>
      <c r="L95" s="84" t="s">
        <v>183</v>
      </c>
      <c r="M95" s="81" t="str">
        <f>IF(B95&gt;1,VLOOKUP(B95,DB!$D$4:$F$800,3,0),"")</f>
        <v>BATIK AIR</v>
      </c>
      <c r="N95" s="96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804</v>
      </c>
      <c r="C96" s="71" t="str">
        <f>IF(B96&gt;1,VLOOKUP(B96,DB!$D$4:$E$800,2,0),"")</f>
        <v>AW 139</v>
      </c>
      <c r="D96" s="72">
        <v>0.5131944444444444</v>
      </c>
      <c r="E96" s="160" t="b">
        <v>1</v>
      </c>
      <c r="F96" s="73">
        <v>0.5145833333333333</v>
      </c>
      <c r="G96" s="94" t="b">
        <v>1</v>
      </c>
      <c r="H96" s="75" t="s">
        <v>1250</v>
      </c>
      <c r="I96" s="112" t="s">
        <v>1382</v>
      </c>
      <c r="J96" s="74" t="s">
        <v>1218</v>
      </c>
      <c r="K96" s="78"/>
      <c r="L96" s="74"/>
      <c r="M96" s="71" t="str">
        <f>IF(B96&gt;1,VLOOKUP(B96,DB!$D$4:$F$800,3,0),"")</f>
        <v>PREMI</v>
      </c>
      <c r="N96" s="79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307</v>
      </c>
      <c r="C97" s="81" t="str">
        <f>IF(B97&gt;1,VLOOKUP(B97,DB!$D$4:$E$800,2,0),"")</f>
        <v>A 320</v>
      </c>
      <c r="D97" s="82">
        <v>0.5219533680501627</v>
      </c>
      <c r="E97" s="159" t="b">
        <v>1</v>
      </c>
      <c r="F97" s="83">
        <v>0.55625</v>
      </c>
      <c r="G97" s="92" t="b">
        <v>1</v>
      </c>
      <c r="H97" s="85" t="s">
        <v>1225</v>
      </c>
      <c r="I97" s="86" t="str">
        <f>IF(K97&gt;1,VLOOKUP(K97,DB!$A$4:$B$500,2,0),"")</f>
        <v>WAHS</v>
      </c>
      <c r="J97" s="87" t="str">
        <f>IF(L97&gt;1,VLOOKUP(L97,DB!$A$4:$B$500,2,0),"")</f>
        <v>WIMM</v>
      </c>
      <c r="K97" s="88" t="s">
        <v>287</v>
      </c>
      <c r="L97" s="84" t="s">
        <v>172</v>
      </c>
      <c r="M97" s="81" t="str">
        <f>IF(B97&gt;1,VLOOKUP(B97,DB!$D$4:$F$800,3,0),"")</f>
        <v>BATIK AIR</v>
      </c>
      <c r="N97" s="96"/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828</v>
      </c>
      <c r="C98" s="71" t="str">
        <f>IF(B98&gt;1,VLOOKUP(B98,DB!$D$4:$E$800,2,0),"")</f>
        <v>C 208</v>
      </c>
      <c r="D98" s="72">
        <v>0.5284722222222222</v>
      </c>
      <c r="E98" s="160" t="b">
        <v>1</v>
      </c>
      <c r="F98" s="73">
        <v>0.5576388888888889</v>
      </c>
      <c r="G98" s="94" t="b">
        <v>1</v>
      </c>
      <c r="H98" s="75" t="s">
        <v>1256</v>
      </c>
      <c r="I98" s="76" t="str">
        <f>IF(K98&gt;1,VLOOKUP(K98,DB!$A$4:$B$500,2,0),"")</f>
        <v>WICN</v>
      </c>
      <c r="J98" s="77" t="str">
        <f>IF(L98&gt;1,VLOOKUP(L98,DB!$A$4:$B$500,2,0),"")</f>
        <v>WICC</v>
      </c>
      <c r="K98" s="78" t="s">
        <v>674</v>
      </c>
      <c r="L98" s="74" t="s">
        <v>668</v>
      </c>
      <c r="M98" s="71" t="str">
        <f>IF(B98&gt;1,VLOOKUP(B98,DB!$D$4:$F$800,3,0),"")</f>
        <v>SUSI AIR</v>
      </c>
      <c r="N98" s="13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322</v>
      </c>
      <c r="C99" s="81" t="str">
        <f>IF(B99&gt;1,VLOOKUP(B99,DB!$D$4:$E$800,2,0),"")</f>
        <v>A 320</v>
      </c>
      <c r="D99" s="82">
        <v>0.5451388888888888</v>
      </c>
      <c r="E99" s="159" t="b">
        <v>1</v>
      </c>
      <c r="F99" s="83">
        <v>0.5847222222222223</v>
      </c>
      <c r="G99" s="92" t="b">
        <v>1</v>
      </c>
      <c r="H99" s="85" t="s">
        <v>1247</v>
      </c>
      <c r="I99" s="86" t="str">
        <f>IF(K99&gt;1,VLOOKUP(K99,DB!$A$4:$B$500,2,0),"")</f>
        <v>WARR</v>
      </c>
      <c r="J99" s="87" t="str">
        <f>IF(L99&gt;1,VLOOKUP(L99,DB!$A$4:$B$500,2,0),"")</f>
        <v>WARR</v>
      </c>
      <c r="K99" s="88" t="s">
        <v>257</v>
      </c>
      <c r="L99" s="84" t="s">
        <v>229</v>
      </c>
      <c r="M99" s="81" t="str">
        <f>IF(B99&gt;1,VLOOKUP(B99,DB!$D$4:$F$800,3,0),"")</f>
        <v>BATIK AIR</v>
      </c>
      <c r="N99" s="89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893</v>
      </c>
      <c r="C100" s="71" t="str">
        <f>IF(B100&gt;1,VLOOKUP(B100,DB!$D$4:$E$800,2,0),"")</f>
        <v>G VI</v>
      </c>
      <c r="D100" s="72">
        <v>0.5472222222222223</v>
      </c>
      <c r="E100" s="160" t="b">
        <v>1</v>
      </c>
      <c r="F100" s="73">
        <v>0.5847222222222223</v>
      </c>
      <c r="G100" s="94" t="b">
        <v>1</v>
      </c>
      <c r="H100" s="75" t="s">
        <v>1250</v>
      </c>
      <c r="I100" s="112" t="s">
        <v>1372</v>
      </c>
      <c r="J100" s="74" t="s">
        <v>1242</v>
      </c>
      <c r="K100" s="78"/>
      <c r="L100" s="74"/>
      <c r="M100" s="71" t="s">
        <v>1211</v>
      </c>
      <c r="N100" s="79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540</v>
      </c>
      <c r="C101" s="81" t="str">
        <f>IF(B101&gt;1,VLOOKUP(B101,DB!$D$4:$E$800,2,0),"")</f>
        <v>ATR 72</v>
      </c>
      <c r="D101" s="82">
        <v>0.5694444444444444</v>
      </c>
      <c r="E101" s="159" t="b">
        <v>1</v>
      </c>
      <c r="F101" s="83">
        <v>0.6027777777777777</v>
      </c>
      <c r="G101" s="92" t="b">
        <v>1</v>
      </c>
      <c r="H101" s="85" t="s">
        <v>1225</v>
      </c>
      <c r="I101" s="86" t="str">
        <f>IF(K101&gt;1,VLOOKUP(K101,DB!$A$4:$B$500,2,0),"")</f>
        <v>WAHH</v>
      </c>
      <c r="J101" s="87" t="str">
        <f>IF(L101&gt;1,VLOOKUP(L101,DB!$A$4:$B$500,2,0),"")</f>
        <v>WAHH</v>
      </c>
      <c r="K101" s="88" t="s">
        <v>484</v>
      </c>
      <c r="L101" s="84" t="s">
        <v>486</v>
      </c>
      <c r="M101" s="81" t="str">
        <f>IF(B101&gt;1,VLOOKUP(B101,DB!$D$4:$F$800,3,0),"")</f>
        <v>FLY JAYA</v>
      </c>
      <c r="N101" s="89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510</v>
      </c>
      <c r="C102" s="71" t="str">
        <f>IF(B102&gt;1,VLOOKUP(B102,DB!$D$4:$E$800,2,0),"")</f>
        <v>ATR 72</v>
      </c>
      <c r="D102" s="72">
        <v>0.5875</v>
      </c>
      <c r="E102" s="160" t="b">
        <v>1</v>
      </c>
      <c r="F102" s="73">
        <v>0.6152777777777778</v>
      </c>
      <c r="G102" s="94" t="b">
        <v>1</v>
      </c>
      <c r="H102" s="75" t="s">
        <v>1248</v>
      </c>
      <c r="I102" s="76" t="str">
        <f>IF(K102&gt;1,VLOOKUP(K102,DB!$A$4:$B$500,2,0),"")</f>
        <v>WAHH</v>
      </c>
      <c r="J102" s="77" t="str">
        <f>IF(L102&gt;1,VLOOKUP(L102,DB!$A$4:$B$500,2,0),"")</f>
        <v>WAHH</v>
      </c>
      <c r="K102" s="78" t="s">
        <v>597</v>
      </c>
      <c r="L102" s="74" t="s">
        <v>595</v>
      </c>
      <c r="M102" s="71" t="str">
        <f>IF(B102&gt;1,VLOOKUP(B102,DB!$D$4:$F$800,3,0),"")</f>
        <v>CITILINK</v>
      </c>
      <c r="N102" s="13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189</v>
      </c>
      <c r="C103" s="81" t="str">
        <f>IF(B103&gt;1,VLOOKUP(B103,DB!$D$4:$E$800,2,0),"")</f>
        <v>A 320</v>
      </c>
      <c r="D103" s="82">
        <v>0.5652777777777778</v>
      </c>
      <c r="E103" s="159" t="b">
        <v>1</v>
      </c>
      <c r="F103" s="83">
        <v>0.6</v>
      </c>
      <c r="G103" s="92" t="b">
        <v>1</v>
      </c>
      <c r="H103" s="85" t="s">
        <v>1246</v>
      </c>
      <c r="I103" s="86" t="str">
        <f>IF(K103&gt;1,VLOOKUP(K103,DB!$A$4:$B$500,2,0),"")</f>
        <v>WAHQ</v>
      </c>
      <c r="J103" s="87" t="str">
        <f>IF(L103&gt;1,VLOOKUP(L103,DB!$A$4:$B$500,2,0),"")</f>
        <v>WAHS</v>
      </c>
      <c r="K103" s="88" t="s">
        <v>266</v>
      </c>
      <c r="L103" s="84" t="s">
        <v>293</v>
      </c>
      <c r="M103" s="81" t="str">
        <f>IF(B103&gt;1,VLOOKUP(B103,DB!$D$4:$F$800,3,0),"")</f>
        <v>BATIK AIR</v>
      </c>
      <c r="N103" s="96"/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71" t="s">
        <v>173</v>
      </c>
      <c r="C104" s="71" t="str">
        <f>IF(B104&gt;1,VLOOKUP(B104,DB!$D$4:$E$800,2,0),"")</f>
        <v>A 320</v>
      </c>
      <c r="D104" s="72">
        <v>0.5791666666666667</v>
      </c>
      <c r="E104" s="160" t="b">
        <v>1</v>
      </c>
      <c r="F104" s="73">
        <v>0.6152777777777778</v>
      </c>
      <c r="G104" s="94" t="b">
        <v>1</v>
      </c>
      <c r="H104" s="75" t="s">
        <v>1236</v>
      </c>
      <c r="I104" s="76" t="str">
        <f>IF(K104&gt;1,VLOOKUP(K104,DB!$A$4:$B$500,2,0),"")</f>
        <v>WADD</v>
      </c>
      <c r="J104" s="77" t="str">
        <f>IF(L104&gt;1,VLOOKUP(L104,DB!$A$4:$B$500,2,0),"")</f>
        <v>WIEE</v>
      </c>
      <c r="K104" s="78" t="s">
        <v>221</v>
      </c>
      <c r="L104" s="74" t="s">
        <v>215</v>
      </c>
      <c r="M104" s="71" t="str">
        <f>IF(B104&gt;1,VLOOKUP(B104,DB!$D$4:$F$800,3,0),"")</f>
        <v>BATIK AIR</v>
      </c>
      <c r="N104" s="13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34</v>
      </c>
      <c r="C105" s="81" t="str">
        <f>IF(B105&gt;1,VLOOKUP(B105,DB!$D$4:$E$800,2,0),"")</f>
        <v>B 733</v>
      </c>
      <c r="D105" s="82">
        <v>0.55625</v>
      </c>
      <c r="E105" s="159" t="b">
        <v>1</v>
      </c>
      <c r="F105" s="83">
        <v>0.6895833333333333</v>
      </c>
      <c r="G105" s="92" t="b">
        <v>1</v>
      </c>
      <c r="H105" s="85" t="s">
        <v>1252</v>
      </c>
      <c r="I105" s="103" t="s">
        <v>52</v>
      </c>
      <c r="J105" s="84" t="s">
        <v>33</v>
      </c>
      <c r="K105" s="88"/>
      <c r="L105" s="84"/>
      <c r="M105" s="81" t="str">
        <f>IF(B105&gt;1,VLOOKUP(B105,DB!$D$4:$F$800,3,0),"")</f>
        <v>AIRNESIA</v>
      </c>
      <c r="N105" s="96"/>
      <c r="O105" s="84" t="str">
        <f t="shared" si="1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1149</v>
      </c>
      <c r="C106" s="71" t="str">
        <f>IF(B106&gt;1,VLOOKUP(B106,DB!$D$4:$E$800,2,0),"")</f>
        <v>C 208</v>
      </c>
      <c r="D106" s="72">
        <v>0.5506944444444445</v>
      </c>
      <c r="E106" s="160" t="b">
        <v>1</v>
      </c>
      <c r="F106" s="73">
        <v>0.7284722222222222</v>
      </c>
      <c r="G106" s="94" t="b">
        <v>1</v>
      </c>
      <c r="H106" s="75" t="s">
        <v>1240</v>
      </c>
      <c r="I106" s="112" t="s">
        <v>1238</v>
      </c>
      <c r="J106" s="74" t="s">
        <v>1238</v>
      </c>
      <c r="K106" s="78"/>
      <c r="L106" s="74"/>
      <c r="M106" s="71" t="s">
        <v>810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1152</v>
      </c>
      <c r="C107" s="81" t="str">
        <f>IF(B107&gt;1,VLOOKUP(B107,DB!$D$4:$E$800,2,0),"")</f>
        <v>S 70</v>
      </c>
      <c r="D107" s="82">
        <v>0.5888888888888889</v>
      </c>
      <c r="E107" s="159" t="b">
        <v>1</v>
      </c>
      <c r="F107" s="83"/>
      <c r="G107" s="92" t="b">
        <v>0</v>
      </c>
      <c r="H107" s="85" t="s">
        <v>1228</v>
      </c>
      <c r="I107" s="103" t="s">
        <v>1406</v>
      </c>
      <c r="J107" s="87" t="str">
        <f>IF(L107&gt;1,VLOOKUP(L107,DB!$A$4:$B$500,2,0),"")</f>
        <v/>
      </c>
      <c r="K107" s="88"/>
      <c r="L107" s="84"/>
      <c r="M107" s="81" t="s">
        <v>1211</v>
      </c>
      <c r="N107" s="89"/>
      <c r="O107" s="84" t="str">
        <f t="shared" si="1"/>
        <v>RON</v>
      </c>
      <c r="Q107" s="1" t="str">
        <f t="shared" si="2"/>
        <v>SA07</v>
      </c>
      <c r="R107" s="1" t="str">
        <f t="shared" si="3"/>
        <v>RON</v>
      </c>
      <c r="S107" s="1" t="str">
        <f t="shared" si="4"/>
        <v>S 70</v>
      </c>
      <c r="T107" s="1" t="str">
        <f t="shared" si="5"/>
        <v>N-2FH</v>
      </c>
      <c r="U107" s="1" t="str">
        <f t="shared" si="6"/>
        <v>AFM</v>
      </c>
    </row>
    <row r="108" ht="15.75" customHeight="1">
      <c r="A108" s="71">
        <v>91.0</v>
      </c>
      <c r="B108" s="71" t="s">
        <v>1150</v>
      </c>
      <c r="C108" s="71" t="str">
        <f>IF(B108&gt;1,VLOOKUP(B108,DB!$D$4:$E$800,2,0),"")</f>
        <v>GLEX 650</v>
      </c>
      <c r="D108" s="72">
        <v>0.5638888888888889</v>
      </c>
      <c r="E108" s="160" t="b">
        <v>1</v>
      </c>
      <c r="F108" s="73">
        <v>0.6847222222222222</v>
      </c>
      <c r="G108" s="94" t="b">
        <v>1</v>
      </c>
      <c r="H108" s="75" t="s">
        <v>1232</v>
      </c>
      <c r="I108" s="112" t="s">
        <v>1243</v>
      </c>
      <c r="J108" s="74" t="s">
        <v>1407</v>
      </c>
      <c r="K108" s="78"/>
      <c r="L108" s="74"/>
      <c r="M108" s="71" t="s">
        <v>1214</v>
      </c>
      <c r="N108" s="79"/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309</v>
      </c>
      <c r="C109" s="81" t="str">
        <f>IF(B109&gt;1,VLOOKUP(B109,DB!$D$4:$E$800,2,0),"")</f>
        <v>A 320</v>
      </c>
      <c r="D109" s="82">
        <v>0.6145833333333334</v>
      </c>
      <c r="E109" s="159" t="b">
        <v>1</v>
      </c>
      <c r="F109" s="83">
        <v>0.6138888888888889</v>
      </c>
      <c r="G109" s="92" t="b">
        <v>1</v>
      </c>
      <c r="H109" s="85" t="s">
        <v>1247</v>
      </c>
      <c r="I109" s="86" t="str">
        <f>IF(K109&gt;1,VLOOKUP(K109,DB!$A$4:$B$500,2,0),"")</f>
        <v>WARA</v>
      </c>
      <c r="J109" s="87" t="str">
        <f>IF(L109&gt;1,VLOOKUP(L109,DB!$A$4:$B$500,2,0),"")</f>
        <v>WADD</v>
      </c>
      <c r="K109" s="88" t="s">
        <v>300</v>
      </c>
      <c r="L109" s="84" t="s">
        <v>227</v>
      </c>
      <c r="M109" s="81" t="str">
        <f>IF(B109&gt;1,VLOOKUP(B109,DB!$D$4:$F$800,3,0),"")</f>
        <v>BATIK AIR</v>
      </c>
      <c r="N109" s="89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893</v>
      </c>
      <c r="C110" s="71" t="str">
        <f>IF(B110&gt;1,VLOOKUP(B110,DB!$D$4:$E$800,2,0),"")</f>
        <v>G VI</v>
      </c>
      <c r="D110" s="72">
        <v>0.5861111111111111</v>
      </c>
      <c r="E110" s="160" t="b">
        <v>1</v>
      </c>
      <c r="F110" s="73"/>
      <c r="G110" s="94" t="b">
        <v>0</v>
      </c>
      <c r="H110" s="75" t="s">
        <v>1242</v>
      </c>
      <c r="I110" s="112" t="s">
        <v>1250</v>
      </c>
      <c r="J110" s="77" t="str">
        <f>IF(L110&gt;1,VLOOKUP(L110,DB!$A$4:$B$500,2,0),"")</f>
        <v/>
      </c>
      <c r="K110" s="78"/>
      <c r="L110" s="74"/>
      <c r="M110" s="71" t="s">
        <v>1211</v>
      </c>
      <c r="N110" s="13"/>
      <c r="O110" s="74" t="str">
        <f t="shared" si="1"/>
        <v>RON</v>
      </c>
      <c r="Q110" s="1" t="str">
        <f t="shared" si="2"/>
        <v>RE02</v>
      </c>
      <c r="R110" s="1" t="str">
        <f t="shared" si="3"/>
        <v>RON</v>
      </c>
      <c r="S110" s="1" t="str">
        <f t="shared" si="4"/>
        <v>G VI</v>
      </c>
      <c r="T110" s="1" t="str">
        <f t="shared" si="5"/>
        <v>T7-X14</v>
      </c>
      <c r="U110" s="1" t="str">
        <f t="shared" si="6"/>
        <v>AFM</v>
      </c>
    </row>
    <row r="111" ht="15.75" customHeight="1">
      <c r="A111" s="81">
        <v>94.0</v>
      </c>
      <c r="B111" s="81" t="s">
        <v>958</v>
      </c>
      <c r="C111" s="81" t="str">
        <f>IF(B111&gt;1,VLOOKUP(B111,DB!$D$4:$E$800,2,0),"")</f>
        <v>G VI</v>
      </c>
      <c r="D111" s="82">
        <v>0.6222222222222222</v>
      </c>
      <c r="E111" s="159" t="b">
        <v>1</v>
      </c>
      <c r="F111" s="83">
        <v>0.6506944444444445</v>
      </c>
      <c r="G111" s="92" t="b">
        <v>1</v>
      </c>
      <c r="H111" s="85" t="s">
        <v>1255</v>
      </c>
      <c r="I111" s="103" t="s">
        <v>1258</v>
      </c>
      <c r="J111" s="84" t="s">
        <v>1218</v>
      </c>
      <c r="K111" s="88"/>
      <c r="L111" s="84"/>
      <c r="M111" s="81" t="s">
        <v>1214</v>
      </c>
      <c r="N111" s="89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743</v>
      </c>
      <c r="C112" s="71" t="str">
        <f>IF(B112&gt;1,VLOOKUP(B112,DB!$D$4:$E$800,2,0),"")</f>
        <v>B 733</v>
      </c>
      <c r="D112" s="72">
        <v>0.60625</v>
      </c>
      <c r="E112" s="160" t="b">
        <v>1</v>
      </c>
      <c r="F112" s="73">
        <v>0.8680555555555556</v>
      </c>
      <c r="G112" s="94" t="b">
        <v>1</v>
      </c>
      <c r="H112" s="75" t="s">
        <v>1253</v>
      </c>
      <c r="I112" s="112" t="s">
        <v>33</v>
      </c>
      <c r="J112" s="74" t="s">
        <v>22</v>
      </c>
      <c r="K112" s="78"/>
      <c r="L112" s="74"/>
      <c r="M112" s="71" t="str">
        <f>IF(B112&gt;1,VLOOKUP(B112,DB!$D$4:$F$800,3,0),"")</f>
        <v>JAYAWIJAYA</v>
      </c>
      <c r="N112" s="79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763</v>
      </c>
      <c r="C113" s="81" t="str">
        <f>IF(B113&gt;1,VLOOKUP(B113,DB!$D$4:$E$800,2,0),"")</f>
        <v>ATR 72</v>
      </c>
      <c r="D113" s="82">
        <v>0.69375</v>
      </c>
      <c r="E113" s="159" t="b">
        <v>1</v>
      </c>
      <c r="F113" s="83"/>
      <c r="G113" s="92" t="b">
        <v>0</v>
      </c>
      <c r="H113" s="85" t="s">
        <v>1229</v>
      </c>
      <c r="I113" s="103" t="s">
        <v>471</v>
      </c>
      <c r="J113" s="87" t="str">
        <f>IF(L113&gt;1,VLOOKUP(L113,DB!$A$4:$B$500,2,0),"")</f>
        <v/>
      </c>
      <c r="K113" s="88" t="s">
        <v>473</v>
      </c>
      <c r="L113" s="84"/>
      <c r="M113" s="81" t="str">
        <f>IF(B113&gt;1,VLOOKUP(B113,DB!$D$4:$F$800,3,0),"")</f>
        <v>PELITA</v>
      </c>
      <c r="N113" s="96"/>
      <c r="O113" s="84" t="str">
        <f t="shared" si="1"/>
        <v>RON</v>
      </c>
      <c r="Q113" s="1" t="str">
        <f t="shared" si="2"/>
        <v>A1</v>
      </c>
      <c r="R113" s="1" t="str">
        <f t="shared" si="3"/>
        <v>RON</v>
      </c>
      <c r="S113" s="1" t="str">
        <f t="shared" si="4"/>
        <v>ATR 72</v>
      </c>
      <c r="T113" s="1" t="str">
        <f t="shared" si="5"/>
        <v>PK-PAH</v>
      </c>
      <c r="U113" s="1" t="str">
        <f t="shared" si="6"/>
        <v>PELITA</v>
      </c>
    </row>
    <row r="114" ht="15.75" customHeight="1">
      <c r="A114" s="71">
        <v>97.0</v>
      </c>
      <c r="B114" s="71" t="s">
        <v>305</v>
      </c>
      <c r="C114" s="71" t="str">
        <f>IF(B114&gt;1,VLOOKUP(B114,DB!$D$4:$E$800,2,0),"")</f>
        <v>A 320</v>
      </c>
      <c r="D114" s="72">
        <v>0.6451388888888889</v>
      </c>
      <c r="E114" s="160" t="b">
        <v>1</v>
      </c>
      <c r="F114" s="73">
        <v>0.6736111111111112</v>
      </c>
      <c r="G114" s="94" t="b">
        <v>1</v>
      </c>
      <c r="H114" s="75" t="s">
        <v>1225</v>
      </c>
      <c r="I114" s="76" t="str">
        <f>IF(K114&gt;1,VLOOKUP(K114,DB!$A$4:$B$500,2,0),"")</f>
        <v>WAHI</v>
      </c>
      <c r="J114" s="77" t="str">
        <f>IF(L114&gt;1,VLOOKUP(L114,DB!$A$4:$B$500,2,0),"")</f>
        <v>WIPP</v>
      </c>
      <c r="K114" s="78" t="s">
        <v>274</v>
      </c>
      <c r="L114" s="74" t="s">
        <v>198</v>
      </c>
      <c r="M114" s="71" t="str">
        <f>IF(B114&gt;1,VLOOKUP(B114,DB!$D$4:$F$800,3,0),"")</f>
        <v>BATIK AIR</v>
      </c>
      <c r="N114" s="13"/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407</v>
      </c>
      <c r="C115" s="81" t="str">
        <f>IF(B115&gt;1,VLOOKUP(B115,DB!$D$4:$E$800,2,0),"")</f>
        <v>A 320</v>
      </c>
      <c r="D115" s="82">
        <v>0.6701388888888888</v>
      </c>
      <c r="E115" s="159" t="b">
        <v>1</v>
      </c>
      <c r="F115" s="83">
        <v>0.7041666666666667</v>
      </c>
      <c r="G115" s="92" t="b">
        <v>1</v>
      </c>
      <c r="H115" s="85" t="s">
        <v>1247</v>
      </c>
      <c r="I115" s="86" t="str">
        <f>IF(K115&gt;1,VLOOKUP(K115,DB!$A$4:$B$500,2,0),"")</f>
        <v>WARA</v>
      </c>
      <c r="J115" s="87" t="str">
        <f>IF(L115&gt;1,VLOOKUP(L115,DB!$A$4:$B$500,2,0),"")</f>
        <v>WARR</v>
      </c>
      <c r="K115" s="88" t="s">
        <v>557</v>
      </c>
      <c r="L115" s="84" t="s">
        <v>563</v>
      </c>
      <c r="M115" s="81" t="str">
        <f>IF(B115&gt;1,VLOOKUP(B115,DB!$D$4:$F$800,3,0),"")</f>
        <v>CITILINK</v>
      </c>
      <c r="N115" s="96"/>
      <c r="O115" s="84" t="str">
        <f t="shared" si="1"/>
        <v/>
      </c>
      <c r="Q115" s="1" t="str">
        <f t="shared" si="2"/>
        <v/>
      </c>
      <c r="R115" s="1" t="str">
        <f t="shared" si="3"/>
        <v/>
      </c>
      <c r="S115" s="1" t="str">
        <f t="shared" si="4"/>
        <v/>
      </c>
      <c r="T115" s="1" t="str">
        <f t="shared" si="5"/>
        <v/>
      </c>
      <c r="U115" s="1" t="str">
        <f t="shared" si="6"/>
        <v/>
      </c>
    </row>
    <row r="116" ht="15.75" customHeight="1">
      <c r="A116" s="71">
        <v>99.0</v>
      </c>
      <c r="B116" s="71" t="s">
        <v>311</v>
      </c>
      <c r="C116" s="71" t="str">
        <f>IF(B116&gt;1,VLOOKUP(B116,DB!$D$4:$E$800,2,0),"")</f>
        <v>A 320</v>
      </c>
      <c r="D116" s="72">
        <v>0.6729166666666667</v>
      </c>
      <c r="E116" s="160" t="b">
        <v>1</v>
      </c>
      <c r="F116" s="73">
        <v>6.748611111111111</v>
      </c>
      <c r="G116" s="94" t="b">
        <v>1</v>
      </c>
      <c r="H116" s="75" t="s">
        <v>1246</v>
      </c>
      <c r="I116" s="76" t="str">
        <f>IF(K116&gt;1,VLOOKUP(K116,DB!$A$4:$B$500,2,0),"")</f>
        <v>WARR</v>
      </c>
      <c r="J116" s="77" t="str">
        <f>IF(L116&gt;1,VLOOKUP(L116,DB!$A$4:$B$500,2,0),"")</f>
        <v>WAHI</v>
      </c>
      <c r="K116" s="78" t="s">
        <v>245</v>
      </c>
      <c r="L116" s="74" t="s">
        <v>280</v>
      </c>
      <c r="M116" s="71" t="str">
        <f>IF(B116&gt;1,VLOOKUP(B116,DB!$D$4:$F$800,3,0),"")</f>
        <v>BATIK AIR</v>
      </c>
      <c r="N116" s="79"/>
      <c r="O116" s="74" t="str">
        <f t="shared" si="1"/>
        <v/>
      </c>
      <c r="Q116" s="1" t="str">
        <f t="shared" si="2"/>
        <v/>
      </c>
      <c r="R116" s="1" t="str">
        <f t="shared" si="3"/>
        <v/>
      </c>
      <c r="S116" s="1" t="str">
        <f t="shared" si="4"/>
        <v/>
      </c>
      <c r="T116" s="1" t="str">
        <f t="shared" si="5"/>
        <v/>
      </c>
      <c r="U116" s="1" t="str">
        <f t="shared" si="6"/>
        <v/>
      </c>
    </row>
    <row r="117" ht="15.75" customHeight="1">
      <c r="A117" s="81">
        <v>100.0</v>
      </c>
      <c r="B117" s="81" t="s">
        <v>652</v>
      </c>
      <c r="C117" s="81" t="str">
        <f>IF(B117&gt;1,VLOOKUP(B117,DB!$D$4:$E$800,2,0),"")</f>
        <v>B 738</v>
      </c>
      <c r="D117" s="82">
        <v>0.6875</v>
      </c>
      <c r="E117" s="159" t="b">
        <v>1</v>
      </c>
      <c r="F117" s="83">
        <v>0.7284722222222222</v>
      </c>
      <c r="G117" s="92" t="b">
        <v>1</v>
      </c>
      <c r="H117" s="85" t="s">
        <v>1248</v>
      </c>
      <c r="I117" s="86" t="str">
        <f>IF(K117&gt;1,VLOOKUP(K117,DB!$A$4:$B$500,2,0),"")</f>
        <v>WARR</v>
      </c>
      <c r="J117" s="87" t="str">
        <f>IF(L117&gt;1,VLOOKUP(L117,DB!$A$4:$B$500,2,0),"")</f>
        <v>WARR</v>
      </c>
      <c r="K117" s="88" t="s">
        <v>84</v>
      </c>
      <c r="L117" s="84" t="s">
        <v>676</v>
      </c>
      <c r="M117" s="81" t="str">
        <f>IF(B117&gt;1,VLOOKUP(B117,DB!$D$4:$F$800,3,0),"")</f>
        <v>GARUDA</v>
      </c>
      <c r="N117" s="89"/>
      <c r="O117" s="84" t="str">
        <f t="shared" si="1"/>
        <v/>
      </c>
      <c r="Q117" s="1" t="str">
        <f t="shared" si="2"/>
        <v/>
      </c>
      <c r="R117" s="1" t="str">
        <f t="shared" si="3"/>
        <v/>
      </c>
      <c r="S117" s="1" t="str">
        <f t="shared" si="4"/>
        <v/>
      </c>
      <c r="T117" s="1" t="str">
        <f t="shared" si="5"/>
        <v/>
      </c>
      <c r="U117" s="1" t="str">
        <f t="shared" si="6"/>
        <v/>
      </c>
    </row>
    <row r="118" ht="15.75" customHeight="1">
      <c r="A118" s="71">
        <v>101.0</v>
      </c>
      <c r="B118" s="71" t="s">
        <v>892</v>
      </c>
      <c r="C118" s="71" t="str">
        <f>IF(B118&gt;1,VLOOKUP(B118,DB!$D$4:$E$800,2,0),"")</f>
        <v>B 733</v>
      </c>
      <c r="D118" s="72">
        <v>0.6486111111111111</v>
      </c>
      <c r="E118" s="160" t="b">
        <v>1</v>
      </c>
      <c r="F118" s="73"/>
      <c r="G118" s="94" t="b">
        <v>0</v>
      </c>
      <c r="H118" s="75" t="s">
        <v>1251</v>
      </c>
      <c r="I118" s="76" t="str">
        <f>IF(K118&gt;1,VLOOKUP(K118,DB!$A$4:$B$500,2,0),"")</f>
        <v>WAGG</v>
      </c>
      <c r="J118" s="77" t="str">
        <f>IF(L118&gt;1,VLOOKUP(L118,DB!$A$4:$B$500,2,0),"")</f>
        <v/>
      </c>
      <c r="K118" s="78" t="s">
        <v>346</v>
      </c>
      <c r="L118" s="74"/>
      <c r="M118" s="71" t="str">
        <f>IF(B118&gt;1,VLOOKUP(B118,DB!$D$4:$F$800,3,0),"")</f>
        <v>TRIGANA</v>
      </c>
      <c r="N118" s="13"/>
      <c r="O118" s="74" t="str">
        <f t="shared" si="1"/>
        <v>RON</v>
      </c>
      <c r="Q118" s="1" t="str">
        <f t="shared" si="2"/>
        <v>B12</v>
      </c>
      <c r="R118" s="1" t="str">
        <f t="shared" si="3"/>
        <v>RON</v>
      </c>
      <c r="S118" s="1" t="str">
        <f t="shared" si="4"/>
        <v>B 733</v>
      </c>
      <c r="T118" s="1" t="str">
        <f t="shared" si="5"/>
        <v>PK-YST</v>
      </c>
      <c r="U118" s="1" t="str">
        <f t="shared" si="6"/>
        <v>TRIGANA</v>
      </c>
    </row>
    <row r="119" ht="15.75" customHeight="1">
      <c r="A119" s="81">
        <v>102.0</v>
      </c>
      <c r="B119" s="81" t="s">
        <v>421</v>
      </c>
      <c r="C119" s="81" t="str">
        <f>IF(B119&gt;1,VLOOKUP(B119,DB!$D$4:$E$800,2,0),"")</f>
        <v>A 320</v>
      </c>
      <c r="D119" s="82">
        <v>0.7104166666666667</v>
      </c>
      <c r="E119" s="159" t="b">
        <v>1</v>
      </c>
      <c r="F119" s="83">
        <v>0.7388888888888889</v>
      </c>
      <c r="G119" s="92" t="b">
        <v>1</v>
      </c>
      <c r="H119" s="85" t="s">
        <v>1247</v>
      </c>
      <c r="I119" s="86" t="str">
        <f>IF(K119&gt;1,VLOOKUP(K119,DB!$A$4:$B$500,2,0),"")</f>
        <v>WADD</v>
      </c>
      <c r="J119" s="87" t="str">
        <f>IF(L119&gt;1,VLOOKUP(L119,DB!$A$4:$B$500,2,0),"")</f>
        <v>WADD</v>
      </c>
      <c r="K119" s="88" t="s">
        <v>585</v>
      </c>
      <c r="L119" s="84" t="s">
        <v>583</v>
      </c>
      <c r="M119" s="81" t="str">
        <f>IF(B119&gt;1,VLOOKUP(B119,DB!$D$4:$F$800,3,0),"")</f>
        <v>CITILINK</v>
      </c>
      <c r="N119" s="96"/>
      <c r="O119" s="84" t="str">
        <f t="shared" si="1"/>
        <v/>
      </c>
      <c r="Q119" s="1" t="str">
        <f t="shared" si="2"/>
        <v/>
      </c>
      <c r="R119" s="1" t="str">
        <f t="shared" si="3"/>
        <v/>
      </c>
      <c r="S119" s="1" t="str">
        <f t="shared" si="4"/>
        <v/>
      </c>
      <c r="T119" s="1" t="str">
        <f t="shared" si="5"/>
        <v/>
      </c>
      <c r="U119" s="1" t="str">
        <f t="shared" si="6"/>
        <v/>
      </c>
    </row>
    <row r="120" ht="15.75" customHeight="1">
      <c r="A120" s="71">
        <v>103.0</v>
      </c>
      <c r="B120" s="71" t="s">
        <v>324</v>
      </c>
      <c r="C120" s="71" t="str">
        <f>IF(B120&gt;1,VLOOKUP(B120,DB!$D$4:$E$800,2,0),"")</f>
        <v>A 320</v>
      </c>
      <c r="D120" s="72">
        <v>0.7131944444444445</v>
      </c>
      <c r="E120" s="160" t="b">
        <v>1</v>
      </c>
      <c r="F120" s="73">
        <v>0.7486111111111111</v>
      </c>
      <c r="G120" s="94" t="b">
        <v>1</v>
      </c>
      <c r="H120" s="75" t="s">
        <v>1250</v>
      </c>
      <c r="I120" s="76" t="str">
        <f>IF(K120&gt;1,VLOOKUP(K120,DB!$A$4:$B$500,2,0),"")</f>
        <v>WIPP</v>
      </c>
      <c r="J120" s="77" t="str">
        <f>IF(L120&gt;1,VLOOKUP(L120,DB!$A$4:$B$500,2,0),"")</f>
        <v>WARR</v>
      </c>
      <c r="K120" s="78" t="s">
        <v>186</v>
      </c>
      <c r="L120" s="74" t="s">
        <v>233</v>
      </c>
      <c r="M120" s="71" t="str">
        <f>IF(B120&gt;1,VLOOKUP(B120,DB!$D$4:$F$800,3,0),"")</f>
        <v>BATIK AIR</v>
      </c>
      <c r="N120" s="13"/>
      <c r="O120" s="74" t="str">
        <f t="shared" si="1"/>
        <v/>
      </c>
      <c r="Q120" s="1" t="str">
        <f t="shared" si="2"/>
        <v/>
      </c>
      <c r="R120" s="1" t="str">
        <f t="shared" si="3"/>
        <v/>
      </c>
      <c r="S120" s="1" t="str">
        <f t="shared" si="4"/>
        <v/>
      </c>
      <c r="T120" s="1" t="str">
        <f t="shared" si="5"/>
        <v/>
      </c>
      <c r="U120" s="1" t="str">
        <f t="shared" si="6"/>
        <v/>
      </c>
    </row>
    <row r="121" ht="15.75" customHeight="1">
      <c r="A121" s="81">
        <v>104.0</v>
      </c>
      <c r="B121" s="81" t="s">
        <v>189</v>
      </c>
      <c r="C121" s="81" t="str">
        <f>IF(B121&gt;1,VLOOKUP(B121,DB!$D$4:$E$800,2,0),"")</f>
        <v>A 320</v>
      </c>
      <c r="D121" s="82">
        <v>0.7152777777777778</v>
      </c>
      <c r="E121" s="159" t="b">
        <v>1</v>
      </c>
      <c r="F121" s="83">
        <v>0.7847222222222222</v>
      </c>
      <c r="G121" s="92" t="b">
        <v>1</v>
      </c>
      <c r="H121" s="85" t="s">
        <v>1236</v>
      </c>
      <c r="I121" s="86" t="str">
        <f>IF(K121&gt;1,VLOOKUP(K121,DB!$A$4:$B$500,2,0),"")</f>
        <v>WAHS</v>
      </c>
      <c r="J121" s="87" t="str">
        <f>IF(L121&gt;1,VLOOKUP(L121,DB!$A$4:$B$500,2,0),"")</f>
        <v>WIBB</v>
      </c>
      <c r="K121" s="88" t="s">
        <v>291</v>
      </c>
      <c r="L121" s="84" t="s">
        <v>209</v>
      </c>
      <c r="M121" s="81" t="str">
        <f>IF(B121&gt;1,VLOOKUP(B121,DB!$D$4:$F$800,3,0),"")</f>
        <v>BATIK AIR</v>
      </c>
      <c r="N121" s="96"/>
      <c r="O121" s="84" t="str">
        <f t="shared" si="1"/>
        <v/>
      </c>
      <c r="Q121" s="1" t="str">
        <f t="shared" si="2"/>
        <v/>
      </c>
      <c r="R121" s="1" t="str">
        <f t="shared" si="3"/>
        <v/>
      </c>
      <c r="S121" s="1" t="str">
        <f t="shared" si="4"/>
        <v/>
      </c>
      <c r="T121" s="1" t="str">
        <f t="shared" si="5"/>
        <v/>
      </c>
      <c r="U121" s="1" t="str">
        <f t="shared" si="6"/>
        <v/>
      </c>
    </row>
    <row r="122" ht="15.75" customHeight="1">
      <c r="A122" s="71">
        <v>105.0</v>
      </c>
      <c r="B122" s="71" t="s">
        <v>322</v>
      </c>
      <c r="C122" s="71" t="str">
        <f>IF(B122&gt;1,VLOOKUP(B122,DB!$D$4:$E$800,2,0),"")</f>
        <v>A 320</v>
      </c>
      <c r="D122" s="72">
        <v>0.7277777777777777</v>
      </c>
      <c r="E122" s="160" t="b">
        <v>1</v>
      </c>
      <c r="F122" s="73">
        <v>0.7618055555555555</v>
      </c>
      <c r="G122" s="94" t="b">
        <v>1</v>
      </c>
      <c r="H122" s="75" t="s">
        <v>1225</v>
      </c>
      <c r="I122" s="76" t="str">
        <f>IF(K122&gt;1,VLOOKUP(K122,DB!$A$4:$B$500,2,0),"")</f>
        <v>WARR</v>
      </c>
      <c r="J122" s="77" t="str">
        <f>IF(L122&gt;1,VLOOKUP(L122,DB!$A$4:$B$500,2,0),"")</f>
        <v>WARR</v>
      </c>
      <c r="K122" s="78" t="s">
        <v>241</v>
      </c>
      <c r="L122" s="74" t="s">
        <v>255</v>
      </c>
      <c r="M122" s="71" t="str">
        <f>IF(B122&gt;1,VLOOKUP(B122,DB!$D$4:$F$800,3,0),"")</f>
        <v>BATIK AIR</v>
      </c>
      <c r="N122" s="13"/>
      <c r="O122" s="74" t="str">
        <f t="shared" si="1"/>
        <v/>
      </c>
      <c r="Q122" s="1" t="str">
        <f t="shared" si="2"/>
        <v/>
      </c>
      <c r="R122" s="1" t="str">
        <f t="shared" si="3"/>
        <v/>
      </c>
      <c r="S122" s="1" t="str">
        <f t="shared" si="4"/>
        <v/>
      </c>
      <c r="T122" s="1" t="str">
        <f t="shared" si="5"/>
        <v/>
      </c>
      <c r="U122" s="1" t="str">
        <f t="shared" si="6"/>
        <v/>
      </c>
    </row>
    <row r="123" ht="15.75" customHeight="1">
      <c r="A123" s="81">
        <v>106.0</v>
      </c>
      <c r="B123" s="81" t="s">
        <v>968</v>
      </c>
      <c r="C123" s="81" t="str">
        <f>IF(B123&gt;1,VLOOKUP(B123,DB!$D$4:$E$800,2,0),"")</f>
        <v>HK 850</v>
      </c>
      <c r="D123" s="82">
        <v>0.7208333333333333</v>
      </c>
      <c r="E123" s="159" t="b">
        <v>1</v>
      </c>
      <c r="F123" s="83">
        <v>0.8208333333333333</v>
      </c>
      <c r="G123" s="92" t="b">
        <v>1</v>
      </c>
      <c r="H123" s="85" t="s">
        <v>1232</v>
      </c>
      <c r="I123" s="103" t="s">
        <v>33</v>
      </c>
      <c r="J123" s="84" t="s">
        <v>283</v>
      </c>
      <c r="K123" s="88"/>
      <c r="L123" s="84"/>
      <c r="M123" s="81" t="s">
        <v>1214</v>
      </c>
      <c r="N123" s="96"/>
      <c r="O123" s="84" t="str">
        <f t="shared" si="1"/>
        <v/>
      </c>
      <c r="Q123" s="1" t="str">
        <f t="shared" si="2"/>
        <v/>
      </c>
      <c r="R123" s="1" t="str">
        <f t="shared" si="3"/>
        <v/>
      </c>
      <c r="S123" s="1" t="str">
        <f t="shared" si="4"/>
        <v/>
      </c>
      <c r="T123" s="1" t="str">
        <f t="shared" si="5"/>
        <v/>
      </c>
      <c r="U123" s="1" t="str">
        <f t="shared" si="6"/>
        <v/>
      </c>
    </row>
    <row r="124" ht="15.75" customHeight="1">
      <c r="A124" s="71">
        <v>107.0</v>
      </c>
      <c r="B124" s="71" t="s">
        <v>510</v>
      </c>
      <c r="C124" s="71" t="str">
        <f>IF(B124&gt;1,VLOOKUP(B124,DB!$D$4:$E$800,2,0),"")</f>
        <v>ATR 72</v>
      </c>
      <c r="D124" s="72">
        <v>0.7534722222222222</v>
      </c>
      <c r="E124" s="160" t="b">
        <v>1</v>
      </c>
      <c r="F124" s="73"/>
      <c r="G124" s="94" t="b">
        <v>0</v>
      </c>
      <c r="H124" s="75" t="s">
        <v>1246</v>
      </c>
      <c r="I124" s="76" t="str">
        <f>IF(K124&gt;1,VLOOKUP(K124,DB!$A$4:$B$500,2,0),"")</f>
        <v>WAHH</v>
      </c>
      <c r="J124" s="77" t="str">
        <f>IF(L124&gt;1,VLOOKUP(L124,DB!$A$4:$B$500,2,0),"")</f>
        <v/>
      </c>
      <c r="K124" s="78" t="s">
        <v>601</v>
      </c>
      <c r="L124" s="74"/>
      <c r="M124" s="71" t="str">
        <f>IF(B124&gt;1,VLOOKUP(B124,DB!$D$4:$F$800,3,0),"")</f>
        <v>CITILINK</v>
      </c>
      <c r="N124" s="13"/>
      <c r="O124" s="74" t="str">
        <f t="shared" si="1"/>
        <v>RON</v>
      </c>
      <c r="Q124" s="1" t="str">
        <f t="shared" si="2"/>
        <v>A2</v>
      </c>
      <c r="R124" s="1" t="str">
        <f t="shared" si="3"/>
        <v>RON</v>
      </c>
      <c r="S124" s="1" t="str">
        <f t="shared" si="4"/>
        <v>ATR 72</v>
      </c>
      <c r="T124" s="1" t="str">
        <f t="shared" si="5"/>
        <v>PK-GJV</v>
      </c>
      <c r="U124" s="1" t="str">
        <f t="shared" si="6"/>
        <v>CITILINK</v>
      </c>
    </row>
    <row r="125" ht="15.75" customHeight="1">
      <c r="A125" s="81">
        <v>108.0</v>
      </c>
      <c r="B125" s="81" t="s">
        <v>1059</v>
      </c>
      <c r="C125" s="81" t="str">
        <f>IF(B125&gt;1,VLOOKUP(B125,DB!$D$4:$E$800,2,0),"")</f>
        <v>C 208</v>
      </c>
      <c r="D125" s="82">
        <v>0.7229166666666667</v>
      </c>
      <c r="E125" s="159" t="b">
        <v>1</v>
      </c>
      <c r="F125" s="83"/>
      <c r="G125" s="92" t="b">
        <v>0</v>
      </c>
      <c r="H125" s="85" t="s">
        <v>1264</v>
      </c>
      <c r="I125" s="103" t="s">
        <v>1238</v>
      </c>
      <c r="J125" s="87" t="str">
        <f>IF(L125&gt;1,VLOOKUP(L125,DB!$A$4:$B$500,2,0),"")</f>
        <v/>
      </c>
      <c r="K125" s="88"/>
      <c r="L125" s="84"/>
      <c r="M125" s="81" t="s">
        <v>810</v>
      </c>
      <c r="N125" s="96"/>
      <c r="O125" s="84" t="str">
        <f t="shared" si="1"/>
        <v>RON</v>
      </c>
      <c r="Q125" s="1" t="str">
        <f t="shared" si="2"/>
        <v>SA16</v>
      </c>
      <c r="R125" s="1" t="str">
        <f t="shared" si="3"/>
        <v>RON</v>
      </c>
      <c r="S125" s="1" t="str">
        <f t="shared" si="4"/>
        <v>C 208</v>
      </c>
      <c r="T125" s="1" t="str">
        <f t="shared" si="5"/>
        <v>PK-DPI</v>
      </c>
      <c r="U125" s="1" t="str">
        <f t="shared" si="6"/>
        <v>PTN</v>
      </c>
    </row>
    <row r="126" ht="15.75" customHeight="1">
      <c r="A126" s="71">
        <v>109.0</v>
      </c>
      <c r="B126" s="71" t="s">
        <v>292</v>
      </c>
      <c r="C126" s="71" t="str">
        <f>IF(B126&gt;1,VLOOKUP(B126,DB!$D$4:$E$800,2,0),"")</f>
        <v>A 320</v>
      </c>
      <c r="D126" s="72">
        <v>0.7840277777777778</v>
      </c>
      <c r="E126" s="160" t="b">
        <v>1</v>
      </c>
      <c r="F126" s="73"/>
      <c r="G126" s="94" t="b">
        <v>0</v>
      </c>
      <c r="H126" s="75" t="s">
        <v>1255</v>
      </c>
      <c r="I126" s="76" t="str">
        <f>IF(K126&gt;1,VLOOKUP(K126,DB!$A$4:$B$500,2,0),"")</f>
        <v>WIMM</v>
      </c>
      <c r="J126" s="77" t="str">
        <f>IF(L126&gt;1,VLOOKUP(L126,DB!$A$4:$B$500,2,0),"")</f>
        <v/>
      </c>
      <c r="K126" s="78" t="s">
        <v>170</v>
      </c>
      <c r="L126" s="74"/>
      <c r="M126" s="71" t="str">
        <f>IF(B126&gt;1,VLOOKUP(B126,DB!$D$4:$F$800,3,0),"")</f>
        <v>BATIK AIR</v>
      </c>
      <c r="N126" s="13"/>
      <c r="O126" s="74" t="str">
        <f t="shared" si="1"/>
        <v>RON</v>
      </c>
      <c r="Q126" s="1" t="str">
        <f t="shared" si="2"/>
        <v>B8</v>
      </c>
      <c r="R126" s="1" t="str">
        <f t="shared" si="3"/>
        <v>RON</v>
      </c>
      <c r="S126" s="1" t="str">
        <f t="shared" si="4"/>
        <v>A 320</v>
      </c>
      <c r="T126" s="1" t="str">
        <f t="shared" si="5"/>
        <v>PK-LUK</v>
      </c>
      <c r="U126" s="1" t="str">
        <f t="shared" si="6"/>
        <v>BATIK AIR</v>
      </c>
    </row>
    <row r="127" ht="15.75" customHeight="1">
      <c r="A127" s="81">
        <v>110.0</v>
      </c>
      <c r="B127" s="81" t="s">
        <v>173</v>
      </c>
      <c r="C127" s="81" t="str">
        <f>IF(B127&gt;1,VLOOKUP(B127,DB!$D$4:$E$800,2,0),"")</f>
        <v>A 320</v>
      </c>
      <c r="D127" s="82">
        <v>0.7861111111111111</v>
      </c>
      <c r="E127" s="159" t="b">
        <v>1</v>
      </c>
      <c r="F127" s="83">
        <v>0.8159722222222222</v>
      </c>
      <c r="G127" s="92" t="b">
        <v>1</v>
      </c>
      <c r="H127" s="85" t="s">
        <v>1248</v>
      </c>
      <c r="I127" s="86" t="str">
        <f>IF(K127&gt;1,VLOOKUP(K127,DB!$A$4:$B$500,2,0),"")</f>
        <v>WIEE</v>
      </c>
      <c r="J127" s="87" t="str">
        <f>IF(L127&gt;1,VLOOKUP(L127,DB!$A$4:$B$500,2,0),"")</f>
        <v>WARR</v>
      </c>
      <c r="K127" s="88" t="s">
        <v>213</v>
      </c>
      <c r="L127" s="84" t="s">
        <v>259</v>
      </c>
      <c r="M127" s="81" t="str">
        <f>IF(B127&gt;1,VLOOKUP(B127,DB!$D$4:$F$800,3,0),"")</f>
        <v>BATIK AIR</v>
      </c>
      <c r="N127" s="96"/>
      <c r="O127" s="84" t="str">
        <f t="shared" si="1"/>
        <v/>
      </c>
      <c r="Q127" s="1" t="str">
        <f t="shared" si="2"/>
        <v/>
      </c>
      <c r="R127" s="1" t="str">
        <f t="shared" si="3"/>
        <v/>
      </c>
      <c r="S127" s="1" t="str">
        <f t="shared" si="4"/>
        <v/>
      </c>
      <c r="T127" s="1" t="str">
        <f t="shared" si="5"/>
        <v/>
      </c>
      <c r="U127" s="1" t="str">
        <f t="shared" si="6"/>
        <v/>
      </c>
    </row>
    <row r="128" ht="15.75" customHeight="1">
      <c r="A128" s="71">
        <v>111.0</v>
      </c>
      <c r="B128" s="71" t="s">
        <v>305</v>
      </c>
      <c r="C128" s="71" t="str">
        <f>IF(B128&gt;1,VLOOKUP(B128,DB!$D$4:$E$800,2,0),"")</f>
        <v>A 320</v>
      </c>
      <c r="D128" s="72">
        <v>0.7965277777777777</v>
      </c>
      <c r="E128" s="160" t="b">
        <v>1</v>
      </c>
      <c r="F128" s="73">
        <v>0.825</v>
      </c>
      <c r="G128" s="94" t="b">
        <v>1</v>
      </c>
      <c r="H128" s="75" t="s">
        <v>1225</v>
      </c>
      <c r="I128" s="76" t="str">
        <f>IF(K128&gt;1,VLOOKUP(K128,DB!$A$4:$B$500,2,0),"")</f>
        <v>WIPP</v>
      </c>
      <c r="J128" s="77" t="str">
        <f>IF(L128&gt;1,VLOOKUP(L128,DB!$A$4:$B$500,2,0),"")</f>
        <v>WIPP</v>
      </c>
      <c r="K128" s="78" t="s">
        <v>196</v>
      </c>
      <c r="L128" s="74" t="s">
        <v>192</v>
      </c>
      <c r="M128" s="71" t="str">
        <f>IF(B128&gt;1,VLOOKUP(B128,DB!$D$4:$F$800,3,0),"")</f>
        <v>BATIK AIR</v>
      </c>
      <c r="N128" s="13"/>
      <c r="O128" s="74" t="str">
        <f t="shared" si="1"/>
        <v/>
      </c>
      <c r="Q128" s="1" t="str">
        <f t="shared" si="2"/>
        <v/>
      </c>
      <c r="R128" s="1" t="str">
        <f t="shared" si="3"/>
        <v/>
      </c>
      <c r="S128" s="1" t="str">
        <f t="shared" si="4"/>
        <v/>
      </c>
      <c r="T128" s="1" t="str">
        <f t="shared" si="5"/>
        <v/>
      </c>
      <c r="U128" s="1" t="str">
        <f t="shared" si="6"/>
        <v/>
      </c>
    </row>
    <row r="129" ht="15.75" customHeight="1">
      <c r="A129" s="81">
        <v>112.0</v>
      </c>
      <c r="B129" s="81" t="s">
        <v>1149</v>
      </c>
      <c r="C129" s="81" t="str">
        <f>IF(B129&gt;1,VLOOKUP(B129,DB!$D$4:$E$800,2,0),"")</f>
        <v>C 208</v>
      </c>
      <c r="D129" s="82">
        <v>0.7916666666666666</v>
      </c>
      <c r="E129" s="159" t="b">
        <v>1</v>
      </c>
      <c r="F129" s="83"/>
      <c r="G129" s="92" t="b">
        <v>0</v>
      </c>
      <c r="H129" s="85" t="s">
        <v>1224</v>
      </c>
      <c r="I129" s="103" t="s">
        <v>1238</v>
      </c>
      <c r="J129" s="87" t="str">
        <f>IF(L129&gt;1,VLOOKUP(L129,DB!$A$4:$B$500,2,0),"")</f>
        <v/>
      </c>
      <c r="K129" s="88"/>
      <c r="L129" s="84"/>
      <c r="M129" s="81" t="s">
        <v>810</v>
      </c>
      <c r="N129" s="96"/>
      <c r="O129" s="84" t="str">
        <f t="shared" si="1"/>
        <v>RON</v>
      </c>
      <c r="Q129" s="1" t="str">
        <f t="shared" si="2"/>
        <v>SA05</v>
      </c>
      <c r="R129" s="1" t="str">
        <f t="shared" si="3"/>
        <v>RON</v>
      </c>
      <c r="S129" s="1" t="str">
        <f t="shared" si="4"/>
        <v>C 208</v>
      </c>
      <c r="T129" s="1" t="str">
        <f t="shared" si="5"/>
        <v>PK-SNL</v>
      </c>
      <c r="U129" s="1" t="str">
        <f t="shared" si="6"/>
        <v>PTN</v>
      </c>
    </row>
    <row r="130" ht="15.75" customHeight="1">
      <c r="A130" s="71">
        <v>113.0</v>
      </c>
      <c r="B130" s="71" t="s">
        <v>311</v>
      </c>
      <c r="C130" s="71" t="str">
        <f>IF(B130&gt;1,VLOOKUP(B130,DB!$D$4:$E$800,2,0),"")</f>
        <v>A 320</v>
      </c>
      <c r="D130" s="72">
        <v>0.8298611111111112</v>
      </c>
      <c r="E130" s="160" t="b">
        <v>1</v>
      </c>
      <c r="F130" s="73">
        <v>0.9013888888888889</v>
      </c>
      <c r="G130" s="94" t="b">
        <v>1</v>
      </c>
      <c r="H130" s="75" t="s">
        <v>1227</v>
      </c>
      <c r="I130" s="76" t="str">
        <f>IF(K130&gt;1,VLOOKUP(K130,DB!$A$4:$B$500,2,0),"")</f>
        <v>WAHI</v>
      </c>
      <c r="J130" s="74" t="s">
        <v>1226</v>
      </c>
      <c r="K130" s="78" t="s">
        <v>261</v>
      </c>
      <c r="L130" s="74"/>
      <c r="M130" s="71" t="str">
        <f>IF(B130&gt;1,VLOOKUP(B130,DB!$D$4:$F$800,3,0),"")</f>
        <v>BATIK AIR</v>
      </c>
      <c r="N130" s="79"/>
      <c r="O130" s="74" t="str">
        <f t="shared" si="1"/>
        <v/>
      </c>
      <c r="Q130" s="1" t="str">
        <f t="shared" si="2"/>
        <v/>
      </c>
      <c r="R130" s="1" t="str">
        <f t="shared" si="3"/>
        <v/>
      </c>
      <c r="S130" s="1" t="str">
        <f t="shared" si="4"/>
        <v/>
      </c>
      <c r="T130" s="1" t="str">
        <f t="shared" si="5"/>
        <v/>
      </c>
      <c r="U130" s="1" t="str">
        <f t="shared" si="6"/>
        <v/>
      </c>
    </row>
    <row r="131" ht="15.75" customHeight="1">
      <c r="A131" s="81">
        <v>114.0</v>
      </c>
      <c r="B131" s="81" t="s">
        <v>309</v>
      </c>
      <c r="C131" s="81" t="str">
        <f>IF(B131&gt;1,VLOOKUP(B131,DB!$D$4:$E$800,2,0),"")</f>
        <v>A 320</v>
      </c>
      <c r="D131" s="82">
        <v>0.8402777777777778</v>
      </c>
      <c r="E131" s="159" t="b">
        <v>1</v>
      </c>
      <c r="F131" s="83"/>
      <c r="G131" s="92" t="b">
        <v>0</v>
      </c>
      <c r="H131" s="85" t="s">
        <v>1225</v>
      </c>
      <c r="I131" s="86" t="str">
        <f>IF(K131&gt;1,VLOOKUP(K131,DB!$A$4:$B$500,2,0),"")</f>
        <v>WADD</v>
      </c>
      <c r="J131" s="87" t="str">
        <f>IF(L131&gt;1,VLOOKUP(L131,DB!$A$4:$B$500,2,0),"")</f>
        <v/>
      </c>
      <c r="K131" s="88" t="s">
        <v>225</v>
      </c>
      <c r="L131" s="84"/>
      <c r="M131" s="81" t="str">
        <f>IF(B131&gt;1,VLOOKUP(B131,DB!$D$4:$F$800,3,0),"")</f>
        <v>BATIK AIR</v>
      </c>
      <c r="N131" s="96"/>
      <c r="O131" s="84" t="str">
        <f t="shared" si="1"/>
        <v>RON</v>
      </c>
      <c r="Q131" s="1" t="str">
        <f t="shared" si="2"/>
        <v>A3</v>
      </c>
      <c r="R131" s="1" t="str">
        <f t="shared" si="3"/>
        <v>RON</v>
      </c>
      <c r="S131" s="1" t="str">
        <f t="shared" si="4"/>
        <v>A 320</v>
      </c>
      <c r="T131" s="1" t="str">
        <f t="shared" si="5"/>
        <v>PK-LUS</v>
      </c>
      <c r="U131" s="1" t="str">
        <f t="shared" si="6"/>
        <v>BATIK AIR</v>
      </c>
    </row>
    <row r="132" ht="15.75" customHeight="1">
      <c r="A132" s="71">
        <v>115.0</v>
      </c>
      <c r="B132" s="71" t="s">
        <v>34</v>
      </c>
      <c r="C132" s="71" t="str">
        <f>IF(B132&gt;1,VLOOKUP(B132,DB!$D$4:$E$800,2,0),"")</f>
        <v>B 733</v>
      </c>
      <c r="D132" s="72">
        <v>0.8611111111111112</v>
      </c>
      <c r="E132" s="160" t="b">
        <v>1</v>
      </c>
      <c r="F132" s="73">
        <v>0.9291666666666667</v>
      </c>
      <c r="G132" s="94" t="b">
        <v>1</v>
      </c>
      <c r="H132" s="75" t="s">
        <v>1252</v>
      </c>
      <c r="I132" s="112" t="s">
        <v>61</v>
      </c>
      <c r="J132" s="74" t="s">
        <v>22</v>
      </c>
      <c r="K132" s="78"/>
      <c r="L132" s="74"/>
      <c r="M132" s="71" t="str">
        <f>IF(B132&gt;1,VLOOKUP(B132,DB!$D$4:$F$800,3,0),"")</f>
        <v>AIRNESIA</v>
      </c>
      <c r="N132" s="13"/>
      <c r="O132" s="74" t="str">
        <f t="shared" si="1"/>
        <v/>
      </c>
      <c r="Q132" s="1" t="str">
        <f t="shared" si="2"/>
        <v/>
      </c>
      <c r="R132" s="1" t="str">
        <f t="shared" si="3"/>
        <v/>
      </c>
      <c r="S132" s="1" t="str">
        <f t="shared" si="4"/>
        <v/>
      </c>
      <c r="T132" s="1" t="str">
        <f t="shared" si="5"/>
        <v/>
      </c>
      <c r="U132" s="1" t="str">
        <f t="shared" si="6"/>
        <v/>
      </c>
    </row>
    <row r="133" ht="15.75" customHeight="1">
      <c r="A133" s="81">
        <v>116.0</v>
      </c>
      <c r="B133" s="81" t="s">
        <v>880</v>
      </c>
      <c r="C133" s="81" t="str">
        <f>IF(B133&gt;1,VLOOKUP(B133,DB!$D$4:$E$800,2,0),"")</f>
        <v>B 733</v>
      </c>
      <c r="D133" s="82">
        <v>0.8715277777777778</v>
      </c>
      <c r="E133" s="159" t="b">
        <v>1</v>
      </c>
      <c r="F133" s="83">
        <v>0.9152777777777777</v>
      </c>
      <c r="G133" s="92" t="b">
        <v>1</v>
      </c>
      <c r="H133" s="85" t="s">
        <v>1254</v>
      </c>
      <c r="I133" s="86" t="str">
        <f>IF(K133&gt;1,VLOOKUP(K133,DB!$A$4:$B$500,2,0),"")</f>
        <v>WALL</v>
      </c>
      <c r="J133" s="87" t="str">
        <f>IF(L133&gt;1,VLOOKUP(L133,DB!$A$4:$B$500,2,0),"")</f>
        <v>WIMM</v>
      </c>
      <c r="K133" s="88" t="s">
        <v>116</v>
      </c>
      <c r="L133" s="84" t="s">
        <v>134</v>
      </c>
      <c r="M133" s="81" t="str">
        <f>IF(B133&gt;1,VLOOKUP(B133,DB!$D$4:$F$800,3,0),"")</f>
        <v>TRI MG</v>
      </c>
      <c r="N133" s="96"/>
      <c r="O133" s="84" t="str">
        <f t="shared" si="1"/>
        <v/>
      </c>
      <c r="Q133" s="1" t="str">
        <f t="shared" si="2"/>
        <v/>
      </c>
      <c r="R133" s="1" t="str">
        <f t="shared" si="3"/>
        <v/>
      </c>
      <c r="S133" s="1" t="str">
        <f t="shared" si="4"/>
        <v/>
      </c>
      <c r="T133" s="1" t="str">
        <f t="shared" si="5"/>
        <v/>
      </c>
      <c r="U133" s="1" t="str">
        <f t="shared" si="6"/>
        <v/>
      </c>
    </row>
    <row r="134" ht="15.75" customHeight="1">
      <c r="A134" s="90">
        <v>117.0</v>
      </c>
      <c r="B134" s="90" t="s">
        <v>980</v>
      </c>
      <c r="C134" s="71" t="str">
        <f>IF(B134&gt;1,VLOOKUP(B134,DB!$D$4:$E$800,2,0),"")</f>
        <v>G IV</v>
      </c>
      <c r="D134" s="117">
        <v>0.8736111111111111</v>
      </c>
      <c r="E134" s="215" t="b">
        <v>1</v>
      </c>
      <c r="F134" s="119">
        <v>0.8958333333333334</v>
      </c>
      <c r="G134" s="120" t="b">
        <v>1</v>
      </c>
      <c r="H134" s="121" t="s">
        <v>1249</v>
      </c>
      <c r="I134" s="112" t="s">
        <v>1258</v>
      </c>
      <c r="J134" s="74" t="s">
        <v>1241</v>
      </c>
      <c r="K134" s="122"/>
      <c r="L134" s="123"/>
      <c r="M134" s="71" t="s">
        <v>1214</v>
      </c>
      <c r="N134" s="124"/>
      <c r="O134" s="123" t="str">
        <f t="shared" si="1"/>
        <v/>
      </c>
      <c r="Q134" s="1" t="str">
        <f t="shared" si="2"/>
        <v/>
      </c>
      <c r="R134" s="1" t="str">
        <f t="shared" si="3"/>
        <v/>
      </c>
      <c r="S134" s="1" t="str">
        <f t="shared" si="4"/>
        <v/>
      </c>
      <c r="T134" s="1" t="str">
        <f t="shared" si="5"/>
        <v/>
      </c>
      <c r="U134" s="1" t="str">
        <f t="shared" si="6"/>
        <v/>
      </c>
    </row>
    <row r="135" ht="15.75" customHeight="1">
      <c r="A135" s="81">
        <v>118.0</v>
      </c>
      <c r="B135" s="81" t="s">
        <v>592</v>
      </c>
      <c r="C135" s="81" t="str">
        <f>IF(B135&gt;1,VLOOKUP(B135,DB!$D$4:$E$800,2,0),"")</f>
        <v>B 738</v>
      </c>
      <c r="D135" s="82">
        <v>0.8944444444444445</v>
      </c>
      <c r="E135" s="159" t="b">
        <v>1</v>
      </c>
      <c r="F135" s="83"/>
      <c r="G135" s="92" t="b">
        <v>0</v>
      </c>
      <c r="H135" s="85" t="s">
        <v>1248</v>
      </c>
      <c r="I135" s="86" t="str">
        <f>IF(K135&gt;1,VLOOKUP(K135,DB!$A$4:$B$500,2,0),"")</f>
        <v>WARR</v>
      </c>
      <c r="J135" s="87" t="str">
        <f>IF(L135&gt;1,VLOOKUP(L135,DB!$A$4:$B$500,2,0),"")</f>
        <v/>
      </c>
      <c r="K135" s="88" t="s">
        <v>678</v>
      </c>
      <c r="L135" s="84"/>
      <c r="M135" s="81" t="str">
        <f>IF(B135&gt;1,VLOOKUP(B135,DB!$D$4:$F$800,3,0),"")</f>
        <v>GARUDA</v>
      </c>
      <c r="N135" s="96"/>
      <c r="O135" s="84" t="str">
        <f t="shared" si="1"/>
        <v>RON</v>
      </c>
      <c r="Q135" s="1" t="str">
        <f t="shared" si="2"/>
        <v>B2</v>
      </c>
      <c r="R135" s="1" t="str">
        <f t="shared" si="3"/>
        <v>RON</v>
      </c>
      <c r="S135" s="1" t="str">
        <f t="shared" si="4"/>
        <v>B 738</v>
      </c>
      <c r="T135" s="1" t="str">
        <f t="shared" si="5"/>
        <v>PK-GMA</v>
      </c>
      <c r="U135" s="1" t="str">
        <f t="shared" si="6"/>
        <v>GARUDA</v>
      </c>
    </row>
    <row r="136" ht="15.75" customHeight="1">
      <c r="A136" s="90">
        <v>119.0</v>
      </c>
      <c r="B136" s="90" t="s">
        <v>322</v>
      </c>
      <c r="C136" s="71" t="str">
        <f>IF(B136&gt;1,VLOOKUP(B136,DB!$D$4:$E$800,2,0),"")</f>
        <v>A 320</v>
      </c>
      <c r="D136" s="117">
        <v>0.9083333333333333</v>
      </c>
      <c r="E136" s="215" t="b">
        <v>1</v>
      </c>
      <c r="F136" s="119"/>
      <c r="G136" s="120" t="b">
        <v>0</v>
      </c>
      <c r="H136" s="121" t="s">
        <v>1227</v>
      </c>
      <c r="I136" s="76" t="str">
        <f>IF(K136&gt;1,VLOOKUP(K136,DB!$A$4:$B$500,2,0),"")</f>
        <v>WARR</v>
      </c>
      <c r="J136" s="77" t="str">
        <f>IF(L136&gt;1,VLOOKUP(L136,DB!$A$4:$B$500,2,0),"")</f>
        <v/>
      </c>
      <c r="K136" s="122" t="s">
        <v>231</v>
      </c>
      <c r="L136" s="123"/>
      <c r="M136" s="71" t="str">
        <f>IF(B136&gt;1,VLOOKUP(B136,DB!$D$4:$F$800,3,0),"")</f>
        <v>BATIK AIR</v>
      </c>
      <c r="N136" s="124"/>
      <c r="O136" s="123" t="str">
        <f t="shared" si="1"/>
        <v>RON</v>
      </c>
      <c r="Q136" s="1" t="str">
        <f t="shared" si="2"/>
        <v>B9</v>
      </c>
      <c r="R136" s="1" t="str">
        <f t="shared" si="3"/>
        <v>RON</v>
      </c>
      <c r="S136" s="1" t="str">
        <f t="shared" si="4"/>
        <v>A 320</v>
      </c>
      <c r="T136" s="1" t="str">
        <f t="shared" si="5"/>
        <v>PK-LUY</v>
      </c>
      <c r="U136" s="1" t="str">
        <f t="shared" si="6"/>
        <v>BATIK AIR</v>
      </c>
    </row>
    <row r="137" ht="15.75" customHeight="1">
      <c r="A137" s="81">
        <v>120.0</v>
      </c>
      <c r="B137" s="81" t="s">
        <v>383</v>
      </c>
      <c r="C137" s="81" t="str">
        <f>IF(B137&gt;1,VLOOKUP(B137,DB!$D$4:$E$800,2,0),"")</f>
        <v>A 320</v>
      </c>
      <c r="D137" s="82">
        <v>0.9166666666666666</v>
      </c>
      <c r="E137" s="159" t="b">
        <v>1</v>
      </c>
      <c r="F137" s="83"/>
      <c r="G137" s="92" t="b">
        <v>0</v>
      </c>
      <c r="H137" s="85" t="s">
        <v>1247</v>
      </c>
      <c r="I137" s="86" t="str">
        <f>IF(K137&gt;1,VLOOKUP(K137,DB!$A$4:$B$500,2,0),"")</f>
        <v>WARR</v>
      </c>
      <c r="J137" s="87" t="str">
        <f>IF(L137&gt;1,VLOOKUP(L137,DB!$A$4:$B$500,2,0),"")</f>
        <v/>
      </c>
      <c r="K137" s="88" t="s">
        <v>565</v>
      </c>
      <c r="L137" s="84"/>
      <c r="M137" s="81" t="str">
        <f>IF(B137&gt;1,VLOOKUP(B137,DB!$D$4:$F$800,3,0),"")</f>
        <v>CITILINK</v>
      </c>
      <c r="N137" s="96"/>
      <c r="O137" s="84" t="str">
        <f t="shared" si="1"/>
        <v>RON</v>
      </c>
      <c r="Q137" s="1" t="str">
        <f t="shared" si="2"/>
        <v>B1</v>
      </c>
      <c r="R137" s="1" t="str">
        <f t="shared" si="3"/>
        <v>RON</v>
      </c>
      <c r="S137" s="1" t="str">
        <f t="shared" si="4"/>
        <v>A 320</v>
      </c>
      <c r="T137" s="1" t="str">
        <f t="shared" si="5"/>
        <v>PK-GLS</v>
      </c>
      <c r="U137" s="1" t="str">
        <f t="shared" si="6"/>
        <v>CITILINK</v>
      </c>
    </row>
    <row r="138" ht="15.75" customHeight="1">
      <c r="A138" s="90">
        <v>121.0</v>
      </c>
      <c r="B138" s="90" t="s">
        <v>980</v>
      </c>
      <c r="C138" s="71" t="str">
        <f>IF(B138&gt;1,VLOOKUP(B138,DB!$D$4:$E$800,2,0),"")</f>
        <v>G IV</v>
      </c>
      <c r="D138" s="117">
        <v>0.8993055555555556</v>
      </c>
      <c r="E138" s="215" t="b">
        <v>1</v>
      </c>
      <c r="F138" s="119"/>
      <c r="G138" s="120" t="b">
        <v>0</v>
      </c>
      <c r="H138" s="121" t="s">
        <v>1241</v>
      </c>
      <c r="I138" s="112" t="s">
        <v>1249</v>
      </c>
      <c r="J138" s="77" t="str">
        <f>IF(L138&gt;1,VLOOKUP(L138,DB!$A$4:$B$500,2,0),"")</f>
        <v/>
      </c>
      <c r="K138" s="122"/>
      <c r="L138" s="123"/>
      <c r="M138" s="71" t="s">
        <v>1214</v>
      </c>
      <c r="N138" s="124"/>
      <c r="O138" s="123" t="str">
        <f t="shared" si="1"/>
        <v>RON</v>
      </c>
      <c r="Q138" s="1" t="str">
        <f t="shared" si="2"/>
        <v>RE01</v>
      </c>
      <c r="R138" s="1" t="str">
        <f t="shared" si="3"/>
        <v>RON</v>
      </c>
      <c r="S138" s="1" t="str">
        <f t="shared" si="4"/>
        <v>G IV</v>
      </c>
      <c r="T138" s="1" t="str">
        <f t="shared" si="5"/>
        <v>VP-CWS</v>
      </c>
      <c r="U138" s="1" t="str">
        <f t="shared" si="6"/>
        <v>KARISMA</v>
      </c>
    </row>
    <row r="139" ht="15.75" customHeight="1">
      <c r="A139" s="81">
        <v>122.0</v>
      </c>
      <c r="B139" s="81" t="s">
        <v>311</v>
      </c>
      <c r="C139" s="81" t="str">
        <f>IF(B139&gt;1,VLOOKUP(B139,DB!$D$4:$E$800,2,0),"")</f>
        <v>A 320</v>
      </c>
      <c r="D139" s="82">
        <v>0.9083333333333333</v>
      </c>
      <c r="E139" s="159" t="b">
        <v>1</v>
      </c>
      <c r="F139" s="83"/>
      <c r="G139" s="92" t="b">
        <v>0</v>
      </c>
      <c r="H139" s="85" t="s">
        <v>1226</v>
      </c>
      <c r="I139" s="103" t="s">
        <v>1227</v>
      </c>
      <c r="J139" s="87" t="str">
        <f>IF(L139&gt;1,VLOOKUP(L139,DB!$A$4:$B$500,2,0),"")</f>
        <v/>
      </c>
      <c r="K139" s="88"/>
      <c r="L139" s="84"/>
      <c r="M139" s="81" t="str">
        <f>IF(B139&gt;1,VLOOKUP(B139,DB!$D$4:$F$800,3,0),"")</f>
        <v>BATIK AIR</v>
      </c>
      <c r="N139" s="96"/>
      <c r="O139" s="84" t="str">
        <f t="shared" si="1"/>
        <v>RON</v>
      </c>
      <c r="Q139" s="1" t="str">
        <f t="shared" si="2"/>
        <v>SA06</v>
      </c>
      <c r="R139" s="1" t="str">
        <f t="shared" si="3"/>
        <v>RON</v>
      </c>
      <c r="S139" s="1" t="str">
        <f t="shared" si="4"/>
        <v>A 320</v>
      </c>
      <c r="T139" s="1" t="str">
        <f t="shared" si="5"/>
        <v>PK-LUT</v>
      </c>
      <c r="U139" s="1" t="str">
        <f t="shared" si="6"/>
        <v>BATIK AIR</v>
      </c>
    </row>
    <row r="140" ht="15.75" customHeight="1">
      <c r="A140" s="90">
        <v>123.0</v>
      </c>
      <c r="B140" s="90" t="s">
        <v>317</v>
      </c>
      <c r="C140" s="71" t="str">
        <f>IF(B140&gt;1,VLOOKUP(B140,DB!$D$4:$E$800,2,0),"")</f>
        <v>A 320</v>
      </c>
      <c r="D140" s="117">
        <v>0.9944444444444445</v>
      </c>
      <c r="E140" s="215" t="b">
        <v>1</v>
      </c>
      <c r="F140" s="119"/>
      <c r="G140" s="120" t="b">
        <v>0</v>
      </c>
      <c r="H140" s="121" t="s">
        <v>1236</v>
      </c>
      <c r="I140" s="76" t="str">
        <f>IF(K140&gt;1,VLOOKUP(K140,DB!$A$4:$B$500,2,0),"")</f>
        <v>WARR</v>
      </c>
      <c r="J140" s="77" t="str">
        <f>IF(L140&gt;1,VLOOKUP(L140,DB!$A$4:$B$500,2,0),"")</f>
        <v/>
      </c>
      <c r="K140" s="122" t="s">
        <v>253</v>
      </c>
      <c r="L140" s="123"/>
      <c r="M140" s="71" t="str">
        <f>IF(B140&gt;1,VLOOKUP(B140,DB!$D$4:$F$800,3,0),"")</f>
        <v>BATIK AIR</v>
      </c>
      <c r="N140" s="124"/>
      <c r="O140" s="123" t="str">
        <f t="shared" si="1"/>
        <v>RON</v>
      </c>
      <c r="Q140" s="1" t="str">
        <f t="shared" si="2"/>
        <v>B7</v>
      </c>
      <c r="R140" s="1" t="str">
        <f t="shared" si="3"/>
        <v>RON</v>
      </c>
      <c r="S140" s="1" t="str">
        <f t="shared" si="4"/>
        <v>A 320</v>
      </c>
      <c r="T140" s="1" t="str">
        <f t="shared" si="5"/>
        <v>PK-LUW</v>
      </c>
      <c r="U140" s="1" t="str">
        <f t="shared" si="6"/>
        <v>BATIK AIR</v>
      </c>
    </row>
    <row r="141" ht="15.75" customHeight="1">
      <c r="A141" s="81">
        <v>124.0</v>
      </c>
      <c r="B141" s="81" t="s">
        <v>832</v>
      </c>
      <c r="C141" s="81" t="str">
        <f>IF(B141&gt;1,VLOOKUP(B141,DB!$D$4:$E$800,2,0),"")</f>
        <v>ATR 72</v>
      </c>
      <c r="D141" s="82">
        <v>0.9458333333333333</v>
      </c>
      <c r="E141" s="159" t="b">
        <v>1</v>
      </c>
      <c r="F141" s="83"/>
      <c r="G141" s="92" t="b">
        <v>0</v>
      </c>
      <c r="H141" s="85" t="s">
        <v>1250</v>
      </c>
      <c r="I141" s="103" t="s">
        <v>1275</v>
      </c>
      <c r="J141" s="87" t="str">
        <f>IF(L141&gt;1,VLOOKUP(L141,DB!$A$4:$B$500,2,0),"")</f>
        <v/>
      </c>
      <c r="K141" s="88"/>
      <c r="L141" s="84"/>
      <c r="M141" s="81" t="str">
        <f>IF(B141&gt;1,VLOOKUP(B141,DB!$D$4:$F$800,3,0),"")</f>
        <v>TAS</v>
      </c>
      <c r="N141" s="96"/>
      <c r="O141" s="84" t="str">
        <f t="shared" si="1"/>
        <v>RON</v>
      </c>
      <c r="Q141" s="1" t="str">
        <f t="shared" si="2"/>
        <v>B6</v>
      </c>
      <c r="R141" s="1" t="str">
        <f t="shared" si="3"/>
        <v>RON</v>
      </c>
      <c r="S141" s="1" t="str">
        <f t="shared" si="4"/>
        <v>ATR 72</v>
      </c>
      <c r="T141" s="1" t="str">
        <f t="shared" si="5"/>
        <v>PK-OTR</v>
      </c>
      <c r="U141" s="1" t="str">
        <f t="shared" si="6"/>
        <v>TAS</v>
      </c>
    </row>
    <row r="142" ht="15.75" customHeight="1">
      <c r="A142" s="90">
        <v>125.0</v>
      </c>
      <c r="B142" s="90"/>
      <c r="C142" s="71" t="str">
        <f>IF(B142&gt;1,VLOOKUP(B142,DB!$D$4:$E$800,2,0),"")</f>
        <v/>
      </c>
      <c r="D142" s="117"/>
      <c r="E142" s="118" t="b">
        <v>0</v>
      </c>
      <c r="F142" s="119"/>
      <c r="G142" s="120" t="b">
        <v>0</v>
      </c>
      <c r="H142" s="121"/>
      <c r="I142" s="76" t="str">
        <f>IF(K142&gt;1,VLOOKUP(K142,DB!$A$4:$B$500,2,0),"")</f>
        <v/>
      </c>
      <c r="J142" s="77" t="str">
        <f>IF(L142&gt;1,VLOOKUP(L142,DB!$A$4:$B$500,2,0),"")</f>
        <v/>
      </c>
      <c r="K142" s="122"/>
      <c r="L142" s="123"/>
      <c r="M142" s="71" t="str">
        <f>IF(B142&gt;1,VLOOKUP(B142,DB!$D$4:$F$800,3,0),"")</f>
        <v/>
      </c>
      <c r="N142" s="124"/>
      <c r="O142" s="123" t="str">
        <f t="shared" si="1"/>
        <v>RON</v>
      </c>
      <c r="Q142" s="1" t="str">
        <f t="shared" si="2"/>
        <v/>
      </c>
      <c r="R142" s="1" t="str">
        <f t="shared" si="3"/>
        <v>RON</v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81">
        <v>126.0</v>
      </c>
      <c r="B143" s="81"/>
      <c r="C143" s="81" t="str">
        <f>IF(B143&gt;1,VLOOKUP(B143,DB!$D$4:$E$800,2,0),"")</f>
        <v/>
      </c>
      <c r="D143" s="82"/>
      <c r="E143" s="105" t="b">
        <v>0</v>
      </c>
      <c r="F143" s="83"/>
      <c r="G143" s="92" t="b">
        <v>0</v>
      </c>
      <c r="H143" s="85"/>
      <c r="I143" s="86" t="str">
        <f>IF(K143&gt;1,VLOOKUP(K143,DB!$A$4:$B$500,2,0),"")</f>
        <v/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/>
      </c>
      <c r="N143" s="96"/>
      <c r="O143" s="84" t="str">
        <f t="shared" si="1"/>
        <v>RON</v>
      </c>
      <c r="Q143" s="1" t="str">
        <f t="shared" si="2"/>
        <v/>
      </c>
      <c r="R143" s="1" t="str">
        <f t="shared" si="3"/>
        <v>RON</v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90">
        <v>127.0</v>
      </c>
      <c r="B144" s="90"/>
      <c r="C144" s="71" t="str">
        <f>IF(B144&gt;1,VLOOKUP(B144,DB!$D$4:$E$800,2,0),"")</f>
        <v/>
      </c>
      <c r="D144" s="117"/>
      <c r="E144" s="118" t="b">
        <v>0</v>
      </c>
      <c r="F144" s="119"/>
      <c r="G144" s="120" t="b">
        <v>0</v>
      </c>
      <c r="H144" s="121"/>
      <c r="I144" s="76" t="str">
        <f>IF(K144&gt;1,VLOOKUP(K144,DB!$A$4:$B$500,2,0),"")</f>
        <v/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/>
      </c>
      <c r="N144" s="124"/>
      <c r="O144" s="123" t="str">
        <f t="shared" si="1"/>
        <v>RON</v>
      </c>
      <c r="Q144" s="1" t="str">
        <f t="shared" si="2"/>
        <v/>
      </c>
      <c r="R144" s="1" t="str">
        <f t="shared" si="3"/>
        <v>RON</v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81">
        <v>128.0</v>
      </c>
      <c r="B145" s="81"/>
      <c r="C145" s="81" t="str">
        <f>IF(B145&gt;1,VLOOKUP(B145,DB!$D$4:$E$800,2,0),"")</f>
        <v/>
      </c>
      <c r="D145" s="82"/>
      <c r="E145" s="105" t="b">
        <v>0</v>
      </c>
      <c r="F145" s="83"/>
      <c r="G145" s="92" t="b">
        <v>0</v>
      </c>
      <c r="H145" s="85"/>
      <c r="I145" s="86" t="str">
        <f>IF(K145&gt;1,VLOOKUP(K145,DB!$A$4:$B$500,2,0),"")</f>
        <v/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/>
      </c>
      <c r="N145" s="96"/>
      <c r="O145" s="84" t="str">
        <f t="shared" si="1"/>
        <v>RON</v>
      </c>
      <c r="Q145" s="1" t="str">
        <f t="shared" si="2"/>
        <v/>
      </c>
      <c r="R145" s="1" t="str">
        <f t="shared" si="3"/>
        <v>RON</v>
      </c>
      <c r="S145" s="1" t="str">
        <f t="shared" si="4"/>
        <v/>
      </c>
      <c r="T145" s="1" t="str">
        <f t="shared" si="5"/>
        <v/>
      </c>
      <c r="U145" s="1" t="str">
        <f t="shared" si="6"/>
        <v/>
      </c>
    </row>
    <row r="146" ht="15.75" customHeight="1">
      <c r="A146" s="90">
        <v>129.0</v>
      </c>
      <c r="B146" s="90"/>
      <c r="C146" s="71" t="str">
        <f>IF(B146&gt;1,VLOOKUP(B146,DB!$D$4:$E$800,2,0),"")</f>
        <v/>
      </c>
      <c r="D146" s="117"/>
      <c r="E146" s="118" t="b">
        <v>0</v>
      </c>
      <c r="F146" s="119"/>
      <c r="G146" s="120" t="b">
        <v>0</v>
      </c>
      <c r="H146" s="121"/>
      <c r="I146" s="76" t="str">
        <f>IF(K146&gt;1,VLOOKUP(K146,DB!$A$4:$B$500,2,0),"")</f>
        <v/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/>
      </c>
      <c r="N146" s="124"/>
      <c r="O146" s="123" t="str">
        <f t="shared" si="1"/>
        <v>RON</v>
      </c>
      <c r="Q146" s="1" t="str">
        <f t="shared" si="2"/>
        <v/>
      </c>
      <c r="R146" s="1" t="str">
        <f t="shared" si="3"/>
        <v>RON</v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81">
        <v>130.0</v>
      </c>
      <c r="B147" s="81"/>
      <c r="C147" s="81" t="str">
        <f>IF(B147&gt;1,VLOOKUP(B147,DB!$D$4:$E$800,2,0),"")</f>
        <v/>
      </c>
      <c r="D147" s="82"/>
      <c r="E147" s="105" t="b">
        <v>0</v>
      </c>
      <c r="F147" s="83"/>
      <c r="G147" s="92" t="b">
        <v>0</v>
      </c>
      <c r="H147" s="85"/>
      <c r="I147" s="86" t="str">
        <f>IF(K147&gt;1,VLOOKUP(K147,DB!$A$4:$B$500,2,0),"")</f>
        <v/>
      </c>
      <c r="J147" s="87" t="str">
        <f>IF(L147&gt;1,VLOOKUP(L147,DB!$A$4:$B$500,2,0),"")</f>
        <v/>
      </c>
      <c r="K147" s="88"/>
      <c r="L147" s="84"/>
      <c r="M147" s="81" t="str">
        <f>IF(B147&gt;1,VLOOKUP(B147,DB!$D$4:$F$800,3,0),"")</f>
        <v/>
      </c>
      <c r="N147" s="96"/>
      <c r="O147" s="84" t="str">
        <f t="shared" si="1"/>
        <v>RON</v>
      </c>
      <c r="Q147" s="1" t="str">
        <f t="shared" si="2"/>
        <v/>
      </c>
      <c r="R147" s="1" t="str">
        <f t="shared" si="3"/>
        <v>RON</v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90">
        <v>131.0</v>
      </c>
      <c r="B148" s="90"/>
      <c r="C148" s="71" t="str">
        <f>IF(B148&gt;1,VLOOKUP(B148,DB!$D$4:$E$800,2,0),"")</f>
        <v/>
      </c>
      <c r="D148" s="117"/>
      <c r="E148" s="118" t="b">
        <v>0</v>
      </c>
      <c r="F148" s="119"/>
      <c r="G148" s="120" t="b">
        <v>0</v>
      </c>
      <c r="H148" s="121"/>
      <c r="I148" s="76" t="str">
        <f>IF(K148&gt;1,VLOOKUP(K148,DB!$A$4:$B$500,2,0),"")</f>
        <v/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/>
      </c>
      <c r="N148" s="124"/>
      <c r="O148" s="123" t="str">
        <f t="shared" si="1"/>
        <v>RON</v>
      </c>
      <c r="Q148" s="1" t="str">
        <f t="shared" si="2"/>
        <v/>
      </c>
      <c r="R148" s="1" t="str">
        <f t="shared" si="3"/>
        <v>RON</v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2"/>
      <c r="E149" s="105" t="b">
        <v>0</v>
      </c>
      <c r="F149" s="83"/>
      <c r="G149" s="92" t="b">
        <v>0</v>
      </c>
      <c r="H149" s="85"/>
      <c r="I149" s="86" t="str">
        <f>IF(K149&gt;1,VLOOKUP(K149,DB!$A$4:$B$500,2,0),"")</f>
        <v/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/>
      </c>
      <c r="N149" s="96"/>
      <c r="O149" s="84" t="str">
        <f t="shared" si="1"/>
        <v>RON</v>
      </c>
      <c r="Q149" s="1" t="str">
        <f t="shared" si="2"/>
        <v/>
      </c>
      <c r="R149" s="1" t="str">
        <f t="shared" si="3"/>
        <v>RON</v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117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1"/>
        <v>RON</v>
      </c>
      <c r="Q150" s="1" t="str">
        <f t="shared" si="2"/>
        <v/>
      </c>
      <c r="R150" s="1" t="str">
        <f t="shared" si="3"/>
        <v>RON</v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1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1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1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1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1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1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1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1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1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1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1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1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1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1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1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1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1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33.13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45850.0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1181</v>
      </c>
      <c r="D10" s="27"/>
      <c r="E10" s="26" t="s">
        <v>1267</v>
      </c>
      <c r="F10" s="28"/>
      <c r="G10" s="28"/>
      <c r="H10" s="27"/>
    </row>
    <row r="11" ht="15.75" customHeight="1">
      <c r="A11" s="25"/>
      <c r="B11" s="21"/>
      <c r="C11" s="29" t="s">
        <v>1183</v>
      </c>
      <c r="D11" s="30"/>
      <c r="E11" s="26" t="s">
        <v>1268</v>
      </c>
      <c r="F11" s="28"/>
      <c r="G11" s="28"/>
      <c r="H11" s="27"/>
    </row>
    <row r="12" ht="15.75" customHeight="1">
      <c r="A12" s="25"/>
      <c r="B12" s="21"/>
      <c r="C12" s="29" t="s">
        <v>1322</v>
      </c>
      <c r="D12" s="30"/>
      <c r="E12" s="29" t="s">
        <v>1269</v>
      </c>
      <c r="F12" s="31"/>
      <c r="G12" s="31"/>
      <c r="H12" s="30"/>
    </row>
    <row r="13" ht="15.75" customHeight="1">
      <c r="A13" s="32"/>
      <c r="B13" s="33"/>
      <c r="C13" s="34"/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6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916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1214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N-2409K</v>
      </c>
      <c r="U27" s="1" t="str">
        <f t="shared" si="6"/>
        <v>KARISMA</v>
      </c>
    </row>
    <row r="28" ht="15.75" customHeight="1">
      <c r="A28" s="71">
        <v>11.0</v>
      </c>
      <c r="B28" s="71" t="s">
        <v>963</v>
      </c>
      <c r="C28" s="71" t="str">
        <f>IF(B28&gt;1,VLOOKUP(B28,DB!$D$4:$E$800,2,0),"")</f>
        <v>HK 800</v>
      </c>
      <c r="D28" s="78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">
        <v>1214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HK 800</v>
      </c>
      <c r="T28" s="1" t="str">
        <f t="shared" si="5"/>
        <v>T7-FCN</v>
      </c>
      <c r="U28" s="1" t="str">
        <f t="shared" si="6"/>
        <v>KARISMA</v>
      </c>
    </row>
    <row r="29" ht="15.75" customHeight="1">
      <c r="A29" s="81">
        <v>12.0</v>
      </c>
      <c r="B29" s="81" t="s">
        <v>753</v>
      </c>
      <c r="C29" s="81" t="str">
        <f>IF(B29&gt;1,VLOOKUP(B29,DB!$D$4:$E$800,2,0),"")</f>
        <v>CT 680</v>
      </c>
      <c r="D29" s="88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tr">
        <f>IF(B29&gt;1,VLOOKUP(B29,DB!$D$4:$F$800,3,0),"")</f>
        <v>JIP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CT 680</v>
      </c>
      <c r="T29" s="1" t="str">
        <f t="shared" si="5"/>
        <v>N-977JH</v>
      </c>
      <c r="U29" s="1" t="str">
        <f t="shared" si="6"/>
        <v>JIP</v>
      </c>
    </row>
    <row r="30" ht="15.75" customHeight="1">
      <c r="A30" s="71">
        <v>13.0</v>
      </c>
      <c r="B30" s="71" t="s">
        <v>1123</v>
      </c>
      <c r="C30" s="71" t="str">
        <f>IF(B30&gt;1,VLOOKUP(B30,DB!$D$4:$E$800,2,0),"")</f>
        <v>KING AIR</v>
      </c>
      <c r="D30" s="78" t="s">
        <v>7</v>
      </c>
      <c r="E30" s="73" t="b">
        <v>0</v>
      </c>
      <c r="F30" s="73"/>
      <c r="G30" s="74" t="b">
        <v>0</v>
      </c>
      <c r="H30" s="75" t="s">
        <v>1319</v>
      </c>
      <c r="I30" s="76" t="str">
        <f>IF(K30&gt;1,VLOOKUP(K30,DB!$A$4:$B$500,2,0),"")</f>
        <v/>
      </c>
      <c r="J30" s="77" t="str">
        <f>IF(L30&gt;1,VLOOKUP(L30,DB!$A$4:$B$500,2,0),"")</f>
        <v/>
      </c>
      <c r="K30" s="78"/>
      <c r="L30" s="74"/>
      <c r="M30" s="71" t="s">
        <v>1211</v>
      </c>
      <c r="N30" s="79"/>
      <c r="O30" s="74" t="str">
        <f t="shared" si="1"/>
        <v>RON</v>
      </c>
      <c r="Q30" s="1" t="str">
        <f t="shared" si="2"/>
        <v>NSA14</v>
      </c>
      <c r="R30" s="1" t="str">
        <f t="shared" si="3"/>
        <v>RON</v>
      </c>
      <c r="S30" s="1" t="str">
        <f t="shared" si="4"/>
        <v>KING AIR</v>
      </c>
      <c r="T30" s="1" t="str">
        <f t="shared" si="5"/>
        <v>T7-HNC</v>
      </c>
      <c r="U30" s="1" t="str">
        <f t="shared" si="6"/>
        <v>AFM</v>
      </c>
    </row>
    <row r="31" ht="15.75" customHeight="1">
      <c r="A31" s="81">
        <v>14.0</v>
      </c>
      <c r="B31" s="81" t="s">
        <v>826</v>
      </c>
      <c r="C31" s="81" t="str">
        <f>IF(B31&gt;1,VLOOKUP(B31,DB!$D$4:$E$800,2,0),"")</f>
        <v>AVANTI</v>
      </c>
      <c r="D31" s="88" t="s">
        <v>7</v>
      </c>
      <c r="E31" s="83" t="b">
        <v>0</v>
      </c>
      <c r="F31" s="83"/>
      <c r="G31" s="84" t="b">
        <v>0</v>
      </c>
      <c r="H31" s="85" t="s">
        <v>1349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tr">
        <f>IF(B31&gt;1,VLOOKUP(B31,DB!$D$4:$F$800,3,0),"")</f>
        <v>SUSI AIR</v>
      </c>
      <c r="N31" s="89"/>
      <c r="O31" s="84" t="str">
        <f t="shared" si="1"/>
        <v>RON</v>
      </c>
      <c r="Q31" s="1" t="str">
        <f t="shared" si="2"/>
        <v>NSA15</v>
      </c>
      <c r="R31" s="1" t="str">
        <f t="shared" si="3"/>
        <v>RON</v>
      </c>
      <c r="S31" s="1" t="str">
        <f t="shared" si="4"/>
        <v>AVANTI</v>
      </c>
      <c r="T31" s="1" t="str">
        <f t="shared" si="5"/>
        <v>PK-BVX</v>
      </c>
      <c r="U31" s="1" t="str">
        <f t="shared" si="6"/>
        <v>SUSI AIR</v>
      </c>
    </row>
    <row r="32" ht="15.75" customHeight="1">
      <c r="A32" s="71">
        <v>15.0</v>
      </c>
      <c r="B32" s="71" t="s">
        <v>741</v>
      </c>
      <c r="C32" s="71" t="str">
        <f>IF(B32&gt;1,VLOOKUP(B32,DB!$D$4:$E$800,2,0),"")</f>
        <v>ATR 42</v>
      </c>
      <c r="D32" s="78" t="s">
        <v>7</v>
      </c>
      <c r="E32" s="73" t="b">
        <v>0</v>
      </c>
      <c r="F32" s="73"/>
      <c r="G32" s="74" t="b">
        <v>0</v>
      </c>
      <c r="H32" s="75" t="s">
        <v>1217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tr">
        <f>IF(B32&gt;1,VLOOKUP(B32,DB!$D$4:$F$800,3,0),"")</f>
        <v>IAT</v>
      </c>
      <c r="N32" s="79"/>
      <c r="O32" s="74" t="str">
        <f t="shared" si="1"/>
        <v>RON</v>
      </c>
      <c r="Q32" s="1" t="str">
        <f t="shared" si="2"/>
        <v>SA01</v>
      </c>
      <c r="R32" s="1" t="str">
        <f t="shared" si="3"/>
        <v>RON</v>
      </c>
      <c r="S32" s="1" t="str">
        <f t="shared" si="4"/>
        <v>ATR 42</v>
      </c>
      <c r="T32" s="1" t="str">
        <f t="shared" si="5"/>
        <v>PK-THT</v>
      </c>
      <c r="U32" s="1" t="str">
        <f t="shared" si="6"/>
        <v>IAT</v>
      </c>
    </row>
    <row r="33" ht="15.75" customHeight="1">
      <c r="A33" s="81">
        <v>16.0</v>
      </c>
      <c r="B33" s="81" t="s">
        <v>806</v>
      </c>
      <c r="C33" s="81" t="str">
        <f>IF(B33&gt;1,VLOOKUP(B33,DB!$D$4:$E$800,2,0),"")</f>
        <v>EC 135</v>
      </c>
      <c r="D33" s="88" t="s">
        <v>7</v>
      </c>
      <c r="E33" s="83" t="b">
        <v>0</v>
      </c>
      <c r="F33" s="83"/>
      <c r="G33" s="84" t="b">
        <v>0</v>
      </c>
      <c r="H33" s="85" t="s">
        <v>1219</v>
      </c>
      <c r="I33" s="86" t="str">
        <f>IF(K33&gt;1,VLOOKUP(K33,DB!$A$4:$B$500,2,0),"")</f>
        <v/>
      </c>
      <c r="J33" s="87" t="str">
        <f>IF(L33&gt;1,VLOOKUP(L33,DB!$A$4:$B$500,2,0),"")</f>
        <v/>
      </c>
      <c r="K33" s="88"/>
      <c r="L33" s="84"/>
      <c r="M33" s="81" t="str">
        <f>IF(B33&gt;1,VLOOKUP(B33,DB!$D$4:$F$800,3,0),"")</f>
        <v>PREMI</v>
      </c>
      <c r="N33" s="89"/>
      <c r="O33" s="84" t="str">
        <f t="shared" si="1"/>
        <v>RON</v>
      </c>
      <c r="Q33" s="1" t="str">
        <f t="shared" si="2"/>
        <v>SA02</v>
      </c>
      <c r="R33" s="1" t="str">
        <f t="shared" si="3"/>
        <v>RON</v>
      </c>
      <c r="S33" s="1" t="str">
        <f t="shared" si="4"/>
        <v>EC 135</v>
      </c>
      <c r="T33" s="1" t="str">
        <f t="shared" si="5"/>
        <v>PK-RJH</v>
      </c>
      <c r="U33" s="1" t="str">
        <f t="shared" si="6"/>
        <v>PREMI</v>
      </c>
    </row>
    <row r="34" ht="15.75" customHeight="1">
      <c r="A34" s="71">
        <v>17.0</v>
      </c>
      <c r="B34" s="71" t="s">
        <v>912</v>
      </c>
      <c r="C34" s="71" t="str">
        <f>IF(B34&gt;1,VLOOKUP(B34,DB!$D$4:$E$800,2,0),"")</f>
        <v>GLEX</v>
      </c>
      <c r="D34" s="78" t="s">
        <v>7</v>
      </c>
      <c r="E34" s="73" t="b">
        <v>0</v>
      </c>
      <c r="F34" s="73"/>
      <c r="G34" s="74" t="b">
        <v>0</v>
      </c>
      <c r="H34" s="75" t="s">
        <v>1220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">
        <v>1214</v>
      </c>
      <c r="N34" s="79"/>
      <c r="O34" s="74" t="str">
        <f t="shared" si="1"/>
        <v>RON</v>
      </c>
      <c r="Q34" s="1" t="str">
        <f t="shared" si="2"/>
        <v>SA03</v>
      </c>
      <c r="R34" s="1" t="str">
        <f t="shared" si="3"/>
        <v>RON</v>
      </c>
      <c r="S34" s="1" t="str">
        <f t="shared" si="4"/>
        <v>GLEX</v>
      </c>
      <c r="T34" s="1" t="str">
        <f t="shared" si="5"/>
        <v>M-JGVJ</v>
      </c>
      <c r="U34" s="1" t="str">
        <f t="shared" si="6"/>
        <v>KARISMA</v>
      </c>
    </row>
    <row r="35" ht="15.75" customHeight="1">
      <c r="A35" s="81">
        <v>18.0</v>
      </c>
      <c r="B35" s="81" t="s">
        <v>40</v>
      </c>
      <c r="C35" s="81" t="str">
        <f>IF(B35&gt;1,VLOOKUP(B35,DB!$D$4:$E$800,2,0),"")</f>
        <v>B 734</v>
      </c>
      <c r="D35" s="88" t="s">
        <v>7</v>
      </c>
      <c r="E35" s="83" t="b">
        <v>0</v>
      </c>
      <c r="F35" s="83">
        <v>0.24444444444444444</v>
      </c>
      <c r="G35" s="84" t="b">
        <v>1</v>
      </c>
      <c r="H35" s="85" t="s">
        <v>1223</v>
      </c>
      <c r="I35" s="86" t="str">
        <f>IF(K35&gt;1,VLOOKUP(K35,DB!$A$4:$B$500,2,0),"")</f>
        <v>EX RON</v>
      </c>
      <c r="J35" s="84" t="s">
        <v>1253</v>
      </c>
      <c r="K35" s="88" t="s">
        <v>7</v>
      </c>
      <c r="L35" s="84"/>
      <c r="M35" s="81" t="str">
        <f>IF(B35&gt;1,VLOOKUP(B35,DB!$D$4:$F$800,3,0),"")</f>
        <v>B. B. N.</v>
      </c>
      <c r="N35" s="89"/>
      <c r="O35" s="84" t="str">
        <f t="shared" si="1"/>
        <v/>
      </c>
      <c r="Q35" s="1" t="str">
        <f t="shared" si="2"/>
        <v/>
      </c>
      <c r="R35" s="1" t="str">
        <f t="shared" si="3"/>
        <v/>
      </c>
      <c r="S35" s="1" t="str">
        <f t="shared" si="4"/>
        <v/>
      </c>
      <c r="T35" s="1" t="str">
        <f t="shared" si="5"/>
        <v/>
      </c>
      <c r="U35" s="1" t="str">
        <f t="shared" si="6"/>
        <v/>
      </c>
    </row>
    <row r="36" ht="15.75" customHeight="1">
      <c r="A36" s="71">
        <v>19.0</v>
      </c>
      <c r="B36" s="71" t="s">
        <v>1149</v>
      </c>
      <c r="C36" s="71" t="str">
        <f>IF(B36&gt;1,VLOOKUP(B36,DB!$D$4:$E$800,2,0),"")</f>
        <v>C 208</v>
      </c>
      <c r="D36" s="78" t="s">
        <v>7</v>
      </c>
      <c r="E36" s="73" t="b">
        <v>0</v>
      </c>
      <c r="F36" s="205" t="s">
        <v>1408</v>
      </c>
      <c r="G36" s="74" t="b">
        <v>1</v>
      </c>
      <c r="H36" s="75" t="s">
        <v>1224</v>
      </c>
      <c r="I36" s="76" t="str">
        <f>IF(K36&gt;1,VLOOKUP(K36,DB!$A$4:$B$500,2,0),"")</f>
        <v>EX RON</v>
      </c>
      <c r="J36" s="74" t="s">
        <v>1325</v>
      </c>
      <c r="K36" s="78" t="s">
        <v>7</v>
      </c>
      <c r="L36" s="74"/>
      <c r="M36" s="71" t="s">
        <v>810</v>
      </c>
      <c r="N36" s="79"/>
      <c r="O36" s="74" t="str">
        <f t="shared" si="1"/>
        <v/>
      </c>
      <c r="Q36" s="1" t="str">
        <f t="shared" si="2"/>
        <v/>
      </c>
      <c r="R36" s="1" t="str">
        <f t="shared" si="3"/>
        <v/>
      </c>
      <c r="S36" s="1" t="str">
        <f t="shared" si="4"/>
        <v/>
      </c>
      <c r="T36" s="1" t="str">
        <f t="shared" si="5"/>
        <v/>
      </c>
      <c r="U36" s="1" t="str">
        <f t="shared" si="6"/>
        <v/>
      </c>
    </row>
    <row r="37" ht="15.75" customHeight="1">
      <c r="A37" s="81">
        <v>20.0</v>
      </c>
      <c r="B37" s="81" t="s">
        <v>311</v>
      </c>
      <c r="C37" s="81" t="str">
        <f>IF(B37&gt;1,VLOOKUP(B37,DB!$D$4:$E$800,2,0),"")</f>
        <v>A 320</v>
      </c>
      <c r="D37" s="88" t="s">
        <v>7</v>
      </c>
      <c r="E37" s="83" t="b">
        <v>0</v>
      </c>
      <c r="F37" s="83">
        <v>0.21666666666666667</v>
      </c>
      <c r="G37" s="84" t="b">
        <v>1</v>
      </c>
      <c r="H37" s="85" t="s">
        <v>1226</v>
      </c>
      <c r="I37" s="86" t="str">
        <f>IF(K37&gt;1,VLOOKUP(K37,DB!$A$4:$B$500,2,0),"")</f>
        <v>EX RON</v>
      </c>
      <c r="J37" s="84" t="s">
        <v>1229</v>
      </c>
      <c r="K37" s="88" t="s">
        <v>7</v>
      </c>
      <c r="L37" s="84"/>
      <c r="M37" s="81" t="str">
        <f>IF(B37&gt;1,VLOOKUP(B37,DB!$D$4:$F$800,3,0),"")</f>
        <v>BATIK AIR</v>
      </c>
      <c r="N37" s="89"/>
      <c r="O37" s="84" t="str">
        <f t="shared" si="1"/>
        <v/>
      </c>
      <c r="Q37" s="1" t="str">
        <f t="shared" si="2"/>
        <v/>
      </c>
      <c r="R37" s="1" t="str">
        <f t="shared" si="3"/>
        <v/>
      </c>
      <c r="S37" s="1" t="str">
        <f t="shared" si="4"/>
        <v/>
      </c>
      <c r="T37" s="1" t="str">
        <f t="shared" si="5"/>
        <v/>
      </c>
      <c r="U37" s="1" t="str">
        <f t="shared" si="6"/>
        <v/>
      </c>
    </row>
    <row r="38" ht="15.75" customHeight="1">
      <c r="A38" s="71">
        <v>21.0</v>
      </c>
      <c r="B38" s="71" t="s">
        <v>1152</v>
      </c>
      <c r="C38" s="71" t="str">
        <f>IF(B38&gt;1,VLOOKUP(B38,DB!$D$4:$E$800,2,0),"")</f>
        <v>S 70</v>
      </c>
      <c r="D38" s="78" t="s">
        <v>7</v>
      </c>
      <c r="E38" s="73" t="b">
        <v>0</v>
      </c>
      <c r="F38" s="73"/>
      <c r="G38" s="74" t="b">
        <v>0</v>
      </c>
      <c r="H38" s="75" t="s">
        <v>1228</v>
      </c>
      <c r="I38" s="76" t="str">
        <f>IF(K38&gt;1,VLOOKUP(K38,DB!$A$4:$B$500,2,0),"")</f>
        <v/>
      </c>
      <c r="J38" s="77" t="str">
        <f>IF(L38&gt;1,VLOOKUP(L38,DB!$A$4:$B$500,2,0),"")</f>
        <v/>
      </c>
      <c r="K38" s="78"/>
      <c r="L38" s="74"/>
      <c r="M38" s="71" t="s">
        <v>1214</v>
      </c>
      <c r="N38" s="79"/>
      <c r="O38" s="74" t="str">
        <f t="shared" si="1"/>
        <v>RON</v>
      </c>
      <c r="Q38" s="1" t="str">
        <f t="shared" si="2"/>
        <v>SA07</v>
      </c>
      <c r="R38" s="1" t="str">
        <f t="shared" si="3"/>
        <v>RON</v>
      </c>
      <c r="S38" s="1" t="str">
        <f t="shared" si="4"/>
        <v>S 70</v>
      </c>
      <c r="T38" s="1" t="str">
        <f t="shared" si="5"/>
        <v>N-2FH</v>
      </c>
      <c r="U38" s="1" t="str">
        <f t="shared" si="6"/>
        <v>KARISMA</v>
      </c>
    </row>
    <row r="39" ht="15.75" customHeight="1">
      <c r="A39" s="81">
        <v>22.0</v>
      </c>
      <c r="B39" s="81" t="s">
        <v>345</v>
      </c>
      <c r="C39" s="81" t="str">
        <f>IF(B39&gt;1,VLOOKUP(B39,DB!$D$4:$E$800,2,0),"")</f>
        <v>ATR 72</v>
      </c>
      <c r="D39" s="88" t="s">
        <v>7</v>
      </c>
      <c r="E39" s="91" t="b">
        <v>0</v>
      </c>
      <c r="F39" s="83"/>
      <c r="G39" s="92" t="b">
        <v>0</v>
      </c>
      <c r="H39" s="85" t="s">
        <v>1230</v>
      </c>
      <c r="I39" s="86" t="str">
        <f>IF(K39&gt;1,VLOOKUP(K39,DB!$A$4:$B$500,2,0),"")</f>
        <v/>
      </c>
      <c r="J39" s="87" t="str">
        <f>IF(L39&gt;1,VLOOKUP(L39,DB!$A$4:$B$500,2,0),"")</f>
        <v/>
      </c>
      <c r="K39" s="88"/>
      <c r="L39" s="84"/>
      <c r="M39" s="81" t="str">
        <f>IF(B39&gt;1,VLOOKUP(B39,DB!$D$4:$F$800,3,0),"")</f>
        <v>CITILINK</v>
      </c>
      <c r="N39" s="89"/>
      <c r="O39" s="84" t="str">
        <f t="shared" si="1"/>
        <v>RON</v>
      </c>
      <c r="Q39" s="1" t="str">
        <f t="shared" si="2"/>
        <v>SA08</v>
      </c>
      <c r="R39" s="1" t="str">
        <f t="shared" si="3"/>
        <v>RON</v>
      </c>
      <c r="S39" s="1" t="str">
        <f t="shared" si="4"/>
        <v>ATR 72</v>
      </c>
      <c r="T39" s="1" t="str">
        <f t="shared" si="5"/>
        <v>PK-GJT</v>
      </c>
      <c r="U39" s="1" t="str">
        <f t="shared" si="6"/>
        <v>CITILINK</v>
      </c>
    </row>
    <row r="40" ht="15.75" customHeight="1">
      <c r="A40" s="71">
        <v>23.0</v>
      </c>
      <c r="B40" s="71" t="s">
        <v>947</v>
      </c>
      <c r="C40" s="71" t="str">
        <f>IF(B40&gt;1,VLOOKUP(B40,DB!$D$4:$E$800,2,0),"")</f>
        <v>EMB 135</v>
      </c>
      <c r="D40" s="78" t="s">
        <v>7</v>
      </c>
      <c r="E40" s="93" t="b">
        <v>0</v>
      </c>
      <c r="F40" s="73"/>
      <c r="G40" s="94" t="b">
        <v>0</v>
      </c>
      <c r="H40" s="75" t="s">
        <v>1231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">
        <v>1214</v>
      </c>
      <c r="N40" s="13"/>
      <c r="O40" s="74" t="str">
        <f t="shared" si="1"/>
        <v>RON</v>
      </c>
      <c r="Q40" s="1" t="str">
        <f t="shared" si="2"/>
        <v>SA09</v>
      </c>
      <c r="R40" s="1" t="str">
        <f t="shared" si="3"/>
        <v>RON</v>
      </c>
      <c r="S40" s="1" t="str">
        <f t="shared" si="4"/>
        <v>EMB 135</v>
      </c>
      <c r="T40" s="1" t="str">
        <f t="shared" si="5"/>
        <v>PK-RSS</v>
      </c>
      <c r="U40" s="1" t="str">
        <f t="shared" si="6"/>
        <v>KARISMA</v>
      </c>
    </row>
    <row r="41" ht="15.75" customHeight="1">
      <c r="A41" s="81">
        <v>24.0</v>
      </c>
      <c r="B41" s="81" t="s">
        <v>1064</v>
      </c>
      <c r="C41" s="81" t="str">
        <f>IF(B41&gt;1,VLOOKUP(B41,DB!$D$4:$E$800,2,0),"")</f>
        <v>EMB 135</v>
      </c>
      <c r="D41" s="88" t="s">
        <v>7</v>
      </c>
      <c r="E41" s="95" t="b">
        <v>0</v>
      </c>
      <c r="F41" s="83"/>
      <c r="G41" s="92" t="b">
        <v>0</v>
      </c>
      <c r="H41" s="85" t="s">
        <v>1233</v>
      </c>
      <c r="I41" s="86" t="str">
        <f>IF(K41&gt;1,VLOOKUP(K41,DB!$A$4:$B$500,2,0),"")</f>
        <v/>
      </c>
      <c r="J41" s="87" t="str">
        <f>IF(L41&gt;1,VLOOKUP(L41,DB!$A$4:$B$500,2,0),"")</f>
        <v/>
      </c>
      <c r="K41" s="88"/>
      <c r="L41" s="84"/>
      <c r="M41" s="81" t="s">
        <v>1214</v>
      </c>
      <c r="N41" s="96"/>
      <c r="O41" s="84" t="str">
        <f t="shared" si="1"/>
        <v>RON</v>
      </c>
      <c r="Q41" s="1" t="str">
        <f t="shared" si="2"/>
        <v>SA10</v>
      </c>
      <c r="R41" s="1" t="str">
        <f t="shared" si="3"/>
        <v>RON</v>
      </c>
      <c r="S41" s="1" t="str">
        <f t="shared" si="4"/>
        <v>EMB 135</v>
      </c>
      <c r="T41" s="1" t="str">
        <f t="shared" si="5"/>
        <v>T7-GBS</v>
      </c>
      <c r="U41" s="1" t="str">
        <f t="shared" si="6"/>
        <v>KARISMA</v>
      </c>
    </row>
    <row r="42" ht="15.75" customHeight="1">
      <c r="A42" s="97">
        <v>25.0</v>
      </c>
      <c r="B42" s="71" t="s">
        <v>964</v>
      </c>
      <c r="C42" s="71" t="str">
        <f>IF(B42&gt;1,VLOOKUP(B42,DB!$D$4:$E$800,2,0),"")</f>
        <v>G IV</v>
      </c>
      <c r="D42" s="78" t="s">
        <v>7</v>
      </c>
      <c r="E42" s="98" t="b">
        <v>0</v>
      </c>
      <c r="F42" s="73"/>
      <c r="G42" s="94" t="b">
        <v>0</v>
      </c>
      <c r="H42" s="75" t="s">
        <v>1234</v>
      </c>
      <c r="I42" s="76" t="str">
        <f>IF(K42&gt;1,VLOOKUP(K42,DB!$A$4:$B$500,2,0),"")</f>
        <v/>
      </c>
      <c r="J42" s="77" t="str">
        <f>IF(L42&gt;1,VLOOKUP(L42,DB!$A$4:$B$500,2,0),"")</f>
        <v/>
      </c>
      <c r="K42" s="78"/>
      <c r="L42" s="74"/>
      <c r="M42" s="71" t="s">
        <v>1211</v>
      </c>
      <c r="N42" s="13"/>
      <c r="O42" s="74" t="str">
        <f t="shared" si="1"/>
        <v>RON</v>
      </c>
      <c r="Q42" s="1" t="str">
        <f t="shared" si="2"/>
        <v>SA11</v>
      </c>
      <c r="R42" s="1" t="str">
        <f t="shared" si="3"/>
        <v>RON</v>
      </c>
      <c r="S42" s="1" t="str">
        <f t="shared" si="4"/>
        <v>G IV</v>
      </c>
      <c r="T42" s="1" t="str">
        <f t="shared" si="5"/>
        <v>T7-HNA</v>
      </c>
      <c r="U42" s="1" t="str">
        <f t="shared" si="6"/>
        <v>AFM</v>
      </c>
    </row>
    <row r="43" ht="15.75" customHeight="1">
      <c r="A43" s="81">
        <v>26.0</v>
      </c>
      <c r="B43" s="81" t="s">
        <v>785</v>
      </c>
      <c r="C43" s="81" t="str">
        <f>IF(B43&gt;1,VLOOKUP(B43,DB!$D$4:$E$800,2,0),"")</f>
        <v>L 1000</v>
      </c>
      <c r="D43" s="88" t="s">
        <v>7</v>
      </c>
      <c r="E43" s="95" t="b">
        <v>0</v>
      </c>
      <c r="F43" s="83"/>
      <c r="G43" s="92" t="b">
        <v>0</v>
      </c>
      <c r="H43" s="85" t="s">
        <v>1235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tr">
        <f>IF(B43&gt;1,VLOOKUP(B43,DB!$D$4:$F$800,3,0),"")</f>
        <v>PREMI</v>
      </c>
      <c r="N43" s="89"/>
      <c r="O43" s="84" t="str">
        <f t="shared" si="1"/>
        <v>RON</v>
      </c>
      <c r="Q43" s="1" t="str">
        <f t="shared" si="2"/>
        <v>SA12</v>
      </c>
      <c r="R43" s="1" t="str">
        <f t="shared" si="3"/>
        <v>RON</v>
      </c>
      <c r="S43" s="1" t="str">
        <f t="shared" si="4"/>
        <v>L 1000</v>
      </c>
      <c r="T43" s="1" t="str">
        <f t="shared" si="5"/>
        <v>N-227GV</v>
      </c>
      <c r="U43" s="1" t="str">
        <f t="shared" si="6"/>
        <v>PREMI</v>
      </c>
    </row>
    <row r="44" ht="15.75" customHeight="1">
      <c r="A44" s="71">
        <v>27.0</v>
      </c>
      <c r="B44" s="71" t="s">
        <v>332</v>
      </c>
      <c r="C44" s="71" t="str">
        <f>IF(B44&gt;1,VLOOKUP(B44,DB!$D$4:$E$800,2,0),"")</f>
        <v>GLEX</v>
      </c>
      <c r="D44" s="78" t="s">
        <v>7</v>
      </c>
      <c r="E44" s="98" t="b">
        <v>0</v>
      </c>
      <c r="F44" s="73"/>
      <c r="G44" s="94" t="b">
        <v>0</v>
      </c>
      <c r="H44" s="75" t="s">
        <v>1237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tr">
        <f>IF(B44&gt;1,VLOOKUP(B44,DB!$D$4:$F$800,3,0),"")</f>
        <v>BIOMANTARA</v>
      </c>
      <c r="N44" s="13"/>
      <c r="O44" s="74" t="str">
        <f t="shared" si="1"/>
        <v>RON</v>
      </c>
      <c r="Q44" s="1" t="str">
        <f t="shared" si="2"/>
        <v>SA13</v>
      </c>
      <c r="R44" s="1" t="str">
        <f t="shared" si="3"/>
        <v>RON</v>
      </c>
      <c r="S44" s="1" t="str">
        <f t="shared" si="4"/>
        <v>GLEX</v>
      </c>
      <c r="T44" s="1" t="str">
        <f t="shared" si="5"/>
        <v>N-939AP</v>
      </c>
      <c r="U44" s="1" t="str">
        <f t="shared" si="6"/>
        <v>BIOMANTARA</v>
      </c>
    </row>
    <row r="45" ht="15.75" customHeight="1">
      <c r="A45" s="81">
        <v>28.0</v>
      </c>
      <c r="B45" s="81" t="s">
        <v>1059</v>
      </c>
      <c r="C45" s="81" t="str">
        <f>IF(B45&gt;1,VLOOKUP(B45,DB!$D$4:$E$800,2,0),"")</f>
        <v>C 208</v>
      </c>
      <c r="D45" s="88" t="s">
        <v>7</v>
      </c>
      <c r="E45" s="91" t="b">
        <v>0</v>
      </c>
      <c r="F45" s="204" t="s">
        <v>1409</v>
      </c>
      <c r="G45" s="92" t="b">
        <v>1</v>
      </c>
      <c r="H45" s="85" t="s">
        <v>1264</v>
      </c>
      <c r="I45" s="86" t="str">
        <f>IF(K45&gt;1,VLOOKUP(K45,DB!$A$4:$B$500,2,0),"")</f>
        <v>EX RON</v>
      </c>
      <c r="J45" s="84" t="s">
        <v>1325</v>
      </c>
      <c r="K45" s="88" t="s">
        <v>7</v>
      </c>
      <c r="L45" s="84"/>
      <c r="M45" s="81" t="s">
        <v>810</v>
      </c>
      <c r="N45" s="89"/>
      <c r="O45" s="84" t="str">
        <f t="shared" si="1"/>
        <v/>
      </c>
      <c r="Q45" s="1" t="str">
        <f t="shared" si="2"/>
        <v/>
      </c>
      <c r="R45" s="1" t="str">
        <f t="shared" si="3"/>
        <v/>
      </c>
      <c r="S45" s="1" t="str">
        <f t="shared" si="4"/>
        <v/>
      </c>
      <c r="T45" s="1" t="str">
        <f t="shared" si="5"/>
        <v/>
      </c>
      <c r="U45" s="1" t="str">
        <f t="shared" si="6"/>
        <v/>
      </c>
    </row>
    <row r="46" ht="15.75" customHeight="1">
      <c r="A46" s="71">
        <v>29.0</v>
      </c>
      <c r="B46" s="71" t="s">
        <v>978</v>
      </c>
      <c r="C46" s="71" t="str">
        <f>IF(B46&gt;1,VLOOKUP(B46,DB!$D$4:$E$800,2,0),"")</f>
        <v>EMB 135</v>
      </c>
      <c r="D46" s="78" t="s">
        <v>7</v>
      </c>
      <c r="E46" s="93" t="b">
        <v>0</v>
      </c>
      <c r="F46" s="73"/>
      <c r="G46" s="94" t="b">
        <v>0</v>
      </c>
      <c r="H46" s="75" t="s">
        <v>1263</v>
      </c>
      <c r="I46" s="76" t="str">
        <f>IF(K46&gt;1,VLOOKUP(K46,DB!$A$4:$B$500,2,0),"")</f>
        <v/>
      </c>
      <c r="J46" s="77" t="str">
        <f>IF(L46&gt;1,VLOOKUP(L46,DB!$A$4:$B$500,2,0),"")</f>
        <v/>
      </c>
      <c r="K46" s="78"/>
      <c r="L46" s="74"/>
      <c r="M46" s="71" t="s">
        <v>1214</v>
      </c>
      <c r="N46" s="13"/>
      <c r="O46" s="74" t="str">
        <f t="shared" si="1"/>
        <v>RON</v>
      </c>
      <c r="Q46" s="1" t="str">
        <f t="shared" si="2"/>
        <v>SA17</v>
      </c>
      <c r="R46" s="1" t="str">
        <f t="shared" si="3"/>
        <v>RON</v>
      </c>
      <c r="S46" s="1" t="str">
        <f t="shared" si="4"/>
        <v>EMB 135</v>
      </c>
      <c r="T46" s="1" t="str">
        <f t="shared" si="5"/>
        <v>VP-CLL</v>
      </c>
      <c r="U46" s="1" t="str">
        <f t="shared" si="6"/>
        <v>KARISMA</v>
      </c>
    </row>
    <row r="47" ht="15.75" customHeight="1">
      <c r="A47" s="81">
        <v>30.0</v>
      </c>
      <c r="B47" s="81" t="s">
        <v>1142</v>
      </c>
      <c r="C47" s="81" t="str">
        <f>IF(B47&gt;1,VLOOKUP(B47,DB!$D$4:$E$800,2,0),"")</f>
        <v>EMB 135</v>
      </c>
      <c r="D47" s="88" t="s">
        <v>7</v>
      </c>
      <c r="E47" s="95" t="b">
        <v>0</v>
      </c>
      <c r="F47" s="83"/>
      <c r="G47" s="92" t="b">
        <v>0</v>
      </c>
      <c r="H47" s="85" t="s">
        <v>1350</v>
      </c>
      <c r="I47" s="86" t="str">
        <f>IF(K47&gt;1,VLOOKUP(K47,DB!$A$4:$B$500,2,0),"")</f>
        <v/>
      </c>
      <c r="J47" s="87" t="str">
        <f>IF(L47&gt;1,VLOOKUP(L47,DB!$A$4:$B$500,2,0),"")</f>
        <v/>
      </c>
      <c r="K47" s="88"/>
      <c r="L47" s="84"/>
      <c r="M47" s="81" t="s">
        <v>1314</v>
      </c>
      <c r="N47" s="96"/>
      <c r="O47" s="84" t="str">
        <f t="shared" si="1"/>
        <v>RON</v>
      </c>
      <c r="Q47" s="1" t="str">
        <f t="shared" si="2"/>
        <v>SA19</v>
      </c>
      <c r="R47" s="1" t="str">
        <f t="shared" si="3"/>
        <v>RON</v>
      </c>
      <c r="S47" s="1" t="str">
        <f t="shared" si="4"/>
        <v>EMB 135</v>
      </c>
      <c r="T47" s="1" t="str">
        <f t="shared" si="5"/>
        <v>T7-MRC</v>
      </c>
      <c r="U47" s="1" t="str">
        <f t="shared" si="6"/>
        <v>B.G.S</v>
      </c>
    </row>
    <row r="48" ht="15.75" customHeight="1">
      <c r="A48" s="71">
        <v>31.0</v>
      </c>
      <c r="B48" s="71" t="s">
        <v>967</v>
      </c>
      <c r="C48" s="71" t="str">
        <f>IF(B48&gt;1,VLOOKUP(B48,DB!$D$4:$E$800,2,0),"")</f>
        <v>EMB 135</v>
      </c>
      <c r="D48" s="78" t="s">
        <v>7</v>
      </c>
      <c r="E48" s="98" t="b">
        <v>0</v>
      </c>
      <c r="F48" s="73"/>
      <c r="G48" s="94" t="b">
        <v>0</v>
      </c>
      <c r="H48" s="75" t="s">
        <v>1351</v>
      </c>
      <c r="I48" s="76" t="str">
        <f>IF(K48&gt;1,VLOOKUP(K48,DB!$A$4:$B$500,2,0),"")</f>
        <v/>
      </c>
      <c r="J48" s="77" t="str">
        <f>IF(L48&gt;1,VLOOKUP(L48,DB!$A$4:$B$500,2,0),"")</f>
        <v/>
      </c>
      <c r="K48" s="78"/>
      <c r="L48" s="74"/>
      <c r="M48" s="71" t="s">
        <v>1211</v>
      </c>
      <c r="N48" s="79"/>
      <c r="O48" s="74" t="str">
        <f t="shared" si="1"/>
        <v>RON</v>
      </c>
      <c r="Q48" s="1" t="str">
        <f t="shared" si="2"/>
        <v>SA20</v>
      </c>
      <c r="R48" s="1" t="str">
        <f t="shared" si="3"/>
        <v>RON</v>
      </c>
      <c r="S48" s="1" t="str">
        <f t="shared" si="4"/>
        <v>EMB 135</v>
      </c>
      <c r="T48" s="1" t="str">
        <f t="shared" si="5"/>
        <v>T7-MPI</v>
      </c>
      <c r="U48" s="1" t="str">
        <f t="shared" si="6"/>
        <v>AFM</v>
      </c>
    </row>
    <row r="49" ht="15.75" customHeight="1">
      <c r="A49" s="81">
        <v>32.0</v>
      </c>
      <c r="B49" s="81" t="s">
        <v>1154</v>
      </c>
      <c r="C49" s="81" t="str">
        <f>IF(B49&gt;1,VLOOKUP(B49,DB!$D$4:$E$800,2,0),"")</f>
        <v>CIRRUS 22</v>
      </c>
      <c r="D49" s="88" t="s">
        <v>7</v>
      </c>
      <c r="E49" s="95" t="b">
        <v>0</v>
      </c>
      <c r="F49" s="83">
        <v>0.3645833333333333</v>
      </c>
      <c r="G49" s="92" t="b">
        <v>1</v>
      </c>
      <c r="H49" s="85" t="s">
        <v>1256</v>
      </c>
      <c r="I49" s="86" t="str">
        <f>IF(K49&gt;1,VLOOKUP(K49,DB!$A$4:$B$500,2,0),"")</f>
        <v>EX RON</v>
      </c>
      <c r="J49" s="84" t="s">
        <v>1258</v>
      </c>
      <c r="K49" s="88" t="s">
        <v>7</v>
      </c>
      <c r="L49" s="84"/>
      <c r="M49" s="81" t="s">
        <v>1211</v>
      </c>
      <c r="N49" s="89"/>
      <c r="O49" s="84" t="str">
        <f t="shared" si="1"/>
        <v/>
      </c>
      <c r="Q49" s="1" t="str">
        <f t="shared" si="2"/>
        <v/>
      </c>
      <c r="R49" s="1" t="str">
        <f t="shared" si="3"/>
        <v/>
      </c>
      <c r="S49" s="1" t="str">
        <f t="shared" si="4"/>
        <v/>
      </c>
      <c r="T49" s="1" t="str">
        <f t="shared" si="5"/>
        <v/>
      </c>
      <c r="U49" s="1" t="str">
        <f t="shared" si="6"/>
        <v/>
      </c>
    </row>
    <row r="50" ht="15.75" customHeight="1">
      <c r="A50" s="71">
        <v>33.0</v>
      </c>
      <c r="B50" s="71" t="s">
        <v>763</v>
      </c>
      <c r="C50" s="71" t="str">
        <f>IF(B50&gt;1,VLOOKUP(B50,DB!$D$4:$E$800,2,0),"")</f>
        <v>ATR 72</v>
      </c>
      <c r="D50" s="78" t="s">
        <v>7</v>
      </c>
      <c r="E50" s="98" t="b">
        <v>0</v>
      </c>
      <c r="F50" s="73">
        <v>0.19791666666666666</v>
      </c>
      <c r="G50" s="94" t="b">
        <v>1</v>
      </c>
      <c r="H50" s="75" t="s">
        <v>1229</v>
      </c>
      <c r="I50" s="76" t="str">
        <f>IF(K50&gt;1,VLOOKUP(K50,DB!$A$4:$B$500,2,0),"")</f>
        <v>EX RON</v>
      </c>
      <c r="J50" s="77" t="str">
        <f>IF(L50&gt;1,VLOOKUP(L50,DB!$A$4:$B$500,2,0),"")</f>
        <v>WIDM</v>
      </c>
      <c r="K50" s="78" t="s">
        <v>7</v>
      </c>
      <c r="L50" s="74" t="s">
        <v>470</v>
      </c>
      <c r="M50" s="71" t="str">
        <f>IF(B50&gt;1,VLOOKUP(B50,DB!$D$4:$F$800,3,0),"")</f>
        <v>PELITA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510</v>
      </c>
      <c r="C51" s="81" t="str">
        <f>IF(B51&gt;1,VLOOKUP(B51,DB!$D$4:$E$800,2,0),"")</f>
        <v>ATR 72</v>
      </c>
      <c r="D51" s="88" t="s">
        <v>7</v>
      </c>
      <c r="E51" s="95" t="b">
        <v>0</v>
      </c>
      <c r="F51" s="83">
        <v>0.2375</v>
      </c>
      <c r="G51" s="92" t="b">
        <v>1</v>
      </c>
      <c r="H51" s="85" t="s">
        <v>1246</v>
      </c>
      <c r="I51" s="86" t="str">
        <f>IF(K51&gt;1,VLOOKUP(K51,DB!$A$4:$B$500,2,0),"")</f>
        <v>EX RON</v>
      </c>
      <c r="J51" s="87" t="str">
        <f>IF(L51&gt;1,VLOOKUP(L51,DB!$A$4:$B$500,2,0),"")</f>
        <v>WAHH</v>
      </c>
      <c r="K51" s="88" t="s">
        <v>7</v>
      </c>
      <c r="L51" s="84" t="s">
        <v>591</v>
      </c>
      <c r="M51" s="81" t="str">
        <f>IF(B51&gt;1,VLOOKUP(B51,DB!$D$4:$F$800,3,0),"")</f>
        <v>CITILINK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309</v>
      </c>
      <c r="C52" s="71" t="str">
        <f>IF(B52&gt;1,VLOOKUP(B52,DB!$D$4:$E$800,2,0),"")</f>
        <v>A 320</v>
      </c>
      <c r="D52" s="78" t="s">
        <v>7</v>
      </c>
      <c r="E52" s="98" t="b">
        <v>0</v>
      </c>
      <c r="F52" s="73">
        <v>0.38333333333333336</v>
      </c>
      <c r="G52" s="94" t="b">
        <v>1</v>
      </c>
      <c r="H52" s="75" t="s">
        <v>1225</v>
      </c>
      <c r="I52" s="76" t="str">
        <f>IF(K52&gt;1,VLOOKUP(K52,DB!$A$4:$B$500,2,0),"")</f>
        <v>EX RON</v>
      </c>
      <c r="J52" s="77" t="str">
        <f>IF(L52&gt;1,VLOOKUP(L52,DB!$A$4:$B$500,2,0),"")</f>
        <v>WADD</v>
      </c>
      <c r="K52" s="78" t="s">
        <v>7</v>
      </c>
      <c r="L52" s="74" t="s">
        <v>223</v>
      </c>
      <c r="M52" s="71" t="str">
        <f>IF(B52&gt;1,VLOOKUP(B52,DB!$D$4:$F$800,3,0),"")</f>
        <v>BATIK AIR</v>
      </c>
      <c r="N52" s="79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383</v>
      </c>
      <c r="C53" s="81" t="str">
        <f>IF(B53&gt;1,VLOOKUP(B53,DB!$D$4:$E$800,2,0),"")</f>
        <v>A 320</v>
      </c>
      <c r="D53" s="88" t="s">
        <v>7</v>
      </c>
      <c r="E53" s="95" t="b">
        <v>0</v>
      </c>
      <c r="F53" s="83">
        <v>0.2743055555555556</v>
      </c>
      <c r="G53" s="92" t="b">
        <v>1</v>
      </c>
      <c r="H53" s="85" t="s">
        <v>1247</v>
      </c>
      <c r="I53" s="86" t="str">
        <f>IF(K53&gt;1,VLOOKUP(K53,DB!$A$4:$B$500,2,0),"")</f>
        <v>EX RON</v>
      </c>
      <c r="J53" s="87" t="str">
        <f>IF(L53&gt;1,VLOOKUP(L53,DB!$A$4:$B$500,2,0),"")</f>
        <v>WIMN</v>
      </c>
      <c r="K53" s="88" t="s">
        <v>7</v>
      </c>
      <c r="L53" s="84" t="s">
        <v>494</v>
      </c>
      <c r="M53" s="81" t="str">
        <f>IF(B53&gt;1,VLOOKUP(B53,DB!$D$4:$F$800,3,0),"")</f>
        <v>CITILINK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592</v>
      </c>
      <c r="C54" s="71" t="str">
        <f>IF(B54&gt;1,VLOOKUP(B54,DB!$D$4:$E$800,2,0),"")</f>
        <v>B 738</v>
      </c>
      <c r="D54" s="78" t="s">
        <v>7</v>
      </c>
      <c r="E54" s="98" t="b">
        <v>0</v>
      </c>
      <c r="F54" s="73">
        <v>0.25833333333333336</v>
      </c>
      <c r="G54" s="94" t="b">
        <v>1</v>
      </c>
      <c r="H54" s="75" t="s">
        <v>1248</v>
      </c>
      <c r="I54" s="76" t="str">
        <f>IF(K54&gt;1,VLOOKUP(K54,DB!$A$4:$B$500,2,0),"")</f>
        <v>EX RON</v>
      </c>
      <c r="J54" s="77" t="str">
        <f>IF(L54&gt;1,VLOOKUP(L54,DB!$A$4:$B$500,2,0),"")</f>
        <v>WIMM</v>
      </c>
      <c r="K54" s="78" t="s">
        <v>7</v>
      </c>
      <c r="L54" s="74" t="s">
        <v>77</v>
      </c>
      <c r="M54" s="71" t="str">
        <f>IF(B54&gt;1,VLOOKUP(B54,DB!$D$4:$F$800,3,0),"")</f>
        <v>GARUDA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832</v>
      </c>
      <c r="C55" s="81" t="str">
        <f>IF(B55&gt;1,VLOOKUP(B55,DB!$D$4:$E$800,2,0),"")</f>
        <v>ATR 72</v>
      </c>
      <c r="D55" s="88" t="s">
        <v>7</v>
      </c>
      <c r="E55" s="95" t="b">
        <v>0</v>
      </c>
      <c r="F55" s="83">
        <v>0.22916666666666666</v>
      </c>
      <c r="G55" s="92" t="b">
        <v>1</v>
      </c>
      <c r="H55" s="85" t="s">
        <v>1250</v>
      </c>
      <c r="I55" s="86" t="str">
        <f>IF(K55&gt;1,VLOOKUP(K55,DB!$A$4:$B$500,2,0),"")</f>
        <v>EX RON</v>
      </c>
      <c r="J55" s="87" t="str">
        <f>IF(L55&gt;1,VLOOKUP(L55,DB!$A$4:$B$500,2,0),"")</f>
        <v>WIDM</v>
      </c>
      <c r="K55" s="88" t="s">
        <v>7</v>
      </c>
      <c r="L55" s="84" t="s">
        <v>659</v>
      </c>
      <c r="M55" s="81" t="str">
        <f>IF(B55&gt;1,VLOOKUP(B55,DB!$D$4:$F$800,3,0),"")</f>
        <v>TAS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317</v>
      </c>
      <c r="C56" s="71" t="str">
        <f>IF(B56&gt;1,VLOOKUP(B56,DB!$D$4:$E$800,2,0),"")</f>
        <v>A 320</v>
      </c>
      <c r="D56" s="78" t="s">
        <v>7</v>
      </c>
      <c r="E56" s="98" t="b">
        <v>0</v>
      </c>
      <c r="F56" s="73">
        <v>0.23472222222222222</v>
      </c>
      <c r="G56" s="94" t="b">
        <v>1</v>
      </c>
      <c r="H56" s="75" t="s">
        <v>1236</v>
      </c>
      <c r="I56" s="76" t="str">
        <f>IF(K56&gt;1,VLOOKUP(K56,DB!$A$4:$B$500,2,0),"")</f>
        <v>EX RON</v>
      </c>
      <c r="J56" s="77" t="str">
        <f>IF(L56&gt;1,VLOOKUP(L56,DB!$A$4:$B$500,2,0),"")</f>
        <v>WARR</v>
      </c>
      <c r="K56" s="78" t="s">
        <v>7</v>
      </c>
      <c r="L56" s="74" t="s">
        <v>239</v>
      </c>
      <c r="M56" s="71" t="str">
        <f>IF(B56&gt;1,VLOOKUP(B56,DB!$D$4:$F$800,3,0),"")</f>
        <v>BATIK AIR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292</v>
      </c>
      <c r="C57" s="81" t="str">
        <f>IF(B57&gt;1,VLOOKUP(B57,DB!$D$4:$E$800,2,0),"")</f>
        <v>A 320</v>
      </c>
      <c r="D57" s="88" t="s">
        <v>7</v>
      </c>
      <c r="E57" s="95" t="b">
        <v>0</v>
      </c>
      <c r="F57" s="83">
        <v>0.2951388888888889</v>
      </c>
      <c r="G57" s="92" t="b">
        <v>1</v>
      </c>
      <c r="H57" s="85" t="s">
        <v>1255</v>
      </c>
      <c r="I57" s="86" t="str">
        <f>IF(K57&gt;1,VLOOKUP(K57,DB!$A$4:$B$500,2,0),"")</f>
        <v>EX RON</v>
      </c>
      <c r="J57" s="87" t="str">
        <f>IF(L57&gt;1,VLOOKUP(L57,DB!$A$4:$B$500,2,0),"")</f>
        <v>WARA</v>
      </c>
      <c r="K57" s="88" t="s">
        <v>7</v>
      </c>
      <c r="L57" s="84" t="s">
        <v>298</v>
      </c>
      <c r="M57" s="81" t="str">
        <f>IF(B57&gt;1,VLOOKUP(B57,DB!$D$4:$F$800,3,0),"")</f>
        <v>BATIK AIR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322</v>
      </c>
      <c r="C58" s="71" t="str">
        <f>IF(B58&gt;1,VLOOKUP(B58,DB!$D$4:$E$800,2,0),"")</f>
        <v>A 320</v>
      </c>
      <c r="D58" s="78" t="s">
        <v>7</v>
      </c>
      <c r="E58" s="100" t="b">
        <v>0</v>
      </c>
      <c r="F58" s="73">
        <v>0.3763888888888889</v>
      </c>
      <c r="G58" s="74" t="b">
        <v>1</v>
      </c>
      <c r="H58" s="75" t="s">
        <v>1227</v>
      </c>
      <c r="I58" s="76" t="str">
        <f>IF(K58&gt;1,VLOOKUP(K58,DB!$A$4:$B$500,2,0),"")</f>
        <v>EX RON</v>
      </c>
      <c r="J58" s="77" t="str">
        <f>IF(L58&gt;1,VLOOKUP(L58,DB!$A$4:$B$500,2,0),"")</f>
        <v>WARR</v>
      </c>
      <c r="K58" s="78" t="s">
        <v>7</v>
      </c>
      <c r="L58" s="74" t="s">
        <v>243</v>
      </c>
      <c r="M58" s="71" t="str">
        <f>IF(B58&gt;1,VLOOKUP(B58,DB!$D$4:$F$800,3,0),"")</f>
        <v>BATIK AIR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892</v>
      </c>
      <c r="C59" s="81" t="str">
        <f>IF(B59&gt;1,VLOOKUP(B59,DB!$D$4:$E$800,2,0),"")</f>
        <v>B 733</v>
      </c>
      <c r="D59" s="88" t="s">
        <v>7</v>
      </c>
      <c r="E59" s="101" t="b">
        <v>0</v>
      </c>
      <c r="F59" s="83">
        <v>0.39861111111111114</v>
      </c>
      <c r="G59" s="102" t="b">
        <v>1</v>
      </c>
      <c r="H59" s="85" t="s">
        <v>1251</v>
      </c>
      <c r="I59" s="86" t="str">
        <f>IF(K59&gt;1,VLOOKUP(K59,DB!$A$4:$B$500,2,0),"")</f>
        <v>EX RON</v>
      </c>
      <c r="J59" s="87" t="str">
        <f>IF(L59&gt;1,VLOOKUP(L59,DB!$A$4:$B$500,2,0),"")</f>
        <v>WAWW</v>
      </c>
      <c r="K59" s="88" t="s">
        <v>7</v>
      </c>
      <c r="L59" s="84" t="s">
        <v>457</v>
      </c>
      <c r="M59" s="81" t="str">
        <f>IF(B59&gt;1,VLOOKUP(B59,DB!$D$4:$F$800,3,0),"")</f>
        <v>TRIGANA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980</v>
      </c>
      <c r="C60" s="71" t="str">
        <f>IF(B60&gt;1,VLOOKUP(B60,DB!$D$4:$E$800,2,0),"")</f>
        <v>G IV</v>
      </c>
      <c r="D60" s="78" t="s">
        <v>7</v>
      </c>
      <c r="E60" s="104" t="b">
        <v>0</v>
      </c>
      <c r="F60" s="73">
        <v>0.6736111111111112</v>
      </c>
      <c r="G60" s="94" t="b">
        <v>1</v>
      </c>
      <c r="H60" s="75" t="s">
        <v>1241</v>
      </c>
      <c r="I60" s="76" t="str">
        <f>IF(K60&gt;1,VLOOKUP(K60,DB!$A$4:$B$500,2,0),"")</f>
        <v>EX RON</v>
      </c>
      <c r="J60" s="74" t="s">
        <v>1249</v>
      </c>
      <c r="K60" s="78" t="s">
        <v>7</v>
      </c>
      <c r="L60" s="74"/>
      <c r="M60" s="71" t="s">
        <v>1214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893</v>
      </c>
      <c r="C61" s="81" t="str">
        <f>IF(B61&gt;1,VLOOKUP(B61,DB!$D$4:$E$800,2,0),"")</f>
        <v>G VI</v>
      </c>
      <c r="D61" s="88" t="s">
        <v>7</v>
      </c>
      <c r="E61" s="105" t="b">
        <v>0</v>
      </c>
      <c r="F61" s="83">
        <v>0.2152777777777778</v>
      </c>
      <c r="G61" s="92" t="b">
        <v>1</v>
      </c>
      <c r="H61" s="85" t="s">
        <v>1242</v>
      </c>
      <c r="I61" s="86" t="str">
        <f>IF(K61&gt;1,VLOOKUP(K61,DB!$A$4:$B$500,2,0),"")</f>
        <v>EX RON</v>
      </c>
      <c r="J61" s="84" t="s">
        <v>1216</v>
      </c>
      <c r="K61" s="88" t="s">
        <v>7</v>
      </c>
      <c r="L61" s="84"/>
      <c r="M61" s="81" t="s">
        <v>1211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34</v>
      </c>
      <c r="C62" s="71" t="str">
        <f>IF(B62&gt;1,VLOOKUP(B62,DB!$D$4:$E$800,2,0),"")</f>
        <v>B 733</v>
      </c>
      <c r="D62" s="72">
        <v>0.19305555555555556</v>
      </c>
      <c r="E62" s="161" t="b">
        <v>1</v>
      </c>
      <c r="F62" s="205" t="s">
        <v>1410</v>
      </c>
      <c r="G62" s="109" t="b">
        <v>1</v>
      </c>
      <c r="H62" s="75" t="s">
        <v>1252</v>
      </c>
      <c r="I62" s="112" t="s">
        <v>22</v>
      </c>
      <c r="J62" s="74" t="s">
        <v>61</v>
      </c>
      <c r="K62" s="78"/>
      <c r="L62" s="74"/>
      <c r="M62" s="71" t="str">
        <f>IF(B62&gt;1,VLOOKUP(B62,DB!$D$4:$F$800,3,0),"")</f>
        <v>AIRNESIA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880</v>
      </c>
      <c r="C63" s="81" t="str">
        <f>IF(B63&gt;1,VLOOKUP(B63,DB!$D$4:$E$800,2,0),"")</f>
        <v>B 733</v>
      </c>
      <c r="D63" s="82">
        <v>0.2013888888888889</v>
      </c>
      <c r="E63" s="159" t="b">
        <v>1</v>
      </c>
      <c r="F63" s="83">
        <v>0.2625</v>
      </c>
      <c r="G63" s="92" t="b">
        <v>1</v>
      </c>
      <c r="H63" s="85" t="s">
        <v>1254</v>
      </c>
      <c r="I63" s="86" t="str">
        <f>IF(K63&gt;1,VLOOKUP(K63,DB!$A$4:$B$500,2,0),"")</f>
        <v>WSSS</v>
      </c>
      <c r="J63" s="87" t="str">
        <f>IF(L63&gt;1,VLOOKUP(L63,DB!$A$4:$B$500,2,0),"")</f>
        <v>WALL</v>
      </c>
      <c r="K63" s="88" t="s">
        <v>104</v>
      </c>
      <c r="L63" s="84" t="s">
        <v>110</v>
      </c>
      <c r="M63" s="81" t="str">
        <f>IF(B63&gt;1,VLOOKUP(B63,DB!$D$4:$F$800,3,0),"")</f>
        <v>TRI MG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893</v>
      </c>
      <c r="C64" s="71" t="str">
        <f>IF(B64&gt;1,VLOOKUP(B64,DB!$D$4:$E$800,2,0),"")</f>
        <v>G VI</v>
      </c>
      <c r="D64" s="72">
        <v>0.21875</v>
      </c>
      <c r="E64" s="160" t="b">
        <v>1</v>
      </c>
      <c r="F64" s="73">
        <v>0.3416666666666667</v>
      </c>
      <c r="G64" s="94" t="b">
        <v>1</v>
      </c>
      <c r="H64" s="75" t="s">
        <v>1216</v>
      </c>
      <c r="I64" s="112" t="s">
        <v>1242</v>
      </c>
      <c r="J64" s="74" t="s">
        <v>1372</v>
      </c>
      <c r="K64" s="78"/>
      <c r="L64" s="74"/>
      <c r="M64" s="71" t="s">
        <v>1211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311</v>
      </c>
      <c r="C65" s="81" t="str">
        <f>IF(B65&gt;1,VLOOKUP(B65,DB!$D$4:$E$800,2,0),"")</f>
        <v>A 320</v>
      </c>
      <c r="D65" s="82">
        <v>0.22361111111111112</v>
      </c>
      <c r="E65" s="159" t="b">
        <v>1</v>
      </c>
      <c r="F65" s="204" t="s">
        <v>1411</v>
      </c>
      <c r="G65" s="92" t="b">
        <v>1</v>
      </c>
      <c r="H65" s="85" t="s">
        <v>1229</v>
      </c>
      <c r="I65" s="103" t="s">
        <v>1226</v>
      </c>
      <c r="J65" s="87" t="str">
        <f>IF(L65&gt;1,VLOOKUP(L65,DB!$A$4:$B$500,2,0),"")</f>
        <v>WIPP</v>
      </c>
      <c r="K65" s="88"/>
      <c r="L65" s="84" t="s">
        <v>188</v>
      </c>
      <c r="M65" s="81" t="str">
        <f>IF(B65&gt;1,VLOOKUP(B65,DB!$D$4:$F$800,3,0),"")</f>
        <v>BATIK AIR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40</v>
      </c>
      <c r="C66" s="71" t="str">
        <f>IF(B66&gt;1,VLOOKUP(B66,DB!$D$4:$E$800,2,0),"")</f>
        <v>B 734</v>
      </c>
      <c r="D66" s="72">
        <v>0.2513888888888889</v>
      </c>
      <c r="E66" s="160" t="b">
        <v>1</v>
      </c>
      <c r="F66" s="73">
        <v>0.31875</v>
      </c>
      <c r="G66" s="94" t="b">
        <v>1</v>
      </c>
      <c r="H66" s="75" t="s">
        <v>1253</v>
      </c>
      <c r="I66" s="112" t="s">
        <v>1223</v>
      </c>
      <c r="J66" s="74" t="s">
        <v>22</v>
      </c>
      <c r="K66" s="78"/>
      <c r="L66" s="74" t="s">
        <v>21</v>
      </c>
      <c r="M66" s="71" t="str">
        <f>IF(B66&gt;1,VLOOKUP(B66,DB!$D$4:$F$800,3,0),"")</f>
        <v>B. B. N.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958</v>
      </c>
      <c r="C67" s="81" t="str">
        <f>IF(B67&gt;1,VLOOKUP(B67,DB!$D$4:$E$800,2,0),"")</f>
        <v>G VI</v>
      </c>
      <c r="D67" s="82">
        <v>0.2534722222222222</v>
      </c>
      <c r="E67" s="159" t="b">
        <v>1</v>
      </c>
      <c r="F67" s="83">
        <v>0.31527777777777777</v>
      </c>
      <c r="G67" s="92" t="b">
        <v>1</v>
      </c>
      <c r="H67" s="85" t="s">
        <v>1249</v>
      </c>
      <c r="I67" s="103" t="s">
        <v>1218</v>
      </c>
      <c r="J67" s="84" t="s">
        <v>1294</v>
      </c>
      <c r="K67" s="88"/>
      <c r="L67" s="84"/>
      <c r="M67" s="81" t="s">
        <v>1214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57</v>
      </c>
      <c r="C68" s="71" t="str">
        <f>IF(B68&gt;1,VLOOKUP(B68,DB!$D$4:$E$800,2,0),"")</f>
        <v>A 320</v>
      </c>
      <c r="D68" s="72">
        <v>0.2743055555555556</v>
      </c>
      <c r="E68" s="161" t="b">
        <v>1</v>
      </c>
      <c r="F68" s="73">
        <v>0.4048611111111111</v>
      </c>
      <c r="G68" s="109" t="b">
        <v>1</v>
      </c>
      <c r="H68" s="75" t="s">
        <v>1246</v>
      </c>
      <c r="I68" s="76" t="str">
        <f>IF(K68&gt;1,VLOOKUP(K68,DB!$A$4:$B$500,2,0),"")</f>
        <v>WARR</v>
      </c>
      <c r="J68" s="77" t="str">
        <f>IF(L68&gt;1,VLOOKUP(L68,DB!$A$4:$B$500,2,0),"")</f>
        <v>WAHS</v>
      </c>
      <c r="K68" s="78" t="s">
        <v>235</v>
      </c>
      <c r="L68" s="74" t="s">
        <v>289</v>
      </c>
      <c r="M68" s="71" t="str">
        <f>IF(B68&gt;1,VLOOKUP(B68,DB!$D$4:$F$800,3,0),"")</f>
        <v>BATIK AIR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871</v>
      </c>
      <c r="C69" s="81" t="str">
        <f>IF(B69&gt;1,VLOOKUP(B69,DB!$D$4:$E$800,2,0),"")</f>
        <v>G VII</v>
      </c>
      <c r="D69" s="82">
        <v>0.2791666666666667</v>
      </c>
      <c r="E69" s="159" t="b">
        <v>1</v>
      </c>
      <c r="F69" s="83">
        <v>0.36041666666666666</v>
      </c>
      <c r="G69" s="92" t="b">
        <v>1</v>
      </c>
      <c r="H69" s="85" t="s">
        <v>1236</v>
      </c>
      <c r="I69" s="103" t="s">
        <v>1218</v>
      </c>
      <c r="J69" s="84" t="s">
        <v>70</v>
      </c>
      <c r="K69" s="88"/>
      <c r="L69" s="84"/>
      <c r="M69" s="81" t="str">
        <f>IF(B69&gt;1,VLOOKUP(B69,DB!$D$4:$F$800,3,0),"")</f>
        <v>TRAVIRA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743</v>
      </c>
      <c r="C70" s="71" t="str">
        <f>IF(B70&gt;1,VLOOKUP(B70,DB!$D$4:$E$800,2,0),"")</f>
        <v>B 733</v>
      </c>
      <c r="D70" s="72">
        <v>0.2951388888888889</v>
      </c>
      <c r="E70" s="160" t="b">
        <v>1</v>
      </c>
      <c r="F70" s="73">
        <v>0.3625</v>
      </c>
      <c r="G70" s="94" t="b">
        <v>1</v>
      </c>
      <c r="H70" s="75" t="s">
        <v>1254</v>
      </c>
      <c r="I70" s="112" t="s">
        <v>26</v>
      </c>
      <c r="J70" s="74" t="s">
        <v>52</v>
      </c>
      <c r="K70" s="78"/>
      <c r="L70" s="74"/>
      <c r="M70" s="71" t="str">
        <f>IF(B70&gt;1,VLOOKUP(B70,DB!$D$4:$F$800,3,0),"")</f>
        <v>JAYAWIJAYA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540</v>
      </c>
      <c r="C71" s="81" t="str">
        <f>IF(B71&gt;1,VLOOKUP(B71,DB!$D$4:$E$800,2,0),"")</f>
        <v>ATR 72</v>
      </c>
      <c r="D71" s="209" t="s">
        <v>1412</v>
      </c>
      <c r="E71" s="159" t="b">
        <v>1</v>
      </c>
      <c r="F71" s="83">
        <v>0.3375</v>
      </c>
      <c r="G71" s="92" t="b">
        <v>1</v>
      </c>
      <c r="H71" s="85" t="s">
        <v>1248</v>
      </c>
      <c r="I71" s="86" t="str">
        <f>IF(K71&gt;1,VLOOKUP(K71,DB!$A$4:$B$500,2,0),"")</f>
        <v>WAHH</v>
      </c>
      <c r="J71" s="87" t="str">
        <f>IF(L71&gt;1,VLOOKUP(L71,DB!$A$4:$B$500,2,0),"")</f>
        <v>WAHH</v>
      </c>
      <c r="K71" s="88" t="s">
        <v>479</v>
      </c>
      <c r="L71" s="84" t="s">
        <v>482</v>
      </c>
      <c r="M71" s="81" t="str">
        <f>IF(B71&gt;1,VLOOKUP(B71,DB!$D$4:$F$800,3,0),"")</f>
        <v>FLY JAYA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305</v>
      </c>
      <c r="C72" s="71" t="str">
        <f>IF(B72&gt;1,VLOOKUP(B72,DB!$D$4:$E$800,2,0),"")</f>
        <v>A 320</v>
      </c>
      <c r="D72" s="72">
        <v>0.33125</v>
      </c>
      <c r="E72" s="161" t="b">
        <v>1</v>
      </c>
      <c r="F72" s="73">
        <v>0.40694444444444444</v>
      </c>
      <c r="G72" s="109" t="b">
        <v>1</v>
      </c>
      <c r="H72" s="75" t="s">
        <v>1247</v>
      </c>
      <c r="I72" s="76" t="str">
        <f>IF(K72&gt;1,VLOOKUP(K72,DB!$A$4:$B$500,2,0),"")</f>
        <v>WIPP</v>
      </c>
      <c r="J72" s="77" t="str">
        <f>IF(L72&gt;1,VLOOKUP(L72,DB!$A$4:$B$500,2,0),"")</f>
        <v>WAHQ</v>
      </c>
      <c r="K72" s="78" t="s">
        <v>194</v>
      </c>
      <c r="L72" s="74" t="s">
        <v>181</v>
      </c>
      <c r="M72" s="71" t="str">
        <f>IF(B72&gt;1,VLOOKUP(B72,DB!$D$4:$F$800,3,0),"")</f>
        <v>BATIK AIR</v>
      </c>
      <c r="N72" s="138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189</v>
      </c>
      <c r="C73" s="81" t="str">
        <f>IF(B73&gt;1,VLOOKUP(B73,DB!$D$4:$E$800,2,0),"")</f>
        <v>A 320</v>
      </c>
      <c r="D73" s="82">
        <v>0.3347222222222222</v>
      </c>
      <c r="E73" s="159" t="b">
        <v>1</v>
      </c>
      <c r="F73" s="83">
        <v>0.36527777777777776</v>
      </c>
      <c r="G73" s="92" t="b">
        <v>1</v>
      </c>
      <c r="H73" s="85" t="s">
        <v>1229</v>
      </c>
      <c r="I73" s="86" t="str">
        <f>IF(K73&gt;1,VLOOKUP(K73,DB!$A$4:$B$500,2,0),"")</f>
        <v>WIBB</v>
      </c>
      <c r="J73" s="87" t="str">
        <f>IF(L73&gt;1,VLOOKUP(L73,DB!$A$4:$B$500,2,0),"")</f>
        <v>WAHI</v>
      </c>
      <c r="K73" s="88" t="s">
        <v>211</v>
      </c>
      <c r="L73" s="84" t="s">
        <v>268</v>
      </c>
      <c r="M73" s="81" t="str">
        <f>IF(B73&gt;1,VLOOKUP(B73,DB!$D$4:$F$800,3,0),"")</f>
        <v>BATIK AIR</v>
      </c>
      <c r="N73" s="137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510</v>
      </c>
      <c r="C74" s="71" t="str">
        <f>IF(B74&gt;1,VLOOKUP(B74,DB!$D$4:$E$800,2,0),"")</f>
        <v>ATR 72</v>
      </c>
      <c r="D74" s="72">
        <v>0.37916666666666665</v>
      </c>
      <c r="E74" s="160" t="b">
        <v>1</v>
      </c>
      <c r="F74" s="73">
        <v>0.40902777777777777</v>
      </c>
      <c r="G74" s="94" t="b">
        <v>1</v>
      </c>
      <c r="H74" s="75" t="s">
        <v>1248</v>
      </c>
      <c r="I74" s="76" t="str">
        <f>IF(K74&gt;1,VLOOKUP(K74,DB!$A$4:$B$500,2,0),"")</f>
        <v>WAHH</v>
      </c>
      <c r="J74" s="77" t="str">
        <f>IF(L74&gt;1,VLOOKUP(L74,DB!$A$4:$B$500,2,0),"")</f>
        <v>WAHH</v>
      </c>
      <c r="K74" s="78" t="s">
        <v>593</v>
      </c>
      <c r="L74" s="74" t="s">
        <v>599</v>
      </c>
      <c r="M74" s="71" t="str">
        <f>IF(B74&gt;1,VLOOKUP(B74,DB!$D$4:$F$800,3,0),"")</f>
        <v>CITILINK</v>
      </c>
      <c r="N74" s="138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317</v>
      </c>
      <c r="C75" s="81" t="str">
        <f>IF(B75&gt;1,VLOOKUP(B75,DB!$D$4:$E$800,2,0),"")</f>
        <v>A 320</v>
      </c>
      <c r="D75" s="82">
        <v>0.3902777777777778</v>
      </c>
      <c r="E75" s="159" t="b">
        <v>1</v>
      </c>
      <c r="F75" s="83">
        <v>0.42986111111111114</v>
      </c>
      <c r="G75" s="92" t="b">
        <v>1</v>
      </c>
      <c r="H75" s="85" t="s">
        <v>1229</v>
      </c>
      <c r="I75" s="86" t="str">
        <f>IF(K75&gt;1,VLOOKUP(K75,DB!$A$4:$B$500,2,0),"")</f>
        <v>WARR</v>
      </c>
      <c r="J75" s="87" t="str">
        <f>IF(L75&gt;1,VLOOKUP(L75,DB!$A$4:$B$500,2,0),"")</f>
        <v>WARR</v>
      </c>
      <c r="K75" s="88" t="s">
        <v>237</v>
      </c>
      <c r="L75" s="84" t="s">
        <v>251</v>
      </c>
      <c r="M75" s="81" t="str">
        <f>IF(B75&gt;1,VLOOKUP(B75,DB!$D$4:$F$800,3,0),"")</f>
        <v>BATIK AIR</v>
      </c>
      <c r="N75" s="137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311</v>
      </c>
      <c r="C76" s="71" t="str">
        <f>IF(B76&gt;1,VLOOKUP(B76,DB!$D$4:$E$800,2,0),"")</f>
        <v>A 320</v>
      </c>
      <c r="D76" s="72">
        <v>0.42916666666666664</v>
      </c>
      <c r="E76" s="160" t="b">
        <v>1</v>
      </c>
      <c r="F76" s="73">
        <v>0.4583333333333333</v>
      </c>
      <c r="G76" s="94" t="b">
        <v>1</v>
      </c>
      <c r="H76" s="75" t="s">
        <v>1246</v>
      </c>
      <c r="I76" s="76" t="str">
        <f>IF(K76&gt;1,VLOOKUP(K76,DB!$A$4:$B$500,2,0),"")</f>
        <v>WIPP</v>
      </c>
      <c r="J76" s="77" t="str">
        <f>IF(L76&gt;1,VLOOKUP(L76,DB!$A$4:$B$500,2,0),"")</f>
        <v>WAHQ</v>
      </c>
      <c r="K76" s="78" t="s">
        <v>190</v>
      </c>
      <c r="L76" s="74" t="s">
        <v>264</v>
      </c>
      <c r="M76" s="71" t="str">
        <f>IF(B76&gt;1,VLOOKUP(B76,DB!$D$4:$F$800,3,0),"")</f>
        <v>BATIK AIR</v>
      </c>
      <c r="N76" s="138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292</v>
      </c>
      <c r="C77" s="81" t="str">
        <f>IF(B77&gt;1,VLOOKUP(B77,DB!$D$4:$E$800,2,0),"")</f>
        <v>A 320</v>
      </c>
      <c r="D77" s="82">
        <v>0.4340277777777778</v>
      </c>
      <c r="E77" s="159" t="b">
        <v>1</v>
      </c>
      <c r="F77" s="83">
        <v>0.46944444444444444</v>
      </c>
      <c r="G77" s="92" t="b">
        <v>1</v>
      </c>
      <c r="H77" s="85" t="s">
        <v>1225</v>
      </c>
      <c r="I77" s="86" t="str">
        <f>IF(K77&gt;1,VLOOKUP(K77,DB!$A$4:$B$500,2,0),"")</f>
        <v>WARA</v>
      </c>
      <c r="J77" s="87" t="str">
        <f>IF(L77&gt;1,VLOOKUP(L77,DB!$A$4:$B$500,2,0),"")</f>
        <v>WARA</v>
      </c>
      <c r="K77" s="88" t="s">
        <v>295</v>
      </c>
      <c r="L77" s="84" t="s">
        <v>302</v>
      </c>
      <c r="M77" s="81" t="str">
        <f>IF(B77&gt;1,VLOOKUP(B77,DB!$D$4:$F$800,3,0),"")</f>
        <v>BATIK AIR</v>
      </c>
      <c r="N77" s="137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219" t="s">
        <v>745</v>
      </c>
      <c r="C78" s="219" t="str">
        <f>IF(B78&gt;1,VLOOKUP(B78,DB!$D$4:$E$800,2,0),"")</f>
        <v>G IV</v>
      </c>
      <c r="D78" s="72">
        <v>0.44305555555555554</v>
      </c>
      <c r="E78" s="160" t="b">
        <v>1</v>
      </c>
      <c r="F78" s="220">
        <v>0.5277777777777778</v>
      </c>
      <c r="G78" s="94" t="b">
        <v>1</v>
      </c>
      <c r="H78" s="75" t="s">
        <v>1232</v>
      </c>
      <c r="I78" s="112" t="s">
        <v>13</v>
      </c>
      <c r="J78" s="221" t="s">
        <v>91</v>
      </c>
      <c r="K78" s="78"/>
      <c r="L78" s="74"/>
      <c r="M78" s="219" t="str">
        <f>IF(B78&gt;1,VLOOKUP(B78,DB!$D$4:$F$800,3,0),"")</f>
        <v>JETSET</v>
      </c>
      <c r="N78" s="222" t="s">
        <v>1413</v>
      </c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828</v>
      </c>
      <c r="C79" s="81" t="str">
        <f>IF(B79&gt;1,VLOOKUP(B79,DB!$D$4:$E$800,2,0),"")</f>
        <v>C 208</v>
      </c>
      <c r="D79" s="82">
        <v>0.46041666666666664</v>
      </c>
      <c r="E79" s="159" t="b">
        <v>1</v>
      </c>
      <c r="F79" s="83">
        <v>0.4826388888888889</v>
      </c>
      <c r="G79" s="92" t="b">
        <v>1</v>
      </c>
      <c r="H79" s="85" t="s">
        <v>1256</v>
      </c>
      <c r="I79" s="86" t="str">
        <f>IF(K79&gt;1,VLOOKUP(K79,DB!$A$4:$B$500,2,0),"")</f>
        <v>WICN</v>
      </c>
      <c r="J79" s="87" t="str">
        <f>IF(L79&gt;1,VLOOKUP(L79,DB!$A$4:$B$500,2,0),"")</f>
        <v>WICN</v>
      </c>
      <c r="K79" s="88" t="s">
        <v>666</v>
      </c>
      <c r="L79" s="84" t="s">
        <v>663</v>
      </c>
      <c r="M79" s="81" t="str">
        <f>IF(B79&gt;1,VLOOKUP(B79,DB!$D$4:$F$800,3,0),"")</f>
        <v>SUSI AIR</v>
      </c>
      <c r="N79" s="137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383</v>
      </c>
      <c r="C80" s="71" t="str">
        <f>IF(B80&gt;1,VLOOKUP(B80,DB!$D$4:$E$800,2,0),"")</f>
        <v>A 320</v>
      </c>
      <c r="D80" s="72">
        <v>0.4861111111111111</v>
      </c>
      <c r="E80" s="160" t="b">
        <v>1</v>
      </c>
      <c r="F80" s="73">
        <v>0.5215277777777778</v>
      </c>
      <c r="G80" s="94" t="b">
        <v>1</v>
      </c>
      <c r="H80" s="75" t="s">
        <v>1247</v>
      </c>
      <c r="I80" s="76" t="str">
        <f>IF(K80&gt;1,VLOOKUP(K80,DB!$A$4:$B$500,2,0),"")</f>
        <v>WIMN</v>
      </c>
      <c r="J80" s="77" t="str">
        <f>IF(L80&gt;1,VLOOKUP(L80,DB!$A$4:$B$500,2,0),"")</f>
        <v>WARA</v>
      </c>
      <c r="K80" s="78" t="s">
        <v>497</v>
      </c>
      <c r="L80" s="74" t="s">
        <v>555</v>
      </c>
      <c r="M80" s="71" t="str">
        <f>IF(B80&gt;1,VLOOKUP(B80,DB!$D$4:$F$800,3,0),"")</f>
        <v>CITILINK</v>
      </c>
      <c r="N80" s="138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592</v>
      </c>
      <c r="C81" s="81" t="str">
        <f>IF(B81&gt;1,VLOOKUP(B81,DB!$D$4:$E$800,2,0),"")</f>
        <v>B 738</v>
      </c>
      <c r="D81" s="82">
        <v>0.48819444444444443</v>
      </c>
      <c r="E81" s="159" t="b">
        <v>1</v>
      </c>
      <c r="F81" s="83">
        <v>0.5333333333333333</v>
      </c>
      <c r="G81" s="92" t="b">
        <v>1</v>
      </c>
      <c r="H81" s="85" t="s">
        <v>1248</v>
      </c>
      <c r="I81" s="86" t="str">
        <f>IF(K81&gt;1,VLOOKUP(K81,DB!$A$4:$B$500,2,0),"")</f>
        <v>WIMM</v>
      </c>
      <c r="J81" s="87" t="str">
        <f>IF(L81&gt;1,VLOOKUP(L81,DB!$A$4:$B$500,2,0),"")</f>
        <v>WARR</v>
      </c>
      <c r="K81" s="88" t="s">
        <v>79</v>
      </c>
      <c r="L81" s="84" t="s">
        <v>81</v>
      </c>
      <c r="M81" s="81" t="str">
        <f>IF(B81&gt;1,VLOOKUP(B81,DB!$D$4:$F$800,3,0),"")</f>
        <v>GARUDA</v>
      </c>
      <c r="N81" s="137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34</v>
      </c>
      <c r="C82" s="71" t="str">
        <f>IF(B82&gt;1,VLOOKUP(B82,DB!$D$4:$E$800,2,0),"")</f>
        <v>B 733</v>
      </c>
      <c r="D82" s="72">
        <v>0.47847222222222224</v>
      </c>
      <c r="E82" s="160" t="b">
        <v>1</v>
      </c>
      <c r="F82" s="73">
        <v>0.6131944444444445</v>
      </c>
      <c r="G82" s="94" t="b">
        <v>1</v>
      </c>
      <c r="H82" s="75" t="s">
        <v>1254</v>
      </c>
      <c r="I82" s="112" t="s">
        <v>61</v>
      </c>
      <c r="J82" s="74" t="s">
        <v>33</v>
      </c>
      <c r="K82" s="78"/>
      <c r="L82" s="74"/>
      <c r="M82" s="71" t="str">
        <f>IF(B82&gt;1,VLOOKUP(B82,DB!$D$4:$F$800,3,0),"")</f>
        <v>AIRNESIA</v>
      </c>
      <c r="N82" s="138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189</v>
      </c>
      <c r="C83" s="81" t="str">
        <f>IF(B83&gt;1,VLOOKUP(B83,DB!$D$4:$E$800,2,0),"")</f>
        <v>A 320</v>
      </c>
      <c r="D83" s="82">
        <v>0.48055555555555557</v>
      </c>
      <c r="E83" s="159" t="b">
        <v>1</v>
      </c>
      <c r="F83" s="83">
        <v>0.5194444444444445</v>
      </c>
      <c r="G83" s="92" t="b">
        <v>1</v>
      </c>
      <c r="H83" s="85" t="s">
        <v>1225</v>
      </c>
      <c r="I83" s="86" t="str">
        <f>IF(K83&gt;1,VLOOKUP(K83,DB!$A$4:$B$500,2,0),"")</f>
        <v>WAHI</v>
      </c>
      <c r="J83" s="87" t="str">
        <f>IF(L83&gt;1,VLOOKUP(L83,DB!$A$4:$B$500,2,0),"")</f>
        <v>WARR</v>
      </c>
      <c r="K83" s="88" t="s">
        <v>278</v>
      </c>
      <c r="L83" s="84" t="s">
        <v>247</v>
      </c>
      <c r="M83" s="81" t="str">
        <f>IF(B83&gt;1,VLOOKUP(B83,DB!$D$4:$F$800,3,0),"")</f>
        <v>BATIK AIR</v>
      </c>
      <c r="N83" s="137"/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510</v>
      </c>
      <c r="C84" s="71" t="str">
        <f>IF(B84&gt;1,VLOOKUP(B84,DB!$D$4:$E$800,2,0),"")</f>
        <v>ATR 72</v>
      </c>
      <c r="D84" s="72">
        <v>0.54375</v>
      </c>
      <c r="E84" s="160" t="b">
        <v>1</v>
      </c>
      <c r="F84" s="73">
        <v>0.5708333333333333</v>
      </c>
      <c r="G84" s="94" t="b">
        <v>1</v>
      </c>
      <c r="H84" s="75" t="s">
        <v>1247</v>
      </c>
      <c r="I84" s="76" t="str">
        <f>IF(K84&gt;1,VLOOKUP(K84,DB!$A$4:$B$500,2,0),"")</f>
        <v>WAHH</v>
      </c>
      <c r="J84" s="77" t="str">
        <f>IF(L84&gt;1,VLOOKUP(L84,DB!$A$4:$B$500,2,0),"")</f>
        <v>WAHH</v>
      </c>
      <c r="K84" s="78" t="s">
        <v>597</v>
      </c>
      <c r="L84" s="74" t="s">
        <v>595</v>
      </c>
      <c r="M84" s="71" t="str">
        <f>IF(B84&gt;1,VLOOKUP(B84,DB!$D$4:$F$800,3,0),"")</f>
        <v>CITILINK</v>
      </c>
      <c r="N84" s="138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305</v>
      </c>
      <c r="C85" s="81" t="str">
        <f>IF(B85&gt;1,VLOOKUP(B85,DB!$D$4:$E$800,2,0),"")</f>
        <v>A 320</v>
      </c>
      <c r="D85" s="82">
        <v>0.5159722222222223</v>
      </c>
      <c r="E85" s="159" t="b">
        <v>1</v>
      </c>
      <c r="F85" s="83">
        <v>0.5680555555555555</v>
      </c>
      <c r="G85" s="92" t="b">
        <v>1</v>
      </c>
      <c r="H85" s="85" t="s">
        <v>1246</v>
      </c>
      <c r="I85" s="86" t="str">
        <f>IF(K85&gt;1,VLOOKUP(K85,DB!$A$4:$B$500,2,0),"")</f>
        <v>WAHQ</v>
      </c>
      <c r="J85" s="87" t="str">
        <f>IF(L85&gt;1,VLOOKUP(L85,DB!$A$4:$B$500,2,0),"")</f>
        <v>WAHI</v>
      </c>
      <c r="K85" s="88" t="s">
        <v>178</v>
      </c>
      <c r="L85" s="84" t="s">
        <v>276</v>
      </c>
      <c r="M85" s="81" t="str">
        <f>IF(B85&gt;1,VLOOKUP(B85,DB!$D$4:$F$800,3,0),"")</f>
        <v>BATIK AIR</v>
      </c>
      <c r="N85" s="137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109</v>
      </c>
      <c r="C86" s="71" t="str">
        <f>IF(B86&gt;1,VLOOKUP(B86,DB!$D$4:$E$800,2,0),"")</f>
        <v>A 320</v>
      </c>
      <c r="D86" s="72">
        <v>0.53125</v>
      </c>
      <c r="E86" s="160" t="b">
        <v>1</v>
      </c>
      <c r="F86" s="73">
        <v>0.5645833333333333</v>
      </c>
      <c r="G86" s="94" t="b">
        <v>1</v>
      </c>
      <c r="H86" s="75" t="s">
        <v>1229</v>
      </c>
      <c r="I86" s="76" t="str">
        <f>IF(K86&gt;1,VLOOKUP(K86,DB!$A$4:$B$500,2,0),"")</f>
        <v>WARR</v>
      </c>
      <c r="J86" s="77" t="str">
        <f>IF(L86&gt;1,VLOOKUP(L86,DB!$A$4:$B$500,2,0),"")</f>
        <v>WIPP</v>
      </c>
      <c r="K86" s="78" t="s">
        <v>249</v>
      </c>
      <c r="L86" s="74" t="s">
        <v>183</v>
      </c>
      <c r="M86" s="71" t="str">
        <f>IF(B86&gt;1,VLOOKUP(B86,DB!$D$4:$F$800,3,0),"")</f>
        <v>BATIK AIR</v>
      </c>
      <c r="N86" s="138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886</v>
      </c>
      <c r="C87" s="81" t="str">
        <f>IF(B87&gt;1,VLOOKUP(B87,DB!$D$4:$E$800,2,0),"")</f>
        <v>B 733</v>
      </c>
      <c r="D87" s="82">
        <v>0.5368055555555555</v>
      </c>
      <c r="E87" s="159" t="b">
        <v>1</v>
      </c>
      <c r="F87" s="83">
        <v>0.6909722222222222</v>
      </c>
      <c r="G87" s="92" t="b">
        <v>1</v>
      </c>
      <c r="H87" s="85" t="s">
        <v>1251</v>
      </c>
      <c r="I87" s="103" t="s">
        <v>319</v>
      </c>
      <c r="J87" s="87" t="str">
        <f>IF(L87&gt;1,VLOOKUP(L87,DB!$A$4:$B$500,2,0),"")</f>
        <v>WIDN</v>
      </c>
      <c r="K87" s="88"/>
      <c r="L87" s="84" t="s">
        <v>357</v>
      </c>
      <c r="M87" s="81" t="str">
        <f>IF(B87&gt;1,VLOOKUP(B87,DB!$D$4:$F$800,3,0),"")</f>
        <v>TRIGANA</v>
      </c>
      <c r="N87" s="137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309</v>
      </c>
      <c r="C88" s="71" t="str">
        <f>IF(B88&gt;1,VLOOKUP(B88,DB!$D$4:$E$800,2,0),"")</f>
        <v>A 320</v>
      </c>
      <c r="D88" s="72">
        <v>0.5881944444444445</v>
      </c>
      <c r="E88" s="161" t="b">
        <v>1</v>
      </c>
      <c r="F88" s="73">
        <v>0.6368055555555555</v>
      </c>
      <c r="G88" s="109" t="b">
        <v>1</v>
      </c>
      <c r="H88" s="75" t="s">
        <v>1229</v>
      </c>
      <c r="I88" s="76" t="str">
        <f>IF(K88&gt;1,VLOOKUP(K88,DB!$A$4:$B$500,2,0),"")</f>
        <v>WADD</v>
      </c>
      <c r="J88" s="77" t="str">
        <f>IF(L88&gt;1,VLOOKUP(L88,DB!$A$4:$B$500,2,0),"")</f>
        <v>WIEE</v>
      </c>
      <c r="K88" s="78" t="s">
        <v>221</v>
      </c>
      <c r="L88" s="74" t="s">
        <v>215</v>
      </c>
      <c r="M88" s="71" t="str">
        <f>IF(B88&gt;1,VLOOKUP(B88,DB!$D$4:$F$800,3,0),"")</f>
        <v>BATIK AIR</v>
      </c>
      <c r="N88" s="138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540</v>
      </c>
      <c r="C89" s="81" t="str">
        <f>IF(B89&gt;1,VLOOKUP(B89,DB!$D$4:$E$800,2,0),"")</f>
        <v>ATR 72</v>
      </c>
      <c r="D89" s="82">
        <v>0.575</v>
      </c>
      <c r="E89" s="159" t="b">
        <v>1</v>
      </c>
      <c r="F89" s="83">
        <v>0.5958333333333333</v>
      </c>
      <c r="G89" s="92" t="b">
        <v>1</v>
      </c>
      <c r="H89" s="85" t="s">
        <v>1248</v>
      </c>
      <c r="I89" s="86" t="str">
        <f>IF(K89&gt;1,VLOOKUP(K89,DB!$A$4:$B$500,2,0),"")</f>
        <v>WAHH</v>
      </c>
      <c r="J89" s="87" t="str">
        <f>IF(L89&gt;1,VLOOKUP(L89,DB!$A$4:$B$500,2,0),"")</f>
        <v>WAHH</v>
      </c>
      <c r="K89" s="88" t="s">
        <v>484</v>
      </c>
      <c r="L89" s="84" t="s">
        <v>486</v>
      </c>
      <c r="M89" s="81" t="str">
        <f>IF(B89&gt;1,VLOOKUP(B89,DB!$D$4:$F$800,3,0),"")</f>
        <v>FLY JAYA</v>
      </c>
      <c r="N89" s="137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317</v>
      </c>
      <c r="C90" s="71" t="str">
        <f>IF(B90&gt;1,VLOOKUP(B90,DB!$D$4:$E$800,2,0),"")</f>
        <v>A 320</v>
      </c>
      <c r="D90" s="72">
        <v>0.5916666666666667</v>
      </c>
      <c r="E90" s="160" t="b">
        <v>1</v>
      </c>
      <c r="F90" s="73">
        <v>0.6305555555555555</v>
      </c>
      <c r="G90" s="94" t="b">
        <v>1</v>
      </c>
      <c r="H90" s="75" t="s">
        <v>1225</v>
      </c>
      <c r="I90" s="76" t="str">
        <f>IF(K90&gt;1,VLOOKUP(K90,DB!$A$4:$B$500,2,0),"")</f>
        <v>WARR</v>
      </c>
      <c r="J90" s="77" t="str">
        <f>IF(L90&gt;1,VLOOKUP(L90,DB!$A$4:$B$500,2,0),"")</f>
        <v>WARR</v>
      </c>
      <c r="K90" s="78" t="s">
        <v>257</v>
      </c>
      <c r="L90" s="74" t="s">
        <v>229</v>
      </c>
      <c r="M90" s="71" t="str">
        <f>IF(B90&gt;1,VLOOKUP(B90,DB!$D$4:$F$800,3,0),"")</f>
        <v>BATIK AIR</v>
      </c>
      <c r="N90" s="138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892</v>
      </c>
      <c r="C91" s="81" t="str">
        <f>IF(B91&gt;1,VLOOKUP(B91,DB!$D$4:$E$800,2,0),"")</f>
        <v>B 733</v>
      </c>
      <c r="D91" s="82">
        <v>0.6041666666666666</v>
      </c>
      <c r="E91" s="159" t="b">
        <v>1</v>
      </c>
      <c r="F91" s="83">
        <v>0.6965277777777777</v>
      </c>
      <c r="G91" s="92" t="b">
        <v>1</v>
      </c>
      <c r="H91" s="85" t="s">
        <v>1227</v>
      </c>
      <c r="I91" s="86" t="str">
        <f>IF(K91&gt;1,VLOOKUP(K91,DB!$A$4:$B$500,2,0),"")</f>
        <v>WAOO</v>
      </c>
      <c r="J91" s="87" t="str">
        <f>IF(L91&gt;1,VLOOKUP(L91,DB!$A$4:$B$500,2,0),"")</f>
        <v>WIKK</v>
      </c>
      <c r="K91" s="88" t="s">
        <v>386</v>
      </c>
      <c r="L91" s="84" t="s">
        <v>348</v>
      </c>
      <c r="M91" s="81" t="str">
        <f>IF(B91&gt;1,VLOOKUP(B91,DB!$D$4:$F$800,3,0),"")</f>
        <v>TRIGANA</v>
      </c>
      <c r="N91" s="137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40</v>
      </c>
      <c r="C92" s="71" t="str">
        <f>IF(B92&gt;1,VLOOKUP(B92,DB!$D$4:$E$800,2,0),"")</f>
        <v>B 734</v>
      </c>
      <c r="D92" s="72">
        <v>0.5576388888888889</v>
      </c>
      <c r="E92" s="160" t="b">
        <v>1</v>
      </c>
      <c r="F92" s="73">
        <v>0.6576388888888889</v>
      </c>
      <c r="G92" s="94" t="b">
        <v>1</v>
      </c>
      <c r="H92" s="75" t="s">
        <v>1252</v>
      </c>
      <c r="I92" s="76" t="str">
        <f>IF(K92&gt;1,VLOOKUP(K92,DB!$A$4:$B$500,2,0),"")</f>
        <v>WAMM</v>
      </c>
      <c r="J92" s="77" t="str">
        <f>IF(L92&gt;1,VLOOKUP(L92,DB!$A$4:$B$500,2,0),"")</f>
        <v>WIOO</v>
      </c>
      <c r="K92" s="78" t="s">
        <v>25</v>
      </c>
      <c r="L92" s="74" t="s">
        <v>51</v>
      </c>
      <c r="M92" s="71" t="str">
        <f>IF(B92&gt;1,VLOOKUP(B92,DB!$D$4:$F$800,3,0),"")</f>
        <v>B. B. N.</v>
      </c>
      <c r="N92" s="138"/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743</v>
      </c>
      <c r="C93" s="81" t="str">
        <f>IF(B93&gt;1,VLOOKUP(B93,DB!$D$4:$E$800,2,0),"")</f>
        <v>B 733</v>
      </c>
      <c r="D93" s="82">
        <v>0.5652777777777778</v>
      </c>
      <c r="E93" s="159" t="b">
        <v>1</v>
      </c>
      <c r="F93" s="83">
        <v>0.6527777777777778</v>
      </c>
      <c r="G93" s="92" t="b">
        <v>1</v>
      </c>
      <c r="H93" s="85" t="s">
        <v>1253</v>
      </c>
      <c r="I93" s="103" t="s">
        <v>52</v>
      </c>
      <c r="J93" s="84" t="s">
        <v>61</v>
      </c>
      <c r="K93" s="88"/>
      <c r="L93" s="84"/>
      <c r="M93" s="81" t="str">
        <f>IF(B93&gt;1,VLOOKUP(B93,DB!$D$4:$F$800,3,0),"")</f>
        <v>JAYAWIJAYA</v>
      </c>
      <c r="N93" s="137"/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292</v>
      </c>
      <c r="C94" s="71" t="str">
        <f>IF(B94&gt;1,VLOOKUP(B94,DB!$D$4:$E$800,2,0),"")</f>
        <v>A 320</v>
      </c>
      <c r="D94" s="72">
        <v>0.6180555555555556</v>
      </c>
      <c r="E94" s="160" t="b">
        <v>1</v>
      </c>
      <c r="F94" s="73">
        <v>0.6756944444444445</v>
      </c>
      <c r="G94" s="94" t="b">
        <v>1</v>
      </c>
      <c r="H94" s="75" t="s">
        <v>1255</v>
      </c>
      <c r="I94" s="76" t="str">
        <f>IF(K94&gt;1,VLOOKUP(K94,DB!$A$4:$B$500,2,0),"")</f>
        <v>WARA</v>
      </c>
      <c r="J94" s="77" t="str">
        <f>IF(L94&gt;1,VLOOKUP(L94,DB!$A$4:$B$500,2,0),"")</f>
        <v>WIPP</v>
      </c>
      <c r="K94" s="78" t="s">
        <v>300</v>
      </c>
      <c r="L94" s="74" t="s">
        <v>198</v>
      </c>
      <c r="M94" s="71" t="str">
        <f>IF(B94&gt;1,VLOOKUP(B94,DB!$D$4:$F$800,3,0),"")</f>
        <v>BATIK AIR</v>
      </c>
      <c r="N94" s="138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762</v>
      </c>
      <c r="C95" s="81" t="str">
        <f>IF(B95&gt;1,VLOOKUP(B95,DB!$D$4:$E$800,2,0),"")</f>
        <v>G IV</v>
      </c>
      <c r="D95" s="82">
        <v>0.6520833333333333</v>
      </c>
      <c r="E95" s="159" t="b">
        <v>1</v>
      </c>
      <c r="F95" s="83">
        <v>0.6708333333333333</v>
      </c>
      <c r="G95" s="92" t="b">
        <v>1</v>
      </c>
      <c r="H95" s="85" t="s">
        <v>1249</v>
      </c>
      <c r="I95" s="103" t="s">
        <v>22</v>
      </c>
      <c r="J95" s="84" t="s">
        <v>1224</v>
      </c>
      <c r="K95" s="88"/>
      <c r="L95" s="84"/>
      <c r="M95" s="81" t="str">
        <f>IF(B95&gt;1,VLOOKUP(B95,DB!$D$4:$F$800,3,0),"")</f>
        <v>JIP</v>
      </c>
      <c r="N95" s="137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311</v>
      </c>
      <c r="C96" s="71" t="str">
        <f>IF(B96&gt;1,VLOOKUP(B96,DB!$D$4:$E$800,2,0),"")</f>
        <v>A 320</v>
      </c>
      <c r="D96" s="72">
        <v>0.6291666666666667</v>
      </c>
      <c r="E96" s="160" t="b">
        <v>1</v>
      </c>
      <c r="F96" s="73">
        <v>0.6680555555555555</v>
      </c>
      <c r="G96" s="94" t="b">
        <v>1</v>
      </c>
      <c r="H96" s="75" t="s">
        <v>1247</v>
      </c>
      <c r="I96" s="76" t="str">
        <f>IF(K96&gt;1,VLOOKUP(K96,DB!$A$4:$B$500,2,0),"")</f>
        <v>WAHQ</v>
      </c>
      <c r="J96" s="77" t="str">
        <f>IF(L96&gt;1,VLOOKUP(L96,DB!$A$4:$B$500,2,0),"")</f>
        <v>WAHS</v>
      </c>
      <c r="K96" s="78" t="s">
        <v>266</v>
      </c>
      <c r="L96" s="74" t="s">
        <v>293</v>
      </c>
      <c r="M96" s="71" t="str">
        <f>IF(B96&gt;1,VLOOKUP(B96,DB!$D$4:$F$800,3,0),"")</f>
        <v>BATIK AIR</v>
      </c>
      <c r="N96" s="138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763</v>
      </c>
      <c r="C97" s="81" t="str">
        <f>IF(B97&gt;1,VLOOKUP(B97,DB!$D$4:$E$800,2,0),"")</f>
        <v>ATR 72</v>
      </c>
      <c r="D97" s="82">
        <v>0.6243055555555556</v>
      </c>
      <c r="E97" s="159" t="b">
        <v>1</v>
      </c>
      <c r="F97" s="83"/>
      <c r="G97" s="92" t="b">
        <v>0</v>
      </c>
      <c r="H97" s="85" t="s">
        <v>1246</v>
      </c>
      <c r="I97" s="86" t="str">
        <f>IF(K97&gt;1,VLOOKUP(K97,DB!$A$4:$B$500,2,0),"")</f>
        <v>WIDM</v>
      </c>
      <c r="J97" s="87" t="str">
        <f>IF(L97&gt;1,VLOOKUP(L97,DB!$A$4:$B$500,2,0),"")</f>
        <v/>
      </c>
      <c r="K97" s="88" t="s">
        <v>473</v>
      </c>
      <c r="L97" s="84"/>
      <c r="M97" s="81" t="str">
        <f>IF(B97&gt;1,VLOOKUP(B97,DB!$D$4:$F$800,3,0),"")</f>
        <v>PELITA</v>
      </c>
      <c r="N97" s="137"/>
      <c r="O97" s="84" t="str">
        <f t="shared" si="1"/>
        <v>RON</v>
      </c>
      <c r="Q97" s="1" t="str">
        <f t="shared" si="2"/>
        <v>A2</v>
      </c>
      <c r="R97" s="1" t="str">
        <f t="shared" si="3"/>
        <v>RON</v>
      </c>
      <c r="S97" s="1" t="str">
        <f t="shared" si="4"/>
        <v>ATR 72</v>
      </c>
      <c r="T97" s="1" t="str">
        <f t="shared" si="5"/>
        <v>PK-PAH</v>
      </c>
      <c r="U97" s="1" t="str">
        <f t="shared" si="6"/>
        <v>PELITA</v>
      </c>
    </row>
    <row r="98" ht="15.75" customHeight="1">
      <c r="A98" s="71">
        <v>81.0</v>
      </c>
      <c r="B98" s="219" t="s">
        <v>801</v>
      </c>
      <c r="C98" s="219" t="str">
        <f>IF(B98&gt;1,VLOOKUP(B98,DB!$D$4:$E$800,2,0),"")</f>
        <v>G 7500</v>
      </c>
      <c r="D98" s="223">
        <v>0.7305555555555555</v>
      </c>
      <c r="E98" s="160" t="b">
        <v>1</v>
      </c>
      <c r="F98" s="73">
        <v>0.7625</v>
      </c>
      <c r="G98" s="94" t="b">
        <v>1</v>
      </c>
      <c r="H98" s="75" t="s">
        <v>1232</v>
      </c>
      <c r="I98" s="240" t="s">
        <v>1266</v>
      </c>
      <c r="J98" s="74" t="s">
        <v>1218</v>
      </c>
      <c r="K98" s="78"/>
      <c r="L98" s="74"/>
      <c r="M98" s="219" t="str">
        <f>IF(B98&gt;1,VLOOKUP(B98,DB!$D$4:$F$800,3,0),"")</f>
        <v>PREMI</v>
      </c>
      <c r="N98" s="222" t="s">
        <v>1414</v>
      </c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915</v>
      </c>
      <c r="C99" s="81" t="str">
        <f>IF(B99&gt;1,VLOOKUP(B99,DB!$D$4:$E$800,2,0),"")</f>
        <v>GLEX</v>
      </c>
      <c r="D99" s="82">
        <v>0.6576388888888889</v>
      </c>
      <c r="E99" s="159" t="b">
        <v>1</v>
      </c>
      <c r="F99" s="83">
        <v>0.6819444444444445</v>
      </c>
      <c r="G99" s="92" t="b">
        <v>1</v>
      </c>
      <c r="H99" s="85" t="s">
        <v>1216</v>
      </c>
      <c r="I99" s="103" t="s">
        <v>91</v>
      </c>
      <c r="J99" s="84" t="s">
        <v>1223</v>
      </c>
      <c r="K99" s="88"/>
      <c r="L99" s="84"/>
      <c r="M99" s="81" t="s">
        <v>810</v>
      </c>
      <c r="N99" s="137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97" t="s">
        <v>1156</v>
      </c>
      <c r="C100" s="71" t="str">
        <f>IF(B100&gt;1,VLOOKUP(B100,DB!$D$4:$E$800,2,0),"")</f>
        <v>G IV</v>
      </c>
      <c r="D100" s="72">
        <v>0.7277777777777777</v>
      </c>
      <c r="E100" s="160" t="b">
        <v>1</v>
      </c>
      <c r="F100" s="73">
        <v>0.7784722222222222</v>
      </c>
      <c r="G100" s="94" t="b">
        <v>1</v>
      </c>
      <c r="H100" s="75" t="s">
        <v>1216</v>
      </c>
      <c r="I100" s="112" t="s">
        <v>1415</v>
      </c>
      <c r="J100" s="74" t="s">
        <v>1226</v>
      </c>
      <c r="K100" s="78"/>
      <c r="L100" s="74"/>
      <c r="M100" s="71" t="s">
        <v>1211</v>
      </c>
      <c r="N100" s="138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210" t="s">
        <v>935</v>
      </c>
      <c r="C101" s="210" t="str">
        <f>IF(B101&gt;1,VLOOKUP(B101,DB!$D$4:$E$800,2,0),"")</f>
        <v>CT 700</v>
      </c>
      <c r="D101" s="82">
        <v>0.61875</v>
      </c>
      <c r="E101" s="159" t="b">
        <v>1</v>
      </c>
      <c r="F101" s="211">
        <v>0.6840277777777778</v>
      </c>
      <c r="G101" s="92" t="b">
        <v>1</v>
      </c>
      <c r="H101" s="85" t="s">
        <v>1250</v>
      </c>
      <c r="I101" s="103" t="s">
        <v>319</v>
      </c>
      <c r="J101" s="212" t="s">
        <v>1416</v>
      </c>
      <c r="K101" s="88"/>
      <c r="L101" s="84"/>
      <c r="M101" s="210" t="s">
        <v>1214</v>
      </c>
      <c r="N101" s="213" t="s">
        <v>1417</v>
      </c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383</v>
      </c>
      <c r="C102" s="71" t="str">
        <f>IF(B102&gt;1,VLOOKUP(B102,DB!$D$4:$E$800,2,0),"")</f>
        <v>A 320</v>
      </c>
      <c r="D102" s="72">
        <v>0.6652777777777777</v>
      </c>
      <c r="E102" s="160" t="b">
        <v>1</v>
      </c>
      <c r="F102" s="73">
        <v>0.6972222222222222</v>
      </c>
      <c r="G102" s="94" t="b">
        <v>1</v>
      </c>
      <c r="H102" s="75" t="s">
        <v>1248</v>
      </c>
      <c r="I102" s="76" t="str">
        <f>IF(K102&gt;1,VLOOKUP(K102,DB!$A$4:$B$500,2,0),"")</f>
        <v>WARA</v>
      </c>
      <c r="J102" s="77" t="str">
        <f>IF(L102&gt;1,VLOOKUP(L102,DB!$A$4:$B$500,2,0),"")</f>
        <v>WARR</v>
      </c>
      <c r="K102" s="78" t="s">
        <v>557</v>
      </c>
      <c r="L102" s="74" t="s">
        <v>563</v>
      </c>
      <c r="M102" s="71" t="str">
        <f>IF(B102&gt;1,VLOOKUP(B102,DB!$D$4:$F$800,3,0),"")</f>
        <v>CITILINK</v>
      </c>
      <c r="N102" s="138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751</v>
      </c>
      <c r="C103" s="81" t="str">
        <f>IF(B103&gt;1,VLOOKUP(B103,DB!$D$4:$E$800,2,0),"")</f>
        <v>HK 800</v>
      </c>
      <c r="D103" s="82">
        <v>0.71875</v>
      </c>
      <c r="E103" s="159" t="b">
        <v>1</v>
      </c>
      <c r="F103" s="83">
        <v>0.7520833333333333</v>
      </c>
      <c r="G103" s="92" t="b">
        <v>1</v>
      </c>
      <c r="H103" s="85" t="s">
        <v>1252</v>
      </c>
      <c r="I103" s="103" t="s">
        <v>1266</v>
      </c>
      <c r="J103" s="84" t="s">
        <v>1374</v>
      </c>
      <c r="K103" s="88"/>
      <c r="L103" s="84"/>
      <c r="M103" s="81" t="str">
        <f>IF(B103&gt;1,VLOOKUP(B103,DB!$D$4:$F$800,3,0),"")</f>
        <v>JETSET</v>
      </c>
      <c r="N103" s="137"/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219" t="s">
        <v>968</v>
      </c>
      <c r="C104" s="219" t="str">
        <f>IF(B104&gt;1,VLOOKUP(B104,DB!$D$4:$E$800,2,0),"")</f>
        <v>HK 850</v>
      </c>
      <c r="D104" s="223">
        <v>0.6680555555555555</v>
      </c>
      <c r="E104" s="160" t="b">
        <v>1</v>
      </c>
      <c r="F104" s="73">
        <v>0.6951388888888889</v>
      </c>
      <c r="G104" s="94" t="b">
        <v>1</v>
      </c>
      <c r="H104" s="75" t="s">
        <v>1232</v>
      </c>
      <c r="I104" s="240" t="s">
        <v>283</v>
      </c>
      <c r="J104" s="74" t="s">
        <v>1215</v>
      </c>
      <c r="K104" s="78"/>
      <c r="L104" s="74"/>
      <c r="M104" s="219" t="s">
        <v>1214</v>
      </c>
      <c r="N104" s="222" t="s">
        <v>1418</v>
      </c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915</v>
      </c>
      <c r="C105" s="81" t="str">
        <f>IF(B105&gt;1,VLOOKUP(B105,DB!$D$4:$E$800,2,0),"")</f>
        <v>GLEX</v>
      </c>
      <c r="D105" s="82">
        <v>0.6958333333333333</v>
      </c>
      <c r="E105" s="159" t="b">
        <v>1</v>
      </c>
      <c r="F105" s="83"/>
      <c r="G105" s="92" t="b">
        <v>0</v>
      </c>
      <c r="H105" s="85" t="s">
        <v>1223</v>
      </c>
      <c r="I105" s="103" t="s">
        <v>1216</v>
      </c>
      <c r="J105" s="87" t="str">
        <f>IF(L105&gt;1,VLOOKUP(L105,DB!$A$4:$B$500,2,0),"")</f>
        <v/>
      </c>
      <c r="K105" s="88"/>
      <c r="L105" s="84"/>
      <c r="M105" s="81" t="s">
        <v>810</v>
      </c>
      <c r="N105" s="137"/>
      <c r="O105" s="84" t="str">
        <f t="shared" si="1"/>
        <v>RON</v>
      </c>
      <c r="Q105" s="1" t="str">
        <f t="shared" si="2"/>
        <v>SA04</v>
      </c>
      <c r="R105" s="1" t="str">
        <f t="shared" si="3"/>
        <v>RON</v>
      </c>
      <c r="S105" s="1" t="str">
        <f t="shared" si="4"/>
        <v>GLEX</v>
      </c>
      <c r="T105" s="1" t="str">
        <f t="shared" si="5"/>
        <v>N-11UB</v>
      </c>
      <c r="U105" s="1" t="str">
        <f t="shared" si="6"/>
        <v>PTN</v>
      </c>
    </row>
    <row r="106" ht="15.75" customHeight="1">
      <c r="A106" s="71">
        <v>89.0</v>
      </c>
      <c r="B106" s="71" t="s">
        <v>189</v>
      </c>
      <c r="C106" s="71" t="str">
        <f>IF(B106&gt;1,VLOOKUP(B106,DB!$D$4:$E$800,2,0),"")</f>
        <v>A 320</v>
      </c>
      <c r="D106" s="72">
        <v>0.6805555555555556</v>
      </c>
      <c r="E106" s="160" t="b">
        <v>1</v>
      </c>
      <c r="F106" s="73">
        <v>0.846247800924175</v>
      </c>
      <c r="G106" s="94" t="b">
        <v>1</v>
      </c>
      <c r="H106" s="75" t="s">
        <v>1255</v>
      </c>
      <c r="I106" s="76" t="str">
        <f>IF(K106&gt;1,VLOOKUP(K106,DB!$A$4:$B$500,2,0),"")</f>
        <v>WARR</v>
      </c>
      <c r="J106" s="77" t="str">
        <f>IF(L106&gt;1,VLOOKUP(L106,DB!$A$4:$B$500,2,0),"")</f>
        <v>WARR</v>
      </c>
      <c r="K106" s="78" t="s">
        <v>245</v>
      </c>
      <c r="L106" s="74" t="s">
        <v>259</v>
      </c>
      <c r="M106" s="71" t="str">
        <f>IF(B106&gt;1,VLOOKUP(B106,DB!$D$4:$F$800,3,0),"")</f>
        <v>BATIK AIR</v>
      </c>
      <c r="N106" s="138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592</v>
      </c>
      <c r="C107" s="81" t="str">
        <f>IF(B107&gt;1,VLOOKUP(B107,DB!$D$4:$E$800,2,0),"")</f>
        <v>B 738</v>
      </c>
      <c r="D107" s="82">
        <v>0.6902777777777778</v>
      </c>
      <c r="E107" s="159" t="b">
        <v>1</v>
      </c>
      <c r="F107" s="83">
        <v>0.7458333333333333</v>
      </c>
      <c r="G107" s="92" t="b">
        <v>1</v>
      </c>
      <c r="H107" s="85" t="s">
        <v>1247</v>
      </c>
      <c r="I107" s="86" t="str">
        <f>IF(K107&gt;1,VLOOKUP(K107,DB!$A$4:$B$500,2,0),"")</f>
        <v>WARR</v>
      </c>
      <c r="J107" s="87" t="str">
        <f>IF(L107&gt;1,VLOOKUP(L107,DB!$A$4:$B$500,2,0),"")</f>
        <v>WARR</v>
      </c>
      <c r="K107" s="88" t="s">
        <v>84</v>
      </c>
      <c r="L107" s="84" t="s">
        <v>676</v>
      </c>
      <c r="M107" s="81" t="str">
        <f>IF(B107&gt;1,VLOOKUP(B107,DB!$D$4:$F$800,3,0),"")</f>
        <v>GARUDA</v>
      </c>
      <c r="N107" s="137"/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109</v>
      </c>
      <c r="C108" s="71" t="str">
        <f>IF(B108&gt;1,VLOOKUP(B108,DB!$D$4:$E$800,2,0),"")</f>
        <v>A 320</v>
      </c>
      <c r="D108" s="72">
        <v>0.6826388888888889</v>
      </c>
      <c r="E108" s="160" t="b">
        <v>1</v>
      </c>
      <c r="F108" s="73">
        <v>0.7486111111111111</v>
      </c>
      <c r="G108" s="94" t="b">
        <v>1</v>
      </c>
      <c r="H108" s="75" t="s">
        <v>1253</v>
      </c>
      <c r="I108" s="76" t="str">
        <f>IF(K108&gt;1,VLOOKUP(K108,DB!$A$4:$B$500,2,0),"")</f>
        <v>WIPP</v>
      </c>
      <c r="J108" s="77" t="str">
        <f>IF(L108&gt;1,VLOOKUP(L108,DB!$A$4:$B$500,2,0),"")</f>
        <v>WARR</v>
      </c>
      <c r="K108" s="78" t="s">
        <v>186</v>
      </c>
      <c r="L108" s="74" t="s">
        <v>233</v>
      </c>
      <c r="M108" s="71" t="str">
        <f>IF(B108&gt;1,VLOOKUP(B108,DB!$D$4:$F$800,3,0),"")</f>
        <v>BATIK AIR</v>
      </c>
      <c r="N108" s="138"/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510</v>
      </c>
      <c r="C109" s="81" t="str">
        <f>IF(B109&gt;1,VLOOKUP(B109,DB!$D$4:$E$800,2,0),"")</f>
        <v>ATR 72</v>
      </c>
      <c r="D109" s="82">
        <v>0.7027777777777777</v>
      </c>
      <c r="E109" s="159" t="b">
        <v>1</v>
      </c>
      <c r="F109" s="83">
        <v>0.8972222222222223</v>
      </c>
      <c r="G109" s="92" t="b">
        <v>1</v>
      </c>
      <c r="H109" s="85" t="s">
        <v>1229</v>
      </c>
      <c r="I109" s="86" t="str">
        <f>IF(K109&gt;1,VLOOKUP(K109,DB!$A$4:$B$500,2,0),"")</f>
        <v>WAHH</v>
      </c>
      <c r="J109" s="84" t="s">
        <v>1232</v>
      </c>
      <c r="K109" s="88" t="s">
        <v>601</v>
      </c>
      <c r="L109" s="84"/>
      <c r="M109" s="81" t="str">
        <f>IF(B109&gt;1,VLOOKUP(B109,DB!$D$4:$F$800,3,0),"")</f>
        <v>CITILINK</v>
      </c>
      <c r="N109" s="137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322</v>
      </c>
      <c r="C110" s="71" t="str">
        <f>IF(B110&gt;1,VLOOKUP(B110,DB!$D$4:$E$800,2,0),"")</f>
        <v>A 320</v>
      </c>
      <c r="D110" s="72">
        <v>0.6868055555555556</v>
      </c>
      <c r="E110" s="160" t="b">
        <v>1</v>
      </c>
      <c r="F110" s="73">
        <v>0.7152777777777778</v>
      </c>
      <c r="G110" s="94" t="b">
        <v>1</v>
      </c>
      <c r="H110" s="75" t="s">
        <v>1225</v>
      </c>
      <c r="I110" s="76" t="str">
        <f>IF(K110&gt;1,VLOOKUP(K110,DB!$A$4:$B$500,2,0),"")</f>
        <v>WAHS</v>
      </c>
      <c r="J110" s="77" t="str">
        <f>IF(L110&gt;1,VLOOKUP(L110,DB!$A$4:$B$500,2,0),"")</f>
        <v>WIMM</v>
      </c>
      <c r="K110" s="78" t="s">
        <v>287</v>
      </c>
      <c r="L110" s="74" t="s">
        <v>172</v>
      </c>
      <c r="M110" s="71" t="str">
        <f>IF(B110&gt;1,VLOOKUP(B110,DB!$D$4:$F$800,3,0),"")</f>
        <v>BATIK AIR</v>
      </c>
      <c r="N110" s="138"/>
      <c r="O110" s="74" t="str">
        <f t="shared" si="1"/>
        <v/>
      </c>
      <c r="Q110" s="1" t="str">
        <f t="shared" si="2"/>
        <v/>
      </c>
      <c r="R110" s="1" t="str">
        <f t="shared" si="3"/>
        <v/>
      </c>
      <c r="S110" s="1" t="str">
        <f t="shared" si="4"/>
        <v/>
      </c>
      <c r="T110" s="1" t="str">
        <f t="shared" si="5"/>
        <v/>
      </c>
      <c r="U110" s="1" t="str">
        <f t="shared" si="6"/>
        <v/>
      </c>
    </row>
    <row r="111" ht="15.75" customHeight="1">
      <c r="A111" s="81">
        <v>94.0</v>
      </c>
      <c r="B111" s="81" t="s">
        <v>354</v>
      </c>
      <c r="C111" s="81" t="str">
        <f>IF(B111&gt;1,VLOOKUP(B111,DB!$D$4:$E$800,2,0),"")</f>
        <v>A 320</v>
      </c>
      <c r="D111" s="82">
        <v>0.7291666666666666</v>
      </c>
      <c r="E111" s="159" t="b">
        <v>1</v>
      </c>
      <c r="F111" s="83">
        <v>0.7534722222222222</v>
      </c>
      <c r="G111" s="92" t="b">
        <v>1</v>
      </c>
      <c r="H111" s="85" t="s">
        <v>1248</v>
      </c>
      <c r="I111" s="86" t="str">
        <f>IF(K111&gt;1,VLOOKUP(K111,DB!$A$4:$B$500,2,0),"")</f>
        <v>WADD</v>
      </c>
      <c r="J111" s="87" t="str">
        <f>IF(L111&gt;1,VLOOKUP(L111,DB!$A$4:$B$500,2,0),"")</f>
        <v>WADD</v>
      </c>
      <c r="K111" s="88" t="s">
        <v>585</v>
      </c>
      <c r="L111" s="84" t="s">
        <v>583</v>
      </c>
      <c r="M111" s="81" t="str">
        <f>IF(B111&gt;1,VLOOKUP(B111,DB!$D$4:$F$800,3,0),"")</f>
        <v>CITILINK</v>
      </c>
      <c r="N111" s="137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305</v>
      </c>
      <c r="C112" s="71" t="str">
        <f>IF(B112&gt;1,VLOOKUP(B112,DB!$D$4:$E$800,2,0),"")</f>
        <v>A 320</v>
      </c>
      <c r="D112" s="72">
        <v>0.6944444444444444</v>
      </c>
      <c r="E112" s="160" t="b">
        <v>1</v>
      </c>
      <c r="F112" s="73">
        <v>0.7451388888888889</v>
      </c>
      <c r="G112" s="94" t="b">
        <v>1</v>
      </c>
      <c r="H112" s="75" t="s">
        <v>1236</v>
      </c>
      <c r="I112" s="76" t="str">
        <f>IF(K112&gt;1,VLOOKUP(K112,DB!$A$4:$B$500,2,0),"")</f>
        <v>WAHI</v>
      </c>
      <c r="J112" s="77" t="str">
        <f>IF(L112&gt;1,VLOOKUP(L112,DB!$A$4:$B$500,2,0),"")</f>
        <v>WADD</v>
      </c>
      <c r="K112" s="78" t="s">
        <v>274</v>
      </c>
      <c r="L112" s="74" t="s">
        <v>227</v>
      </c>
      <c r="M112" s="71" t="str">
        <f>IF(B112&gt;1,VLOOKUP(B112,DB!$D$4:$F$800,3,0),"")</f>
        <v>BATIK AIR</v>
      </c>
      <c r="N112" s="138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980</v>
      </c>
      <c r="C113" s="81" t="str">
        <f>IF(B113&gt;1,VLOOKUP(B113,DB!$D$4:$E$800,2,0),"")</f>
        <v>G IV</v>
      </c>
      <c r="D113" s="82">
        <v>0.675</v>
      </c>
      <c r="E113" s="159" t="b">
        <v>1</v>
      </c>
      <c r="F113" s="83">
        <v>0.7138888888888889</v>
      </c>
      <c r="G113" s="92" t="b">
        <v>1</v>
      </c>
      <c r="H113" s="85" t="s">
        <v>1249</v>
      </c>
      <c r="I113" s="103" t="s">
        <v>1241</v>
      </c>
      <c r="J113" s="84" t="s">
        <v>1258</v>
      </c>
      <c r="K113" s="88"/>
      <c r="L113" s="84"/>
      <c r="M113" s="81" t="s">
        <v>1214</v>
      </c>
      <c r="N113" s="137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762</v>
      </c>
      <c r="C114" s="71" t="str">
        <f>IF(B114&gt;1,VLOOKUP(B114,DB!$D$4:$E$800,2,0),"")</f>
        <v>G IV</v>
      </c>
      <c r="D114" s="72">
        <v>0.6777777777777778</v>
      </c>
      <c r="E114" s="160" t="b">
        <v>1</v>
      </c>
      <c r="F114" s="73"/>
      <c r="G114" s="94" t="b">
        <v>0</v>
      </c>
      <c r="H114" s="75" t="s">
        <v>1224</v>
      </c>
      <c r="I114" s="112" t="s">
        <v>1249</v>
      </c>
      <c r="J114" s="77" t="str">
        <f>IF(L114&gt;1,VLOOKUP(L114,DB!$A$4:$B$500,2,0),"")</f>
        <v/>
      </c>
      <c r="K114" s="78"/>
      <c r="L114" s="74"/>
      <c r="M114" s="71" t="str">
        <f>IF(B114&gt;1,VLOOKUP(B114,DB!$D$4:$F$800,3,0),"")</f>
        <v>JIP</v>
      </c>
      <c r="N114" s="138"/>
      <c r="O114" s="74" t="str">
        <f t="shared" si="1"/>
        <v>RON</v>
      </c>
      <c r="Q114" s="1" t="str">
        <f t="shared" si="2"/>
        <v>SA05</v>
      </c>
      <c r="R114" s="1" t="str">
        <f t="shared" si="3"/>
        <v>RON</v>
      </c>
      <c r="S114" s="1" t="str">
        <f t="shared" si="4"/>
        <v>G IV</v>
      </c>
      <c r="T114" s="1" t="str">
        <f t="shared" si="5"/>
        <v>T7-977</v>
      </c>
      <c r="U114" s="1" t="str">
        <f t="shared" si="6"/>
        <v>JIP</v>
      </c>
    </row>
    <row r="115" ht="15.75" customHeight="1">
      <c r="A115" s="81">
        <v>98.0</v>
      </c>
      <c r="B115" s="81" t="s">
        <v>315</v>
      </c>
      <c r="C115" s="81" t="str">
        <f>IF(B115&gt;1,VLOOKUP(B115,DB!$D$4:$E$800,2,0),"")</f>
        <v>A 320</v>
      </c>
      <c r="D115" s="82">
        <v>0.7569444444444444</v>
      </c>
      <c r="E115" s="159" t="b">
        <v>1</v>
      </c>
      <c r="F115" s="83">
        <v>0.7840277777777778</v>
      </c>
      <c r="G115" s="92" t="b">
        <v>1</v>
      </c>
      <c r="H115" s="85" t="s">
        <v>1236</v>
      </c>
      <c r="I115" s="86" t="str">
        <f>IF(K115&gt;1,VLOOKUP(K115,DB!$A$4:$B$500,2,0),"")</f>
        <v>WARR</v>
      </c>
      <c r="J115" s="87" t="str">
        <f>IF(L115&gt;1,VLOOKUP(L115,DB!$A$4:$B$500,2,0),"")</f>
        <v>WARR</v>
      </c>
      <c r="K115" s="88" t="s">
        <v>241</v>
      </c>
      <c r="L115" s="84" t="s">
        <v>255</v>
      </c>
      <c r="M115" s="81" t="str">
        <f>IF(B115&gt;1,VLOOKUP(B115,DB!$D$4:$F$800,3,0),"")</f>
        <v>BATIK AIR</v>
      </c>
      <c r="N115" s="137"/>
      <c r="O115" s="84" t="str">
        <f t="shared" si="1"/>
        <v/>
      </c>
      <c r="Q115" s="1" t="str">
        <f t="shared" si="2"/>
        <v/>
      </c>
      <c r="R115" s="1" t="str">
        <f t="shared" si="3"/>
        <v/>
      </c>
      <c r="S115" s="1" t="str">
        <f t="shared" si="4"/>
        <v/>
      </c>
      <c r="T115" s="1" t="str">
        <f t="shared" si="5"/>
        <v/>
      </c>
      <c r="U115" s="1" t="str">
        <f t="shared" si="6"/>
        <v/>
      </c>
    </row>
    <row r="116" ht="15.75" customHeight="1">
      <c r="A116" s="71">
        <v>99.0</v>
      </c>
      <c r="B116" s="71" t="s">
        <v>968</v>
      </c>
      <c r="C116" s="71" t="str">
        <f>IF(B116&gt;1,VLOOKUP(B116,DB!$D$4:$E$800,2,0),"")</f>
        <v>HK 850</v>
      </c>
      <c r="D116" s="72">
        <v>0.7118055555555556</v>
      </c>
      <c r="E116" s="160" t="b">
        <v>1</v>
      </c>
      <c r="F116" s="73"/>
      <c r="G116" s="94" t="b">
        <v>0</v>
      </c>
      <c r="H116" s="75" t="s">
        <v>1215</v>
      </c>
      <c r="I116" s="112" t="s">
        <v>1232</v>
      </c>
      <c r="J116" s="77" t="str">
        <f>IF(L116&gt;1,VLOOKUP(L116,DB!$A$4:$B$500,2,0),"")</f>
        <v/>
      </c>
      <c r="K116" s="78"/>
      <c r="L116" s="74"/>
      <c r="M116" s="71" t="s">
        <v>1214</v>
      </c>
      <c r="N116" s="138"/>
      <c r="O116" s="74" t="str">
        <f t="shared" si="1"/>
        <v>RON</v>
      </c>
      <c r="Q116" s="1" t="str">
        <f t="shared" si="2"/>
        <v>NSA13</v>
      </c>
      <c r="R116" s="1" t="str">
        <f t="shared" si="3"/>
        <v>RON</v>
      </c>
      <c r="S116" s="1" t="str">
        <f t="shared" si="4"/>
        <v>HK 850</v>
      </c>
      <c r="T116" s="1" t="str">
        <f t="shared" si="5"/>
        <v>T7-TUN</v>
      </c>
      <c r="U116" s="1" t="str">
        <f t="shared" si="6"/>
        <v>KARISMA</v>
      </c>
    </row>
    <row r="117" ht="15.75" customHeight="1">
      <c r="A117" s="81">
        <v>100.0</v>
      </c>
      <c r="B117" s="81" t="s">
        <v>307</v>
      </c>
      <c r="C117" s="81" t="str">
        <f>IF(B117&gt;1,VLOOKUP(B117,DB!$D$4:$E$800,2,0),"")</f>
        <v>A 320</v>
      </c>
      <c r="D117" s="82">
        <v>0.7916666666666666</v>
      </c>
      <c r="E117" s="159" t="b">
        <v>1</v>
      </c>
      <c r="F117" s="83">
        <v>0.8349517476890469</v>
      </c>
      <c r="G117" s="92" t="b">
        <v>1</v>
      </c>
      <c r="H117" s="85" t="s">
        <v>1247</v>
      </c>
      <c r="I117" s="86" t="str">
        <f>IF(K117&gt;1,VLOOKUP(K117,DB!$A$4:$B$500,2,0),"")</f>
        <v>WIMM</v>
      </c>
      <c r="J117" s="87" t="str">
        <f>IF(L117&gt;1,VLOOKUP(L117,DB!$A$4:$B$500,2,0),"")</f>
        <v>WIPP</v>
      </c>
      <c r="K117" s="88" t="s">
        <v>170</v>
      </c>
      <c r="L117" s="84" t="s">
        <v>192</v>
      </c>
      <c r="M117" s="81" t="str">
        <f>IF(B117&gt;1,VLOOKUP(B117,DB!$D$4:$F$800,3,0),"")</f>
        <v>BATIK AIR</v>
      </c>
      <c r="N117" s="137"/>
      <c r="O117" s="84" t="str">
        <f t="shared" si="1"/>
        <v/>
      </c>
      <c r="Q117" s="1" t="str">
        <f t="shared" si="2"/>
        <v/>
      </c>
      <c r="R117" s="1" t="str">
        <f t="shared" si="3"/>
        <v/>
      </c>
      <c r="S117" s="1" t="str">
        <f t="shared" si="4"/>
        <v/>
      </c>
      <c r="T117" s="1" t="str">
        <f t="shared" si="5"/>
        <v/>
      </c>
      <c r="U117" s="1" t="str">
        <f t="shared" si="6"/>
        <v/>
      </c>
    </row>
    <row r="118" ht="15.75" customHeight="1">
      <c r="A118" s="71">
        <v>101.0</v>
      </c>
      <c r="B118" s="71" t="s">
        <v>832</v>
      </c>
      <c r="C118" s="71" t="str">
        <f>IF(B118&gt;1,VLOOKUP(B118,DB!$D$4:$E$800,2,0),"")</f>
        <v>ATR 72</v>
      </c>
      <c r="D118" s="72">
        <v>0.8333333333333334</v>
      </c>
      <c r="E118" s="160" t="b">
        <v>1</v>
      </c>
      <c r="F118" s="73">
        <v>0.8925417013888364</v>
      </c>
      <c r="G118" s="94" t="b">
        <v>1</v>
      </c>
      <c r="H118" s="75" t="s">
        <v>1225</v>
      </c>
      <c r="I118" s="76" t="str">
        <f>IF(K118&gt;1,VLOOKUP(K118,DB!$A$4:$B$500,2,0),"")</f>
        <v>WIDM</v>
      </c>
      <c r="J118" s="74" t="s">
        <v>1241</v>
      </c>
      <c r="K118" s="78" t="s">
        <v>661</v>
      </c>
      <c r="L118" s="74"/>
      <c r="M118" s="71" t="str">
        <f>IF(B118&gt;1,VLOOKUP(B118,DB!$D$4:$F$800,3,0),"")</f>
        <v>TAS</v>
      </c>
      <c r="N118" s="138"/>
      <c r="O118" s="74" t="str">
        <f t="shared" si="1"/>
        <v/>
      </c>
      <c r="Q118" s="1" t="str">
        <f t="shared" si="2"/>
        <v/>
      </c>
      <c r="R118" s="1" t="str">
        <f t="shared" si="3"/>
        <v/>
      </c>
      <c r="S118" s="1" t="str">
        <f t="shared" si="4"/>
        <v/>
      </c>
      <c r="T118" s="1" t="str">
        <f t="shared" si="5"/>
        <v/>
      </c>
      <c r="U118" s="1" t="str">
        <f t="shared" si="6"/>
        <v/>
      </c>
    </row>
    <row r="119" ht="15.75" customHeight="1">
      <c r="A119" s="81">
        <v>102.0</v>
      </c>
      <c r="B119" s="81" t="s">
        <v>751</v>
      </c>
      <c r="C119" s="81" t="str">
        <f>IF(B119&gt;1,VLOOKUP(B119,DB!$D$4:$E$800,2,0),"")</f>
        <v>HK 800</v>
      </c>
      <c r="D119" s="82">
        <v>0.7590277777777777</v>
      </c>
      <c r="E119" s="159" t="b">
        <v>1</v>
      </c>
      <c r="F119" s="83"/>
      <c r="G119" s="92" t="b">
        <v>0</v>
      </c>
      <c r="H119" s="85" t="s">
        <v>1374</v>
      </c>
      <c r="I119" s="103" t="s">
        <v>1252</v>
      </c>
      <c r="J119" s="87" t="str">
        <f>IF(L119&gt;1,VLOOKUP(L119,DB!$A$4:$B$500,2,0),"")</f>
        <v/>
      </c>
      <c r="K119" s="88"/>
      <c r="L119" s="84"/>
      <c r="M119" s="81" t="str">
        <f>IF(B119&gt;1,VLOOKUP(B119,DB!$D$4:$F$800,3,0),"")</f>
        <v>JETSET</v>
      </c>
      <c r="N119" s="137"/>
      <c r="O119" s="84" t="str">
        <f t="shared" si="1"/>
        <v>RON</v>
      </c>
      <c r="Q119" s="1" t="str">
        <f t="shared" si="2"/>
        <v>NSA16</v>
      </c>
      <c r="R119" s="1" t="str">
        <f t="shared" si="3"/>
        <v>RON</v>
      </c>
      <c r="S119" s="1" t="str">
        <f t="shared" si="4"/>
        <v>HK 800</v>
      </c>
      <c r="T119" s="1" t="str">
        <f t="shared" si="5"/>
        <v>PK-CEO</v>
      </c>
      <c r="U119" s="1" t="str">
        <f t="shared" si="6"/>
        <v>JETSET</v>
      </c>
    </row>
    <row r="120" ht="15.75" customHeight="1">
      <c r="A120" s="71">
        <v>103.0</v>
      </c>
      <c r="B120" s="71" t="s">
        <v>1156</v>
      </c>
      <c r="C120" s="71" t="str">
        <f>IF(B120&gt;1,VLOOKUP(B120,DB!$D$4:$E$800,2,0),"")</f>
        <v>G IV</v>
      </c>
      <c r="D120" s="72">
        <v>0.7854166666666667</v>
      </c>
      <c r="E120" s="160" t="b">
        <v>1</v>
      </c>
      <c r="F120" s="73"/>
      <c r="G120" s="94" t="b">
        <v>0</v>
      </c>
      <c r="H120" s="75" t="s">
        <v>1226</v>
      </c>
      <c r="I120" s="112" t="s">
        <v>1216</v>
      </c>
      <c r="J120" s="77" t="str">
        <f>IF(L120&gt;1,VLOOKUP(L120,DB!$A$4:$B$500,2,0),"")</f>
        <v/>
      </c>
      <c r="K120" s="78"/>
      <c r="L120" s="74"/>
      <c r="M120" s="71" t="s">
        <v>1211</v>
      </c>
      <c r="N120" s="138"/>
      <c r="O120" s="74" t="str">
        <f t="shared" si="1"/>
        <v>RON</v>
      </c>
      <c r="Q120" s="1" t="str">
        <f t="shared" si="2"/>
        <v>SA06</v>
      </c>
      <c r="R120" s="1" t="str">
        <f t="shared" si="3"/>
        <v>RON</v>
      </c>
      <c r="S120" s="1" t="str">
        <f t="shared" si="4"/>
        <v>G IV</v>
      </c>
      <c r="T120" s="1" t="str">
        <f t="shared" si="5"/>
        <v>B-8250</v>
      </c>
      <c r="U120" s="1" t="str">
        <f t="shared" si="6"/>
        <v>AFM</v>
      </c>
    </row>
    <row r="121" ht="15.75" customHeight="1">
      <c r="A121" s="81">
        <v>104.0</v>
      </c>
      <c r="B121" s="81" t="s">
        <v>311</v>
      </c>
      <c r="C121" s="81" t="str">
        <f>IF(B121&gt;1,VLOOKUP(B121,DB!$D$4:$E$800,2,0),"")</f>
        <v>A 320</v>
      </c>
      <c r="D121" s="82">
        <v>0.7847222222222222</v>
      </c>
      <c r="E121" s="159" t="b">
        <v>1</v>
      </c>
      <c r="F121" s="83">
        <v>0.8255430439821794</v>
      </c>
      <c r="G121" s="92" t="b">
        <v>1</v>
      </c>
      <c r="H121" s="85" t="s">
        <v>1249</v>
      </c>
      <c r="I121" s="86" t="str">
        <f>IF(K121&gt;1,VLOOKUP(K121,DB!$A$4:$B$500,2,0),"")</f>
        <v>WAHS</v>
      </c>
      <c r="J121" s="87" t="str">
        <f>IF(L121&gt;1,VLOOKUP(L121,DB!$A$4:$B$500,2,0),"")</f>
        <v>WIBB</v>
      </c>
      <c r="K121" s="88" t="s">
        <v>291</v>
      </c>
      <c r="L121" s="84" t="s">
        <v>209</v>
      </c>
      <c r="M121" s="81" t="str">
        <f>IF(B121&gt;1,VLOOKUP(B121,DB!$D$4:$F$800,3,0),"")</f>
        <v>BATIK AIR</v>
      </c>
      <c r="N121" s="137"/>
      <c r="O121" s="84" t="str">
        <f t="shared" si="1"/>
        <v/>
      </c>
      <c r="Q121" s="1" t="str">
        <f t="shared" si="2"/>
        <v/>
      </c>
      <c r="R121" s="1" t="str">
        <f t="shared" si="3"/>
        <v/>
      </c>
      <c r="S121" s="1" t="str">
        <f t="shared" si="4"/>
        <v/>
      </c>
      <c r="T121" s="1" t="str">
        <f t="shared" si="5"/>
        <v/>
      </c>
      <c r="U121" s="1" t="str">
        <f t="shared" si="6"/>
        <v/>
      </c>
    </row>
    <row r="122" ht="15.75" customHeight="1">
      <c r="A122" s="71">
        <v>105.0</v>
      </c>
      <c r="B122" s="71" t="s">
        <v>292</v>
      </c>
      <c r="C122" s="71" t="str">
        <f>IF(B122&gt;1,VLOOKUP(B122,DB!$D$4:$E$800,2,0),"")</f>
        <v>A 320</v>
      </c>
      <c r="D122" s="72">
        <v>0.794516388887132</v>
      </c>
      <c r="E122" s="160" t="b">
        <v>1</v>
      </c>
      <c r="F122" s="73"/>
      <c r="G122" s="94" t="b">
        <v>0</v>
      </c>
      <c r="H122" s="75" t="s">
        <v>1227</v>
      </c>
      <c r="I122" s="76" t="str">
        <f>IF(K122&gt;1,VLOOKUP(K122,DB!$A$4:$B$500,2,0),"")</f>
        <v>WIPP</v>
      </c>
      <c r="J122" s="77" t="str">
        <f>IF(L122&gt;1,VLOOKUP(L122,DB!$A$4:$B$500,2,0),"")</f>
        <v/>
      </c>
      <c r="K122" s="78" t="s">
        <v>196</v>
      </c>
      <c r="L122" s="74"/>
      <c r="M122" s="71" t="str">
        <f>IF(B122&gt;1,VLOOKUP(B122,DB!$D$4:$F$800,3,0),"")</f>
        <v>BATIK AIR</v>
      </c>
      <c r="N122" s="138"/>
      <c r="O122" s="74" t="str">
        <f t="shared" si="1"/>
        <v>RON</v>
      </c>
      <c r="Q122" s="1" t="str">
        <f t="shared" si="2"/>
        <v>B9</v>
      </c>
      <c r="R122" s="1" t="str">
        <f t="shared" si="3"/>
        <v>RON</v>
      </c>
      <c r="S122" s="1" t="str">
        <f t="shared" si="4"/>
        <v>A 320</v>
      </c>
      <c r="T122" s="1" t="str">
        <f t="shared" si="5"/>
        <v>PK-LUK</v>
      </c>
      <c r="U122" s="1" t="str">
        <f t="shared" si="6"/>
        <v>BATIK AIR</v>
      </c>
    </row>
    <row r="123" ht="15.75" customHeight="1">
      <c r="A123" s="81">
        <v>106.0</v>
      </c>
      <c r="B123" s="81" t="s">
        <v>309</v>
      </c>
      <c r="C123" s="81" t="str">
        <f>IF(B123&gt;1,VLOOKUP(B123,DB!$D$4:$E$800,2,0),"")</f>
        <v>A 320</v>
      </c>
      <c r="D123" s="82">
        <v>0.8162268171290634</v>
      </c>
      <c r="E123" s="159" t="b">
        <v>1</v>
      </c>
      <c r="F123" s="83"/>
      <c r="G123" s="92" t="b">
        <v>0</v>
      </c>
      <c r="H123" s="85" t="s">
        <v>1236</v>
      </c>
      <c r="I123" s="86" t="str">
        <f>IF(K123&gt;1,VLOOKUP(K123,DB!$A$4:$B$500,2,0),"")</f>
        <v>WIEE</v>
      </c>
      <c r="J123" s="87" t="str">
        <f>IF(L123&gt;1,VLOOKUP(L123,DB!$A$4:$B$500,2,0),"")</f>
        <v/>
      </c>
      <c r="K123" s="88" t="s">
        <v>213</v>
      </c>
      <c r="L123" s="84"/>
      <c r="M123" s="81" t="str">
        <f>IF(B123&gt;1,VLOOKUP(B123,DB!$D$4:$F$800,3,0),"")</f>
        <v>BATIK AIR</v>
      </c>
      <c r="N123" s="137"/>
      <c r="O123" s="84" t="str">
        <f t="shared" si="1"/>
        <v>RON</v>
      </c>
      <c r="Q123" s="1" t="str">
        <f t="shared" si="2"/>
        <v>B7</v>
      </c>
      <c r="R123" s="1" t="str">
        <f t="shared" si="3"/>
        <v>RON</v>
      </c>
      <c r="S123" s="1" t="str">
        <f t="shared" si="4"/>
        <v>A 320</v>
      </c>
      <c r="T123" s="1" t="str">
        <f t="shared" si="5"/>
        <v>PK-LUS</v>
      </c>
      <c r="U123" s="1" t="str">
        <f t="shared" si="6"/>
        <v>BATIK AIR</v>
      </c>
    </row>
    <row r="124" ht="15.75" customHeight="1">
      <c r="A124" s="71">
        <v>107.0</v>
      </c>
      <c r="B124" s="71" t="s">
        <v>743</v>
      </c>
      <c r="C124" s="71" t="str">
        <f>IF(B124&gt;1,VLOOKUP(B124,DB!$D$4:$E$800,2,0),"")</f>
        <v>B 733</v>
      </c>
      <c r="D124" s="72">
        <v>0.8284491666709073</v>
      </c>
      <c r="E124" s="160" t="b">
        <v>1</v>
      </c>
      <c r="F124" s="73">
        <v>0.9473982175913989</v>
      </c>
      <c r="G124" s="94" t="b">
        <v>1</v>
      </c>
      <c r="H124" s="75" t="s">
        <v>1253</v>
      </c>
      <c r="I124" s="112" t="s">
        <v>61</v>
      </c>
      <c r="J124" s="74" t="s">
        <v>22</v>
      </c>
      <c r="K124" s="78"/>
      <c r="L124" s="74"/>
      <c r="M124" s="71" t="str">
        <f>IF(B124&gt;1,VLOOKUP(B124,DB!$D$4:$F$800,3,0),"")</f>
        <v>JAYAWIJAYA</v>
      </c>
      <c r="N124" s="138"/>
      <c r="O124" s="74" t="str">
        <f t="shared" si="1"/>
        <v/>
      </c>
      <c r="Q124" s="1" t="str">
        <f t="shared" si="2"/>
        <v/>
      </c>
      <c r="R124" s="1" t="str">
        <f t="shared" si="3"/>
        <v/>
      </c>
      <c r="S124" s="1" t="str">
        <f t="shared" si="4"/>
        <v/>
      </c>
      <c r="T124" s="1" t="str">
        <f t="shared" si="5"/>
        <v/>
      </c>
      <c r="U124" s="1" t="str">
        <f t="shared" si="6"/>
        <v/>
      </c>
    </row>
    <row r="125" ht="15.75" customHeight="1">
      <c r="A125" s="81">
        <v>108.0</v>
      </c>
      <c r="B125" s="81" t="s">
        <v>892</v>
      </c>
      <c r="C125" s="81" t="str">
        <f>IF(B125&gt;1,VLOOKUP(B125,DB!$D$4:$E$800,2,0),"")</f>
        <v>B 733</v>
      </c>
      <c r="D125" s="82">
        <v>0.8388888888888889</v>
      </c>
      <c r="E125" s="159" t="b">
        <v>1</v>
      </c>
      <c r="F125" s="83">
        <v>0.9217356712979381</v>
      </c>
      <c r="G125" s="92" t="b">
        <v>1</v>
      </c>
      <c r="H125" s="85" t="s">
        <v>1252</v>
      </c>
      <c r="I125" s="86" t="str">
        <f>IF(K125&gt;1,VLOOKUP(K125,DB!$A$4:$B$500,2,0),"")</f>
        <v>WIKK</v>
      </c>
      <c r="J125" s="87" t="str">
        <f>IF(L125&gt;1,VLOOKUP(L125,DB!$A$4:$B$500,2,0),"")</f>
        <v>WAAA</v>
      </c>
      <c r="K125" s="88" t="s">
        <v>353</v>
      </c>
      <c r="L125" s="84" t="s">
        <v>376</v>
      </c>
      <c r="M125" s="81" t="str">
        <f>IF(B125&gt;1,VLOOKUP(B125,DB!$D$4:$F$800,3,0),"")</f>
        <v>TRIGANA</v>
      </c>
      <c r="N125" s="96"/>
      <c r="O125" s="84" t="str">
        <f t="shared" si="1"/>
        <v/>
      </c>
      <c r="Q125" s="1" t="str">
        <f t="shared" si="2"/>
        <v/>
      </c>
      <c r="R125" s="1" t="str">
        <f t="shared" si="3"/>
        <v/>
      </c>
      <c r="S125" s="1" t="str">
        <f t="shared" si="4"/>
        <v/>
      </c>
      <c r="T125" s="1" t="str">
        <f t="shared" si="5"/>
        <v/>
      </c>
      <c r="U125" s="1" t="str">
        <f t="shared" si="6"/>
        <v/>
      </c>
    </row>
    <row r="126" ht="15.75" customHeight="1">
      <c r="A126" s="71">
        <v>109.0</v>
      </c>
      <c r="B126" s="71" t="s">
        <v>383</v>
      </c>
      <c r="C126" s="71" t="str">
        <f>IF(B126&gt;1,VLOOKUP(B126,DB!$D$4:$E$800,2,0),"")</f>
        <v>A 320</v>
      </c>
      <c r="D126" s="72">
        <v>0.8513888888888889</v>
      </c>
      <c r="E126" s="160" t="b">
        <v>1</v>
      </c>
      <c r="F126" s="73"/>
      <c r="G126" s="94" t="b">
        <v>0</v>
      </c>
      <c r="H126" s="75" t="s">
        <v>1248</v>
      </c>
      <c r="I126" s="76" t="str">
        <f>IF(K126&gt;1,VLOOKUP(K126,DB!$A$4:$B$500,2,0),"")</f>
        <v>WARR</v>
      </c>
      <c r="J126" s="77" t="str">
        <f>IF(L126&gt;1,VLOOKUP(L126,DB!$A$4:$B$500,2,0),"")</f>
        <v/>
      </c>
      <c r="K126" s="78" t="s">
        <v>565</v>
      </c>
      <c r="L126" s="74"/>
      <c r="M126" s="71" t="str">
        <f>IF(B126&gt;1,VLOOKUP(B126,DB!$D$4:$F$800,3,0),"")</f>
        <v>CITILINK</v>
      </c>
      <c r="N126" s="13"/>
      <c r="O126" s="74" t="str">
        <f t="shared" si="1"/>
        <v>RON</v>
      </c>
      <c r="Q126" s="1" t="str">
        <f t="shared" si="2"/>
        <v>B2</v>
      </c>
      <c r="R126" s="1" t="str">
        <f t="shared" si="3"/>
        <v>RON</v>
      </c>
      <c r="S126" s="1" t="str">
        <f t="shared" si="4"/>
        <v>A 320</v>
      </c>
      <c r="T126" s="1" t="str">
        <f t="shared" si="5"/>
        <v>PK-GLS</v>
      </c>
      <c r="U126" s="1" t="str">
        <f t="shared" si="6"/>
        <v>CITILINK</v>
      </c>
    </row>
    <row r="127" ht="15.75" customHeight="1">
      <c r="A127" s="81">
        <v>110.0</v>
      </c>
      <c r="B127" s="81" t="s">
        <v>871</v>
      </c>
      <c r="C127" s="81" t="str">
        <f>IF(B127&gt;1,VLOOKUP(B127,DB!$D$4:$E$800,2,0),"")</f>
        <v>G VII</v>
      </c>
      <c r="D127" s="82">
        <v>0.8618055555555556</v>
      </c>
      <c r="E127" s="159" t="b">
        <v>1</v>
      </c>
      <c r="F127" s="83">
        <v>0.8765919328725431</v>
      </c>
      <c r="G127" s="92" t="b">
        <v>1</v>
      </c>
      <c r="H127" s="85" t="s">
        <v>1250</v>
      </c>
      <c r="I127" s="103" t="s">
        <v>70</v>
      </c>
      <c r="J127" s="84" t="s">
        <v>1218</v>
      </c>
      <c r="K127" s="88"/>
      <c r="L127" s="84"/>
      <c r="M127" s="81" t="str">
        <f>IF(B127&gt;1,VLOOKUP(B127,DB!$D$4:$F$800,3,0),"")</f>
        <v>TRAVIRA</v>
      </c>
      <c r="N127" s="96"/>
      <c r="O127" s="84" t="str">
        <f t="shared" si="1"/>
        <v/>
      </c>
      <c r="Q127" s="1" t="str">
        <f t="shared" si="2"/>
        <v/>
      </c>
      <c r="R127" s="1" t="str">
        <f t="shared" si="3"/>
        <v/>
      </c>
      <c r="S127" s="1" t="str">
        <f t="shared" si="4"/>
        <v/>
      </c>
      <c r="T127" s="1" t="str">
        <f t="shared" si="5"/>
        <v/>
      </c>
      <c r="U127" s="1" t="str">
        <f t="shared" si="6"/>
        <v/>
      </c>
    </row>
    <row r="128" ht="15.75" customHeight="1">
      <c r="A128" s="71">
        <v>111.0</v>
      </c>
      <c r="B128" s="71" t="s">
        <v>640</v>
      </c>
      <c r="C128" s="71" t="str">
        <f>IF(B128&gt;1,VLOOKUP(B128,DB!$D$4:$E$800,2,0),"")</f>
        <v>B 738</v>
      </c>
      <c r="D128" s="72">
        <v>0.8889113194454694</v>
      </c>
      <c r="E128" s="160" t="b">
        <v>1</v>
      </c>
      <c r="F128" s="73"/>
      <c r="G128" s="94" t="b">
        <v>0</v>
      </c>
      <c r="H128" s="75" t="s">
        <v>1216</v>
      </c>
      <c r="I128" s="76" t="str">
        <f>IF(K128&gt;1,VLOOKUP(K128,DB!$A$4:$B$500,2,0),"")</f>
        <v>WARR</v>
      </c>
      <c r="J128" s="77" t="str">
        <f>IF(L128&gt;1,VLOOKUP(L128,DB!$A$4:$B$500,2,0),"")</f>
        <v/>
      </c>
      <c r="K128" s="78" t="s">
        <v>678</v>
      </c>
      <c r="L128" s="74"/>
      <c r="M128" s="71" t="str">
        <f>IF(B128&gt;1,VLOOKUP(B128,DB!$D$4:$F$800,3,0),"")</f>
        <v>GARUDA</v>
      </c>
      <c r="N128" s="13"/>
      <c r="O128" s="74" t="str">
        <f t="shared" si="1"/>
        <v>RON</v>
      </c>
      <c r="Q128" s="1" t="str">
        <f t="shared" si="2"/>
        <v>B3</v>
      </c>
      <c r="R128" s="1" t="str">
        <f t="shared" si="3"/>
        <v>RON</v>
      </c>
      <c r="S128" s="1" t="str">
        <f t="shared" si="4"/>
        <v>B 738</v>
      </c>
      <c r="T128" s="1" t="str">
        <f t="shared" si="5"/>
        <v>PK-GMY</v>
      </c>
      <c r="U128" s="1" t="str">
        <f t="shared" si="6"/>
        <v>GARUDA</v>
      </c>
    </row>
    <row r="129" ht="15.75" customHeight="1">
      <c r="A129" s="81">
        <v>112.0</v>
      </c>
      <c r="B129" s="81" t="s">
        <v>109</v>
      </c>
      <c r="C129" s="81" t="str">
        <f>IF(B129&gt;1,VLOOKUP(B129,DB!$D$4:$E$800,2,0),"")</f>
        <v>A 320</v>
      </c>
      <c r="D129" s="82">
        <v>0.8902777777777777</v>
      </c>
      <c r="E129" s="159" t="b">
        <v>1</v>
      </c>
      <c r="F129" s="83"/>
      <c r="G129" s="92" t="b">
        <v>0</v>
      </c>
      <c r="H129" s="85" t="s">
        <v>1247</v>
      </c>
      <c r="I129" s="86" t="str">
        <f>IF(K129&gt;1,VLOOKUP(K129,DB!$A$4:$B$500,2,0),"")</f>
        <v>WARR</v>
      </c>
      <c r="J129" s="87" t="str">
        <f>IF(L129&gt;1,VLOOKUP(L129,DB!$A$4:$B$500,2,0),"")</f>
        <v/>
      </c>
      <c r="K129" s="88" t="s">
        <v>231</v>
      </c>
      <c r="L129" s="84"/>
      <c r="M129" s="81" t="str">
        <f>IF(B129&gt;1,VLOOKUP(B129,DB!$D$4:$F$800,3,0),"")</f>
        <v>BATIK AIR</v>
      </c>
      <c r="N129" s="96"/>
      <c r="O129" s="84" t="str">
        <f t="shared" si="1"/>
        <v>RON</v>
      </c>
      <c r="Q129" s="1" t="str">
        <f t="shared" si="2"/>
        <v>B1</v>
      </c>
      <c r="R129" s="1" t="str">
        <f t="shared" si="3"/>
        <v>RON</v>
      </c>
      <c r="S129" s="1" t="str">
        <f t="shared" si="4"/>
        <v>A 320</v>
      </c>
      <c r="T129" s="1" t="str">
        <f t="shared" si="5"/>
        <v>PK-BLB</v>
      </c>
      <c r="U129" s="1" t="str">
        <f t="shared" si="6"/>
        <v>BATIK AIR</v>
      </c>
    </row>
    <row r="130" ht="15.75" customHeight="1">
      <c r="A130" s="71">
        <v>113.0</v>
      </c>
      <c r="B130" s="71" t="s">
        <v>34</v>
      </c>
      <c r="C130" s="71" t="str">
        <f>IF(B130&gt;1,VLOOKUP(B130,DB!$D$4:$E$800,2,0),"")</f>
        <v>B 733</v>
      </c>
      <c r="D130" s="72">
        <v>0.8930555555555556</v>
      </c>
      <c r="E130" s="160" t="b">
        <v>1</v>
      </c>
      <c r="F130" s="73">
        <v>0.9366960300976643</v>
      </c>
      <c r="G130" s="94" t="b">
        <v>1</v>
      </c>
      <c r="H130" s="75" t="s">
        <v>1254</v>
      </c>
      <c r="I130" s="112" t="s">
        <v>33</v>
      </c>
      <c r="J130" s="74" t="s">
        <v>70</v>
      </c>
      <c r="K130" s="78"/>
      <c r="L130" s="74"/>
      <c r="M130" s="71" t="str">
        <f>IF(B130&gt;1,VLOOKUP(B130,DB!$D$4:$F$800,3,0),"")</f>
        <v>AIRNESIA</v>
      </c>
      <c r="N130" s="79"/>
      <c r="O130" s="74" t="str">
        <f t="shared" si="1"/>
        <v/>
      </c>
      <c r="Q130" s="1" t="str">
        <f t="shared" si="2"/>
        <v/>
      </c>
      <c r="R130" s="1" t="str">
        <f t="shared" si="3"/>
        <v/>
      </c>
      <c r="S130" s="1" t="str">
        <f t="shared" si="4"/>
        <v/>
      </c>
      <c r="T130" s="1" t="str">
        <f t="shared" si="5"/>
        <v/>
      </c>
      <c r="U130" s="1" t="str">
        <f t="shared" si="6"/>
        <v/>
      </c>
    </row>
    <row r="131" ht="15.75" customHeight="1">
      <c r="A131" s="81">
        <v>114.0</v>
      </c>
      <c r="B131" s="81" t="s">
        <v>832</v>
      </c>
      <c r="C131" s="81" t="str">
        <f>IF(B131&gt;1,VLOOKUP(B131,DB!$D$4:$E$800,2,0),"")</f>
        <v>ATR 72</v>
      </c>
      <c r="D131" s="82">
        <v>0.8958333333333334</v>
      </c>
      <c r="E131" s="159" t="b">
        <v>1</v>
      </c>
      <c r="F131" s="83"/>
      <c r="G131" s="92" t="b">
        <v>0</v>
      </c>
      <c r="H131" s="85" t="s">
        <v>1241</v>
      </c>
      <c r="I131" s="103" t="s">
        <v>1225</v>
      </c>
      <c r="J131" s="87" t="str">
        <f>IF(L131&gt;1,VLOOKUP(L131,DB!$A$4:$B$500,2,0),"")</f>
        <v/>
      </c>
      <c r="K131" s="88"/>
      <c r="L131" s="84"/>
      <c r="M131" s="81" t="str">
        <f>IF(B131&gt;1,VLOOKUP(B131,DB!$D$4:$F$800,3,0),"")</f>
        <v>TAS</v>
      </c>
      <c r="N131" s="96"/>
      <c r="O131" s="84" t="str">
        <f t="shared" si="1"/>
        <v>RON</v>
      </c>
      <c r="Q131" s="1" t="str">
        <f t="shared" si="2"/>
        <v>RE01</v>
      </c>
      <c r="R131" s="1" t="str">
        <f t="shared" si="3"/>
        <v>RON</v>
      </c>
      <c r="S131" s="1" t="str">
        <f t="shared" si="4"/>
        <v>ATR 72</v>
      </c>
      <c r="T131" s="1" t="str">
        <f t="shared" si="5"/>
        <v>PK-OTR</v>
      </c>
      <c r="U131" s="1" t="str">
        <f t="shared" si="6"/>
        <v>TAS</v>
      </c>
    </row>
    <row r="132" ht="15.75" customHeight="1">
      <c r="A132" s="71">
        <v>115.0</v>
      </c>
      <c r="B132" s="71" t="s">
        <v>40</v>
      </c>
      <c r="C132" s="71" t="str">
        <f>IF(B132&gt;1,VLOOKUP(B132,DB!$D$4:$E$800,2,0),"")</f>
        <v>B 734</v>
      </c>
      <c r="D132" s="72">
        <v>0.9104166666666667</v>
      </c>
      <c r="E132" s="160" t="b">
        <v>1</v>
      </c>
      <c r="F132" s="73"/>
      <c r="G132" s="94" t="b">
        <v>0</v>
      </c>
      <c r="H132" s="75" t="s">
        <v>1251</v>
      </c>
      <c r="I132" s="76" t="str">
        <f>IF(K132&gt;1,VLOOKUP(K132,DB!$A$4:$B$500,2,0),"")</f>
        <v>WIOO</v>
      </c>
      <c r="J132" s="77" t="str">
        <f>IF(L132&gt;1,VLOOKUP(L132,DB!$A$4:$B$500,2,0),"")</f>
        <v/>
      </c>
      <c r="K132" s="78" t="s">
        <v>54</v>
      </c>
      <c r="L132" s="74"/>
      <c r="M132" s="71" t="str">
        <f>IF(B132&gt;1,VLOOKUP(B132,DB!$D$4:$F$800,3,0),"")</f>
        <v>B. B. N.</v>
      </c>
      <c r="N132" s="13"/>
      <c r="O132" s="74" t="str">
        <f t="shared" si="1"/>
        <v>RON</v>
      </c>
      <c r="Q132" s="1" t="str">
        <f t="shared" si="2"/>
        <v>B12</v>
      </c>
      <c r="R132" s="1" t="str">
        <f t="shared" si="3"/>
        <v>RON</v>
      </c>
      <c r="S132" s="1" t="str">
        <f t="shared" si="4"/>
        <v>B 734</v>
      </c>
      <c r="T132" s="1" t="str">
        <f t="shared" si="5"/>
        <v>PK-BBJ</v>
      </c>
      <c r="U132" s="1" t="str">
        <f t="shared" si="6"/>
        <v>B. B. N.</v>
      </c>
    </row>
    <row r="133" ht="15.75" customHeight="1">
      <c r="A133" s="81">
        <v>116.0</v>
      </c>
      <c r="B133" s="81" t="s">
        <v>510</v>
      </c>
      <c r="C133" s="81" t="str">
        <f>IF(B133&gt;1,VLOOKUP(B133,DB!$D$4:$E$800,2,0),"")</f>
        <v>ATR 72</v>
      </c>
      <c r="D133" s="82">
        <v>0.9</v>
      </c>
      <c r="E133" s="159" t="b">
        <v>1</v>
      </c>
      <c r="F133" s="83"/>
      <c r="G133" s="92" t="b">
        <v>0</v>
      </c>
      <c r="H133" s="85" t="s">
        <v>1232</v>
      </c>
      <c r="I133" s="103" t="s">
        <v>1229</v>
      </c>
      <c r="J133" s="87" t="str">
        <f>IF(L133&gt;1,VLOOKUP(L133,DB!$A$4:$B$500,2,0),"")</f>
        <v/>
      </c>
      <c r="K133" s="88"/>
      <c r="L133" s="84"/>
      <c r="M133" s="81" t="str">
        <f>IF(B133&gt;1,VLOOKUP(B133,DB!$D$4:$F$800,3,0),"")</f>
        <v>CITILINK</v>
      </c>
      <c r="N133" s="96"/>
      <c r="O133" s="84" t="str">
        <f t="shared" si="1"/>
        <v>RON</v>
      </c>
      <c r="Q133" s="1" t="str">
        <f t="shared" si="2"/>
        <v>B5</v>
      </c>
      <c r="R133" s="1" t="str">
        <f t="shared" si="3"/>
        <v>RON</v>
      </c>
      <c r="S133" s="1" t="str">
        <f t="shared" si="4"/>
        <v>ATR 72</v>
      </c>
      <c r="T133" s="1" t="str">
        <f t="shared" si="5"/>
        <v>PK-GJV</v>
      </c>
      <c r="U133" s="1" t="str">
        <f t="shared" si="6"/>
        <v>CITILINK</v>
      </c>
    </row>
    <row r="134" ht="15.75" customHeight="1">
      <c r="A134" s="90">
        <v>117.0</v>
      </c>
      <c r="B134" s="90" t="s">
        <v>305</v>
      </c>
      <c r="C134" s="71" t="str">
        <f>IF(B134&gt;1,VLOOKUP(B134,DB!$D$4:$E$800,2,0),"")</f>
        <v>A 320</v>
      </c>
      <c r="D134" s="117">
        <v>0.9159722222222222</v>
      </c>
      <c r="E134" s="215" t="b">
        <v>1</v>
      </c>
      <c r="F134" s="119">
        <v>0.9923611111111111</v>
      </c>
      <c r="G134" s="120" t="b">
        <v>1</v>
      </c>
      <c r="H134" s="121" t="s">
        <v>1225</v>
      </c>
      <c r="I134" s="76" t="str">
        <f>IF(K134&gt;1,VLOOKUP(K134,DB!$A$4:$B$500,2,0),"")</f>
        <v>WADD</v>
      </c>
      <c r="J134" s="74" t="s">
        <v>1240</v>
      </c>
      <c r="K134" s="122" t="s">
        <v>225</v>
      </c>
      <c r="L134" s="123"/>
      <c r="M134" s="71" t="str">
        <f>IF(B134&gt;1,VLOOKUP(B134,DB!$D$4:$F$800,3,0),"")</f>
        <v>BATIK AIR</v>
      </c>
      <c r="N134" s="124"/>
      <c r="O134" s="123" t="str">
        <f t="shared" si="1"/>
        <v/>
      </c>
      <c r="Q134" s="1" t="str">
        <f t="shared" si="2"/>
        <v/>
      </c>
      <c r="R134" s="1" t="str">
        <f t="shared" si="3"/>
        <v/>
      </c>
      <c r="S134" s="1" t="str">
        <f t="shared" si="4"/>
        <v/>
      </c>
      <c r="T134" s="1" t="str">
        <f t="shared" si="5"/>
        <v/>
      </c>
      <c r="U134" s="1" t="str">
        <f t="shared" si="6"/>
        <v/>
      </c>
    </row>
    <row r="135" ht="15.75" customHeight="1">
      <c r="A135" s="81">
        <v>118.0</v>
      </c>
      <c r="B135" s="81" t="s">
        <v>315</v>
      </c>
      <c r="C135" s="81" t="str">
        <f>IF(B135&gt;1,VLOOKUP(B135,DB!$D$4:$E$800,2,0),"")</f>
        <v>A 320</v>
      </c>
      <c r="D135" s="82">
        <v>0.9208333333333333</v>
      </c>
      <c r="E135" s="159" t="b">
        <v>1</v>
      </c>
      <c r="F135" s="83">
        <v>0.9534722222222223</v>
      </c>
      <c r="G135" s="92" t="b">
        <v>1</v>
      </c>
      <c r="H135" s="85" t="s">
        <v>1229</v>
      </c>
      <c r="I135" s="86" t="str">
        <f>IF(K135&gt;1,VLOOKUP(K135,DB!$A$4:$B$500,2,0),"")</f>
        <v>WARR</v>
      </c>
      <c r="J135" s="84" t="s">
        <v>1239</v>
      </c>
      <c r="K135" s="88" t="s">
        <v>253</v>
      </c>
      <c r="L135" s="84"/>
      <c r="M135" s="81" t="str">
        <f>IF(B135&gt;1,VLOOKUP(B135,DB!$D$4:$F$800,3,0),"")</f>
        <v>BATIK AIR</v>
      </c>
      <c r="N135" s="96"/>
      <c r="O135" s="84" t="str">
        <f t="shared" si="1"/>
        <v/>
      </c>
      <c r="Q135" s="1" t="str">
        <f t="shared" si="2"/>
        <v/>
      </c>
      <c r="R135" s="1" t="str">
        <f t="shared" si="3"/>
        <v/>
      </c>
      <c r="S135" s="1" t="str">
        <f t="shared" si="4"/>
        <v/>
      </c>
      <c r="T135" s="1" t="str">
        <f t="shared" si="5"/>
        <v/>
      </c>
      <c r="U135" s="1" t="str">
        <f t="shared" si="6"/>
        <v/>
      </c>
    </row>
    <row r="136" ht="15.75" customHeight="1">
      <c r="A136" s="90">
        <v>119.0</v>
      </c>
      <c r="B136" s="90" t="s">
        <v>886</v>
      </c>
      <c r="C136" s="71" t="str">
        <f>IF(B136&gt;1,VLOOKUP(B136,DB!$D$4:$E$800,2,0),"")</f>
        <v>B 733</v>
      </c>
      <c r="D136" s="117">
        <v>0.9291679861125886</v>
      </c>
      <c r="E136" s="215" t="b">
        <v>1</v>
      </c>
      <c r="F136" s="119"/>
      <c r="G136" s="120" t="b">
        <v>0</v>
      </c>
      <c r="H136" s="121" t="s">
        <v>1252</v>
      </c>
      <c r="I136" s="76" t="str">
        <f>IF(K136&gt;1,VLOOKUP(K136,DB!$A$4:$B$500,2,0),"")</f>
        <v>WIDN</v>
      </c>
      <c r="J136" s="77" t="str">
        <f>IF(L136&gt;1,VLOOKUP(L136,DB!$A$4:$B$500,2,0),"")</f>
        <v/>
      </c>
      <c r="K136" s="122" t="s">
        <v>360</v>
      </c>
      <c r="L136" s="123"/>
      <c r="M136" s="71" t="str">
        <f>IF(B136&gt;1,VLOOKUP(B136,DB!$D$4:$F$800,3,0),"")</f>
        <v>TRIGANA</v>
      </c>
      <c r="N136" s="124"/>
      <c r="O136" s="123" t="str">
        <f t="shared" si="1"/>
        <v>RON</v>
      </c>
      <c r="Q136" s="1" t="str">
        <f t="shared" si="2"/>
        <v>B11</v>
      </c>
      <c r="R136" s="1" t="str">
        <f t="shared" si="3"/>
        <v>RON</v>
      </c>
      <c r="S136" s="1" t="str">
        <f t="shared" si="4"/>
        <v>B 733</v>
      </c>
      <c r="T136" s="1" t="str">
        <f t="shared" si="5"/>
        <v>PK-YSH</v>
      </c>
      <c r="U136" s="1" t="str">
        <f t="shared" si="6"/>
        <v>TRIGANA</v>
      </c>
    </row>
    <row r="137" ht="15.75" customHeight="1">
      <c r="A137" s="81">
        <v>120.0</v>
      </c>
      <c r="B137" s="81" t="s">
        <v>315</v>
      </c>
      <c r="C137" s="81" t="str">
        <f>IF(B137&gt;1,VLOOKUP(B137,DB!$D$4:$E$800,2,0),"")</f>
        <v>A 320</v>
      </c>
      <c r="D137" s="82">
        <v>0.9604166666666667</v>
      </c>
      <c r="E137" s="159" t="b">
        <v>1</v>
      </c>
      <c r="F137" s="83"/>
      <c r="G137" s="92" t="b">
        <v>0</v>
      </c>
      <c r="H137" s="85" t="s">
        <v>1239</v>
      </c>
      <c r="I137" s="103" t="s">
        <v>1229</v>
      </c>
      <c r="J137" s="87" t="str">
        <f>IF(L137&gt;1,VLOOKUP(L137,DB!$A$4:$B$500,2,0),"")</f>
        <v/>
      </c>
      <c r="K137" s="88"/>
      <c r="L137" s="84"/>
      <c r="M137" s="81" t="str">
        <f>IF(B137&gt;1,VLOOKUP(B137,DB!$D$4:$F$800,3,0),"")</f>
        <v>BATIK AIR</v>
      </c>
      <c r="N137" s="96"/>
      <c r="O137" s="84" t="str">
        <f t="shared" si="1"/>
        <v>RON</v>
      </c>
      <c r="Q137" s="1" t="str">
        <f t="shared" si="2"/>
        <v>SA14</v>
      </c>
      <c r="R137" s="1" t="str">
        <f t="shared" si="3"/>
        <v>RON</v>
      </c>
      <c r="S137" s="1" t="str">
        <f t="shared" si="4"/>
        <v>A 320</v>
      </c>
      <c r="T137" s="1" t="str">
        <f t="shared" si="5"/>
        <v>PK-LUV</v>
      </c>
      <c r="U137" s="1" t="str">
        <f t="shared" si="6"/>
        <v>BATIK AIR</v>
      </c>
    </row>
    <row r="138" ht="15.75" customHeight="1">
      <c r="A138" s="90">
        <v>121.0</v>
      </c>
      <c r="B138" s="90" t="s">
        <v>305</v>
      </c>
      <c r="C138" s="71" t="str">
        <f>IF(B138&gt;1,VLOOKUP(B138,DB!$D$4:$E$800,2,0),"")</f>
        <v>A 320</v>
      </c>
      <c r="D138" s="117">
        <v>0.9993055555555556</v>
      </c>
      <c r="E138" s="215" t="b">
        <v>1</v>
      </c>
      <c r="F138" s="119"/>
      <c r="G138" s="120" t="b">
        <v>0</v>
      </c>
      <c r="H138" s="121" t="s">
        <v>1240</v>
      </c>
      <c r="I138" s="112" t="s">
        <v>1225</v>
      </c>
      <c r="J138" s="77" t="str">
        <f>IF(L138&gt;1,VLOOKUP(L138,DB!$A$4:$B$500,2,0),"")</f>
        <v/>
      </c>
      <c r="K138" s="122"/>
      <c r="L138" s="123"/>
      <c r="M138" s="71" t="str">
        <f>IF(B138&gt;1,VLOOKUP(B138,DB!$D$4:$F$800,3,0),"")</f>
        <v>BATIK AIR</v>
      </c>
      <c r="N138" s="124"/>
      <c r="O138" s="123" t="str">
        <f t="shared" si="1"/>
        <v>RON</v>
      </c>
      <c r="Q138" s="1" t="str">
        <f t="shared" si="2"/>
        <v>SA15</v>
      </c>
      <c r="R138" s="1" t="str">
        <f t="shared" si="3"/>
        <v>RON</v>
      </c>
      <c r="S138" s="1" t="str">
        <f t="shared" si="4"/>
        <v>A 320</v>
      </c>
      <c r="T138" s="1" t="str">
        <f t="shared" si="5"/>
        <v>PK-LUQ</v>
      </c>
      <c r="U138" s="1" t="str">
        <f t="shared" si="6"/>
        <v>BATIK AIR</v>
      </c>
    </row>
    <row r="139" ht="15.75" customHeight="1">
      <c r="A139" s="81">
        <v>122.0</v>
      </c>
      <c r="B139" s="81"/>
      <c r="C139" s="81" t="str">
        <f>IF(B139&gt;1,VLOOKUP(B139,DB!$D$4:$E$800,2,0),"")</f>
        <v/>
      </c>
      <c r="D139" s="82"/>
      <c r="E139" s="105" t="b">
        <v>0</v>
      </c>
      <c r="F139" s="83"/>
      <c r="G139" s="92" t="b">
        <v>0</v>
      </c>
      <c r="H139" s="85"/>
      <c r="I139" s="86" t="str">
        <f>IF(K139&gt;1,VLOOKUP(K139,DB!$A$4:$B$500,2,0),"")</f>
        <v/>
      </c>
      <c r="J139" s="87" t="str">
        <f>IF(L139&gt;1,VLOOKUP(L139,DB!$A$4:$B$500,2,0),"")</f>
        <v/>
      </c>
      <c r="K139" s="88"/>
      <c r="L139" s="84"/>
      <c r="M139" s="81" t="str">
        <f>IF(B139&gt;1,VLOOKUP(B139,DB!$D$4:$F$800,3,0),"")</f>
        <v/>
      </c>
      <c r="N139" s="96"/>
      <c r="O139" s="84" t="str">
        <f t="shared" si="1"/>
        <v>RON</v>
      </c>
      <c r="Q139" s="1" t="str">
        <f t="shared" si="2"/>
        <v/>
      </c>
      <c r="R139" s="1" t="str">
        <f t="shared" si="3"/>
        <v>RON</v>
      </c>
      <c r="S139" s="1" t="str">
        <f t="shared" si="4"/>
        <v/>
      </c>
      <c r="T139" s="1" t="str">
        <f t="shared" si="5"/>
        <v/>
      </c>
      <c r="U139" s="1" t="str">
        <f t="shared" si="6"/>
        <v/>
      </c>
    </row>
    <row r="140" ht="15.75" customHeight="1">
      <c r="A140" s="90">
        <v>123.0</v>
      </c>
      <c r="B140" s="90"/>
      <c r="C140" s="71" t="str">
        <f>IF(B140&gt;1,VLOOKUP(B140,DB!$D$4:$E$800,2,0),"")</f>
        <v/>
      </c>
      <c r="D140" s="117"/>
      <c r="E140" s="118" t="b">
        <v>0</v>
      </c>
      <c r="F140" s="119"/>
      <c r="G140" s="120" t="b">
        <v>0</v>
      </c>
      <c r="H140" s="121"/>
      <c r="I140" s="76" t="str">
        <f>IF(K140&gt;1,VLOOKUP(K140,DB!$A$4:$B$500,2,0),"")</f>
        <v/>
      </c>
      <c r="J140" s="77" t="str">
        <f>IF(L140&gt;1,VLOOKUP(L140,DB!$A$4:$B$500,2,0),"")</f>
        <v/>
      </c>
      <c r="K140" s="122"/>
      <c r="L140" s="123"/>
      <c r="M140" s="71" t="str">
        <f>IF(B140&gt;1,VLOOKUP(B140,DB!$D$4:$F$800,3,0),"")</f>
        <v/>
      </c>
      <c r="N140" s="124"/>
      <c r="O140" s="123" t="str">
        <f t="shared" si="1"/>
        <v>RON</v>
      </c>
      <c r="Q140" s="1" t="str">
        <f t="shared" si="2"/>
        <v/>
      </c>
      <c r="R140" s="1" t="str">
        <f t="shared" si="3"/>
        <v>RON</v>
      </c>
      <c r="S140" s="1" t="str">
        <f t="shared" si="4"/>
        <v/>
      </c>
      <c r="T140" s="1" t="str">
        <f t="shared" si="5"/>
        <v/>
      </c>
      <c r="U140" s="1" t="str">
        <f t="shared" si="6"/>
        <v/>
      </c>
    </row>
    <row r="141" ht="15.75" customHeight="1">
      <c r="A141" s="81">
        <v>124.0</v>
      </c>
      <c r="B141" s="81"/>
      <c r="C141" s="81" t="str">
        <f>IF(B141&gt;1,VLOOKUP(B141,DB!$D$4:$E$800,2,0),"")</f>
        <v/>
      </c>
      <c r="D141" s="82"/>
      <c r="E141" s="105" t="b">
        <v>0</v>
      </c>
      <c r="F141" s="83"/>
      <c r="G141" s="92" t="b">
        <v>0</v>
      </c>
      <c r="H141" s="85"/>
      <c r="I141" s="86" t="str">
        <f>IF(K141&gt;1,VLOOKUP(K141,DB!$A$4:$B$500,2,0),"")</f>
        <v/>
      </c>
      <c r="J141" s="87" t="str">
        <f>IF(L141&gt;1,VLOOKUP(L141,DB!$A$4:$B$500,2,0),"")</f>
        <v/>
      </c>
      <c r="K141" s="88"/>
      <c r="L141" s="84"/>
      <c r="M141" s="81" t="str">
        <f>IF(B141&gt;1,VLOOKUP(B141,DB!$D$4:$F$800,3,0),"")</f>
        <v/>
      </c>
      <c r="N141" s="96"/>
      <c r="O141" s="84" t="str">
        <f t="shared" si="1"/>
        <v>RON</v>
      </c>
      <c r="Q141" s="1" t="str">
        <f t="shared" si="2"/>
        <v/>
      </c>
      <c r="R141" s="1" t="str">
        <f t="shared" si="3"/>
        <v>RON</v>
      </c>
      <c r="S141" s="1" t="str">
        <f t="shared" si="4"/>
        <v/>
      </c>
      <c r="T141" s="1" t="str">
        <f t="shared" si="5"/>
        <v/>
      </c>
      <c r="U141" s="1" t="str">
        <f t="shared" si="6"/>
        <v/>
      </c>
    </row>
    <row r="142" ht="15.75" customHeight="1">
      <c r="A142" s="90">
        <v>125.0</v>
      </c>
      <c r="B142" s="90"/>
      <c r="C142" s="71" t="str">
        <f>IF(B142&gt;1,VLOOKUP(B142,DB!$D$4:$E$800,2,0),"")</f>
        <v/>
      </c>
      <c r="D142" s="117"/>
      <c r="E142" s="118" t="b">
        <v>0</v>
      </c>
      <c r="F142" s="119"/>
      <c r="G142" s="120" t="b">
        <v>0</v>
      </c>
      <c r="H142" s="121"/>
      <c r="I142" s="76" t="str">
        <f>IF(K142&gt;1,VLOOKUP(K142,DB!$A$4:$B$500,2,0),"")</f>
        <v/>
      </c>
      <c r="J142" s="77" t="str">
        <f>IF(L142&gt;1,VLOOKUP(L142,DB!$A$4:$B$500,2,0),"")</f>
        <v/>
      </c>
      <c r="K142" s="122"/>
      <c r="L142" s="123"/>
      <c r="M142" s="71" t="str">
        <f>IF(B142&gt;1,VLOOKUP(B142,DB!$D$4:$F$800,3,0),"")</f>
        <v/>
      </c>
      <c r="N142" s="124"/>
      <c r="O142" s="123" t="str">
        <f t="shared" si="1"/>
        <v>RON</v>
      </c>
      <c r="Q142" s="1" t="str">
        <f t="shared" si="2"/>
        <v/>
      </c>
      <c r="R142" s="1" t="str">
        <f t="shared" si="3"/>
        <v>RON</v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81">
        <v>126.0</v>
      </c>
      <c r="B143" s="81"/>
      <c r="C143" s="81" t="str">
        <f>IF(B143&gt;1,VLOOKUP(B143,DB!$D$4:$E$800,2,0),"")</f>
        <v/>
      </c>
      <c r="D143" s="82"/>
      <c r="E143" s="105" t="b">
        <v>0</v>
      </c>
      <c r="F143" s="83"/>
      <c r="G143" s="92" t="b">
        <v>0</v>
      </c>
      <c r="H143" s="85"/>
      <c r="I143" s="86" t="str">
        <f>IF(K143&gt;1,VLOOKUP(K143,DB!$A$4:$B$500,2,0),"")</f>
        <v/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/>
      </c>
      <c r="N143" s="96"/>
      <c r="O143" s="84" t="str">
        <f t="shared" si="1"/>
        <v>RON</v>
      </c>
      <c r="Q143" s="1" t="str">
        <f t="shared" si="2"/>
        <v/>
      </c>
      <c r="R143" s="1" t="str">
        <f t="shared" si="3"/>
        <v>RON</v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90">
        <v>127.0</v>
      </c>
      <c r="B144" s="90"/>
      <c r="C144" s="71" t="str">
        <f>IF(B144&gt;1,VLOOKUP(B144,DB!$D$4:$E$800,2,0),"")</f>
        <v/>
      </c>
      <c r="D144" s="117"/>
      <c r="E144" s="118" t="b">
        <v>0</v>
      </c>
      <c r="F144" s="119"/>
      <c r="G144" s="120" t="b">
        <v>0</v>
      </c>
      <c r="H144" s="121"/>
      <c r="I144" s="76" t="str">
        <f>IF(K144&gt;1,VLOOKUP(K144,DB!$A$4:$B$500,2,0),"")</f>
        <v/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/>
      </c>
      <c r="N144" s="124"/>
      <c r="O144" s="123" t="str">
        <f t="shared" si="1"/>
        <v>RON</v>
      </c>
      <c r="Q144" s="1" t="str">
        <f t="shared" si="2"/>
        <v/>
      </c>
      <c r="R144" s="1" t="str">
        <f t="shared" si="3"/>
        <v>RON</v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81">
        <v>128.0</v>
      </c>
      <c r="B145" s="81"/>
      <c r="C145" s="81" t="str">
        <f>IF(B145&gt;1,VLOOKUP(B145,DB!$D$4:$E$800,2,0),"")</f>
        <v/>
      </c>
      <c r="D145" s="82"/>
      <c r="E145" s="105" t="b">
        <v>0</v>
      </c>
      <c r="F145" s="83"/>
      <c r="G145" s="92" t="b">
        <v>0</v>
      </c>
      <c r="H145" s="85"/>
      <c r="I145" s="86" t="str">
        <f>IF(K145&gt;1,VLOOKUP(K145,DB!$A$4:$B$500,2,0),"")</f>
        <v/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/>
      </c>
      <c r="N145" s="96"/>
      <c r="O145" s="84" t="str">
        <f t="shared" si="1"/>
        <v>RON</v>
      </c>
      <c r="Q145" s="1" t="str">
        <f t="shared" si="2"/>
        <v/>
      </c>
      <c r="R145" s="1" t="str">
        <f t="shared" si="3"/>
        <v>RON</v>
      </c>
      <c r="S145" s="1" t="str">
        <f t="shared" si="4"/>
        <v/>
      </c>
      <c r="T145" s="1" t="str">
        <f t="shared" si="5"/>
        <v/>
      </c>
      <c r="U145" s="1" t="str">
        <f t="shared" si="6"/>
        <v/>
      </c>
    </row>
    <row r="146" ht="15.75" customHeight="1">
      <c r="A146" s="90">
        <v>129.0</v>
      </c>
      <c r="B146" s="90"/>
      <c r="C146" s="71" t="str">
        <f>IF(B146&gt;1,VLOOKUP(B146,DB!$D$4:$E$800,2,0),"")</f>
        <v/>
      </c>
      <c r="D146" s="117"/>
      <c r="E146" s="118" t="b">
        <v>0</v>
      </c>
      <c r="F146" s="119"/>
      <c r="G146" s="120" t="b">
        <v>0</v>
      </c>
      <c r="H146" s="121"/>
      <c r="I146" s="76" t="str">
        <f>IF(K146&gt;1,VLOOKUP(K146,DB!$A$4:$B$500,2,0),"")</f>
        <v/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/>
      </c>
      <c r="N146" s="124"/>
      <c r="O146" s="123" t="str">
        <f t="shared" si="1"/>
        <v>RON</v>
      </c>
      <c r="Q146" s="1" t="str">
        <f t="shared" si="2"/>
        <v/>
      </c>
      <c r="R146" s="1" t="str">
        <f t="shared" si="3"/>
        <v>RON</v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81">
        <v>130.0</v>
      </c>
      <c r="B147" s="81"/>
      <c r="C147" s="81" t="str">
        <f>IF(B147&gt;1,VLOOKUP(B147,DB!$D$4:$E$800,2,0),"")</f>
        <v/>
      </c>
      <c r="D147" s="82"/>
      <c r="E147" s="105" t="b">
        <v>0</v>
      </c>
      <c r="F147" s="83"/>
      <c r="G147" s="92" t="b">
        <v>0</v>
      </c>
      <c r="H147" s="85"/>
      <c r="I147" s="86" t="str">
        <f>IF(K147&gt;1,VLOOKUP(K147,DB!$A$4:$B$500,2,0),"")</f>
        <v/>
      </c>
      <c r="J147" s="87" t="str">
        <f>IF(L147&gt;1,VLOOKUP(L147,DB!$A$4:$B$500,2,0),"")</f>
        <v/>
      </c>
      <c r="K147" s="88"/>
      <c r="L147" s="84"/>
      <c r="M147" s="81" t="str">
        <f>IF(B147&gt;1,VLOOKUP(B147,DB!$D$4:$F$800,3,0),"")</f>
        <v/>
      </c>
      <c r="N147" s="96"/>
      <c r="O147" s="84" t="str">
        <f t="shared" si="1"/>
        <v>RON</v>
      </c>
      <c r="Q147" s="1" t="str">
        <f t="shared" si="2"/>
        <v/>
      </c>
      <c r="R147" s="1" t="str">
        <f t="shared" si="3"/>
        <v>RON</v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90">
        <v>131.0</v>
      </c>
      <c r="B148" s="90"/>
      <c r="C148" s="71" t="str">
        <f>IF(B148&gt;1,VLOOKUP(B148,DB!$D$4:$E$800,2,0),"")</f>
        <v/>
      </c>
      <c r="D148" s="117"/>
      <c r="E148" s="118" t="b">
        <v>0</v>
      </c>
      <c r="F148" s="119"/>
      <c r="G148" s="120" t="b">
        <v>0</v>
      </c>
      <c r="H148" s="121"/>
      <c r="I148" s="76" t="str">
        <f>IF(K148&gt;1,VLOOKUP(K148,DB!$A$4:$B$500,2,0),"")</f>
        <v/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/>
      </c>
      <c r="N148" s="124"/>
      <c r="O148" s="123" t="str">
        <f t="shared" si="1"/>
        <v>RON</v>
      </c>
      <c r="Q148" s="1" t="str">
        <f t="shared" si="2"/>
        <v/>
      </c>
      <c r="R148" s="1" t="str">
        <f t="shared" si="3"/>
        <v>RON</v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2"/>
      <c r="E149" s="105" t="b">
        <v>0</v>
      </c>
      <c r="F149" s="83"/>
      <c r="G149" s="92" t="b">
        <v>0</v>
      </c>
      <c r="H149" s="85"/>
      <c r="I149" s="86" t="str">
        <f>IF(K149&gt;1,VLOOKUP(K149,DB!$A$4:$B$500,2,0),"")</f>
        <v/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/>
      </c>
      <c r="N149" s="96"/>
      <c r="O149" s="84" t="str">
        <f t="shared" si="1"/>
        <v>RON</v>
      </c>
      <c r="Q149" s="1" t="str">
        <f t="shared" si="2"/>
        <v/>
      </c>
      <c r="R149" s="1" t="str">
        <f t="shared" si="3"/>
        <v>RON</v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117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1"/>
        <v>RON</v>
      </c>
      <c r="Q150" s="1" t="str">
        <f t="shared" si="2"/>
        <v/>
      </c>
      <c r="R150" s="1" t="str">
        <f t="shared" si="3"/>
        <v>RON</v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1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1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1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1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1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1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1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1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1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1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1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1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1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1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1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1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1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45851.0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1180</v>
      </c>
      <c r="D10" s="27"/>
      <c r="E10" s="26" t="s">
        <v>1181</v>
      </c>
      <c r="F10" s="28"/>
      <c r="G10" s="28"/>
      <c r="H10" s="27"/>
    </row>
    <row r="11" ht="15.75" customHeight="1">
      <c r="A11" s="25"/>
      <c r="B11" s="21"/>
      <c r="C11" s="29" t="s">
        <v>1182</v>
      </c>
      <c r="D11" s="30"/>
      <c r="E11" s="26" t="s">
        <v>1183</v>
      </c>
      <c r="F11" s="28"/>
      <c r="G11" s="28"/>
      <c r="H11" s="27"/>
    </row>
    <row r="12" ht="15.75" customHeight="1">
      <c r="A12" s="25"/>
      <c r="B12" s="21"/>
      <c r="C12" s="29" t="s">
        <v>1184</v>
      </c>
      <c r="D12" s="30"/>
      <c r="E12" s="29" t="s">
        <v>1322</v>
      </c>
      <c r="F12" s="31"/>
      <c r="G12" s="31"/>
      <c r="H12" s="30"/>
    </row>
    <row r="13" ht="15.75" customHeight="1">
      <c r="A13" s="32"/>
      <c r="B13" s="33"/>
      <c r="C13" s="34"/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">
        <v>773</v>
      </c>
      <c r="N18" s="79" t="s">
        <v>1201</v>
      </c>
      <c r="O18" s="74" t="str">
        <f t="shared" ref="O18:O139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">
        <v>538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">
        <v>874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">
        <v>874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">
        <v>874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">
        <v>737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">
        <v>835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">
        <v>835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">
        <v>835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916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>
        <v>0.9020833333333333</v>
      </c>
      <c r="G27" s="84" t="b">
        <v>1</v>
      </c>
      <c r="H27" s="85" t="s">
        <v>1210</v>
      </c>
      <c r="I27" s="86" t="str">
        <f>IF(K27&gt;1,VLOOKUP(K27,DB!$A$4:$B$500,2,0),"")</f>
        <v>EX RON</v>
      </c>
      <c r="J27" s="84" t="s">
        <v>1249</v>
      </c>
      <c r="K27" s="88" t="s">
        <v>7</v>
      </c>
      <c r="L27" s="84"/>
      <c r="M27" s="81" t="s">
        <v>1214</v>
      </c>
      <c r="N27" s="89"/>
      <c r="O27" s="84" t="str">
        <f t="shared" si="1"/>
        <v/>
      </c>
      <c r="Q27" s="1" t="str">
        <f t="shared" si="2"/>
        <v/>
      </c>
      <c r="R27" s="1" t="str">
        <f t="shared" si="3"/>
        <v/>
      </c>
      <c r="S27" s="1" t="str">
        <f t="shared" si="4"/>
        <v/>
      </c>
      <c r="T27" s="1" t="str">
        <f t="shared" si="5"/>
        <v/>
      </c>
      <c r="U27" s="1" t="str">
        <f t="shared" si="6"/>
        <v/>
      </c>
    </row>
    <row r="28" ht="15.75" customHeight="1">
      <c r="A28" s="71">
        <v>11.0</v>
      </c>
      <c r="B28" s="71" t="s">
        <v>963</v>
      </c>
      <c r="C28" s="71" t="str">
        <f>IF(B28&gt;1,VLOOKUP(B28,DB!$D$4:$E$800,2,0),"")</f>
        <v>HK 800</v>
      </c>
      <c r="D28" s="78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">
        <v>1214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HK 800</v>
      </c>
      <c r="T28" s="1" t="str">
        <f t="shared" si="5"/>
        <v>T7-FCN</v>
      </c>
      <c r="U28" s="1" t="str">
        <f t="shared" si="6"/>
        <v>KARISMA</v>
      </c>
    </row>
    <row r="29" ht="15.75" customHeight="1">
      <c r="A29" s="81">
        <v>12.0</v>
      </c>
      <c r="B29" s="81" t="s">
        <v>753</v>
      </c>
      <c r="C29" s="81" t="str">
        <f>IF(B29&gt;1,VLOOKUP(B29,DB!$D$4:$E$800,2,0),"")</f>
        <v>CT 680</v>
      </c>
      <c r="D29" s="88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">
        <v>755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CT 680</v>
      </c>
      <c r="T29" s="1" t="str">
        <f t="shared" si="5"/>
        <v>N-977JH</v>
      </c>
      <c r="U29" s="1" t="str">
        <f t="shared" si="6"/>
        <v>JIP</v>
      </c>
    </row>
    <row r="30" ht="15.75" customHeight="1">
      <c r="A30" s="71">
        <v>13.0</v>
      </c>
      <c r="B30" s="71" t="s">
        <v>968</v>
      </c>
      <c r="C30" s="71" t="str">
        <f>IF(B30&gt;1,VLOOKUP(B30,DB!$D$4:$E$800,2,0),"")</f>
        <v>HK 850</v>
      </c>
      <c r="D30" s="78" t="s">
        <v>7</v>
      </c>
      <c r="E30" s="73" t="b">
        <v>0</v>
      </c>
      <c r="F30" s="73">
        <v>0.3875</v>
      </c>
      <c r="G30" s="74" t="b">
        <v>1</v>
      </c>
      <c r="H30" s="75" t="s">
        <v>1215</v>
      </c>
      <c r="I30" s="76" t="str">
        <f>IF(K30&gt;1,VLOOKUP(K30,DB!$A$4:$B$500,2,0),"")</f>
        <v>EX RON</v>
      </c>
      <c r="J30" s="74" t="s">
        <v>1254</v>
      </c>
      <c r="K30" s="78" t="s">
        <v>7</v>
      </c>
      <c r="L30" s="74"/>
      <c r="M30" s="71" t="s">
        <v>1214</v>
      </c>
      <c r="N30" s="79"/>
      <c r="O30" s="74" t="str">
        <f t="shared" si="1"/>
        <v/>
      </c>
      <c r="Q30" s="1" t="str">
        <f t="shared" si="2"/>
        <v/>
      </c>
      <c r="R30" s="1" t="str">
        <f t="shared" si="3"/>
        <v/>
      </c>
      <c r="S30" s="1" t="str">
        <f t="shared" si="4"/>
        <v/>
      </c>
      <c r="T30" s="1" t="str">
        <f t="shared" si="5"/>
        <v/>
      </c>
      <c r="U30" s="1" t="str">
        <f t="shared" si="6"/>
        <v/>
      </c>
    </row>
    <row r="31" ht="15.75" customHeight="1">
      <c r="A31" s="81">
        <v>14.0</v>
      </c>
      <c r="B31" s="81" t="s">
        <v>1123</v>
      </c>
      <c r="C31" s="81" t="str">
        <f>IF(B31&gt;1,VLOOKUP(B31,DB!$D$4:$E$800,2,0),"")</f>
        <v>KING AIR</v>
      </c>
      <c r="D31" s="88" t="s">
        <v>7</v>
      </c>
      <c r="E31" s="83" t="b">
        <v>0</v>
      </c>
      <c r="F31" s="83"/>
      <c r="G31" s="84" t="b">
        <v>0</v>
      </c>
      <c r="H31" s="85" t="s">
        <v>1319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">
        <v>1211</v>
      </c>
      <c r="N31" s="89"/>
      <c r="O31" s="84" t="str">
        <f t="shared" si="1"/>
        <v>RON</v>
      </c>
      <c r="Q31" s="1" t="str">
        <f t="shared" si="2"/>
        <v>NSA14</v>
      </c>
      <c r="R31" s="1" t="str">
        <f t="shared" si="3"/>
        <v>RON</v>
      </c>
      <c r="S31" s="1" t="str">
        <f t="shared" si="4"/>
        <v>KING AIR</v>
      </c>
      <c r="T31" s="1" t="str">
        <f t="shared" si="5"/>
        <v>T7-HNC</v>
      </c>
      <c r="U31" s="1" t="str">
        <f t="shared" si="6"/>
        <v>AFM</v>
      </c>
    </row>
    <row r="32" ht="15.75" customHeight="1">
      <c r="A32" s="71">
        <v>15.0</v>
      </c>
      <c r="B32" s="71" t="s">
        <v>826</v>
      </c>
      <c r="C32" s="71" t="str">
        <f>IF(B32&gt;1,VLOOKUP(B32,DB!$D$4:$E$800,2,0),"")</f>
        <v>AVANTI</v>
      </c>
      <c r="D32" s="78" t="s">
        <v>7</v>
      </c>
      <c r="E32" s="73" t="b">
        <v>0</v>
      </c>
      <c r="F32" s="73"/>
      <c r="G32" s="74" t="b">
        <v>0</v>
      </c>
      <c r="H32" s="75" t="s">
        <v>1349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">
        <v>822</v>
      </c>
      <c r="N32" s="79"/>
      <c r="O32" s="74" t="str">
        <f t="shared" si="1"/>
        <v>RON</v>
      </c>
      <c r="Q32" s="1" t="str">
        <f t="shared" si="2"/>
        <v>NSA15</v>
      </c>
      <c r="R32" s="1" t="str">
        <f t="shared" si="3"/>
        <v>RON</v>
      </c>
      <c r="S32" s="1" t="str">
        <f t="shared" si="4"/>
        <v>AVANTI</v>
      </c>
      <c r="T32" s="1" t="str">
        <f t="shared" si="5"/>
        <v>PK-BVX</v>
      </c>
      <c r="U32" s="1" t="str">
        <f t="shared" si="6"/>
        <v>SUSI AIR</v>
      </c>
    </row>
    <row r="33" ht="15.75" customHeight="1">
      <c r="A33" s="81">
        <v>16.0</v>
      </c>
      <c r="B33" s="81" t="s">
        <v>751</v>
      </c>
      <c r="C33" s="81" t="str">
        <f>IF(B33&gt;1,VLOOKUP(B33,DB!$D$4:$E$800,2,0),"")</f>
        <v>HK 800</v>
      </c>
      <c r="D33" s="88" t="s">
        <v>7</v>
      </c>
      <c r="E33" s="83" t="b">
        <v>0</v>
      </c>
      <c r="F33" s="83"/>
      <c r="G33" s="84" t="b">
        <v>0</v>
      </c>
      <c r="H33" s="85" t="s">
        <v>1374</v>
      </c>
      <c r="I33" s="86" t="str">
        <f>IF(K33&gt;1,VLOOKUP(K33,DB!$A$4:$B$500,2,0),"")</f>
        <v/>
      </c>
      <c r="J33" s="87" t="str">
        <f>IF(L33&gt;1,VLOOKUP(L33,DB!$A$4:$B$500,2,0),"")</f>
        <v/>
      </c>
      <c r="K33" s="88"/>
      <c r="L33" s="84"/>
      <c r="M33" s="81" t="s">
        <v>747</v>
      </c>
      <c r="N33" s="89"/>
      <c r="O33" s="84" t="str">
        <f t="shared" si="1"/>
        <v>RON</v>
      </c>
      <c r="Q33" s="1" t="str">
        <f t="shared" si="2"/>
        <v>NSA16</v>
      </c>
      <c r="R33" s="1" t="str">
        <f t="shared" si="3"/>
        <v>RON</v>
      </c>
      <c r="S33" s="1" t="str">
        <f t="shared" si="4"/>
        <v>HK 800</v>
      </c>
      <c r="T33" s="1" t="str">
        <f t="shared" si="5"/>
        <v>PK-CEO</v>
      </c>
      <c r="U33" s="1" t="str">
        <f t="shared" si="6"/>
        <v>JETSET</v>
      </c>
    </row>
    <row r="34" ht="15.75" customHeight="1">
      <c r="A34" s="71">
        <v>17.0</v>
      </c>
      <c r="B34" s="71" t="s">
        <v>741</v>
      </c>
      <c r="C34" s="71" t="str">
        <f>IF(B34&gt;1,VLOOKUP(B34,DB!$D$4:$E$800,2,0),"")</f>
        <v>ATR 42</v>
      </c>
      <c r="D34" s="78" t="s">
        <v>7</v>
      </c>
      <c r="E34" s="73" t="b">
        <v>0</v>
      </c>
      <c r="F34" s="73"/>
      <c r="G34" s="74" t="b">
        <v>0</v>
      </c>
      <c r="H34" s="75" t="s">
        <v>1217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">
        <v>740</v>
      </c>
      <c r="N34" s="79"/>
      <c r="O34" s="74" t="str">
        <f t="shared" si="1"/>
        <v>RON</v>
      </c>
      <c r="Q34" s="1" t="str">
        <f t="shared" si="2"/>
        <v>SA01</v>
      </c>
      <c r="R34" s="1" t="str">
        <f t="shared" si="3"/>
        <v>RON</v>
      </c>
      <c r="S34" s="1" t="str">
        <f t="shared" si="4"/>
        <v>ATR 42</v>
      </c>
      <c r="T34" s="1" t="str">
        <f t="shared" si="5"/>
        <v>PK-THT</v>
      </c>
      <c r="U34" s="1" t="str">
        <f t="shared" si="6"/>
        <v>IAT</v>
      </c>
    </row>
    <row r="35" ht="15.75" customHeight="1">
      <c r="A35" s="81">
        <v>18.0</v>
      </c>
      <c r="B35" s="81" t="s">
        <v>806</v>
      </c>
      <c r="C35" s="81" t="str">
        <f>IF(B35&gt;1,VLOOKUP(B35,DB!$D$4:$E$800,2,0),"")</f>
        <v>EC 135</v>
      </c>
      <c r="D35" s="88" t="s">
        <v>7</v>
      </c>
      <c r="E35" s="83" t="b">
        <v>0</v>
      </c>
      <c r="F35" s="83"/>
      <c r="G35" s="84" t="b">
        <v>0</v>
      </c>
      <c r="H35" s="85" t="s">
        <v>1219</v>
      </c>
      <c r="I35" s="86" t="str">
        <f>IF(K35&gt;1,VLOOKUP(K35,DB!$A$4:$B$500,2,0),"")</f>
        <v/>
      </c>
      <c r="J35" s="87" t="str">
        <f>IF(L35&gt;1,VLOOKUP(L35,DB!$A$4:$B$500,2,0),"")</f>
        <v/>
      </c>
      <c r="K35" s="88"/>
      <c r="L35" s="84"/>
      <c r="M35" s="81" t="s">
        <v>787</v>
      </c>
      <c r="N35" s="89"/>
      <c r="O35" s="84" t="str">
        <f t="shared" si="1"/>
        <v>RON</v>
      </c>
      <c r="Q35" s="1" t="str">
        <f t="shared" si="2"/>
        <v>SA02</v>
      </c>
      <c r="R35" s="1" t="str">
        <f t="shared" si="3"/>
        <v>RON</v>
      </c>
      <c r="S35" s="1" t="str">
        <f t="shared" si="4"/>
        <v>EC 135</v>
      </c>
      <c r="T35" s="1" t="str">
        <f t="shared" si="5"/>
        <v>PK-RJH</v>
      </c>
      <c r="U35" s="1" t="str">
        <f t="shared" si="6"/>
        <v>PREMI</v>
      </c>
    </row>
    <row r="36" ht="15.75" customHeight="1">
      <c r="A36" s="71">
        <v>19.0</v>
      </c>
      <c r="B36" s="71" t="s">
        <v>912</v>
      </c>
      <c r="C36" s="71" t="str">
        <f>IF(B36&gt;1,VLOOKUP(B36,DB!$D$4:$E$800,2,0),"")</f>
        <v>GLEX</v>
      </c>
      <c r="D36" s="78" t="s">
        <v>7</v>
      </c>
      <c r="E36" s="73" t="b">
        <v>0</v>
      </c>
      <c r="F36" s="73"/>
      <c r="G36" s="74" t="b">
        <v>0</v>
      </c>
      <c r="H36" s="75" t="s">
        <v>1220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">
        <v>1214</v>
      </c>
      <c r="N36" s="79"/>
      <c r="O36" s="74" t="str">
        <f t="shared" si="1"/>
        <v>RON</v>
      </c>
      <c r="Q36" s="1" t="str">
        <f t="shared" si="2"/>
        <v>SA03</v>
      </c>
      <c r="R36" s="1" t="str">
        <f t="shared" si="3"/>
        <v>RON</v>
      </c>
      <c r="S36" s="1" t="str">
        <f t="shared" si="4"/>
        <v>GLEX</v>
      </c>
      <c r="T36" s="1" t="str">
        <f t="shared" si="5"/>
        <v>M-JGVJ</v>
      </c>
      <c r="U36" s="1" t="str">
        <f t="shared" si="6"/>
        <v>KARISMA</v>
      </c>
    </row>
    <row r="37" ht="15.75" customHeight="1">
      <c r="A37" s="81">
        <v>20.0</v>
      </c>
      <c r="B37" s="81" t="s">
        <v>915</v>
      </c>
      <c r="C37" s="81" t="str">
        <f>IF(B37&gt;1,VLOOKUP(B37,DB!$D$4:$E$800,2,0),"")</f>
        <v>GLEX</v>
      </c>
      <c r="D37" s="88" t="s">
        <v>7</v>
      </c>
      <c r="E37" s="83" t="b">
        <v>0</v>
      </c>
      <c r="F37" s="83"/>
      <c r="G37" s="84" t="b">
        <v>0</v>
      </c>
      <c r="H37" s="85" t="s">
        <v>1223</v>
      </c>
      <c r="I37" s="86" t="str">
        <f>IF(K37&gt;1,VLOOKUP(K37,DB!$A$4:$B$500,2,0),"")</f>
        <v/>
      </c>
      <c r="J37" s="87" t="str">
        <f>IF(L37&gt;1,VLOOKUP(L37,DB!$A$4:$B$500,2,0),"")</f>
        <v/>
      </c>
      <c r="K37" s="88"/>
      <c r="L37" s="84"/>
      <c r="M37" s="81" t="s">
        <v>810</v>
      </c>
      <c r="N37" s="89"/>
      <c r="O37" s="84" t="str">
        <f t="shared" si="1"/>
        <v>RON</v>
      </c>
      <c r="Q37" s="1" t="str">
        <f t="shared" si="2"/>
        <v>SA04</v>
      </c>
      <c r="R37" s="1" t="str">
        <f t="shared" si="3"/>
        <v>RON</v>
      </c>
      <c r="S37" s="1" t="str">
        <f t="shared" si="4"/>
        <v>GLEX</v>
      </c>
      <c r="T37" s="1" t="str">
        <f t="shared" si="5"/>
        <v>N-11UB</v>
      </c>
      <c r="U37" s="1" t="str">
        <f t="shared" si="6"/>
        <v>PTN</v>
      </c>
    </row>
    <row r="38" ht="15.75" customHeight="1">
      <c r="A38" s="71">
        <v>21.0</v>
      </c>
      <c r="B38" s="71" t="s">
        <v>762</v>
      </c>
      <c r="C38" s="71" t="str">
        <f>IF(B38&gt;1,VLOOKUP(B38,DB!$D$4:$E$800,2,0),"")</f>
        <v>G IV</v>
      </c>
      <c r="D38" s="78" t="s">
        <v>7</v>
      </c>
      <c r="E38" s="73" t="b">
        <v>0</v>
      </c>
      <c r="F38" s="73">
        <v>0.38263888888888886</v>
      </c>
      <c r="G38" s="74" t="b">
        <v>1</v>
      </c>
      <c r="H38" s="75" t="s">
        <v>1224</v>
      </c>
      <c r="I38" s="76" t="str">
        <f>IF(K38&gt;1,VLOOKUP(K38,DB!$A$4:$B$500,2,0),"")</f>
        <v>EX RON</v>
      </c>
      <c r="J38" s="74" t="s">
        <v>1232</v>
      </c>
      <c r="K38" s="78" t="s">
        <v>7</v>
      </c>
      <c r="L38" s="74"/>
      <c r="M38" s="71" t="s">
        <v>755</v>
      </c>
      <c r="N38" s="79"/>
      <c r="O38" s="74" t="str">
        <f t="shared" si="1"/>
        <v/>
      </c>
      <c r="Q38" s="1" t="str">
        <f t="shared" si="2"/>
        <v/>
      </c>
      <c r="R38" s="1" t="str">
        <f t="shared" si="3"/>
        <v/>
      </c>
      <c r="S38" s="1" t="str">
        <f t="shared" si="4"/>
        <v/>
      </c>
      <c r="T38" s="1" t="str">
        <f t="shared" si="5"/>
        <v/>
      </c>
      <c r="U38" s="1" t="str">
        <f t="shared" si="6"/>
        <v/>
      </c>
    </row>
    <row r="39" ht="15.75" customHeight="1">
      <c r="A39" s="81">
        <v>22.0</v>
      </c>
      <c r="B39" s="81" t="s">
        <v>1156</v>
      </c>
      <c r="C39" s="81" t="str">
        <f>IF(B39&gt;1,VLOOKUP(B39,DB!$D$4:$E$800,2,0),"")</f>
        <v>G IV</v>
      </c>
      <c r="D39" s="88" t="s">
        <v>7</v>
      </c>
      <c r="E39" s="91" t="b">
        <v>0</v>
      </c>
      <c r="F39" s="83">
        <v>0.5826388888888889</v>
      </c>
      <c r="G39" s="92" t="b">
        <v>1</v>
      </c>
      <c r="H39" s="85" t="s">
        <v>1226</v>
      </c>
      <c r="I39" s="86" t="str">
        <f>IF(K39&gt;1,VLOOKUP(K39,DB!$A$4:$B$500,2,0),"")</f>
        <v>EX RON</v>
      </c>
      <c r="J39" s="84" t="s">
        <v>1249</v>
      </c>
      <c r="K39" s="88" t="s">
        <v>7</v>
      </c>
      <c r="L39" s="84"/>
      <c r="M39" s="81" t="s">
        <v>1211</v>
      </c>
      <c r="N39" s="89"/>
      <c r="O39" s="84" t="str">
        <f t="shared" si="1"/>
        <v/>
      </c>
      <c r="Q39" s="1" t="str">
        <f t="shared" si="2"/>
        <v/>
      </c>
      <c r="R39" s="1" t="str">
        <f t="shared" si="3"/>
        <v/>
      </c>
      <c r="S39" s="1" t="str">
        <f t="shared" si="4"/>
        <v/>
      </c>
      <c r="T39" s="1" t="str">
        <f t="shared" si="5"/>
        <v/>
      </c>
      <c r="U39" s="1" t="str">
        <f t="shared" si="6"/>
        <v/>
      </c>
    </row>
    <row r="40" ht="15.75" customHeight="1">
      <c r="A40" s="71">
        <v>23.0</v>
      </c>
      <c r="B40" s="71" t="s">
        <v>1152</v>
      </c>
      <c r="C40" s="71" t="str">
        <f>IF(B40&gt;1,VLOOKUP(B40,DB!$D$4:$E$800,2,0),"")</f>
        <v>S 70</v>
      </c>
      <c r="D40" s="78" t="s">
        <v>7</v>
      </c>
      <c r="E40" s="93" t="b">
        <v>0</v>
      </c>
      <c r="F40" s="73">
        <v>0.46041666666666664</v>
      </c>
      <c r="G40" s="94" t="b">
        <v>1</v>
      </c>
      <c r="H40" s="75" t="s">
        <v>1228</v>
      </c>
      <c r="I40" s="76" t="str">
        <f>IF(K40&gt;1,VLOOKUP(K40,DB!$A$4:$B$500,2,0),"")</f>
        <v>EX RON</v>
      </c>
      <c r="J40" s="74" t="s">
        <v>201</v>
      </c>
      <c r="K40" s="78" t="s">
        <v>7</v>
      </c>
      <c r="L40" s="74"/>
      <c r="M40" s="71" t="s">
        <v>1214</v>
      </c>
      <c r="N40" s="13"/>
      <c r="O40" s="74" t="str">
        <f t="shared" si="1"/>
        <v/>
      </c>
      <c r="Q40" s="1" t="str">
        <f t="shared" si="2"/>
        <v/>
      </c>
      <c r="R40" s="1" t="str">
        <f t="shared" si="3"/>
        <v/>
      </c>
      <c r="S40" s="1" t="str">
        <f t="shared" si="4"/>
        <v/>
      </c>
      <c r="T40" s="1" t="str">
        <f t="shared" si="5"/>
        <v/>
      </c>
      <c r="U40" s="1" t="str">
        <f t="shared" si="6"/>
        <v/>
      </c>
    </row>
    <row r="41" ht="15.75" customHeight="1">
      <c r="A41" s="81">
        <v>24.0</v>
      </c>
      <c r="B41" s="81" t="s">
        <v>345</v>
      </c>
      <c r="C41" s="81" t="str">
        <f>IF(B41&gt;1,VLOOKUP(B41,DB!$D$4:$E$800,2,0),"")</f>
        <v>ATR 72</v>
      </c>
      <c r="D41" s="88" t="s">
        <v>7</v>
      </c>
      <c r="E41" s="95" t="b">
        <v>0</v>
      </c>
      <c r="F41" s="83"/>
      <c r="G41" s="92" t="b">
        <v>0</v>
      </c>
      <c r="H41" s="85" t="s">
        <v>1230</v>
      </c>
      <c r="I41" s="86" t="str">
        <f>IF(K41&gt;1,VLOOKUP(K41,DB!$A$4:$B$500,2,0),"")</f>
        <v/>
      </c>
      <c r="J41" s="87" t="str">
        <f>IF(L41&gt;1,VLOOKUP(L41,DB!$A$4:$B$500,2,0),"")</f>
        <v/>
      </c>
      <c r="K41" s="88"/>
      <c r="L41" s="84"/>
      <c r="M41" s="81" t="s">
        <v>343</v>
      </c>
      <c r="N41" s="96"/>
      <c r="O41" s="84" t="str">
        <f t="shared" si="1"/>
        <v>RON</v>
      </c>
      <c r="Q41" s="1" t="str">
        <f t="shared" si="2"/>
        <v>SA08</v>
      </c>
      <c r="R41" s="1" t="str">
        <f t="shared" si="3"/>
        <v>RON</v>
      </c>
      <c r="S41" s="1" t="str">
        <f t="shared" si="4"/>
        <v>ATR 72</v>
      </c>
      <c r="T41" s="1" t="str">
        <f t="shared" si="5"/>
        <v>PK-GJT</v>
      </c>
      <c r="U41" s="1" t="str">
        <f t="shared" si="6"/>
        <v>CITILINK</v>
      </c>
    </row>
    <row r="42" ht="15.75" customHeight="1">
      <c r="A42" s="97">
        <v>25.0</v>
      </c>
      <c r="B42" s="71" t="s">
        <v>947</v>
      </c>
      <c r="C42" s="71" t="str">
        <f>IF(B42&gt;1,VLOOKUP(B42,DB!$D$4:$E$800,2,0),"")</f>
        <v>EMB 135</v>
      </c>
      <c r="D42" s="78" t="s">
        <v>7</v>
      </c>
      <c r="E42" s="98" t="b">
        <v>0</v>
      </c>
      <c r="F42" s="73"/>
      <c r="G42" s="94" t="b">
        <v>0</v>
      </c>
      <c r="H42" s="75" t="s">
        <v>1231</v>
      </c>
      <c r="I42" s="76" t="str">
        <f>IF(K42&gt;1,VLOOKUP(K42,DB!$A$4:$B$500,2,0),"")</f>
        <v/>
      </c>
      <c r="J42" s="77" t="str">
        <f>IF(L42&gt;1,VLOOKUP(L42,DB!$A$4:$B$500,2,0),"")</f>
        <v/>
      </c>
      <c r="K42" s="78"/>
      <c r="L42" s="74"/>
      <c r="M42" s="71" t="s">
        <v>1214</v>
      </c>
      <c r="N42" s="13"/>
      <c r="O42" s="74" t="str">
        <f t="shared" si="1"/>
        <v>RON</v>
      </c>
      <c r="Q42" s="1" t="str">
        <f t="shared" si="2"/>
        <v>SA09</v>
      </c>
      <c r="R42" s="1" t="str">
        <f t="shared" si="3"/>
        <v>RON</v>
      </c>
      <c r="S42" s="1" t="str">
        <f t="shared" si="4"/>
        <v>EMB 135</v>
      </c>
      <c r="T42" s="1" t="str">
        <f t="shared" si="5"/>
        <v>PK-RSS</v>
      </c>
      <c r="U42" s="1" t="str">
        <f t="shared" si="6"/>
        <v>KARISMA</v>
      </c>
    </row>
    <row r="43" ht="15.75" customHeight="1">
      <c r="A43" s="81">
        <v>26.0</v>
      </c>
      <c r="B43" s="81" t="s">
        <v>1064</v>
      </c>
      <c r="C43" s="81" t="str">
        <f>IF(B43&gt;1,VLOOKUP(B43,DB!$D$4:$E$800,2,0),"")</f>
        <v>EMB 135</v>
      </c>
      <c r="D43" s="88" t="s">
        <v>7</v>
      </c>
      <c r="E43" s="95" t="b">
        <v>0</v>
      </c>
      <c r="F43" s="83"/>
      <c r="G43" s="92" t="b">
        <v>0</v>
      </c>
      <c r="H43" s="85" t="s">
        <v>1233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">
        <v>1214</v>
      </c>
      <c r="N43" s="89"/>
      <c r="O43" s="84" t="str">
        <f t="shared" si="1"/>
        <v>RON</v>
      </c>
      <c r="Q43" s="1" t="str">
        <f t="shared" si="2"/>
        <v>SA10</v>
      </c>
      <c r="R43" s="1" t="str">
        <f t="shared" si="3"/>
        <v>RON</v>
      </c>
      <c r="S43" s="1" t="str">
        <f t="shared" si="4"/>
        <v>EMB 135</v>
      </c>
      <c r="T43" s="1" t="str">
        <f t="shared" si="5"/>
        <v>T7-GBS</v>
      </c>
      <c r="U43" s="1" t="str">
        <f t="shared" si="6"/>
        <v>KARISMA</v>
      </c>
    </row>
    <row r="44" ht="15.75" customHeight="1">
      <c r="A44" s="71">
        <v>27.0</v>
      </c>
      <c r="B44" s="71" t="s">
        <v>964</v>
      </c>
      <c r="C44" s="71" t="str">
        <f>IF(B44&gt;1,VLOOKUP(B44,DB!$D$4:$E$800,2,0),"")</f>
        <v>G IV</v>
      </c>
      <c r="D44" s="78" t="s">
        <v>7</v>
      </c>
      <c r="E44" s="98" t="b">
        <v>0</v>
      </c>
      <c r="F44" s="73"/>
      <c r="G44" s="94" t="b">
        <v>0</v>
      </c>
      <c r="H44" s="75" t="s">
        <v>1234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">
        <v>1211</v>
      </c>
      <c r="N44" s="13"/>
      <c r="O44" s="74" t="str">
        <f t="shared" si="1"/>
        <v>RON</v>
      </c>
      <c r="Q44" s="1" t="str">
        <f t="shared" si="2"/>
        <v>SA11</v>
      </c>
      <c r="R44" s="1" t="str">
        <f t="shared" si="3"/>
        <v>RON</v>
      </c>
      <c r="S44" s="1" t="str">
        <f t="shared" si="4"/>
        <v>G IV</v>
      </c>
      <c r="T44" s="1" t="str">
        <f t="shared" si="5"/>
        <v>T7-HNA</v>
      </c>
      <c r="U44" s="1" t="str">
        <f t="shared" si="6"/>
        <v>AFM</v>
      </c>
    </row>
    <row r="45" ht="15.75" customHeight="1">
      <c r="A45" s="81">
        <v>28.0</v>
      </c>
      <c r="B45" s="81" t="s">
        <v>785</v>
      </c>
      <c r="C45" s="81" t="str">
        <f>IF(B45&gt;1,VLOOKUP(B45,DB!$D$4:$E$800,2,0),"")</f>
        <v>L 1000</v>
      </c>
      <c r="D45" s="88" t="s">
        <v>7</v>
      </c>
      <c r="E45" s="91" t="b">
        <v>0</v>
      </c>
      <c r="F45" s="83"/>
      <c r="G45" s="92" t="b">
        <v>0</v>
      </c>
      <c r="H45" s="85" t="s">
        <v>1235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">
        <v>787</v>
      </c>
      <c r="N45" s="89"/>
      <c r="O45" s="84" t="str">
        <f t="shared" si="1"/>
        <v>RON</v>
      </c>
      <c r="Q45" s="1" t="str">
        <f t="shared" si="2"/>
        <v>SA12</v>
      </c>
      <c r="R45" s="1" t="str">
        <f t="shared" si="3"/>
        <v>RON</v>
      </c>
      <c r="S45" s="1" t="str">
        <f t="shared" si="4"/>
        <v>L 1000</v>
      </c>
      <c r="T45" s="1" t="str">
        <f t="shared" si="5"/>
        <v>N-227GV</v>
      </c>
      <c r="U45" s="1" t="str">
        <f t="shared" si="6"/>
        <v>PREMI</v>
      </c>
    </row>
    <row r="46" ht="15.75" customHeight="1">
      <c r="A46" s="71">
        <v>29.0</v>
      </c>
      <c r="B46" s="71" t="s">
        <v>332</v>
      </c>
      <c r="C46" s="71" t="str">
        <f>IF(B46&gt;1,VLOOKUP(B46,DB!$D$4:$E$800,2,0),"")</f>
        <v>GLEX</v>
      </c>
      <c r="D46" s="78" t="s">
        <v>7</v>
      </c>
      <c r="E46" s="93" t="b">
        <v>0</v>
      </c>
      <c r="F46" s="73"/>
      <c r="G46" s="94" t="b">
        <v>0</v>
      </c>
      <c r="H46" s="75" t="s">
        <v>1237</v>
      </c>
      <c r="I46" s="76" t="str">
        <f>IF(K46&gt;1,VLOOKUP(K46,DB!$A$4:$B$500,2,0),"")</f>
        <v/>
      </c>
      <c r="J46" s="77" t="str">
        <f>IF(L46&gt;1,VLOOKUP(L46,DB!$A$4:$B$500,2,0),"")</f>
        <v/>
      </c>
      <c r="K46" s="78"/>
      <c r="L46" s="74"/>
      <c r="M46" s="71" t="s">
        <v>334</v>
      </c>
      <c r="N46" s="13"/>
      <c r="O46" s="74" t="str">
        <f t="shared" si="1"/>
        <v>RON</v>
      </c>
      <c r="Q46" s="1" t="str">
        <f t="shared" si="2"/>
        <v>SA13</v>
      </c>
      <c r="R46" s="1" t="str">
        <f t="shared" si="3"/>
        <v>RON</v>
      </c>
      <c r="S46" s="1" t="str">
        <f t="shared" si="4"/>
        <v>GLEX</v>
      </c>
      <c r="T46" s="1" t="str">
        <f t="shared" si="5"/>
        <v>N-939AP</v>
      </c>
      <c r="U46" s="1" t="str">
        <f t="shared" si="6"/>
        <v>BIOMANTARA</v>
      </c>
    </row>
    <row r="47" ht="15.75" customHeight="1">
      <c r="A47" s="81">
        <v>30.0</v>
      </c>
      <c r="B47" s="81" t="s">
        <v>315</v>
      </c>
      <c r="C47" s="81" t="str">
        <f>IF(B47&gt;1,VLOOKUP(B47,DB!$D$4:$E$800,2,0),"")</f>
        <v>A 320</v>
      </c>
      <c r="D47" s="88" t="s">
        <v>7</v>
      </c>
      <c r="E47" s="95" t="b">
        <v>0</v>
      </c>
      <c r="F47" s="83">
        <v>0.22777777777777777</v>
      </c>
      <c r="G47" s="92" t="b">
        <v>1</v>
      </c>
      <c r="H47" s="85" t="s">
        <v>1239</v>
      </c>
      <c r="I47" s="86" t="str">
        <f>IF(K47&gt;1,VLOOKUP(K47,DB!$A$4:$B$500,2,0),"")</f>
        <v>EX RON</v>
      </c>
      <c r="J47" s="84" t="s">
        <v>1246</v>
      </c>
      <c r="K47" s="88" t="s">
        <v>7</v>
      </c>
      <c r="L47" s="84"/>
      <c r="M47" s="81" t="s">
        <v>46</v>
      </c>
      <c r="N47" s="96"/>
      <c r="O47" s="84" t="str">
        <f t="shared" si="1"/>
        <v/>
      </c>
      <c r="Q47" s="1" t="str">
        <f t="shared" si="2"/>
        <v/>
      </c>
      <c r="R47" s="1" t="str">
        <f t="shared" si="3"/>
        <v/>
      </c>
      <c r="S47" s="1" t="str">
        <f t="shared" si="4"/>
        <v/>
      </c>
      <c r="T47" s="1" t="str">
        <f t="shared" si="5"/>
        <v/>
      </c>
      <c r="U47" s="1" t="str">
        <f t="shared" si="6"/>
        <v/>
      </c>
    </row>
    <row r="48" ht="15.75" customHeight="1">
      <c r="A48" s="71">
        <v>31.0</v>
      </c>
      <c r="B48" s="71" t="s">
        <v>305</v>
      </c>
      <c r="C48" s="71" t="str">
        <f>IF(B48&gt;1,VLOOKUP(B48,DB!$D$4:$E$800,2,0),"")</f>
        <v>A 320</v>
      </c>
      <c r="D48" s="78" t="s">
        <v>7</v>
      </c>
      <c r="E48" s="98" t="b">
        <v>0</v>
      </c>
      <c r="F48" s="73">
        <v>0.3194444444444444</v>
      </c>
      <c r="G48" s="94" t="b">
        <v>1</v>
      </c>
      <c r="H48" s="75" t="s">
        <v>1240</v>
      </c>
      <c r="I48" s="76" t="str">
        <f>IF(K48&gt;1,VLOOKUP(K48,DB!$A$4:$B$500,2,0),"")</f>
        <v>EX RON</v>
      </c>
      <c r="J48" s="74" t="s">
        <v>1229</v>
      </c>
      <c r="K48" s="78" t="s">
        <v>7</v>
      </c>
      <c r="L48" s="74"/>
      <c r="M48" s="71" t="s">
        <v>46</v>
      </c>
      <c r="N48" s="79"/>
      <c r="O48" s="74" t="str">
        <f t="shared" si="1"/>
        <v/>
      </c>
      <c r="Q48" s="1" t="str">
        <f t="shared" si="2"/>
        <v/>
      </c>
      <c r="R48" s="1" t="str">
        <f t="shared" si="3"/>
        <v/>
      </c>
      <c r="S48" s="1" t="str">
        <f t="shared" si="4"/>
        <v/>
      </c>
      <c r="T48" s="1" t="str">
        <f t="shared" si="5"/>
        <v/>
      </c>
      <c r="U48" s="1" t="str">
        <f t="shared" si="6"/>
        <v/>
      </c>
    </row>
    <row r="49" ht="15.75" customHeight="1">
      <c r="A49" s="81">
        <v>32.0</v>
      </c>
      <c r="B49" s="81" t="s">
        <v>978</v>
      </c>
      <c r="C49" s="81" t="str">
        <f>IF(B49&gt;1,VLOOKUP(B49,DB!$D$4:$E$800,2,0),"")</f>
        <v>EMB 135</v>
      </c>
      <c r="D49" s="88" t="s">
        <v>7</v>
      </c>
      <c r="E49" s="95" t="b">
        <v>0</v>
      </c>
      <c r="F49" s="83"/>
      <c r="G49" s="92" t="b">
        <v>0</v>
      </c>
      <c r="H49" s="85" t="s">
        <v>1264</v>
      </c>
      <c r="I49" s="86" t="str">
        <f>IF(K49&gt;1,VLOOKUP(K49,DB!$A$4:$B$500,2,0),"")</f>
        <v/>
      </c>
      <c r="J49" s="87" t="str">
        <f>IF(L49&gt;1,VLOOKUP(L49,DB!$A$4:$B$500,2,0),"")</f>
        <v/>
      </c>
      <c r="K49" s="88"/>
      <c r="L49" s="84"/>
      <c r="M49" s="81" t="s">
        <v>1214</v>
      </c>
      <c r="N49" s="89"/>
      <c r="O49" s="84" t="str">
        <f t="shared" si="1"/>
        <v>RON</v>
      </c>
      <c r="Q49" s="1" t="str">
        <f t="shared" si="2"/>
        <v>SA16</v>
      </c>
      <c r="R49" s="1" t="str">
        <f t="shared" si="3"/>
        <v>RON</v>
      </c>
      <c r="S49" s="1" t="str">
        <f t="shared" si="4"/>
        <v>EMB 135</v>
      </c>
      <c r="T49" s="1" t="str">
        <f t="shared" si="5"/>
        <v>VP-CLL</v>
      </c>
      <c r="U49" s="1" t="str">
        <f t="shared" si="6"/>
        <v>KARISMA</v>
      </c>
    </row>
    <row r="50" ht="15.75" customHeight="1">
      <c r="A50" s="71">
        <v>33.0</v>
      </c>
      <c r="B50" s="71" t="s">
        <v>1142</v>
      </c>
      <c r="C50" s="71" t="str">
        <f>IF(B50&gt;1,VLOOKUP(B50,DB!$D$4:$E$800,2,0),"")</f>
        <v>EMB 135</v>
      </c>
      <c r="D50" s="78" t="s">
        <v>7</v>
      </c>
      <c r="E50" s="98" t="b">
        <v>0</v>
      </c>
      <c r="F50" s="73"/>
      <c r="G50" s="94" t="b">
        <v>0</v>
      </c>
      <c r="H50" s="75" t="s">
        <v>1263</v>
      </c>
      <c r="I50" s="76" t="str">
        <f>IF(K50&gt;1,VLOOKUP(K50,DB!$A$4:$B$500,2,0),"")</f>
        <v/>
      </c>
      <c r="J50" s="77" t="str">
        <f>IF(L50&gt;1,VLOOKUP(L50,DB!$A$4:$B$500,2,0),"")</f>
        <v/>
      </c>
      <c r="K50" s="78"/>
      <c r="L50" s="74"/>
      <c r="M50" s="71" t="s">
        <v>1310</v>
      </c>
      <c r="N50" s="79"/>
      <c r="O50" s="74" t="str">
        <f t="shared" si="1"/>
        <v>RON</v>
      </c>
      <c r="Q50" s="1" t="str">
        <f t="shared" si="2"/>
        <v>SA17</v>
      </c>
      <c r="R50" s="1" t="str">
        <f t="shared" si="3"/>
        <v>RON</v>
      </c>
      <c r="S50" s="1" t="str">
        <f t="shared" si="4"/>
        <v>EMB 135</v>
      </c>
      <c r="T50" s="1" t="str">
        <f t="shared" si="5"/>
        <v>T7-MRC</v>
      </c>
      <c r="U50" s="1" t="str">
        <f t="shared" si="6"/>
        <v>BGS</v>
      </c>
    </row>
    <row r="51" ht="15.75" customHeight="1">
      <c r="A51" s="81">
        <v>34.0</v>
      </c>
      <c r="B51" s="81" t="s">
        <v>967</v>
      </c>
      <c r="C51" s="81" t="str">
        <f>IF(B51&gt;1,VLOOKUP(B51,DB!$D$4:$E$800,2,0),"")</f>
        <v>EMB 135</v>
      </c>
      <c r="D51" s="88" t="s">
        <v>7</v>
      </c>
      <c r="E51" s="95" t="b">
        <v>0</v>
      </c>
      <c r="F51" s="83">
        <v>0.27847222222222223</v>
      </c>
      <c r="G51" s="92" t="b">
        <v>1</v>
      </c>
      <c r="H51" s="85" t="s">
        <v>1275</v>
      </c>
      <c r="I51" s="86" t="str">
        <f>IF(K51&gt;1,VLOOKUP(K51,DB!$A$4:$B$500,2,0),"")</f>
        <v>EX RON</v>
      </c>
      <c r="J51" s="84" t="s">
        <v>1249</v>
      </c>
      <c r="K51" s="88" t="s">
        <v>7</v>
      </c>
      <c r="L51" s="84"/>
      <c r="M51" s="81" t="s">
        <v>1211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832</v>
      </c>
      <c r="C52" s="71" t="str">
        <f>IF(B52&gt;1,VLOOKUP(B52,DB!$D$4:$E$800,2,0),"")</f>
        <v>ATR 72</v>
      </c>
      <c r="D52" s="78" t="s">
        <v>7</v>
      </c>
      <c r="E52" s="98" t="b">
        <v>0</v>
      </c>
      <c r="F52" s="73"/>
      <c r="G52" s="94" t="b">
        <v>0</v>
      </c>
      <c r="H52" s="75" t="s">
        <v>1241</v>
      </c>
      <c r="I52" s="76" t="str">
        <f>IF(K52&gt;1,VLOOKUP(K52,DB!$A$4:$B$500,2,0),"")</f>
        <v/>
      </c>
      <c r="J52" s="77" t="str">
        <f>IF(L52&gt;1,VLOOKUP(L52,DB!$A$4:$B$500,2,0),"")</f>
        <v/>
      </c>
      <c r="K52" s="78"/>
      <c r="L52" s="74"/>
      <c r="M52" s="71" t="str">
        <f>IF(B52&gt;1,VLOOKUP(B52,DB!$D$4:$F$800,3,0),"")</f>
        <v>TAS</v>
      </c>
      <c r="N52" s="79"/>
      <c r="O52" s="74" t="str">
        <f t="shared" si="1"/>
        <v>RON</v>
      </c>
      <c r="Q52" s="1" t="str">
        <f t="shared" si="2"/>
        <v>RE01</v>
      </c>
      <c r="R52" s="1" t="str">
        <f t="shared" si="3"/>
        <v>RON</v>
      </c>
      <c r="S52" s="1" t="str">
        <f t="shared" si="4"/>
        <v>ATR 72</v>
      </c>
      <c r="T52" s="1" t="str">
        <f t="shared" si="5"/>
        <v>PK-OTR</v>
      </c>
      <c r="U52" s="1" t="str">
        <f t="shared" si="6"/>
        <v>TAS</v>
      </c>
    </row>
    <row r="53" ht="15.75" customHeight="1">
      <c r="A53" s="81">
        <v>36.0</v>
      </c>
      <c r="B53" s="81" t="s">
        <v>763</v>
      </c>
      <c r="C53" s="81" t="str">
        <f>IF(B53&gt;1,VLOOKUP(B53,DB!$D$4:$E$800,2,0),"")</f>
        <v>ATR 72</v>
      </c>
      <c r="D53" s="88" t="s">
        <v>7</v>
      </c>
      <c r="E53" s="95" t="b">
        <v>0</v>
      </c>
      <c r="F53" s="83">
        <v>0.20416666666666666</v>
      </c>
      <c r="G53" s="92" t="b">
        <v>1</v>
      </c>
      <c r="H53" s="85" t="s">
        <v>1246</v>
      </c>
      <c r="I53" s="86" t="str">
        <f>IF(K53&gt;1,VLOOKUP(K53,DB!$A$4:$B$500,2,0),"")</f>
        <v>EX RON</v>
      </c>
      <c r="J53" s="87" t="str">
        <f>IF(L53&gt;1,VLOOKUP(L53,DB!$A$4:$B$500,2,0),"")</f>
        <v>WIDM</v>
      </c>
      <c r="K53" s="88" t="s">
        <v>7</v>
      </c>
      <c r="L53" s="84" t="s">
        <v>470</v>
      </c>
      <c r="M53" s="81" t="str">
        <f>IF(B53&gt;1,VLOOKUP(B53,DB!$D$4:$F$800,3,0),"")</f>
        <v>PELITA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109</v>
      </c>
      <c r="C54" s="71" t="str">
        <f>IF(B54&gt;1,VLOOKUP(B54,DB!$D$4:$E$800,2,0),"")</f>
        <v>A 320</v>
      </c>
      <c r="D54" s="78" t="s">
        <v>7</v>
      </c>
      <c r="E54" s="98" t="b">
        <v>0</v>
      </c>
      <c r="F54" s="73">
        <v>0.21944444444444444</v>
      </c>
      <c r="G54" s="94" t="b">
        <v>1</v>
      </c>
      <c r="H54" s="75" t="s">
        <v>1247</v>
      </c>
      <c r="I54" s="76" t="str">
        <f>IF(K54&gt;1,VLOOKUP(K54,DB!$A$4:$B$500,2,0),"")</f>
        <v>EX RON</v>
      </c>
      <c r="J54" s="77" t="str">
        <f>IF(L54&gt;1,VLOOKUP(L54,DB!$A$4:$B$500,2,0),"")</f>
        <v>WARR</v>
      </c>
      <c r="K54" s="78" t="s">
        <v>7</v>
      </c>
      <c r="L54" s="74" t="s">
        <v>239</v>
      </c>
      <c r="M54" s="71" t="str">
        <f>IF(B54&gt;1,VLOOKUP(B54,DB!$D$4:$F$800,3,0),"")</f>
        <v>BATIK AIR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383</v>
      </c>
      <c r="C55" s="81" t="str">
        <f>IF(B55&gt;1,VLOOKUP(B55,DB!$D$4:$E$800,2,0),"")</f>
        <v>A 320</v>
      </c>
      <c r="D55" s="88" t="s">
        <v>7</v>
      </c>
      <c r="E55" s="95" t="b">
        <v>0</v>
      </c>
      <c r="F55" s="83">
        <v>0.2791666666666667</v>
      </c>
      <c r="G55" s="92" t="b">
        <v>1</v>
      </c>
      <c r="H55" s="85" t="s">
        <v>1248</v>
      </c>
      <c r="I55" s="86" t="str">
        <f>IF(K55&gt;1,VLOOKUP(K55,DB!$A$4:$B$500,2,0),"")</f>
        <v>EX RON</v>
      </c>
      <c r="J55" s="87" t="str">
        <f>IF(L55&gt;1,VLOOKUP(L55,DB!$A$4:$B$500,2,0),"")</f>
        <v>WIMN</v>
      </c>
      <c r="K55" s="88" t="s">
        <v>7</v>
      </c>
      <c r="L55" s="84" t="s">
        <v>494</v>
      </c>
      <c r="M55" s="81" t="str">
        <f>IF(B55&gt;1,VLOOKUP(B55,DB!$D$4:$F$800,3,0),"")</f>
        <v>CITILINK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640</v>
      </c>
      <c r="C56" s="71" t="str">
        <f>IF(B56&gt;1,VLOOKUP(B56,DB!$D$4:$E$800,2,0),"")</f>
        <v>B 738</v>
      </c>
      <c r="D56" s="78" t="s">
        <v>7</v>
      </c>
      <c r="E56" s="98" t="b">
        <v>0</v>
      </c>
      <c r="F56" s="73">
        <v>0.2625</v>
      </c>
      <c r="G56" s="94" t="b">
        <v>1</v>
      </c>
      <c r="H56" s="75" t="s">
        <v>1216</v>
      </c>
      <c r="I56" s="76" t="str">
        <f>IF(K56&gt;1,VLOOKUP(K56,DB!$A$4:$B$500,2,0),"")</f>
        <v>EX RON</v>
      </c>
      <c r="J56" s="77" t="str">
        <f>IF(L56&gt;1,VLOOKUP(L56,DB!$A$4:$B$500,2,0),"")</f>
        <v>WIMM</v>
      </c>
      <c r="K56" s="78" t="s">
        <v>7</v>
      </c>
      <c r="L56" s="74" t="s">
        <v>77</v>
      </c>
      <c r="M56" s="71" t="str">
        <f>IF(B56&gt;1,VLOOKUP(B56,DB!$D$4:$F$800,3,0),"")</f>
        <v>GARUDA</v>
      </c>
      <c r="N56" s="79" t="s">
        <v>1419</v>
      </c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510</v>
      </c>
      <c r="C57" s="81" t="str">
        <f>IF(B57&gt;1,VLOOKUP(B57,DB!$D$4:$E$800,2,0),"")</f>
        <v>ATR 72</v>
      </c>
      <c r="D57" s="88" t="s">
        <v>7</v>
      </c>
      <c r="E57" s="95" t="b">
        <v>0</v>
      </c>
      <c r="F57" s="83">
        <v>0.24305555555555555</v>
      </c>
      <c r="G57" s="92" t="b">
        <v>1</v>
      </c>
      <c r="H57" s="85" t="s">
        <v>1232</v>
      </c>
      <c r="I57" s="86" t="str">
        <f>IF(K57&gt;1,VLOOKUP(K57,DB!$A$4:$B$500,2,0),"")</f>
        <v>EX RON</v>
      </c>
      <c r="J57" s="87" t="str">
        <f>IF(L57&gt;1,VLOOKUP(L57,DB!$A$4:$B$500,2,0),"")</f>
        <v>WAHH</v>
      </c>
      <c r="K57" s="88" t="s">
        <v>7</v>
      </c>
      <c r="L57" s="84" t="s">
        <v>591</v>
      </c>
      <c r="M57" s="81" t="str">
        <f>IF(B57&gt;1,VLOOKUP(B57,DB!$D$4:$F$800,3,0),"")</f>
        <v>CITILINK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309</v>
      </c>
      <c r="C58" s="71" t="str">
        <f>IF(B58&gt;1,VLOOKUP(B58,DB!$D$4:$E$800,2,0),"")</f>
        <v>A 320</v>
      </c>
      <c r="D58" s="78" t="s">
        <v>7</v>
      </c>
      <c r="E58" s="100" t="b">
        <v>0</v>
      </c>
      <c r="F58" s="73">
        <v>0.3472222222222222</v>
      </c>
      <c r="G58" s="74" t="b">
        <v>1</v>
      </c>
      <c r="H58" s="75" t="s">
        <v>1236</v>
      </c>
      <c r="I58" s="76" t="str">
        <f>IF(K58&gt;1,VLOOKUP(K58,DB!$A$4:$B$500,2,0),"")</f>
        <v>EX RON</v>
      </c>
      <c r="J58" s="77" t="str">
        <f>IF(L58&gt;1,VLOOKUP(L58,DB!$A$4:$B$500,2,0),"")</f>
        <v>WAHI</v>
      </c>
      <c r="K58" s="78" t="s">
        <v>7</v>
      </c>
      <c r="L58" s="74" t="s">
        <v>268</v>
      </c>
      <c r="M58" s="71" t="str">
        <f>IF(B58&gt;1,VLOOKUP(B58,DB!$D$4:$F$800,3,0),"")</f>
        <v>BATIK AIR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292</v>
      </c>
      <c r="C59" s="81" t="str">
        <f>IF(B59&gt;1,VLOOKUP(B59,DB!$D$4:$E$800,2,0),"")</f>
        <v>A 320</v>
      </c>
      <c r="D59" s="88" t="s">
        <v>7</v>
      </c>
      <c r="E59" s="101" t="b">
        <v>0</v>
      </c>
      <c r="F59" s="83">
        <v>0.2826388888888889</v>
      </c>
      <c r="G59" s="102" t="b">
        <v>1</v>
      </c>
      <c r="H59" s="85" t="s">
        <v>1227</v>
      </c>
      <c r="I59" s="86" t="str">
        <f>IF(K59&gt;1,VLOOKUP(K59,DB!$A$4:$B$500,2,0),"")</f>
        <v>EX RON</v>
      </c>
      <c r="J59" s="87" t="str">
        <f>IF(L59&gt;1,VLOOKUP(L59,DB!$A$4:$B$500,2,0),"")</f>
        <v>WARA</v>
      </c>
      <c r="K59" s="88" t="s">
        <v>7</v>
      </c>
      <c r="L59" s="84" t="s">
        <v>298</v>
      </c>
      <c r="M59" s="81" t="str">
        <f>IF(B59&gt;1,VLOOKUP(B59,DB!$D$4:$F$800,3,0),"")</f>
        <v>BATIK AIR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886</v>
      </c>
      <c r="C60" s="71" t="str">
        <f>IF(B60&gt;1,VLOOKUP(B60,DB!$D$4:$E$800,2,0),"")</f>
        <v>B 733</v>
      </c>
      <c r="D60" s="78" t="s">
        <v>7</v>
      </c>
      <c r="E60" s="104" t="b">
        <v>0</v>
      </c>
      <c r="F60" s="73">
        <v>0.2373503124981653</v>
      </c>
      <c r="G60" s="94" t="b">
        <v>1</v>
      </c>
      <c r="H60" s="75" t="s">
        <v>1252</v>
      </c>
      <c r="I60" s="76" t="str">
        <f>IF(K60&gt;1,VLOOKUP(K60,DB!$A$4:$B$500,2,0),"")</f>
        <v>EX RON</v>
      </c>
      <c r="J60" s="77" t="str">
        <f>IF(L60&gt;1,VLOOKUP(L60,DB!$A$4:$B$500,2,0),"")</f>
        <v>WAGG</v>
      </c>
      <c r="K60" s="78" t="s">
        <v>7</v>
      </c>
      <c r="L60" s="74" t="s">
        <v>337</v>
      </c>
      <c r="M60" s="71" t="str">
        <f>IF(B60&gt;1,VLOOKUP(B60,DB!$D$4:$F$800,3,0),"")</f>
        <v>TRIGANA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40</v>
      </c>
      <c r="C61" s="81" t="str">
        <f>IF(B61&gt;1,VLOOKUP(B61,DB!$D$4:$E$800,2,0),"")</f>
        <v>B 734</v>
      </c>
      <c r="D61" s="88" t="s">
        <v>7</v>
      </c>
      <c r="E61" s="105" t="b">
        <v>0</v>
      </c>
      <c r="F61" s="83">
        <v>0.21805555555555556</v>
      </c>
      <c r="G61" s="92" t="b">
        <v>1</v>
      </c>
      <c r="H61" s="85" t="s">
        <v>1251</v>
      </c>
      <c r="I61" s="86" t="str">
        <f>IF(K61&gt;1,VLOOKUP(K61,DB!$A$4:$B$500,2,0),"")</f>
        <v>EX RON</v>
      </c>
      <c r="J61" s="87" t="str">
        <f>IF(L61&gt;1,VLOOKUP(L61,DB!$A$4:$B$500,2,0),"")</f>
        <v>WAAA</v>
      </c>
      <c r="K61" s="88" t="s">
        <v>7</v>
      </c>
      <c r="L61" s="84" t="s">
        <v>682</v>
      </c>
      <c r="M61" s="81" t="str">
        <f>IF(B61&gt;1,VLOOKUP(B61,DB!$D$4:$F$800,3,0),"")</f>
        <v>B. B. N.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34</v>
      </c>
      <c r="C62" s="71" t="str">
        <f>IF(B62&gt;1,VLOOKUP(B62,DB!$D$4:$E$800,2,0),"")</f>
        <v>B 733</v>
      </c>
      <c r="D62" s="106">
        <v>0.20972222222222223</v>
      </c>
      <c r="E62" s="161" t="b">
        <v>1</v>
      </c>
      <c r="F62" s="108">
        <v>0.3645833333333333</v>
      </c>
      <c r="G62" s="109" t="b">
        <v>1</v>
      </c>
      <c r="H62" s="110" t="s">
        <v>1254</v>
      </c>
      <c r="I62" s="112" t="s">
        <v>1306</v>
      </c>
      <c r="J62" s="74" t="s">
        <v>33</v>
      </c>
      <c r="K62" s="111"/>
      <c r="L62" s="102"/>
      <c r="M62" s="71" t="str">
        <f>IF(B62&gt;1,VLOOKUP(B62,DB!$D$4:$F$800,3,0),"")</f>
        <v>AIRNESIA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315</v>
      </c>
      <c r="C63" s="81" t="str">
        <f>IF(B63&gt;1,VLOOKUP(B63,DB!$D$4:$E$800,2,0),"")</f>
        <v>A 320</v>
      </c>
      <c r="D63" s="82">
        <v>0.23472222222222222</v>
      </c>
      <c r="E63" s="159" t="b">
        <v>1</v>
      </c>
      <c r="F63" s="83">
        <v>0.3611111111111111</v>
      </c>
      <c r="G63" s="92" t="b">
        <v>1</v>
      </c>
      <c r="H63" s="85" t="s">
        <v>1246</v>
      </c>
      <c r="I63" s="103" t="s">
        <v>1239</v>
      </c>
      <c r="J63" s="87" t="str">
        <f>IF(L63&gt;1,VLOOKUP(L63,DB!$A$4:$B$500,2,0),"")</f>
        <v>WARR</v>
      </c>
      <c r="K63" s="88" t="s">
        <v>7</v>
      </c>
      <c r="L63" s="84" t="s">
        <v>243</v>
      </c>
      <c r="M63" s="81" t="str">
        <f>IF(B63&gt;1,VLOOKUP(B63,DB!$D$4:$F$800,3,0),"")</f>
        <v>BATIK AIR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189</v>
      </c>
      <c r="C64" s="71" t="str">
        <f>IF(B64&gt;1,VLOOKUP(B64,DB!$D$4:$E$800,2,0),"")</f>
        <v>A 320</v>
      </c>
      <c r="D64" s="72">
        <v>0.2611111111111111</v>
      </c>
      <c r="E64" s="160" t="b">
        <v>1</v>
      </c>
      <c r="F64" s="73">
        <v>0.29444444444444445</v>
      </c>
      <c r="G64" s="94" t="b">
        <v>1</v>
      </c>
      <c r="H64" s="75" t="s">
        <v>1247</v>
      </c>
      <c r="I64" s="76" t="str">
        <f>IF(K64&gt;1,VLOOKUP(K64,DB!$A$4:$B$500,2,0),"")</f>
        <v>WARR</v>
      </c>
      <c r="J64" s="77" t="str">
        <f>IF(L64&gt;1,VLOOKUP(L64,DB!$A$4:$B$500,2,0),"")</f>
        <v>WIPP</v>
      </c>
      <c r="K64" s="78" t="s">
        <v>235</v>
      </c>
      <c r="L64" s="74" t="s">
        <v>188</v>
      </c>
      <c r="M64" s="71" t="str">
        <f>IF(B64&gt;1,VLOOKUP(B64,DB!$D$4:$F$800,3,0),"")</f>
        <v>BATIK AIR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967</v>
      </c>
      <c r="C65" s="81" t="str">
        <f>IF(B65&gt;1,VLOOKUP(B65,DB!$D$4:$E$800,2,0),"")</f>
        <v>EMB 135</v>
      </c>
      <c r="D65" s="82">
        <v>0.28541666666666665</v>
      </c>
      <c r="E65" s="159" t="b">
        <v>1</v>
      </c>
      <c r="F65" s="83">
        <v>0.3784722222222222</v>
      </c>
      <c r="G65" s="92" t="b">
        <v>1</v>
      </c>
      <c r="H65" s="85" t="s">
        <v>1249</v>
      </c>
      <c r="I65" s="103" t="s">
        <v>1275</v>
      </c>
      <c r="J65" s="84" t="s">
        <v>33</v>
      </c>
      <c r="K65" s="88"/>
      <c r="L65" s="84"/>
      <c r="M65" s="81" t="s">
        <v>1214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540</v>
      </c>
      <c r="C66" s="71" t="str">
        <f>IF(B66&gt;1,VLOOKUP(B66,DB!$D$4:$E$800,2,0),"")</f>
        <v>ATR 72</v>
      </c>
      <c r="D66" s="72">
        <v>0.3159722222222222</v>
      </c>
      <c r="E66" s="160" t="b">
        <v>1</v>
      </c>
      <c r="F66" s="73">
        <v>0.3416666666666667</v>
      </c>
      <c r="G66" s="94" t="b">
        <v>1</v>
      </c>
      <c r="H66" s="75" t="s">
        <v>1248</v>
      </c>
      <c r="I66" s="76" t="str">
        <f>IF(K66&gt;1,VLOOKUP(K66,DB!$A$4:$B$500,2,0),"")</f>
        <v>WAHH</v>
      </c>
      <c r="J66" s="77" t="str">
        <f>IF(L66&gt;1,VLOOKUP(L66,DB!$A$4:$B$500,2,0),"")</f>
        <v>WAHH</v>
      </c>
      <c r="K66" s="78" t="s">
        <v>479</v>
      </c>
      <c r="L66" s="74" t="s">
        <v>482</v>
      </c>
      <c r="M66" s="71" t="str">
        <f>IF(B66&gt;1,VLOOKUP(B66,DB!$D$4:$F$800,3,0),"")</f>
        <v>FLY JAYA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311</v>
      </c>
      <c r="C67" s="81" t="str">
        <f>IF(B67&gt;1,VLOOKUP(B67,DB!$D$4:$E$800,2,0),"")</f>
        <v>A 320</v>
      </c>
      <c r="D67" s="82">
        <v>0.3194444444444444</v>
      </c>
      <c r="E67" s="159" t="b">
        <v>1</v>
      </c>
      <c r="F67" s="83">
        <v>0.38333333333333336</v>
      </c>
      <c r="G67" s="92" t="b">
        <v>1</v>
      </c>
      <c r="H67" s="85" t="s">
        <v>1225</v>
      </c>
      <c r="I67" s="86" t="str">
        <f>IF(K67&gt;1,VLOOKUP(K67,DB!$A$4:$B$500,2,0),"")</f>
        <v>WIBB</v>
      </c>
      <c r="J67" s="87" t="str">
        <f>IF(L67&gt;1,VLOOKUP(L67,DB!$A$4:$B$500,2,0),"")</f>
        <v>WADD</v>
      </c>
      <c r="K67" s="88" t="s">
        <v>211</v>
      </c>
      <c r="L67" s="84" t="s">
        <v>223</v>
      </c>
      <c r="M67" s="81" t="str">
        <f>IF(B67&gt;1,VLOOKUP(B67,DB!$D$4:$F$800,3,0),"")</f>
        <v>BATIK AIR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892</v>
      </c>
      <c r="C68" s="71" t="str">
        <f>IF(B68&gt;1,VLOOKUP(B68,DB!$D$4:$E$800,2,0),"")</f>
        <v>B 733</v>
      </c>
      <c r="D68" s="106">
        <v>0.3229166666666667</v>
      </c>
      <c r="E68" s="161" t="b">
        <v>1</v>
      </c>
      <c r="F68" s="108">
        <v>0.4270833333333333</v>
      </c>
      <c r="G68" s="109" t="b">
        <v>1</v>
      </c>
      <c r="H68" s="110" t="s">
        <v>1251</v>
      </c>
      <c r="I68" s="76" t="str">
        <f>IF(K68&gt;1,VLOOKUP(K68,DB!$A$4:$B$500,2,0),"")</f>
        <v>WAMM</v>
      </c>
      <c r="J68" s="77" t="str">
        <f>IF(L68&gt;1,VLOOKUP(L68,DB!$A$4:$B$500,2,0),"")</f>
        <v>WAOO</v>
      </c>
      <c r="K68" s="111" t="s">
        <v>406</v>
      </c>
      <c r="L68" s="102" t="s">
        <v>382</v>
      </c>
      <c r="M68" s="71" t="str">
        <f>IF(B68&gt;1,VLOOKUP(B68,DB!$D$4:$F$800,3,0),"")</f>
        <v>TRIGANA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307</v>
      </c>
      <c r="C69" s="81" t="str">
        <f>IF(B69&gt;1,VLOOKUP(B69,DB!$D$4:$E$800,2,0),"")</f>
        <v>A 320</v>
      </c>
      <c r="D69" s="82">
        <v>0.33194444444444443</v>
      </c>
      <c r="E69" s="159" t="b">
        <v>1</v>
      </c>
      <c r="F69" s="83">
        <v>0.36666666666666664</v>
      </c>
      <c r="G69" s="92" t="b">
        <v>1</v>
      </c>
      <c r="H69" s="85" t="s">
        <v>1232</v>
      </c>
      <c r="I69" s="86" t="str">
        <f>IF(K69&gt;1,VLOOKUP(K69,DB!$A$4:$B$500,2,0),"")</f>
        <v>WIPP</v>
      </c>
      <c r="J69" s="87" t="str">
        <f>IF(L69&gt;1,VLOOKUP(L69,DB!$A$4:$B$500,2,0),"")</f>
        <v>WAHQ</v>
      </c>
      <c r="K69" s="88" t="s">
        <v>194</v>
      </c>
      <c r="L69" s="84" t="s">
        <v>181</v>
      </c>
      <c r="M69" s="81" t="str">
        <f>IF(B69&gt;1,VLOOKUP(B69,DB!$D$4:$F$800,3,0),"")</f>
        <v>BATIK AIR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305</v>
      </c>
      <c r="C70" s="71" t="str">
        <f>IF(B70&gt;1,VLOOKUP(B70,DB!$D$4:$E$800,2,0),"")</f>
        <v>A 320</v>
      </c>
      <c r="D70" s="72">
        <v>0.3263888888888889</v>
      </c>
      <c r="E70" s="160" t="b">
        <v>1</v>
      </c>
      <c r="F70" s="73">
        <v>0.4076388888888889</v>
      </c>
      <c r="G70" s="94" t="b">
        <v>1</v>
      </c>
      <c r="H70" s="75" t="s">
        <v>1229</v>
      </c>
      <c r="I70" s="112" t="s">
        <v>1240</v>
      </c>
      <c r="J70" s="77" t="str">
        <f>IF(L70&gt;1,VLOOKUP(L70,DB!$A$4:$B$500,2,0),"")</f>
        <v>WAHS</v>
      </c>
      <c r="K70" s="78" t="s">
        <v>7</v>
      </c>
      <c r="L70" s="74" t="s">
        <v>289</v>
      </c>
      <c r="M70" s="71" t="str">
        <f>IF(B70&gt;1,VLOOKUP(B70,DB!$D$4:$F$800,3,0),"")</f>
        <v>BATIK AIR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109</v>
      </c>
      <c r="C71" s="81" t="str">
        <f>IF(B71&gt;1,VLOOKUP(B71,DB!$D$4:$E$800,2,0),"")</f>
        <v>A 320</v>
      </c>
      <c r="D71" s="82">
        <v>0.3597222222222222</v>
      </c>
      <c r="E71" s="159" t="b">
        <v>1</v>
      </c>
      <c r="F71" s="83">
        <v>0.39444444444444443</v>
      </c>
      <c r="G71" s="92" t="b">
        <v>1</v>
      </c>
      <c r="H71" s="85" t="s">
        <v>1255</v>
      </c>
      <c r="I71" s="86" t="str">
        <f>IF(K71&gt;1,VLOOKUP(K71,DB!$A$4:$B$500,2,0),"")</f>
        <v>WARR</v>
      </c>
      <c r="J71" s="87" t="str">
        <f>IF(L71&gt;1,VLOOKUP(L71,DB!$A$4:$B$500,2,0),"")</f>
        <v>WARR</v>
      </c>
      <c r="K71" s="88" t="s">
        <v>237</v>
      </c>
      <c r="L71" s="84" t="s">
        <v>251</v>
      </c>
      <c r="M71" s="81" t="str">
        <f>IF(B71&gt;1,VLOOKUP(B71,DB!$D$4:$F$800,3,0),"")</f>
        <v>BATIK AIR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510</v>
      </c>
      <c r="C72" s="71" t="str">
        <f>IF(B72&gt;1,VLOOKUP(B72,DB!$D$4:$E$800,2,0),"")</f>
        <v>ATR 72</v>
      </c>
      <c r="D72" s="106">
        <v>0.3715277777777778</v>
      </c>
      <c r="E72" s="161" t="b">
        <v>1</v>
      </c>
      <c r="F72" s="108">
        <v>0.4013888888888889</v>
      </c>
      <c r="G72" s="109" t="b">
        <v>1</v>
      </c>
      <c r="H72" s="110" t="s">
        <v>1247</v>
      </c>
      <c r="I72" s="76" t="str">
        <f>IF(K72&gt;1,VLOOKUP(K72,DB!$A$4:$B$500,2,0),"")</f>
        <v>WAHH</v>
      </c>
      <c r="J72" s="77" t="str">
        <f>IF(L72&gt;1,VLOOKUP(L72,DB!$A$4:$B$500,2,0),"")</f>
        <v>WAHH</v>
      </c>
      <c r="K72" s="111" t="s">
        <v>593</v>
      </c>
      <c r="L72" s="102" t="s">
        <v>599</v>
      </c>
      <c r="M72" s="71" t="str">
        <f>IF(B72&gt;1,VLOOKUP(B72,DB!$D$4:$F$800,3,0),"")</f>
        <v>CITILINK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804</v>
      </c>
      <c r="C73" s="81" t="str">
        <f>IF(B73&gt;1,VLOOKUP(B73,DB!$D$4:$E$800,2,0),"")</f>
        <v>AW 139</v>
      </c>
      <c r="D73" s="82">
        <v>0.3194444444444444</v>
      </c>
      <c r="E73" s="159" t="b">
        <v>1</v>
      </c>
      <c r="F73" s="83">
        <v>0.3541666666666667</v>
      </c>
      <c r="G73" s="92" t="b">
        <v>1</v>
      </c>
      <c r="H73" s="85" t="s">
        <v>1240</v>
      </c>
      <c r="I73" s="103" t="s">
        <v>1218</v>
      </c>
      <c r="J73" s="84" t="s">
        <v>1238</v>
      </c>
      <c r="K73" s="88"/>
      <c r="L73" s="84"/>
      <c r="M73" s="81" t="str">
        <f>IF(B73&gt;1,VLOOKUP(B73,DB!$D$4:$F$800,3,0),"")</f>
        <v>PREMI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886</v>
      </c>
      <c r="C74" s="71" t="str">
        <f>IF(B74&gt;1,VLOOKUP(B74,DB!$D$4:$E$800,2,0),"")</f>
        <v>B 733</v>
      </c>
      <c r="D74" s="72">
        <v>0.40902777777777777</v>
      </c>
      <c r="E74" s="160" t="b">
        <v>1</v>
      </c>
      <c r="F74" s="73">
        <v>0.5847222222222223</v>
      </c>
      <c r="G74" s="94" t="b">
        <v>1</v>
      </c>
      <c r="H74" s="75" t="s">
        <v>1252</v>
      </c>
      <c r="I74" s="76" t="str">
        <f>IF(K74&gt;1,VLOOKUP(K74,DB!$A$4:$B$500,2,0),"")</f>
        <v>WAGG</v>
      </c>
      <c r="J74" s="77" t="str">
        <f>IF(L74&gt;1,VLOOKUP(L74,DB!$A$4:$B$500,2,0),"")</f>
        <v>WIKK</v>
      </c>
      <c r="K74" s="78" t="s">
        <v>344</v>
      </c>
      <c r="L74" s="74" t="s">
        <v>348</v>
      </c>
      <c r="M74" s="71" t="str">
        <f>IF(B74&gt;1,VLOOKUP(B74,DB!$D$4:$F$800,3,0),"")</f>
        <v>TRIGANA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189</v>
      </c>
      <c r="C75" s="81" t="str">
        <f>IF(B75&gt;1,VLOOKUP(B75,DB!$D$4:$E$800,2,0),"")</f>
        <v>A 320</v>
      </c>
      <c r="D75" s="82">
        <v>0.43194444444444446</v>
      </c>
      <c r="E75" s="159" t="b">
        <v>1</v>
      </c>
      <c r="F75" s="83">
        <v>0.4583333333333333</v>
      </c>
      <c r="G75" s="92" t="b">
        <v>1</v>
      </c>
      <c r="H75" s="85" t="s">
        <v>1247</v>
      </c>
      <c r="I75" s="86" t="str">
        <f>IF(K75&gt;1,VLOOKUP(K75,DB!$A$4:$B$500,2,0),"")</f>
        <v>WIPP</v>
      </c>
      <c r="J75" s="87" t="str">
        <f>IF(L75&gt;1,VLOOKUP(L75,DB!$A$4:$B$500,2,0),"")</f>
        <v>WAHQ</v>
      </c>
      <c r="K75" s="88" t="s">
        <v>190</v>
      </c>
      <c r="L75" s="84" t="s">
        <v>264</v>
      </c>
      <c r="M75" s="81" t="str">
        <f>IF(B75&gt;1,VLOOKUP(B75,DB!$D$4:$F$800,3,0),"")</f>
        <v>BATIK AIR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292</v>
      </c>
      <c r="C76" s="71" t="str">
        <f>IF(B76&gt;1,VLOOKUP(B76,DB!$D$4:$E$800,2,0),"")</f>
        <v>A 320</v>
      </c>
      <c r="D76" s="72">
        <v>0.4236111111111111</v>
      </c>
      <c r="E76" s="160" t="b">
        <v>1</v>
      </c>
      <c r="F76" s="73">
        <v>0.4652777777777778</v>
      </c>
      <c r="G76" s="94" t="b">
        <v>1</v>
      </c>
      <c r="H76" s="75" t="s">
        <v>1246</v>
      </c>
      <c r="I76" s="76" t="str">
        <f>IF(K76&gt;1,VLOOKUP(K76,DB!$A$4:$B$500,2,0),"")</f>
        <v>WARA</v>
      </c>
      <c r="J76" s="77" t="str">
        <f>IF(L76&gt;1,VLOOKUP(L76,DB!$A$4:$B$500,2,0),"")</f>
        <v>WARA</v>
      </c>
      <c r="K76" s="78" t="s">
        <v>295</v>
      </c>
      <c r="L76" s="74" t="s">
        <v>302</v>
      </c>
      <c r="M76" s="71" t="str">
        <f>IF(B76&gt;1,VLOOKUP(B76,DB!$D$4:$F$800,3,0),"")</f>
        <v>BATIK AIR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762</v>
      </c>
      <c r="C77" s="81" t="str">
        <f>IF(B77&gt;1,VLOOKUP(B77,DB!$D$4:$E$800,2,0),"")</f>
        <v>G IV</v>
      </c>
      <c r="D77" s="82">
        <v>0.38958333333333334</v>
      </c>
      <c r="E77" s="159" t="b">
        <v>1</v>
      </c>
      <c r="F77" s="83">
        <v>0.49930555555555556</v>
      </c>
      <c r="G77" s="92" t="b">
        <v>1</v>
      </c>
      <c r="H77" s="85" t="s">
        <v>1232</v>
      </c>
      <c r="I77" s="103" t="s">
        <v>1224</v>
      </c>
      <c r="J77" s="84" t="s">
        <v>1266</v>
      </c>
      <c r="K77" s="88"/>
      <c r="L77" s="84"/>
      <c r="M77" s="81" t="str">
        <f>IF(B77&gt;1,VLOOKUP(B77,DB!$D$4:$F$800,3,0),"")</f>
        <v>JIP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801</v>
      </c>
      <c r="C78" s="71" t="str">
        <f>IF(B78&gt;1,VLOOKUP(B78,DB!$D$4:$E$800,2,0),"")</f>
        <v>G 7500</v>
      </c>
      <c r="D78" s="72">
        <v>0.39861111111111114</v>
      </c>
      <c r="E78" s="160" t="b">
        <v>1</v>
      </c>
      <c r="F78" s="73">
        <v>0.46041666666666664</v>
      </c>
      <c r="G78" s="94" t="b">
        <v>1</v>
      </c>
      <c r="H78" s="75" t="s">
        <v>1216</v>
      </c>
      <c r="I78" s="112" t="s">
        <v>1218</v>
      </c>
      <c r="J78" s="74" t="s">
        <v>1258</v>
      </c>
      <c r="K78" s="78"/>
      <c r="L78" s="74"/>
      <c r="M78" s="71" t="str">
        <f>IF(B78&gt;1,VLOOKUP(B78,DB!$D$4:$F$800,3,0),"")</f>
        <v>PREMI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743</v>
      </c>
      <c r="C79" s="81" t="str">
        <f>IF(B79&gt;1,VLOOKUP(B79,DB!$D$4:$E$800,2,0),"")</f>
        <v>B 733</v>
      </c>
      <c r="D79" s="82">
        <v>0.4354166666666667</v>
      </c>
      <c r="E79" s="159" t="b">
        <v>1</v>
      </c>
      <c r="F79" s="83">
        <v>0.4708333333333333</v>
      </c>
      <c r="G79" s="92" t="b">
        <v>1</v>
      </c>
      <c r="H79" s="85" t="s">
        <v>1253</v>
      </c>
      <c r="I79" s="103" t="s">
        <v>26</v>
      </c>
      <c r="J79" s="84" t="s">
        <v>458</v>
      </c>
      <c r="K79" s="88"/>
      <c r="L79" s="84"/>
      <c r="M79" s="81" t="str">
        <f>IF(B79&gt;1,VLOOKUP(B79,DB!$D$4:$F$800,3,0),"")</f>
        <v>JAYAWIJAYA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804</v>
      </c>
      <c r="C80" s="71" t="str">
        <f>IF(B80&gt;1,VLOOKUP(B80,DB!$D$4:$E$800,2,0),"")</f>
        <v>AW 139</v>
      </c>
      <c r="D80" s="72">
        <v>0.4395833333333333</v>
      </c>
      <c r="E80" s="160" t="b">
        <v>1</v>
      </c>
      <c r="F80" s="73">
        <v>0.44166666666666665</v>
      </c>
      <c r="G80" s="94" t="b">
        <v>1</v>
      </c>
      <c r="H80" s="75" t="s">
        <v>1250</v>
      </c>
      <c r="I80" s="112" t="s">
        <v>1382</v>
      </c>
      <c r="J80" s="74" t="s">
        <v>1218</v>
      </c>
      <c r="K80" s="78"/>
      <c r="L80" s="74"/>
      <c r="M80" s="71" t="str">
        <f>IF(B80&gt;1,VLOOKUP(B80,DB!$D$4:$F$800,3,0),"")</f>
        <v>PREMI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968</v>
      </c>
      <c r="C81" s="81" t="str">
        <f>IF(B81&gt;1,VLOOKUP(B81,DB!$D$4:$E$800,2,0),"")</f>
        <v>HK 850</v>
      </c>
      <c r="D81" s="82">
        <v>0.39444444444444443</v>
      </c>
      <c r="E81" s="159" t="b">
        <v>1</v>
      </c>
      <c r="F81" s="83">
        <v>0.5013888888888889</v>
      </c>
      <c r="G81" s="92" t="b">
        <v>1</v>
      </c>
      <c r="H81" s="85" t="s">
        <v>1254</v>
      </c>
      <c r="I81" s="103" t="s">
        <v>1215</v>
      </c>
      <c r="J81" s="84" t="s">
        <v>33</v>
      </c>
      <c r="K81" s="88"/>
      <c r="L81" s="84"/>
      <c r="M81" s="81" t="str">
        <f>IF(B81&gt;1,VLOOKUP(B81,DB!$D$4:$F$800,3,0),"")</f>
        <v/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745</v>
      </c>
      <c r="C82" s="71" t="str">
        <f>IF(B82&gt;1,VLOOKUP(B82,DB!$D$4:$E$800,2,0),"")</f>
        <v>G IV</v>
      </c>
      <c r="D82" s="72">
        <v>0.475</v>
      </c>
      <c r="E82" s="160" t="b">
        <v>1</v>
      </c>
      <c r="F82" s="73">
        <v>0.5097222222222222</v>
      </c>
      <c r="G82" s="94" t="b">
        <v>1</v>
      </c>
      <c r="H82" s="75" t="s">
        <v>1249</v>
      </c>
      <c r="I82" s="112" t="s">
        <v>82</v>
      </c>
      <c r="J82" s="74" t="s">
        <v>1242</v>
      </c>
      <c r="K82" s="78"/>
      <c r="L82" s="74"/>
      <c r="M82" s="71" t="str">
        <f>IF(B82&gt;1,VLOOKUP(B82,DB!$D$4:$F$800,3,0),"")</f>
        <v>JETSET</v>
      </c>
      <c r="N82" s="114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763</v>
      </c>
      <c r="C83" s="81" t="str">
        <f>IF(B83&gt;1,VLOOKUP(B83,DB!$D$4:$E$800,2,0),"")</f>
        <v>ATR 72</v>
      </c>
      <c r="D83" s="82">
        <v>0.48333333333333334</v>
      </c>
      <c r="E83" s="159" t="b">
        <v>1</v>
      </c>
      <c r="F83" s="83">
        <v>0.5375</v>
      </c>
      <c r="G83" s="92" t="b">
        <v>1</v>
      </c>
      <c r="H83" s="85" t="s">
        <v>1229</v>
      </c>
      <c r="I83" s="86" t="str">
        <f>IF(K83&gt;1,VLOOKUP(K83,DB!$A$4:$B$500,2,0),"")</f>
        <v>WIDM</v>
      </c>
      <c r="J83" s="84" t="s">
        <v>1243</v>
      </c>
      <c r="K83" s="88" t="s">
        <v>473</v>
      </c>
      <c r="L83" s="84"/>
      <c r="M83" s="81" t="str">
        <f>IF(B83&gt;1,VLOOKUP(B83,DB!$D$4:$F$800,3,0),"")</f>
        <v>PELITA</v>
      </c>
      <c r="N83" s="96"/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383</v>
      </c>
      <c r="C84" s="71" t="str">
        <f>IF(B84&gt;1,VLOOKUP(B84,DB!$D$4:$E$800,2,0),"")</f>
        <v>A 320</v>
      </c>
      <c r="D84" s="72">
        <v>0.4930555555555556</v>
      </c>
      <c r="E84" s="160" t="b">
        <v>1</v>
      </c>
      <c r="F84" s="73">
        <v>0.5256944444444445</v>
      </c>
      <c r="G84" s="94" t="b">
        <v>1</v>
      </c>
      <c r="H84" s="75" t="s">
        <v>1247</v>
      </c>
      <c r="I84" s="76" t="str">
        <f>IF(K84&gt;1,VLOOKUP(K84,DB!$A$4:$B$500,2,0),"")</f>
        <v>WIMN</v>
      </c>
      <c r="J84" s="77" t="str">
        <f>IF(L84&gt;1,VLOOKUP(L84,DB!$A$4:$B$500,2,0),"")</f>
        <v>WARA</v>
      </c>
      <c r="K84" s="78" t="s">
        <v>497</v>
      </c>
      <c r="L84" s="74" t="s">
        <v>555</v>
      </c>
      <c r="M84" s="71" t="str">
        <f>IF(B84&gt;1,VLOOKUP(B84,DB!$D$4:$F$800,3,0),"")</f>
        <v>CITILINK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640</v>
      </c>
      <c r="C85" s="81" t="str">
        <f>IF(B85&gt;1,VLOOKUP(B85,DB!$D$4:$E$800,2,0),"")</f>
        <v>B 738</v>
      </c>
      <c r="D85" s="82">
        <v>0.5027777777777778</v>
      </c>
      <c r="E85" s="159" t="b">
        <v>1</v>
      </c>
      <c r="F85" s="83">
        <v>0.54375</v>
      </c>
      <c r="G85" s="92" t="b">
        <v>1</v>
      </c>
      <c r="H85" s="85" t="s">
        <v>1248</v>
      </c>
      <c r="I85" s="86" t="str">
        <f>IF(K85&gt;1,VLOOKUP(K85,DB!$A$4:$B$500,2,0),"")</f>
        <v>WIMM</v>
      </c>
      <c r="J85" s="87" t="str">
        <f>IF(L85&gt;1,VLOOKUP(L85,DB!$A$4:$B$500,2,0),"")</f>
        <v>WARR</v>
      </c>
      <c r="K85" s="88" t="s">
        <v>79</v>
      </c>
      <c r="L85" s="84" t="s">
        <v>81</v>
      </c>
      <c r="M85" s="81" t="str">
        <f>IF(B85&gt;1,VLOOKUP(B85,DB!$D$4:$F$800,3,0),"")</f>
        <v>GARUDA</v>
      </c>
      <c r="N85" s="89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309</v>
      </c>
      <c r="C86" s="71" t="str">
        <f>IF(B86&gt;1,VLOOKUP(B86,DB!$D$4:$E$800,2,0),"")</f>
        <v>A 320</v>
      </c>
      <c r="D86" s="72">
        <v>0.48680555555555555</v>
      </c>
      <c r="E86" s="160" t="b">
        <v>1</v>
      </c>
      <c r="F86" s="73">
        <v>0.5236111111111111</v>
      </c>
      <c r="G86" s="94" t="b">
        <v>1</v>
      </c>
      <c r="H86" s="75" t="s">
        <v>1236</v>
      </c>
      <c r="I86" s="76" t="str">
        <f>IF(K86&gt;1,VLOOKUP(K86,DB!$A$4:$B$500,2,0),"")</f>
        <v>WAHI</v>
      </c>
      <c r="J86" s="77" t="str">
        <f>IF(L86&gt;1,VLOOKUP(L86,DB!$A$4:$B$500,2,0),"")</f>
        <v>WARR</v>
      </c>
      <c r="K86" s="78" t="s">
        <v>278</v>
      </c>
      <c r="L86" s="74" t="s">
        <v>247</v>
      </c>
      <c r="M86" s="71" t="str">
        <f>IF(B86&gt;1,VLOOKUP(B86,DB!$D$4:$F$800,3,0),"")</f>
        <v>BATIK AIR</v>
      </c>
      <c r="N86" s="13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307</v>
      </c>
      <c r="C87" s="81" t="str">
        <f>IF(B87&gt;1,VLOOKUP(B87,DB!$D$4:$E$800,2,0),"")</f>
        <v>A 320</v>
      </c>
      <c r="D87" s="82">
        <v>0.5013888888888889</v>
      </c>
      <c r="E87" s="159" t="b">
        <v>1</v>
      </c>
      <c r="F87" s="83">
        <v>0.5402777777777777</v>
      </c>
      <c r="G87" s="92" t="b">
        <v>1</v>
      </c>
      <c r="H87" s="85" t="s">
        <v>1232</v>
      </c>
      <c r="I87" s="86" t="str">
        <f>IF(K87&gt;1,VLOOKUP(K87,DB!$A$4:$B$500,2,0),"")</f>
        <v>WAHQ</v>
      </c>
      <c r="J87" s="87" t="str">
        <f>IF(L87&gt;1,VLOOKUP(L87,DB!$A$4:$B$500,2,0),"")</f>
        <v>WAHI</v>
      </c>
      <c r="K87" s="88" t="s">
        <v>178</v>
      </c>
      <c r="L87" s="84" t="s">
        <v>276</v>
      </c>
      <c r="M87" s="81" t="str">
        <f>IF(B87&gt;1,VLOOKUP(B87,DB!$D$4:$F$800,3,0),"")</f>
        <v>BATIK AIR</v>
      </c>
      <c r="N87" s="137" t="s">
        <v>1420</v>
      </c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313</v>
      </c>
      <c r="C88" s="71" t="str">
        <f>IF(B88&gt;1,VLOOKUP(B88,DB!$D$4:$E$800,2,0),"")</f>
        <v>A 320</v>
      </c>
      <c r="D88" s="106">
        <v>0.5083333333333333</v>
      </c>
      <c r="E88" s="161" t="b">
        <v>1</v>
      </c>
      <c r="F88" s="108">
        <v>0.5375</v>
      </c>
      <c r="G88" s="109" t="b">
        <v>1</v>
      </c>
      <c r="H88" s="110" t="s">
        <v>1246</v>
      </c>
      <c r="I88" s="76" t="str">
        <f>IF(K88&gt;1,VLOOKUP(K88,DB!$A$4:$B$500,2,0),"")</f>
        <v>WARR</v>
      </c>
      <c r="J88" s="77" t="str">
        <f>IF(L88&gt;1,VLOOKUP(L88,DB!$A$4:$B$500,2,0),"")</f>
        <v>WIPP</v>
      </c>
      <c r="K88" s="111" t="s">
        <v>249</v>
      </c>
      <c r="L88" s="102" t="s">
        <v>183</v>
      </c>
      <c r="M88" s="71" t="str">
        <f>IF(B88&gt;1,VLOOKUP(B88,DB!$D$4:$F$800,3,0),"")</f>
        <v>BATIK AIR</v>
      </c>
      <c r="N88" s="115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40</v>
      </c>
      <c r="C89" s="81" t="str">
        <f>IF(B89&gt;1,VLOOKUP(B89,DB!$D$4:$E$800,2,0),"")</f>
        <v>B 734</v>
      </c>
      <c r="D89" s="82">
        <v>0.50625</v>
      </c>
      <c r="E89" s="159" t="b">
        <v>1</v>
      </c>
      <c r="F89" s="83">
        <v>0.6444444444444445</v>
      </c>
      <c r="G89" s="92" t="b">
        <v>1</v>
      </c>
      <c r="H89" s="85" t="s">
        <v>1251</v>
      </c>
      <c r="I89" s="86" t="str">
        <f>IF(K89&gt;1,VLOOKUP(K89,DB!$A$4:$B$500,2,0),"")</f>
        <v>WAMM</v>
      </c>
      <c r="J89" s="87" t="str">
        <f>IF(L89&gt;1,VLOOKUP(L89,DB!$A$4:$B$500,2,0),"")</f>
        <v>WIOO</v>
      </c>
      <c r="K89" s="88" t="s">
        <v>25</v>
      </c>
      <c r="L89" s="84" t="s">
        <v>51</v>
      </c>
      <c r="M89" s="81" t="str">
        <f>IF(B89&gt;1,VLOOKUP(B89,DB!$D$4:$F$800,3,0),"")</f>
        <v>B. B. N.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828</v>
      </c>
      <c r="C90" s="71" t="str">
        <f>IF(B90&gt;1,VLOOKUP(B90,DB!$D$4:$E$800,2,0),"")</f>
        <v>C 208</v>
      </c>
      <c r="D90" s="72">
        <v>0.49722222222222223</v>
      </c>
      <c r="E90" s="160" t="b">
        <v>1</v>
      </c>
      <c r="F90" s="73">
        <v>0.5243055555555556</v>
      </c>
      <c r="G90" s="94" t="b">
        <v>1</v>
      </c>
      <c r="H90" s="75" t="s">
        <v>1225</v>
      </c>
      <c r="I90" s="112" t="s">
        <v>664</v>
      </c>
      <c r="J90" s="74" t="s">
        <v>664</v>
      </c>
      <c r="K90" s="78"/>
      <c r="L90" s="74"/>
      <c r="M90" s="71" t="str">
        <f>IF(B90&gt;1,VLOOKUP(B90,DB!$D$4:$F$800,3,0),"")</f>
        <v>SUSI AIR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305</v>
      </c>
      <c r="C91" s="81" t="str">
        <f>IF(B91&gt;1,VLOOKUP(B91,DB!$D$4:$E$800,2,0),"")</f>
        <v>A 320</v>
      </c>
      <c r="D91" s="82">
        <v>0.51875</v>
      </c>
      <c r="E91" s="159" t="b">
        <v>1</v>
      </c>
      <c r="F91" s="83">
        <v>0.5520833333333334</v>
      </c>
      <c r="G91" s="92" t="b">
        <v>1</v>
      </c>
      <c r="H91" s="85" t="s">
        <v>1255</v>
      </c>
      <c r="I91" s="86" t="str">
        <f>IF(K91&gt;1,VLOOKUP(K91,DB!$A$4:$B$500,2,0),"")</f>
        <v>WAHS</v>
      </c>
      <c r="J91" s="87" t="str">
        <f>IF(L91&gt;1,VLOOKUP(L91,DB!$A$4:$B$500,2,0),"")</f>
        <v>WIMM</v>
      </c>
      <c r="K91" s="88" t="s">
        <v>287</v>
      </c>
      <c r="L91" s="84" t="s">
        <v>172</v>
      </c>
      <c r="M91" s="81" t="str">
        <f>IF(B91&gt;1,VLOOKUP(B91,DB!$D$4:$F$800,3,0),"")</f>
        <v>BATIK AIR</v>
      </c>
      <c r="N91" s="96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510</v>
      </c>
      <c r="C92" s="71" t="str">
        <f>IF(B92&gt;1,VLOOKUP(B92,DB!$D$4:$E$800,2,0),"")</f>
        <v>ATR 72</v>
      </c>
      <c r="D92" s="72">
        <v>0.5409722222222222</v>
      </c>
      <c r="E92" s="160" t="b">
        <v>1</v>
      </c>
      <c r="F92" s="73">
        <v>0.5604166666666667</v>
      </c>
      <c r="G92" s="94" t="b">
        <v>1</v>
      </c>
      <c r="H92" s="75" t="s">
        <v>1225</v>
      </c>
      <c r="I92" s="76" t="str">
        <f>IF(K92&gt;1,VLOOKUP(K92,DB!$A$4:$B$500,2,0),"")</f>
        <v>WAHH</v>
      </c>
      <c r="J92" s="77" t="str">
        <f>IF(L92&gt;1,VLOOKUP(L92,DB!$A$4:$B$500,2,0),"")</f>
        <v>WAHH</v>
      </c>
      <c r="K92" s="78" t="s">
        <v>597</v>
      </c>
      <c r="L92" s="74" t="s">
        <v>595</v>
      </c>
      <c r="M92" s="71" t="str">
        <f>IF(B92&gt;1,VLOOKUP(B92,DB!$D$4:$F$800,3,0),"")</f>
        <v>CITILINK</v>
      </c>
      <c r="N92" s="79"/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745</v>
      </c>
      <c r="C93" s="81" t="str">
        <f>IF(B93&gt;1,VLOOKUP(B93,DB!$D$4:$E$800,2,0),"")</f>
        <v>G IV</v>
      </c>
      <c r="D93" s="82">
        <v>0.5111111111111111</v>
      </c>
      <c r="E93" s="159" t="b">
        <v>1</v>
      </c>
      <c r="F93" s="83"/>
      <c r="G93" s="92" t="b">
        <v>0</v>
      </c>
      <c r="H93" s="85" t="s">
        <v>1242</v>
      </c>
      <c r="I93" s="103" t="s">
        <v>1249</v>
      </c>
      <c r="J93" s="87" t="str">
        <f>IF(L93&gt;1,VLOOKUP(L93,DB!$A$4:$B$500,2,0),"")</f>
        <v/>
      </c>
      <c r="K93" s="88"/>
      <c r="L93" s="84"/>
      <c r="M93" s="81" t="str">
        <f>IF(B93&gt;1,VLOOKUP(B93,DB!$D$4:$F$800,3,0),"")</f>
        <v>JETSET</v>
      </c>
      <c r="N93" s="96"/>
      <c r="O93" s="84" t="str">
        <f t="shared" si="1"/>
        <v>RON</v>
      </c>
      <c r="Q93" s="1" t="str">
        <f t="shared" si="2"/>
        <v>RE02</v>
      </c>
      <c r="R93" s="1" t="str">
        <f t="shared" si="3"/>
        <v>RON</v>
      </c>
      <c r="S93" s="1" t="str">
        <f t="shared" si="4"/>
        <v>G IV</v>
      </c>
      <c r="T93" s="1" t="str">
        <f t="shared" si="5"/>
        <v>PK-BON</v>
      </c>
      <c r="U93" s="1" t="str">
        <f t="shared" si="6"/>
        <v>JETSET</v>
      </c>
    </row>
    <row r="94" ht="15.75" customHeight="1">
      <c r="A94" s="71">
        <v>77.0</v>
      </c>
      <c r="B94" s="71" t="s">
        <v>34</v>
      </c>
      <c r="C94" s="71" t="str">
        <f>IF(B94&gt;1,VLOOKUP(B94,DB!$D$4:$E$800,2,0),"")</f>
        <v>B 733</v>
      </c>
      <c r="D94" s="72">
        <v>0.5541666666666667</v>
      </c>
      <c r="E94" s="160" t="b">
        <v>1</v>
      </c>
      <c r="F94" s="73">
        <v>0.6513888888888889</v>
      </c>
      <c r="G94" s="94" t="b">
        <v>1</v>
      </c>
      <c r="H94" s="75" t="s">
        <v>1254</v>
      </c>
      <c r="I94" s="112" t="s">
        <v>33</v>
      </c>
      <c r="J94" s="74" t="s">
        <v>61</v>
      </c>
      <c r="K94" s="78"/>
      <c r="L94" s="74"/>
      <c r="M94" s="71" t="str">
        <f>IF(B94&gt;1,VLOOKUP(B94,DB!$D$4:$F$800,3,0),"")</f>
        <v>AIRNESIA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109</v>
      </c>
      <c r="C95" s="81" t="str">
        <f>IF(B95&gt;1,VLOOKUP(B95,DB!$D$4:$E$800,2,0),"")</f>
        <v>A 320</v>
      </c>
      <c r="D95" s="82">
        <v>0.5506944444444445</v>
      </c>
      <c r="E95" s="159" t="b">
        <v>1</v>
      </c>
      <c r="F95" s="83">
        <v>0.5819444444444445</v>
      </c>
      <c r="G95" s="92" t="b">
        <v>1</v>
      </c>
      <c r="H95" s="85" t="s">
        <v>1246</v>
      </c>
      <c r="I95" s="86" t="str">
        <f>IF(K95&gt;1,VLOOKUP(K95,DB!$A$4:$B$500,2,0),"")</f>
        <v>WARR</v>
      </c>
      <c r="J95" s="87" t="str">
        <f>IF(L95&gt;1,VLOOKUP(L95,DB!$A$4:$B$500,2,0),"")</f>
        <v>WARR</v>
      </c>
      <c r="K95" s="88" t="s">
        <v>257</v>
      </c>
      <c r="L95" s="84" t="s">
        <v>229</v>
      </c>
      <c r="M95" s="81" t="str">
        <f>IF(B95&gt;1,VLOOKUP(B95,DB!$D$4:$F$800,3,0),"")</f>
        <v>BATIK AIR</v>
      </c>
      <c r="N95" s="96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540</v>
      </c>
      <c r="C96" s="71" t="str">
        <f>IF(B96&gt;1,VLOOKUP(B96,DB!$D$4:$E$800,2,0),"")</f>
        <v>ATR 72</v>
      </c>
      <c r="D96" s="72">
        <v>0.5701388888888889</v>
      </c>
      <c r="E96" s="160" t="b">
        <v>1</v>
      </c>
      <c r="F96" s="73">
        <v>0.5909722222222222</v>
      </c>
      <c r="G96" s="94" t="b">
        <v>1</v>
      </c>
      <c r="H96" s="75" t="s">
        <v>1247</v>
      </c>
      <c r="I96" s="76" t="str">
        <f>IF(K96&gt;1,VLOOKUP(K96,DB!$A$4:$B$500,2,0),"")</f>
        <v>WAHH</v>
      </c>
      <c r="J96" s="77" t="str">
        <f>IF(L96&gt;1,VLOOKUP(L96,DB!$A$4:$B$500,2,0),"")</f>
        <v>WAHH</v>
      </c>
      <c r="K96" s="78" t="s">
        <v>484</v>
      </c>
      <c r="L96" s="74" t="s">
        <v>486</v>
      </c>
      <c r="M96" s="71" t="str">
        <f>IF(B96&gt;1,VLOOKUP(B96,DB!$D$4:$F$800,3,0),"")</f>
        <v>FLY JAYA</v>
      </c>
      <c r="N96" s="79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311</v>
      </c>
      <c r="C97" s="81" t="str">
        <f>IF(B97&gt;1,VLOOKUP(B97,DB!$D$4:$E$800,2,0),"")</f>
        <v>A 320</v>
      </c>
      <c r="D97" s="82">
        <v>0.5777777777777777</v>
      </c>
      <c r="E97" s="159" t="b">
        <v>1</v>
      </c>
      <c r="F97" s="83">
        <v>0.6159722222222223</v>
      </c>
      <c r="G97" s="92" t="b">
        <v>1</v>
      </c>
      <c r="H97" s="85" t="s">
        <v>1250</v>
      </c>
      <c r="I97" s="86" t="str">
        <f>IF(K97&gt;1,VLOOKUP(K97,DB!$A$4:$B$500,2,0),"")</f>
        <v>WADD</v>
      </c>
      <c r="J97" s="87" t="str">
        <f>IF(L97&gt;1,VLOOKUP(L97,DB!$A$4:$B$500,2,0),"")</f>
        <v>WIEE</v>
      </c>
      <c r="K97" s="88" t="s">
        <v>221</v>
      </c>
      <c r="L97" s="84" t="s">
        <v>215</v>
      </c>
      <c r="M97" s="81" t="str">
        <f>IF(B97&gt;1,VLOOKUP(B97,DB!$D$4:$F$800,3,0),"")</f>
        <v>BATIK AIR</v>
      </c>
      <c r="N97" s="137" t="s">
        <v>1421</v>
      </c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763</v>
      </c>
      <c r="C98" s="71" t="str">
        <f>IF(B98&gt;1,VLOOKUP(B98,DB!$D$4:$E$800,2,0),"")</f>
        <v>ATR 72</v>
      </c>
      <c r="D98" s="72">
        <v>0.5402777777777777</v>
      </c>
      <c r="E98" s="160" t="b">
        <v>1</v>
      </c>
      <c r="F98" s="73">
        <v>0.8958333333333334</v>
      </c>
      <c r="G98" s="94" t="b">
        <v>1</v>
      </c>
      <c r="H98" s="75" t="s">
        <v>1243</v>
      </c>
      <c r="I98" s="112" t="s">
        <v>1246</v>
      </c>
      <c r="J98" s="74" t="s">
        <v>1229</v>
      </c>
      <c r="K98" s="78"/>
      <c r="L98" s="74"/>
      <c r="M98" s="71" t="str">
        <f>IF(B98&gt;1,VLOOKUP(B98,DB!$D$4:$F$800,3,0),"")</f>
        <v>PELITA</v>
      </c>
      <c r="N98" s="13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189</v>
      </c>
      <c r="C99" s="81" t="str">
        <f>IF(B99&gt;1,VLOOKUP(B99,DB!$D$4:$E$800,2,0),"")</f>
        <v>A 320</v>
      </c>
      <c r="D99" s="82">
        <v>0.5805555555555556</v>
      </c>
      <c r="E99" s="159" t="b">
        <v>1</v>
      </c>
      <c r="F99" s="83">
        <v>0.6131944444444445</v>
      </c>
      <c r="G99" s="92" t="b">
        <v>1</v>
      </c>
      <c r="H99" s="85" t="s">
        <v>1232</v>
      </c>
      <c r="I99" s="86" t="str">
        <f>IF(K99&gt;1,VLOOKUP(K99,DB!$A$4:$B$500,2,0),"")</f>
        <v>WAHQ</v>
      </c>
      <c r="J99" s="87" t="str">
        <f>IF(L99&gt;1,VLOOKUP(L99,DB!$A$4:$B$500,2,0),"")</f>
        <v>WAHS</v>
      </c>
      <c r="K99" s="88" t="s">
        <v>266</v>
      </c>
      <c r="L99" s="84" t="s">
        <v>293</v>
      </c>
      <c r="M99" s="81" t="str">
        <f>IF(B99&gt;1,VLOOKUP(B99,DB!$D$4:$F$800,3,0),"")</f>
        <v>BATIK AIR</v>
      </c>
      <c r="N99" s="89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292</v>
      </c>
      <c r="C100" s="71" t="str">
        <f>IF(B100&gt;1,VLOOKUP(B100,DB!$D$4:$E$800,2,0),"")</f>
        <v>A 320</v>
      </c>
      <c r="D100" s="72">
        <v>0.6076388888888888</v>
      </c>
      <c r="E100" s="160" t="b">
        <v>1</v>
      </c>
      <c r="F100" s="73">
        <v>0.6520833333333333</v>
      </c>
      <c r="G100" s="94" t="b">
        <v>1</v>
      </c>
      <c r="H100" s="75" t="s">
        <v>1229</v>
      </c>
      <c r="I100" s="76" t="str">
        <f>IF(K100&gt;1,VLOOKUP(K100,DB!$A$4:$B$500,2,0),"")</f>
        <v>WARA</v>
      </c>
      <c r="J100" s="77" t="str">
        <f>IF(L100&gt;1,VLOOKUP(L100,DB!$A$4:$B$500,2,0),"")</f>
        <v>WADD</v>
      </c>
      <c r="K100" s="78" t="s">
        <v>300</v>
      </c>
      <c r="L100" s="74" t="s">
        <v>227</v>
      </c>
      <c r="M100" s="71" t="str">
        <f>IF(B100&gt;1,VLOOKUP(B100,DB!$D$4:$F$800,3,0),"")</f>
        <v>BATIK AIR</v>
      </c>
      <c r="N100" s="79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1156</v>
      </c>
      <c r="C101" s="81" t="str">
        <f>IF(B101&gt;1,VLOOKUP(B101,DB!$D$4:$E$800,2,0),"")</f>
        <v>G IV</v>
      </c>
      <c r="D101" s="82">
        <v>0.5895833333333333</v>
      </c>
      <c r="E101" s="159" t="b">
        <v>1</v>
      </c>
      <c r="F101" s="83">
        <v>0.6604166666666667</v>
      </c>
      <c r="G101" s="92" t="b">
        <v>1</v>
      </c>
      <c r="H101" s="85" t="s">
        <v>1249</v>
      </c>
      <c r="I101" s="103" t="s">
        <v>1226</v>
      </c>
      <c r="J101" s="84" t="s">
        <v>1307</v>
      </c>
      <c r="K101" s="88"/>
      <c r="L101" s="84"/>
      <c r="M101" s="81" t="str">
        <f>IF(B101&gt;1,VLOOKUP(B101,DB!$D$4:$F$800,3,0),"")</f>
        <v/>
      </c>
      <c r="N101" s="89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307</v>
      </c>
      <c r="C102" s="71" t="str">
        <f>IF(B102&gt;1,VLOOKUP(B102,DB!$D$4:$E$800,2,0),"")</f>
        <v>A 320</v>
      </c>
      <c r="D102" s="72">
        <v>0.6451388888888889</v>
      </c>
      <c r="E102" s="160" t="b">
        <v>1</v>
      </c>
      <c r="F102" s="73">
        <v>0.6763888888888889</v>
      </c>
      <c r="G102" s="94" t="b">
        <v>1</v>
      </c>
      <c r="H102" s="75" t="s">
        <v>1246</v>
      </c>
      <c r="I102" s="76" t="str">
        <f>IF(K102&gt;1,VLOOKUP(K102,DB!$A$4:$B$500,2,0),"")</f>
        <v>WAHI</v>
      </c>
      <c r="J102" s="77" t="str">
        <f>IF(L102&gt;1,VLOOKUP(L102,DB!$A$4:$B$500,2,0),"")</f>
        <v>WIPP</v>
      </c>
      <c r="K102" s="78" t="s">
        <v>274</v>
      </c>
      <c r="L102" s="74" t="s">
        <v>198</v>
      </c>
      <c r="M102" s="71" t="str">
        <f>IF(B102&gt;1,VLOOKUP(B102,DB!$D$4:$F$800,3,0),"")</f>
        <v>BATIK AIR</v>
      </c>
      <c r="N102" s="13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383</v>
      </c>
      <c r="C103" s="81" t="str">
        <f>IF(B103&gt;1,VLOOKUP(B103,DB!$D$4:$E$800,2,0),"")</f>
        <v>A 320</v>
      </c>
      <c r="D103" s="82">
        <v>0.68125</v>
      </c>
      <c r="E103" s="159" t="b">
        <v>1</v>
      </c>
      <c r="F103" s="83">
        <v>0.70625</v>
      </c>
      <c r="G103" s="92" t="b">
        <v>1</v>
      </c>
      <c r="H103" s="85" t="s">
        <v>1247</v>
      </c>
      <c r="I103" s="86" t="str">
        <f>IF(K103&gt;1,VLOOKUP(K103,DB!$A$4:$B$500,2,0),"")</f>
        <v>WARA</v>
      </c>
      <c r="J103" s="87" t="str">
        <f>IF(L103&gt;1,VLOOKUP(L103,DB!$A$4:$B$500,2,0),"")</f>
        <v>WARR</v>
      </c>
      <c r="K103" s="88" t="s">
        <v>557</v>
      </c>
      <c r="L103" s="84" t="s">
        <v>563</v>
      </c>
      <c r="M103" s="81" t="str">
        <f>IF(B103&gt;1,VLOOKUP(B103,DB!$D$4:$F$800,3,0),"")</f>
        <v>CITILINK</v>
      </c>
      <c r="N103" s="96"/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71" t="s">
        <v>313</v>
      </c>
      <c r="C104" s="71" t="str">
        <f>IF(B104&gt;1,VLOOKUP(B104,DB!$D$4:$E$800,2,0),"")</f>
        <v>A 320</v>
      </c>
      <c r="D104" s="72">
        <v>0.6833333333333333</v>
      </c>
      <c r="E104" s="160" t="b">
        <v>1</v>
      </c>
      <c r="F104" s="73">
        <v>0.7125</v>
      </c>
      <c r="G104" s="94" t="b">
        <v>1</v>
      </c>
      <c r="H104" s="75" t="s">
        <v>1255</v>
      </c>
      <c r="I104" s="76" t="str">
        <f>IF(K104&gt;1,VLOOKUP(K104,DB!$A$4:$B$500,2,0),"")</f>
        <v>WIPP</v>
      </c>
      <c r="J104" s="77" t="str">
        <f>IF(L104&gt;1,VLOOKUP(L104,DB!$A$4:$B$500,2,0),"")</f>
        <v>WARR</v>
      </c>
      <c r="K104" s="78" t="s">
        <v>186</v>
      </c>
      <c r="L104" s="74" t="s">
        <v>233</v>
      </c>
      <c r="M104" s="71" t="str">
        <f>IF(B104&gt;1,VLOOKUP(B104,DB!$D$4:$F$800,3,0),"")</f>
        <v>BATIK AIR</v>
      </c>
      <c r="N104" s="13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309</v>
      </c>
      <c r="C105" s="81" t="str">
        <f>IF(B105&gt;1,VLOOKUP(B105,DB!$D$4:$E$800,2,0),"")</f>
        <v>A 320</v>
      </c>
      <c r="D105" s="82">
        <v>0.6868055555555556</v>
      </c>
      <c r="E105" s="159" t="b">
        <v>1</v>
      </c>
      <c r="F105" s="83">
        <v>0.7145833333333333</v>
      </c>
      <c r="G105" s="92" t="b">
        <v>1</v>
      </c>
      <c r="H105" s="85" t="s">
        <v>1229</v>
      </c>
      <c r="I105" s="86" t="str">
        <f>IF(K105&gt;1,VLOOKUP(K105,DB!$A$4:$B$500,2,0),"")</f>
        <v>WARR</v>
      </c>
      <c r="J105" s="87" t="str">
        <f>IF(L105&gt;1,VLOOKUP(L105,DB!$A$4:$B$500,2,0),"")</f>
        <v>WAHI</v>
      </c>
      <c r="K105" s="88" t="s">
        <v>245</v>
      </c>
      <c r="L105" s="84" t="s">
        <v>280</v>
      </c>
      <c r="M105" s="81" t="str">
        <f>IF(B105&gt;1,VLOOKUP(B105,DB!$D$4:$F$800,3,0),"")</f>
        <v>BATIK AIR</v>
      </c>
      <c r="N105" s="96"/>
      <c r="O105" s="84" t="str">
        <f t="shared" si="1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1157</v>
      </c>
      <c r="C106" s="71" t="str">
        <f>IF(B106&gt;1,VLOOKUP(B106,DB!$D$4:$E$800,2,0),"")</f>
        <v>G V</v>
      </c>
      <c r="D106" s="72">
        <v>0.6604166666666667</v>
      </c>
      <c r="E106" s="160" t="b">
        <v>1</v>
      </c>
      <c r="F106" s="73">
        <v>0.6805555555555556</v>
      </c>
      <c r="G106" s="94" t="b">
        <v>1</v>
      </c>
      <c r="H106" s="75" t="s">
        <v>1236</v>
      </c>
      <c r="I106" s="112" t="s">
        <v>1422</v>
      </c>
      <c r="J106" s="74" t="s">
        <v>161</v>
      </c>
      <c r="K106" s="78"/>
      <c r="L106" s="74"/>
      <c r="M106" s="71" t="s">
        <v>334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828</v>
      </c>
      <c r="C107" s="81" t="str">
        <f>IF(B107&gt;1,VLOOKUP(B107,DB!$D$4:$E$800,2,0),"")</f>
        <v>C 208</v>
      </c>
      <c r="D107" s="82">
        <v>0.6333333333333333</v>
      </c>
      <c r="E107" s="159" t="b">
        <v>1</v>
      </c>
      <c r="F107" s="83">
        <v>0.6541666666666667</v>
      </c>
      <c r="G107" s="92" t="b">
        <v>1</v>
      </c>
      <c r="H107" s="85" t="s">
        <v>1256</v>
      </c>
      <c r="I107" s="86" t="str">
        <f>IF(K107&gt;1,VLOOKUP(K107,DB!$A$4:$B$500,2,0),"")</f>
        <v>WICN</v>
      </c>
      <c r="J107" s="87" t="str">
        <f>IF(L107&gt;1,VLOOKUP(L107,DB!$A$4:$B$500,2,0),"")</f>
        <v>WICN</v>
      </c>
      <c r="K107" s="88" t="s">
        <v>666</v>
      </c>
      <c r="L107" s="84" t="s">
        <v>663</v>
      </c>
      <c r="M107" s="81" t="str">
        <f>IF(B107&gt;1,VLOOKUP(B107,DB!$D$4:$F$800,3,0),"")</f>
        <v>SUSI AIR</v>
      </c>
      <c r="N107" s="89"/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510</v>
      </c>
      <c r="C108" s="71" t="str">
        <f>IF(B108&gt;1,VLOOKUP(B108,DB!$D$4:$E$800,2,0),"")</f>
        <v>ATR 72</v>
      </c>
      <c r="D108" s="72">
        <v>0.6972222222222222</v>
      </c>
      <c r="E108" s="160" t="b">
        <v>1</v>
      </c>
      <c r="F108" s="73">
        <v>0.7222222222222222</v>
      </c>
      <c r="G108" s="94" t="b">
        <v>1</v>
      </c>
      <c r="H108" s="75" t="s">
        <v>1225</v>
      </c>
      <c r="I108" s="76" t="str">
        <f>IF(K108&gt;1,VLOOKUP(K108,DB!$A$4:$B$500,2,0),"")</f>
        <v>WAHH</v>
      </c>
      <c r="J108" s="77" t="str">
        <f>IF(L108&gt;1,VLOOKUP(L108,DB!$A$4:$B$500,2,0),"")</f>
        <v>WIPO</v>
      </c>
      <c r="K108" s="78" t="s">
        <v>601</v>
      </c>
      <c r="L108" s="74" t="s">
        <v>611</v>
      </c>
      <c r="M108" s="71" t="str">
        <f>IF(B108&gt;1,VLOOKUP(B108,DB!$D$4:$F$800,3,0),"")</f>
        <v>CITILINK</v>
      </c>
      <c r="N108" s="79"/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640</v>
      </c>
      <c r="C109" s="81" t="str">
        <f>IF(B109&gt;1,VLOOKUP(B109,DB!$D$4:$E$800,2,0),"")</f>
        <v>B 738</v>
      </c>
      <c r="D109" s="82">
        <v>0.7</v>
      </c>
      <c r="E109" s="159" t="b">
        <v>1</v>
      </c>
      <c r="F109" s="83">
        <v>0.7361111111111112</v>
      </c>
      <c r="G109" s="92" t="b">
        <v>1</v>
      </c>
      <c r="H109" s="85" t="s">
        <v>1248</v>
      </c>
      <c r="I109" s="86" t="str">
        <f>IF(K109&gt;1,VLOOKUP(K109,DB!$A$4:$B$500,2,0),"")</f>
        <v>WARR</v>
      </c>
      <c r="J109" s="87" t="str">
        <f>IF(L109&gt;1,VLOOKUP(L109,DB!$A$4:$B$500,2,0),"")</f>
        <v>WARR</v>
      </c>
      <c r="K109" s="88" t="s">
        <v>84</v>
      </c>
      <c r="L109" s="84" t="s">
        <v>676</v>
      </c>
      <c r="M109" s="81" t="str">
        <f>IF(B109&gt;1,VLOOKUP(B109,DB!$D$4:$F$800,3,0),"")</f>
        <v>GARUDA</v>
      </c>
      <c r="N109" s="89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780</v>
      </c>
      <c r="C110" s="71" t="str">
        <f>IF(B110&gt;1,VLOOKUP(B110,DB!$D$4:$E$800,2,0),"")</f>
        <v>B 738</v>
      </c>
      <c r="D110" s="72">
        <v>0.6694444444444444</v>
      </c>
      <c r="E110" s="160" t="b">
        <v>1</v>
      </c>
      <c r="F110" s="73">
        <v>0.69375</v>
      </c>
      <c r="G110" s="94" t="b">
        <v>1</v>
      </c>
      <c r="H110" s="75" t="s">
        <v>1232</v>
      </c>
      <c r="I110" s="112" t="s">
        <v>201</v>
      </c>
      <c r="J110" s="74" t="s">
        <v>13</v>
      </c>
      <c r="K110" s="78"/>
      <c r="L110" s="74"/>
      <c r="M110" s="71" t="str">
        <f>IF(B110&gt;1,VLOOKUP(B110,DB!$D$4:$F$800,3,0),"")</f>
        <v>POLICE</v>
      </c>
      <c r="N110" s="13"/>
      <c r="O110" s="74" t="str">
        <f t="shared" si="1"/>
        <v/>
      </c>
      <c r="Q110" s="1" t="str">
        <f t="shared" si="2"/>
        <v/>
      </c>
      <c r="R110" s="1" t="str">
        <f t="shared" si="3"/>
        <v/>
      </c>
      <c r="S110" s="1" t="str">
        <f t="shared" si="4"/>
        <v/>
      </c>
      <c r="T110" s="1" t="str">
        <f t="shared" si="5"/>
        <v/>
      </c>
      <c r="U110" s="1" t="str">
        <f t="shared" si="6"/>
        <v/>
      </c>
    </row>
    <row r="111" ht="15.75" customHeight="1">
      <c r="A111" s="81">
        <v>94.0</v>
      </c>
      <c r="B111" s="81" t="s">
        <v>801</v>
      </c>
      <c r="C111" s="81" t="str">
        <f>IF(B111&gt;1,VLOOKUP(B111,DB!$D$4:$E$800,2,0),"")</f>
        <v>G 7500</v>
      </c>
      <c r="D111" s="82">
        <v>0.70625</v>
      </c>
      <c r="E111" s="159" t="b">
        <v>1</v>
      </c>
      <c r="F111" s="83">
        <v>0.7298611111111111</v>
      </c>
      <c r="G111" s="92" t="b">
        <v>1</v>
      </c>
      <c r="H111" s="85" t="s">
        <v>1216</v>
      </c>
      <c r="I111" s="103" t="s">
        <v>1258</v>
      </c>
      <c r="J111" s="84" t="s">
        <v>1218</v>
      </c>
      <c r="K111" s="88"/>
      <c r="L111" s="84"/>
      <c r="M111" s="81" t="str">
        <f>IF(B111&gt;1,VLOOKUP(B111,DB!$D$4:$F$800,3,0),"")</f>
        <v>PREMI</v>
      </c>
      <c r="N111" s="89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892</v>
      </c>
      <c r="C112" s="71" t="str">
        <f>IF(B112&gt;1,VLOOKUP(B112,DB!$D$4:$E$800,2,0),"")</f>
        <v>B 733</v>
      </c>
      <c r="D112" s="72">
        <v>0.7097222222222223</v>
      </c>
      <c r="E112" s="160" t="b">
        <v>1</v>
      </c>
      <c r="F112" s="73">
        <v>0.8666666666666667</v>
      </c>
      <c r="G112" s="94" t="b">
        <v>1</v>
      </c>
      <c r="H112" s="75" t="s">
        <v>1251</v>
      </c>
      <c r="I112" s="76" t="str">
        <f>IF(K112&gt;1,VLOOKUP(K112,DB!$A$4:$B$500,2,0),"")</f>
        <v>WALL</v>
      </c>
      <c r="J112" s="77" t="str">
        <f>IF(L112&gt;1,VLOOKUP(L112,DB!$A$4:$B$500,2,0),"")</f>
        <v>WAAA</v>
      </c>
      <c r="K112" s="78" t="s">
        <v>398</v>
      </c>
      <c r="L112" s="74" t="s">
        <v>376</v>
      </c>
      <c r="M112" s="71" t="str">
        <f>IF(B112&gt;1,VLOOKUP(B112,DB!$D$4:$F$800,3,0),"")</f>
        <v>TRIGANA</v>
      </c>
      <c r="N112" s="79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354</v>
      </c>
      <c r="C113" s="81" t="str">
        <f>IF(B113&gt;1,VLOOKUP(B113,DB!$D$4:$E$800,2,0),"")</f>
        <v>A 320</v>
      </c>
      <c r="D113" s="82">
        <v>0.7125</v>
      </c>
      <c r="E113" s="159" t="b">
        <v>1</v>
      </c>
      <c r="F113" s="83">
        <v>0.7388888888888889</v>
      </c>
      <c r="G113" s="92" t="b">
        <v>1</v>
      </c>
      <c r="H113" s="85" t="s">
        <v>1247</v>
      </c>
      <c r="I113" s="86" t="str">
        <f>IF(K113&gt;1,VLOOKUP(K113,DB!$A$4:$B$500,2,0),"")</f>
        <v>WADD</v>
      </c>
      <c r="J113" s="87" t="str">
        <f>IF(L113&gt;1,VLOOKUP(L113,DB!$A$4:$B$500,2,0),"")</f>
        <v>WADD</v>
      </c>
      <c r="K113" s="88" t="s">
        <v>585</v>
      </c>
      <c r="L113" s="84" t="s">
        <v>583</v>
      </c>
      <c r="M113" s="81" t="str">
        <f>IF(B113&gt;1,VLOOKUP(B113,DB!$D$4:$F$800,3,0),"")</f>
        <v>CITILINK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189</v>
      </c>
      <c r="C114" s="71" t="str">
        <f>IF(B114&gt;1,VLOOKUP(B114,DB!$D$4:$E$800,2,0),"")</f>
        <v>A 320</v>
      </c>
      <c r="D114" s="72">
        <v>0.7215277777777778</v>
      </c>
      <c r="E114" s="160" t="b">
        <v>1</v>
      </c>
      <c r="F114" s="73">
        <v>0.7715277777777778</v>
      </c>
      <c r="G114" s="94" t="b">
        <v>1</v>
      </c>
      <c r="H114" s="75" t="s">
        <v>1232</v>
      </c>
      <c r="I114" s="76" t="str">
        <f>IF(K114&gt;1,VLOOKUP(K114,DB!$A$4:$B$500,2,0),"")</f>
        <v>WAHS</v>
      </c>
      <c r="J114" s="77" t="str">
        <f>IF(L114&gt;1,VLOOKUP(L114,DB!$A$4:$B$500,2,0),"")</f>
        <v>WIBB</v>
      </c>
      <c r="K114" s="78" t="s">
        <v>291</v>
      </c>
      <c r="L114" s="74" t="s">
        <v>209</v>
      </c>
      <c r="M114" s="71" t="str">
        <f>IF(B114&gt;1,VLOOKUP(B114,DB!$D$4:$F$800,3,0),"")</f>
        <v>BATIK AIR</v>
      </c>
      <c r="N114" s="13"/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109</v>
      </c>
      <c r="C115" s="81" t="str">
        <f>IF(B115&gt;1,VLOOKUP(B115,DB!$D$4:$E$800,2,0),"")</f>
        <v>A 320</v>
      </c>
      <c r="D115" s="82">
        <v>0.7305555555555555</v>
      </c>
      <c r="E115" s="159" t="b">
        <v>1</v>
      </c>
      <c r="F115" s="83">
        <v>0.7555555555555555</v>
      </c>
      <c r="G115" s="92" t="b">
        <v>1</v>
      </c>
      <c r="H115" s="85" t="s">
        <v>1246</v>
      </c>
      <c r="I115" s="86" t="str">
        <f>IF(K115&gt;1,VLOOKUP(K115,DB!$A$4:$B$500,2,0),"")</f>
        <v>WARR</v>
      </c>
      <c r="J115" s="87" t="str">
        <f>IF(L115&gt;1,VLOOKUP(L115,DB!$A$4:$B$500,2,0),"")</f>
        <v>WARR</v>
      </c>
      <c r="K115" s="88" t="s">
        <v>241</v>
      </c>
      <c r="L115" s="84" t="s">
        <v>255</v>
      </c>
      <c r="M115" s="81" t="str">
        <f>IF(B115&gt;1,VLOOKUP(B115,DB!$D$4:$F$800,3,0),"")</f>
        <v>BATIK AIR</v>
      </c>
      <c r="N115" s="96"/>
      <c r="O115" s="84" t="str">
        <f t="shared" si="1"/>
        <v/>
      </c>
      <c r="Q115" s="1" t="str">
        <f t="shared" si="2"/>
        <v/>
      </c>
      <c r="R115" s="1" t="str">
        <f t="shared" si="3"/>
        <v/>
      </c>
      <c r="S115" s="1" t="str">
        <f t="shared" si="4"/>
        <v/>
      </c>
      <c r="T115" s="1" t="str">
        <f t="shared" si="5"/>
        <v/>
      </c>
      <c r="U115" s="1" t="str">
        <f t="shared" si="6"/>
        <v/>
      </c>
    </row>
    <row r="116" ht="15.75" customHeight="1">
      <c r="A116" s="71">
        <v>99.0</v>
      </c>
      <c r="B116" s="71" t="s">
        <v>967</v>
      </c>
      <c r="C116" s="71" t="str">
        <f>IF(B116&gt;1,VLOOKUP(B116,DB!$D$4:$E$800,2,0),"")</f>
        <v>EMB 135</v>
      </c>
      <c r="D116" s="72">
        <v>0.7291666666666666</v>
      </c>
      <c r="E116" s="160" t="b">
        <v>1</v>
      </c>
      <c r="F116" s="73">
        <v>0.7444444444444445</v>
      </c>
      <c r="G116" s="94" t="b">
        <v>1</v>
      </c>
      <c r="H116" s="75" t="s">
        <v>1249</v>
      </c>
      <c r="I116" s="112" t="s">
        <v>33</v>
      </c>
      <c r="J116" s="74" t="s">
        <v>1224</v>
      </c>
      <c r="K116" s="78"/>
      <c r="L116" s="74"/>
      <c r="M116" s="71" t="s">
        <v>1214</v>
      </c>
      <c r="N116" s="79"/>
      <c r="O116" s="74" t="str">
        <f t="shared" si="1"/>
        <v/>
      </c>
      <c r="Q116" s="1" t="str">
        <f t="shared" si="2"/>
        <v/>
      </c>
      <c r="R116" s="1" t="str">
        <f t="shared" si="3"/>
        <v/>
      </c>
      <c r="S116" s="1" t="str">
        <f t="shared" si="4"/>
        <v/>
      </c>
      <c r="T116" s="1" t="str">
        <f t="shared" si="5"/>
        <v/>
      </c>
      <c r="U116" s="1" t="str">
        <f t="shared" si="6"/>
        <v/>
      </c>
    </row>
    <row r="117" ht="15.75" customHeight="1">
      <c r="A117" s="81">
        <v>100.0</v>
      </c>
      <c r="B117" s="81" t="s">
        <v>1423</v>
      </c>
      <c r="C117" s="81" t="s">
        <v>1424</v>
      </c>
      <c r="D117" s="82">
        <v>0.7166666666666667</v>
      </c>
      <c r="E117" s="159" t="b">
        <v>1</v>
      </c>
      <c r="F117" s="83">
        <v>0.7638888888888888</v>
      </c>
      <c r="G117" s="92" t="b">
        <v>1</v>
      </c>
      <c r="H117" s="85" t="s">
        <v>1239</v>
      </c>
      <c r="I117" s="103" t="s">
        <v>1425</v>
      </c>
      <c r="J117" s="84" t="s">
        <v>91</v>
      </c>
      <c r="K117" s="88"/>
      <c r="L117" s="84"/>
      <c r="M117" s="81" t="s">
        <v>1222</v>
      </c>
      <c r="N117" s="89"/>
      <c r="O117" s="84" t="str">
        <f t="shared" si="1"/>
        <v/>
      </c>
      <c r="Q117" s="1" t="str">
        <f t="shared" si="2"/>
        <v/>
      </c>
      <c r="R117" s="1" t="str">
        <f t="shared" si="3"/>
        <v/>
      </c>
      <c r="S117" s="1" t="str">
        <f t="shared" si="4"/>
        <v/>
      </c>
      <c r="T117" s="1" t="str">
        <f t="shared" si="5"/>
        <v/>
      </c>
      <c r="U117" s="1" t="str">
        <f t="shared" si="6"/>
        <v/>
      </c>
    </row>
    <row r="118" ht="15.75" customHeight="1">
      <c r="A118" s="71">
        <v>101.0</v>
      </c>
      <c r="B118" s="71" t="s">
        <v>322</v>
      </c>
      <c r="C118" s="71" t="str">
        <f>IF(B118&gt;1,VLOOKUP(B118,DB!$D$4:$E$800,2,0),"")</f>
        <v>A 320</v>
      </c>
      <c r="D118" s="72">
        <v>0.7777777777777778</v>
      </c>
      <c r="E118" s="160" t="b">
        <v>1</v>
      </c>
      <c r="F118" s="73">
        <v>0.80625</v>
      </c>
      <c r="G118" s="94" t="b">
        <v>1</v>
      </c>
      <c r="H118" s="75" t="s">
        <v>1247</v>
      </c>
      <c r="I118" s="76" t="str">
        <f>IF(K118&gt;1,VLOOKUP(K118,DB!$A$4:$B$500,2,0),"")</f>
        <v>WIMM</v>
      </c>
      <c r="J118" s="77" t="str">
        <f>IF(L118&gt;1,VLOOKUP(L118,DB!$A$4:$B$500,2,0),"")</f>
        <v>WARR</v>
      </c>
      <c r="K118" s="78" t="s">
        <v>170</v>
      </c>
      <c r="L118" s="74" t="s">
        <v>259</v>
      </c>
      <c r="M118" s="71" t="str">
        <f>IF(B118&gt;1,VLOOKUP(B118,DB!$D$4:$F$800,3,0),"")</f>
        <v>BATIK AIR</v>
      </c>
      <c r="N118" s="13"/>
      <c r="O118" s="74" t="str">
        <f t="shared" si="1"/>
        <v/>
      </c>
      <c r="Q118" s="1" t="str">
        <f t="shared" si="2"/>
        <v/>
      </c>
      <c r="R118" s="1" t="str">
        <f t="shared" si="3"/>
        <v/>
      </c>
      <c r="S118" s="1" t="str">
        <f t="shared" si="4"/>
        <v/>
      </c>
      <c r="T118" s="1" t="str">
        <f t="shared" si="5"/>
        <v/>
      </c>
      <c r="U118" s="1" t="str">
        <f t="shared" si="6"/>
        <v/>
      </c>
    </row>
    <row r="119" ht="15.75" customHeight="1">
      <c r="A119" s="81">
        <v>102.0</v>
      </c>
      <c r="B119" s="81" t="s">
        <v>311</v>
      </c>
      <c r="C119" s="81" t="str">
        <f>IF(B119&gt;1,VLOOKUP(B119,DB!$D$4:$E$800,2,0),"")</f>
        <v>A 320</v>
      </c>
      <c r="D119" s="82">
        <v>0.7923611111111111</v>
      </c>
      <c r="E119" s="159" t="b">
        <v>1</v>
      </c>
      <c r="F119" s="83">
        <v>0.8236111111111111</v>
      </c>
      <c r="G119" s="92" t="b">
        <v>1</v>
      </c>
      <c r="H119" s="85" t="s">
        <v>1225</v>
      </c>
      <c r="I119" s="86" t="str">
        <f>IF(K119&gt;1,VLOOKUP(K119,DB!$A$4:$B$500,2,0),"")</f>
        <v>WIEE</v>
      </c>
      <c r="J119" s="87" t="str">
        <f>IF(L119&gt;1,VLOOKUP(L119,DB!$A$4:$B$500,2,0),"")</f>
        <v>WIPP</v>
      </c>
      <c r="K119" s="88" t="s">
        <v>213</v>
      </c>
      <c r="L119" s="84" t="s">
        <v>192</v>
      </c>
      <c r="M119" s="81" t="str">
        <f>IF(B119&gt;1,VLOOKUP(B119,DB!$D$4:$F$800,3,0),"")</f>
        <v>BATIK AIR</v>
      </c>
      <c r="N119" s="96"/>
      <c r="O119" s="84" t="str">
        <f t="shared" si="1"/>
        <v/>
      </c>
      <c r="Q119" s="1" t="str">
        <f t="shared" si="2"/>
        <v/>
      </c>
      <c r="R119" s="1" t="str">
        <f t="shared" si="3"/>
        <v/>
      </c>
      <c r="S119" s="1" t="str">
        <f t="shared" si="4"/>
        <v/>
      </c>
      <c r="T119" s="1" t="str">
        <f t="shared" si="5"/>
        <v/>
      </c>
      <c r="U119" s="1" t="str">
        <f t="shared" si="6"/>
        <v/>
      </c>
    </row>
    <row r="120" ht="15.75" customHeight="1">
      <c r="A120" s="71">
        <v>103.0</v>
      </c>
      <c r="B120" s="71" t="s">
        <v>307</v>
      </c>
      <c r="C120" s="71" t="str">
        <f>IF(B120&gt;1,VLOOKUP(B120,DB!$D$4:$E$800,2,0),"")</f>
        <v>A 320</v>
      </c>
      <c r="D120" s="72">
        <v>0.7951388888888888</v>
      </c>
      <c r="E120" s="160" t="b">
        <v>1</v>
      </c>
      <c r="F120" s="73"/>
      <c r="G120" s="94" t="b">
        <v>0</v>
      </c>
      <c r="H120" s="75" t="s">
        <v>1227</v>
      </c>
      <c r="I120" s="76" t="str">
        <f>IF(K120&gt;1,VLOOKUP(K120,DB!$A$4:$B$500,2,0),"")</f>
        <v>WIPP</v>
      </c>
      <c r="J120" s="77" t="str">
        <f>IF(L120&gt;1,VLOOKUP(L120,DB!$A$4:$B$500,2,0),"")</f>
        <v/>
      </c>
      <c r="K120" s="78" t="s">
        <v>196</v>
      </c>
      <c r="L120" s="74"/>
      <c r="M120" s="71" t="str">
        <f>IF(B120&gt;1,VLOOKUP(B120,DB!$D$4:$F$800,3,0),"")</f>
        <v>BATIK AIR</v>
      </c>
      <c r="N120" s="13"/>
      <c r="O120" s="74" t="str">
        <f t="shared" si="1"/>
        <v>RON</v>
      </c>
      <c r="Q120" s="1" t="str">
        <f t="shared" si="2"/>
        <v>B9</v>
      </c>
      <c r="R120" s="1" t="str">
        <f t="shared" si="3"/>
        <v>RON</v>
      </c>
      <c r="S120" s="1" t="str">
        <f t="shared" si="4"/>
        <v>A 320</v>
      </c>
      <c r="T120" s="1" t="str">
        <f t="shared" si="5"/>
        <v>PK-LUR</v>
      </c>
      <c r="U120" s="1" t="str">
        <f t="shared" si="6"/>
        <v>BATIK AIR</v>
      </c>
    </row>
    <row r="121" ht="15.75" customHeight="1">
      <c r="A121" s="81">
        <v>104.0</v>
      </c>
      <c r="B121" s="81" t="s">
        <v>968</v>
      </c>
      <c r="C121" s="81" t="str">
        <f>IF(B121&gt;1,VLOOKUP(B121,DB!$D$4:$E$800,2,0),"")</f>
        <v>HK 850</v>
      </c>
      <c r="D121" s="82">
        <v>0.8277777777777777</v>
      </c>
      <c r="E121" s="159" t="b">
        <v>1</v>
      </c>
      <c r="F121" s="83">
        <v>0.8472222222222222</v>
      </c>
      <c r="G121" s="92" t="b">
        <v>1</v>
      </c>
      <c r="H121" s="85" t="s">
        <v>1249</v>
      </c>
      <c r="I121" s="103" t="s">
        <v>33</v>
      </c>
      <c r="J121" s="84" t="s">
        <v>1215</v>
      </c>
      <c r="K121" s="88"/>
      <c r="L121" s="84"/>
      <c r="M121" s="81" t="s">
        <v>1214</v>
      </c>
      <c r="N121" s="96"/>
      <c r="O121" s="84" t="str">
        <f t="shared" si="1"/>
        <v/>
      </c>
      <c r="Q121" s="1" t="str">
        <f t="shared" si="2"/>
        <v/>
      </c>
      <c r="R121" s="1" t="str">
        <f t="shared" si="3"/>
        <v/>
      </c>
      <c r="S121" s="1" t="str">
        <f t="shared" si="4"/>
        <v/>
      </c>
      <c r="T121" s="1" t="str">
        <f t="shared" si="5"/>
        <v/>
      </c>
      <c r="U121" s="1" t="str">
        <f t="shared" si="6"/>
        <v/>
      </c>
    </row>
    <row r="122" ht="15.75" customHeight="1">
      <c r="A122" s="71">
        <v>105.0</v>
      </c>
      <c r="B122" s="71" t="s">
        <v>886</v>
      </c>
      <c r="C122" s="71" t="str">
        <f>IF(B122&gt;1,VLOOKUP(B122,DB!$D$4:$E$800,2,0),"")</f>
        <v>B 733</v>
      </c>
      <c r="D122" s="72">
        <v>0.825</v>
      </c>
      <c r="E122" s="160" t="b">
        <v>1</v>
      </c>
      <c r="F122" s="73">
        <v>0.9479166666666666</v>
      </c>
      <c r="G122" s="94" t="b">
        <v>1</v>
      </c>
      <c r="H122" s="75" t="s">
        <v>1252</v>
      </c>
      <c r="I122" s="76" t="str">
        <f>IF(K122&gt;1,VLOOKUP(K122,DB!$A$4:$B$500,2,0),"")</f>
        <v>WIDN</v>
      </c>
      <c r="J122" s="77" t="str">
        <f>IF(L122&gt;1,VLOOKUP(L122,DB!$A$4:$B$500,2,0),"")</f>
        <v>WAAA</v>
      </c>
      <c r="K122" s="78" t="s">
        <v>360</v>
      </c>
      <c r="L122" s="74" t="s">
        <v>368</v>
      </c>
      <c r="M122" s="71" t="str">
        <f>IF(B122&gt;1,VLOOKUP(B122,DB!$D$4:$F$800,3,0),"")</f>
        <v>TRIGANA</v>
      </c>
      <c r="N122" s="13"/>
      <c r="O122" s="74" t="str">
        <f t="shared" si="1"/>
        <v/>
      </c>
      <c r="Q122" s="1" t="str">
        <f t="shared" si="2"/>
        <v/>
      </c>
      <c r="R122" s="1" t="str">
        <f t="shared" si="3"/>
        <v/>
      </c>
      <c r="S122" s="1" t="str">
        <f t="shared" si="4"/>
        <v/>
      </c>
      <c r="T122" s="1" t="str">
        <f t="shared" si="5"/>
        <v/>
      </c>
      <c r="U122" s="1" t="str">
        <f t="shared" si="6"/>
        <v/>
      </c>
    </row>
    <row r="123" ht="15.75" customHeight="1">
      <c r="A123" s="81">
        <v>106.0</v>
      </c>
      <c r="B123" s="81" t="s">
        <v>34</v>
      </c>
      <c r="C123" s="81" t="str">
        <f>IF(B123&gt;1,VLOOKUP(B123,DB!$D$4:$E$800,2,0),"")</f>
        <v>B 733</v>
      </c>
      <c r="D123" s="82">
        <v>0.8444444444444444</v>
      </c>
      <c r="E123" s="159" t="b">
        <v>1</v>
      </c>
      <c r="F123" s="83">
        <v>0.90625</v>
      </c>
      <c r="G123" s="92" t="b">
        <v>1</v>
      </c>
      <c r="H123" s="85" t="s">
        <v>1254</v>
      </c>
      <c r="I123" s="103" t="s">
        <v>61</v>
      </c>
      <c r="J123" s="84" t="s">
        <v>70</v>
      </c>
      <c r="K123" s="88"/>
      <c r="L123" s="84"/>
      <c r="M123" s="81" t="str">
        <f>IF(B123&gt;1,VLOOKUP(B123,DB!$D$4:$F$800,3,0),"")</f>
        <v>AIRNESIA</v>
      </c>
      <c r="N123" s="96"/>
      <c r="O123" s="84" t="str">
        <f t="shared" si="1"/>
        <v/>
      </c>
      <c r="Q123" s="1" t="str">
        <f t="shared" si="2"/>
        <v/>
      </c>
      <c r="R123" s="1" t="str">
        <f t="shared" si="3"/>
        <v/>
      </c>
      <c r="S123" s="1" t="str">
        <f t="shared" si="4"/>
        <v/>
      </c>
      <c r="T123" s="1" t="str">
        <f t="shared" si="5"/>
        <v/>
      </c>
      <c r="U123" s="1" t="str">
        <f t="shared" si="6"/>
        <v/>
      </c>
    </row>
    <row r="124" ht="15.75" customHeight="1">
      <c r="A124" s="71">
        <v>107.0</v>
      </c>
      <c r="B124" s="71" t="s">
        <v>383</v>
      </c>
      <c r="C124" s="71" t="str">
        <f>IF(B124&gt;1,VLOOKUP(B124,DB!$D$4:$E$800,2,0),"")</f>
        <v>A 320</v>
      </c>
      <c r="D124" s="72">
        <v>0.8416666666666667</v>
      </c>
      <c r="E124" s="160" t="b">
        <v>1</v>
      </c>
      <c r="F124" s="73"/>
      <c r="G124" s="94" t="b">
        <v>0</v>
      </c>
      <c r="H124" s="75" t="s">
        <v>1225</v>
      </c>
      <c r="I124" s="76" t="str">
        <f>IF(K124&gt;1,VLOOKUP(K124,DB!$A$4:$B$500,2,0),"")</f>
        <v>WARR</v>
      </c>
      <c r="J124" s="77" t="str">
        <f>IF(L124&gt;1,VLOOKUP(L124,DB!$A$4:$B$500,2,0),"")</f>
        <v/>
      </c>
      <c r="K124" s="78" t="s">
        <v>565</v>
      </c>
      <c r="L124" s="74"/>
      <c r="M124" s="71" t="str">
        <f>IF(B124&gt;1,VLOOKUP(B124,DB!$D$4:$F$800,3,0),"")</f>
        <v>CITILINK</v>
      </c>
      <c r="N124" s="13"/>
      <c r="O124" s="74" t="str">
        <f t="shared" si="1"/>
        <v>RON</v>
      </c>
      <c r="Q124" s="1" t="str">
        <f t="shared" si="2"/>
        <v>A3</v>
      </c>
      <c r="R124" s="1" t="str">
        <f t="shared" si="3"/>
        <v>RON</v>
      </c>
      <c r="S124" s="1" t="str">
        <f t="shared" si="4"/>
        <v>A 320</v>
      </c>
      <c r="T124" s="1" t="str">
        <f t="shared" si="5"/>
        <v>PK-GLS</v>
      </c>
      <c r="U124" s="1" t="str">
        <f t="shared" si="6"/>
        <v>CITILINK</v>
      </c>
    </row>
    <row r="125" ht="15.75" customHeight="1">
      <c r="A125" s="81">
        <v>108.0</v>
      </c>
      <c r="B125" s="81" t="s">
        <v>309</v>
      </c>
      <c r="C125" s="81" t="str">
        <f>IF(B125&gt;1,VLOOKUP(B125,DB!$D$4:$E$800,2,0),"")</f>
        <v>A 320</v>
      </c>
      <c r="D125" s="82">
        <v>0.8326388888888889</v>
      </c>
      <c r="E125" s="159" t="b">
        <v>1</v>
      </c>
      <c r="F125" s="83"/>
      <c r="G125" s="92" t="b">
        <v>0</v>
      </c>
      <c r="H125" s="85" t="s">
        <v>1246</v>
      </c>
      <c r="I125" s="86" t="str">
        <f>IF(K125&gt;1,VLOOKUP(K125,DB!$A$4:$B$500,2,0),"")</f>
        <v>WAHI</v>
      </c>
      <c r="J125" s="87" t="str">
        <f>IF(L125&gt;1,VLOOKUP(L125,DB!$A$4:$B$500,2,0),"")</f>
        <v/>
      </c>
      <c r="K125" s="88" t="s">
        <v>261</v>
      </c>
      <c r="L125" s="84"/>
      <c r="M125" s="81" t="str">
        <f>IF(B125&gt;1,VLOOKUP(B125,DB!$D$4:$F$800,3,0),"")</f>
        <v>BATIK AIR</v>
      </c>
      <c r="N125" s="96"/>
      <c r="O125" s="84" t="str">
        <f t="shared" si="1"/>
        <v>RON</v>
      </c>
      <c r="Q125" s="1" t="str">
        <f t="shared" si="2"/>
        <v>A2</v>
      </c>
      <c r="R125" s="1" t="str">
        <f t="shared" si="3"/>
        <v>RON</v>
      </c>
      <c r="S125" s="1" t="str">
        <f t="shared" si="4"/>
        <v>A 320</v>
      </c>
      <c r="T125" s="1" t="str">
        <f t="shared" si="5"/>
        <v>PK-LUS</v>
      </c>
      <c r="U125" s="1" t="str">
        <f t="shared" si="6"/>
        <v>BATIK AIR</v>
      </c>
    </row>
    <row r="126" ht="15.75" customHeight="1">
      <c r="A126" s="71">
        <v>109.0</v>
      </c>
      <c r="B126" s="71" t="s">
        <v>292</v>
      </c>
      <c r="C126" s="71" t="str">
        <f>IF(B126&gt;1,VLOOKUP(B126,DB!$D$4:$E$800,2,0),"")</f>
        <v>A 320</v>
      </c>
      <c r="D126" s="72">
        <v>0.8534722222222222</v>
      </c>
      <c r="E126" s="160" t="b">
        <v>1</v>
      </c>
      <c r="F126" s="73"/>
      <c r="G126" s="94" t="b">
        <v>0</v>
      </c>
      <c r="H126" s="75" t="s">
        <v>1255</v>
      </c>
      <c r="I126" s="76" t="str">
        <f>IF(K126&gt;1,VLOOKUP(K126,DB!$A$4:$B$500,2,0),"")</f>
        <v>WADD</v>
      </c>
      <c r="J126" s="77" t="str">
        <f>IF(L126&gt;1,VLOOKUP(L126,DB!$A$4:$B$500,2,0),"")</f>
        <v/>
      </c>
      <c r="K126" s="78" t="s">
        <v>225</v>
      </c>
      <c r="L126" s="74"/>
      <c r="M126" s="71" t="str">
        <f>IF(B126&gt;1,VLOOKUP(B126,DB!$D$4:$F$800,3,0),"")</f>
        <v>BATIK AIR</v>
      </c>
      <c r="N126" s="13"/>
      <c r="O126" s="74" t="str">
        <f t="shared" si="1"/>
        <v>RON</v>
      </c>
      <c r="Q126" s="1" t="str">
        <f t="shared" si="2"/>
        <v>B8</v>
      </c>
      <c r="R126" s="1" t="str">
        <f t="shared" si="3"/>
        <v>RON</v>
      </c>
      <c r="S126" s="1" t="str">
        <f t="shared" si="4"/>
        <v>A 320</v>
      </c>
      <c r="T126" s="1" t="str">
        <f t="shared" si="5"/>
        <v>PK-LUK</v>
      </c>
      <c r="U126" s="1" t="str">
        <f t="shared" si="6"/>
        <v>BATIK AIR</v>
      </c>
    </row>
    <row r="127" ht="15.75" customHeight="1">
      <c r="A127" s="81">
        <v>110.0</v>
      </c>
      <c r="B127" s="81" t="s">
        <v>313</v>
      </c>
      <c r="C127" s="81" t="str">
        <f>IF(B127&gt;1,VLOOKUP(B127,DB!$D$4:$E$800,2,0),"")</f>
        <v>A 320</v>
      </c>
      <c r="D127" s="82">
        <v>0.8659722222222223</v>
      </c>
      <c r="E127" s="159" t="b">
        <v>1</v>
      </c>
      <c r="F127" s="83">
        <v>0.9138888888888889</v>
      </c>
      <c r="G127" s="92" t="b">
        <v>1</v>
      </c>
      <c r="H127" s="85" t="s">
        <v>1250</v>
      </c>
      <c r="I127" s="86" t="str">
        <f>IF(K127&gt;1,VLOOKUP(K127,DB!$A$4:$B$500,2,0),"")</f>
        <v>WARR</v>
      </c>
      <c r="J127" s="84" t="s">
        <v>1226</v>
      </c>
      <c r="K127" s="88" t="s">
        <v>231</v>
      </c>
      <c r="L127" s="84"/>
      <c r="M127" s="81" t="str">
        <f>IF(B127&gt;1,VLOOKUP(B127,DB!$D$4:$F$800,3,0),"")</f>
        <v>BATIK AIR</v>
      </c>
      <c r="N127" s="96"/>
      <c r="O127" s="84" t="str">
        <f t="shared" si="1"/>
        <v/>
      </c>
      <c r="Q127" s="1" t="str">
        <f t="shared" si="2"/>
        <v/>
      </c>
      <c r="R127" s="1" t="str">
        <f t="shared" si="3"/>
        <v/>
      </c>
      <c r="S127" s="1" t="str">
        <f t="shared" si="4"/>
        <v/>
      </c>
      <c r="T127" s="1" t="str">
        <f t="shared" si="5"/>
        <v/>
      </c>
      <c r="U127" s="1" t="str">
        <f t="shared" si="6"/>
        <v/>
      </c>
    </row>
    <row r="128" ht="15.75" customHeight="1">
      <c r="A128" s="71">
        <v>111.0</v>
      </c>
      <c r="B128" s="71" t="s">
        <v>510</v>
      </c>
      <c r="C128" s="71" t="str">
        <f>IF(B128&gt;1,VLOOKUP(B128,DB!$D$4:$E$800,2,0),"")</f>
        <v>ATR 72</v>
      </c>
      <c r="D128" s="72">
        <v>0.8590277777777777</v>
      </c>
      <c r="E128" s="160" t="b">
        <v>1</v>
      </c>
      <c r="F128" s="73"/>
      <c r="G128" s="94" t="b">
        <v>0</v>
      </c>
      <c r="H128" s="75" t="s">
        <v>1247</v>
      </c>
      <c r="I128" s="76" t="str">
        <f>IF(K128&gt;1,VLOOKUP(K128,DB!$A$4:$B$500,2,0),"")</f>
        <v>WIPO</v>
      </c>
      <c r="J128" s="77" t="str">
        <f>IF(L128&gt;1,VLOOKUP(L128,DB!$A$4:$B$500,2,0),"")</f>
        <v/>
      </c>
      <c r="K128" s="78" t="s">
        <v>614</v>
      </c>
      <c r="L128" s="74"/>
      <c r="M128" s="71" t="str">
        <f>IF(B128&gt;1,VLOOKUP(B128,DB!$D$4:$F$800,3,0),"")</f>
        <v>CITILINK</v>
      </c>
      <c r="N128" s="13"/>
      <c r="O128" s="74" t="str">
        <f t="shared" si="1"/>
        <v>RON</v>
      </c>
      <c r="Q128" s="1" t="str">
        <f t="shared" si="2"/>
        <v>B1</v>
      </c>
      <c r="R128" s="1" t="str">
        <f t="shared" si="3"/>
        <v>RON</v>
      </c>
      <c r="S128" s="1" t="str">
        <f t="shared" si="4"/>
        <v>ATR 72</v>
      </c>
      <c r="T128" s="1" t="str">
        <f t="shared" si="5"/>
        <v>PK-GJV</v>
      </c>
      <c r="U128" s="1" t="str">
        <f t="shared" si="6"/>
        <v>CITILINK</v>
      </c>
    </row>
    <row r="129" ht="15.75" customHeight="1">
      <c r="A129" s="81">
        <v>112.0</v>
      </c>
      <c r="B129" s="81" t="s">
        <v>968</v>
      </c>
      <c r="C129" s="81" t="str">
        <f>IF(B129&gt;1,VLOOKUP(B129,DB!$D$4:$E$800,2,0),"")</f>
        <v>HK 850</v>
      </c>
      <c r="D129" s="82">
        <v>0.8534722222222222</v>
      </c>
      <c r="E129" s="159" t="b">
        <v>1</v>
      </c>
      <c r="F129" s="83"/>
      <c r="G129" s="92" t="b">
        <v>0</v>
      </c>
      <c r="H129" s="85" t="s">
        <v>1215</v>
      </c>
      <c r="I129" s="103" t="s">
        <v>1249</v>
      </c>
      <c r="J129" s="87" t="str">
        <f>IF(L129&gt;1,VLOOKUP(L129,DB!$A$4:$B$500,2,0),"")</f>
        <v/>
      </c>
      <c r="K129" s="88"/>
      <c r="L129" s="84"/>
      <c r="M129" s="81" t="s">
        <v>1214</v>
      </c>
      <c r="N129" s="96"/>
      <c r="O129" s="84" t="str">
        <f t="shared" si="1"/>
        <v>RON</v>
      </c>
      <c r="Q129" s="1" t="str">
        <f t="shared" si="2"/>
        <v>NSA13</v>
      </c>
      <c r="R129" s="1" t="str">
        <f t="shared" si="3"/>
        <v>RON</v>
      </c>
      <c r="S129" s="1" t="str">
        <f t="shared" si="4"/>
        <v>HK 850</v>
      </c>
      <c r="T129" s="1" t="str">
        <f t="shared" si="5"/>
        <v>T7-TUN</v>
      </c>
      <c r="U129" s="1" t="str">
        <f t="shared" si="6"/>
        <v>KARISMA</v>
      </c>
    </row>
    <row r="130" ht="15.75" customHeight="1">
      <c r="A130" s="71">
        <v>113.0</v>
      </c>
      <c r="B130" s="71" t="s">
        <v>40</v>
      </c>
      <c r="C130" s="71" t="str">
        <f>IF(B130&gt;1,VLOOKUP(B130,DB!$D$4:$E$800,2,0),"")</f>
        <v>B 734</v>
      </c>
      <c r="D130" s="72">
        <v>0.8798611111111111</v>
      </c>
      <c r="E130" s="160" t="b">
        <v>1</v>
      </c>
      <c r="F130" s="73"/>
      <c r="G130" s="94" t="b">
        <v>0</v>
      </c>
      <c r="H130" s="75" t="s">
        <v>1251</v>
      </c>
      <c r="I130" s="76" t="str">
        <f>IF(K130&gt;1,VLOOKUP(K130,DB!$A$4:$B$500,2,0),"")</f>
        <v>WIOO</v>
      </c>
      <c r="J130" s="77" t="str">
        <f>IF(L130&gt;1,VLOOKUP(L130,DB!$A$4:$B$500,2,0),"")</f>
        <v/>
      </c>
      <c r="K130" s="78" t="s">
        <v>54</v>
      </c>
      <c r="L130" s="74"/>
      <c r="M130" s="71" t="str">
        <f>IF(B130&gt;1,VLOOKUP(B130,DB!$D$4:$F$800,3,0),"")</f>
        <v>B. B. N.</v>
      </c>
      <c r="N130" s="79"/>
      <c r="O130" s="74" t="str">
        <f t="shared" si="1"/>
        <v>RON</v>
      </c>
      <c r="Q130" s="1" t="str">
        <f t="shared" si="2"/>
        <v>B12</v>
      </c>
      <c r="R130" s="1" t="str">
        <f t="shared" si="3"/>
        <v>RON</v>
      </c>
      <c r="S130" s="1" t="str">
        <f t="shared" si="4"/>
        <v>B 734</v>
      </c>
      <c r="T130" s="1" t="str">
        <f t="shared" si="5"/>
        <v>PK-BBJ</v>
      </c>
      <c r="U130" s="1" t="str">
        <f t="shared" si="6"/>
        <v>B. B. N.</v>
      </c>
    </row>
    <row r="131" ht="15.75" customHeight="1">
      <c r="A131" s="81">
        <v>114.0</v>
      </c>
      <c r="B131" s="81" t="s">
        <v>695</v>
      </c>
      <c r="C131" s="81" t="str">
        <f>IF(B131&gt;1,VLOOKUP(B131,DB!$D$4:$E$800,2,0),"")</f>
        <v>B 738</v>
      </c>
      <c r="D131" s="82">
        <v>0.8958333333333334</v>
      </c>
      <c r="E131" s="159" t="b">
        <v>1</v>
      </c>
      <c r="F131" s="83"/>
      <c r="G131" s="92" t="b">
        <v>0</v>
      </c>
      <c r="H131" s="85" t="s">
        <v>1248</v>
      </c>
      <c r="I131" s="86" t="str">
        <f>IF(K131&gt;1,VLOOKUP(K131,DB!$A$4:$B$500,2,0),"")</f>
        <v>WARR</v>
      </c>
      <c r="J131" s="87" t="str">
        <f>IF(L131&gt;1,VLOOKUP(L131,DB!$A$4:$B$500,2,0),"")</f>
        <v/>
      </c>
      <c r="K131" s="88" t="s">
        <v>678</v>
      </c>
      <c r="L131" s="84"/>
      <c r="M131" s="81" t="str">
        <f>IF(B131&gt;1,VLOOKUP(B131,DB!$D$4:$F$800,3,0),"")</f>
        <v>GARUDA</v>
      </c>
      <c r="N131" s="96"/>
      <c r="O131" s="84" t="str">
        <f t="shared" si="1"/>
        <v>RON</v>
      </c>
      <c r="Q131" s="1" t="str">
        <f t="shared" si="2"/>
        <v>B2</v>
      </c>
      <c r="R131" s="1" t="str">
        <f t="shared" si="3"/>
        <v>RON</v>
      </c>
      <c r="S131" s="1" t="str">
        <f t="shared" si="4"/>
        <v>B 738</v>
      </c>
      <c r="T131" s="1" t="str">
        <f t="shared" si="5"/>
        <v>PK-GUA</v>
      </c>
      <c r="U131" s="1" t="str">
        <f t="shared" si="6"/>
        <v>GARUDA</v>
      </c>
    </row>
    <row r="132" ht="15.75" customHeight="1">
      <c r="A132" s="71">
        <v>115.0</v>
      </c>
      <c r="B132" s="71" t="s">
        <v>109</v>
      </c>
      <c r="C132" s="71" t="str">
        <f>IF(B132&gt;1,VLOOKUP(B132,DB!$D$4:$E$800,2,0),"")</f>
        <v>A 320</v>
      </c>
      <c r="D132" s="72">
        <v>0.9048611111111111</v>
      </c>
      <c r="E132" s="160" t="b">
        <v>1</v>
      </c>
      <c r="F132" s="73">
        <v>0.9652777777777778</v>
      </c>
      <c r="G132" s="94" t="b">
        <v>1</v>
      </c>
      <c r="H132" s="75" t="s">
        <v>1236</v>
      </c>
      <c r="I132" s="76" t="str">
        <f>IF(K132&gt;1,VLOOKUP(K132,DB!$A$4:$B$500,2,0),"")</f>
        <v>WARR</v>
      </c>
      <c r="J132" s="74" t="s">
        <v>1228</v>
      </c>
      <c r="K132" s="78" t="s">
        <v>253</v>
      </c>
      <c r="L132" s="74"/>
      <c r="M132" s="71" t="str">
        <f>IF(B132&gt;1,VLOOKUP(B132,DB!$D$4:$F$800,3,0),"")</f>
        <v>BATIK AIR</v>
      </c>
      <c r="N132" s="13"/>
      <c r="O132" s="74" t="str">
        <f t="shared" si="1"/>
        <v/>
      </c>
      <c r="Q132" s="1" t="str">
        <f t="shared" si="2"/>
        <v/>
      </c>
      <c r="R132" s="1" t="str">
        <f t="shared" si="3"/>
        <v/>
      </c>
      <c r="S132" s="1" t="str">
        <f t="shared" si="4"/>
        <v/>
      </c>
      <c r="T132" s="1" t="str">
        <f t="shared" si="5"/>
        <v/>
      </c>
      <c r="U132" s="1" t="str">
        <f t="shared" si="6"/>
        <v/>
      </c>
    </row>
    <row r="133" ht="15.75" customHeight="1">
      <c r="A133" s="81">
        <v>116.0</v>
      </c>
      <c r="B133" s="81" t="s">
        <v>743</v>
      </c>
      <c r="C133" s="81" t="str">
        <f>IF(B133&gt;1,VLOOKUP(B133,DB!$D$4:$E$800,2,0),"")</f>
        <v>B 733</v>
      </c>
      <c r="D133" s="82">
        <v>0.8875</v>
      </c>
      <c r="E133" s="159" t="b">
        <v>1</v>
      </c>
      <c r="F133" s="83">
        <v>0.95625</v>
      </c>
      <c r="G133" s="92" t="b">
        <v>1</v>
      </c>
      <c r="H133" s="85" t="s">
        <v>1253</v>
      </c>
      <c r="I133" s="103" t="s">
        <v>450</v>
      </c>
      <c r="J133" s="84" t="s">
        <v>1239</v>
      </c>
      <c r="K133" s="88"/>
      <c r="L133" s="84"/>
      <c r="M133" s="81" t="str">
        <f>IF(B133&gt;1,VLOOKUP(B133,DB!$D$4:$F$800,3,0),"")</f>
        <v>JAYAWIJAYA</v>
      </c>
      <c r="N133" s="96"/>
      <c r="O133" s="84" t="str">
        <f t="shared" si="1"/>
        <v/>
      </c>
      <c r="Q133" s="1" t="str">
        <f t="shared" si="2"/>
        <v/>
      </c>
      <c r="R133" s="1" t="str">
        <f t="shared" si="3"/>
        <v/>
      </c>
      <c r="S133" s="1" t="str">
        <f t="shared" si="4"/>
        <v/>
      </c>
      <c r="T133" s="1" t="str">
        <f t="shared" si="5"/>
        <v/>
      </c>
      <c r="U133" s="1" t="str">
        <f t="shared" si="6"/>
        <v/>
      </c>
    </row>
    <row r="134" ht="15.75" customHeight="1">
      <c r="A134" s="90">
        <v>117.0</v>
      </c>
      <c r="B134" s="90" t="s">
        <v>763</v>
      </c>
      <c r="C134" s="71" t="str">
        <f>IF(B134&gt;1,VLOOKUP(B134,DB!$D$4:$E$800,2,0),"")</f>
        <v>ATR 72</v>
      </c>
      <c r="D134" s="117">
        <v>0.8979166666666667</v>
      </c>
      <c r="E134" s="215" t="b">
        <v>1</v>
      </c>
      <c r="F134" s="119"/>
      <c r="G134" s="120" t="b">
        <v>0</v>
      </c>
      <c r="H134" s="121" t="s">
        <v>1229</v>
      </c>
      <c r="I134" s="112" t="s">
        <v>1243</v>
      </c>
      <c r="J134" s="77" t="str">
        <f>IF(L134&gt;1,VLOOKUP(L134,DB!$A$4:$B$500,2,0),"")</f>
        <v/>
      </c>
      <c r="K134" s="122"/>
      <c r="L134" s="123"/>
      <c r="M134" s="71" t="str">
        <f>IF(B134&gt;1,VLOOKUP(B134,DB!$D$4:$F$800,3,0),"")</f>
        <v>PELITA</v>
      </c>
      <c r="N134" s="124"/>
      <c r="O134" s="123" t="str">
        <f t="shared" si="1"/>
        <v>RON</v>
      </c>
      <c r="Q134" s="1" t="str">
        <f t="shared" si="2"/>
        <v>A1</v>
      </c>
      <c r="R134" s="1" t="str">
        <f t="shared" si="3"/>
        <v>RON</v>
      </c>
      <c r="S134" s="1" t="str">
        <f t="shared" si="4"/>
        <v>ATR 72</v>
      </c>
      <c r="T134" s="1" t="str">
        <f t="shared" si="5"/>
        <v>PK-PAH</v>
      </c>
      <c r="U134" s="1" t="str">
        <f t="shared" si="6"/>
        <v>PELITA</v>
      </c>
    </row>
    <row r="135" ht="15.75" customHeight="1">
      <c r="A135" s="81">
        <v>118.0</v>
      </c>
      <c r="B135" s="81" t="s">
        <v>967</v>
      </c>
      <c r="C135" s="81" t="str">
        <f>IF(B135&gt;1,VLOOKUP(B135,DB!$D$4:$E$800,2,0),"")</f>
        <v>EMB 135</v>
      </c>
      <c r="D135" s="82">
        <v>0.7513888888888889</v>
      </c>
      <c r="E135" s="159" t="b">
        <v>1</v>
      </c>
      <c r="F135" s="83"/>
      <c r="G135" s="92" t="b">
        <v>0</v>
      </c>
      <c r="H135" s="85" t="s">
        <v>1224</v>
      </c>
      <c r="I135" s="103" t="s">
        <v>1249</v>
      </c>
      <c r="J135" s="87" t="str">
        <f>IF(L135&gt;1,VLOOKUP(L135,DB!$A$4:$B$500,2,0),"")</f>
        <v/>
      </c>
      <c r="K135" s="88"/>
      <c r="L135" s="84"/>
      <c r="M135" s="81" t="s">
        <v>1211</v>
      </c>
      <c r="N135" s="96"/>
      <c r="O135" s="84" t="str">
        <f t="shared" si="1"/>
        <v>RON</v>
      </c>
      <c r="Q135" s="1" t="str">
        <f t="shared" si="2"/>
        <v>SA05</v>
      </c>
      <c r="R135" s="1" t="str">
        <f t="shared" si="3"/>
        <v>RON</v>
      </c>
      <c r="S135" s="1" t="str">
        <f t="shared" si="4"/>
        <v>EMB 135</v>
      </c>
      <c r="T135" s="1" t="str">
        <f t="shared" si="5"/>
        <v>T7-MPI</v>
      </c>
      <c r="U135" s="1" t="str">
        <f t="shared" si="6"/>
        <v>AFM</v>
      </c>
    </row>
    <row r="136" ht="15.75" customHeight="1">
      <c r="A136" s="90">
        <v>119.0</v>
      </c>
      <c r="B136" s="90" t="s">
        <v>916</v>
      </c>
      <c r="C136" s="71" t="str">
        <f>IF(B136&gt;1,VLOOKUP(B136,DB!$D$4:$E$800,2,0),"")</f>
        <v>HK 800</v>
      </c>
      <c r="D136" s="117">
        <v>0.90625</v>
      </c>
      <c r="E136" s="215" t="b">
        <v>1</v>
      </c>
      <c r="F136" s="119"/>
      <c r="G136" s="120" t="b">
        <v>0</v>
      </c>
      <c r="H136" s="121" t="s">
        <v>1249</v>
      </c>
      <c r="I136" s="112" t="s">
        <v>1210</v>
      </c>
      <c r="J136" s="77" t="str">
        <f>IF(L136&gt;1,VLOOKUP(L136,DB!$A$4:$B$500,2,0),"")</f>
        <v/>
      </c>
      <c r="K136" s="122"/>
      <c r="L136" s="123"/>
      <c r="M136" s="71" t="s">
        <v>1211</v>
      </c>
      <c r="N136" s="124"/>
      <c r="O136" s="123" t="str">
        <f t="shared" si="1"/>
        <v>RON</v>
      </c>
      <c r="Q136" s="1" t="str">
        <f t="shared" si="2"/>
        <v>B4</v>
      </c>
      <c r="R136" s="1" t="str">
        <f t="shared" si="3"/>
        <v>RON</v>
      </c>
      <c r="S136" s="1" t="str">
        <f t="shared" si="4"/>
        <v>HK 800</v>
      </c>
      <c r="T136" s="1" t="str">
        <f t="shared" si="5"/>
        <v>N-2409K</v>
      </c>
      <c r="U136" s="1" t="str">
        <f t="shared" si="6"/>
        <v>AFM</v>
      </c>
    </row>
    <row r="137" ht="15.75" customHeight="1">
      <c r="A137" s="81">
        <v>120.0</v>
      </c>
      <c r="B137" s="81" t="s">
        <v>313</v>
      </c>
      <c r="C137" s="81" t="str">
        <f>IF(B137&gt;1,VLOOKUP(B137,DB!$D$4:$E$800,2,0),"")</f>
        <v>A 320</v>
      </c>
      <c r="D137" s="82">
        <v>0.9222222222222223</v>
      </c>
      <c r="E137" s="159" t="b">
        <v>1</v>
      </c>
      <c r="F137" s="83"/>
      <c r="G137" s="92" t="b">
        <v>0</v>
      </c>
      <c r="H137" s="85" t="s">
        <v>1226</v>
      </c>
      <c r="I137" s="103" t="s">
        <v>1250</v>
      </c>
      <c r="J137" s="87" t="str">
        <f>IF(L137&gt;1,VLOOKUP(L137,DB!$A$4:$B$500,2,0),"")</f>
        <v/>
      </c>
      <c r="K137" s="88"/>
      <c r="L137" s="84"/>
      <c r="M137" s="81" t="str">
        <f>IF(B137&gt;1,VLOOKUP(B137,DB!$D$4:$F$800,3,0),"")</f>
        <v>BATIK AIR</v>
      </c>
      <c r="N137" s="96"/>
      <c r="O137" s="84" t="str">
        <f t="shared" si="1"/>
        <v>RON</v>
      </c>
      <c r="Q137" s="1" t="str">
        <f t="shared" si="2"/>
        <v>SA06</v>
      </c>
      <c r="R137" s="1" t="str">
        <f t="shared" si="3"/>
        <v>RON</v>
      </c>
      <c r="S137" s="1" t="str">
        <f t="shared" si="4"/>
        <v>A 320</v>
      </c>
      <c r="T137" s="1" t="str">
        <f t="shared" si="5"/>
        <v>PK-LUU</v>
      </c>
      <c r="U137" s="1" t="str">
        <f t="shared" si="6"/>
        <v>BATIK AIR</v>
      </c>
    </row>
    <row r="138" ht="15.75" customHeight="1">
      <c r="A138" s="90">
        <v>121.0</v>
      </c>
      <c r="B138" s="90" t="s">
        <v>109</v>
      </c>
      <c r="C138" s="71" t="str">
        <f>IF(B138&gt;1,VLOOKUP(B138,DB!$D$4:$E$800,2,0),"")</f>
        <v>A 320</v>
      </c>
      <c r="D138" s="117">
        <v>0.9715277777777778</v>
      </c>
      <c r="E138" s="215" t="b">
        <v>1</v>
      </c>
      <c r="F138" s="119"/>
      <c r="G138" s="120" t="b">
        <v>0</v>
      </c>
      <c r="H138" s="121" t="s">
        <v>1228</v>
      </c>
      <c r="I138" s="112" t="s">
        <v>1236</v>
      </c>
      <c r="J138" s="77" t="str">
        <f>IF(L138&gt;1,VLOOKUP(L138,DB!$A$4:$B$500,2,0),"")</f>
        <v/>
      </c>
      <c r="K138" s="122"/>
      <c r="L138" s="123"/>
      <c r="M138" s="71" t="str">
        <f>IF(B138&gt;1,VLOOKUP(B138,DB!$D$4:$F$800,3,0),"")</f>
        <v>BATIK AIR</v>
      </c>
      <c r="N138" s="124"/>
      <c r="O138" s="123" t="str">
        <f t="shared" si="1"/>
        <v>RON</v>
      </c>
      <c r="Q138" s="1" t="str">
        <f t="shared" si="2"/>
        <v>SA07</v>
      </c>
      <c r="R138" s="1" t="str">
        <f t="shared" si="3"/>
        <v>RON</v>
      </c>
      <c r="S138" s="1" t="str">
        <f t="shared" si="4"/>
        <v>A 320</v>
      </c>
      <c r="T138" s="1" t="str">
        <f t="shared" si="5"/>
        <v>PK-BLB</v>
      </c>
      <c r="U138" s="1" t="str">
        <f t="shared" si="6"/>
        <v>BATIK AIR</v>
      </c>
    </row>
    <row r="139" ht="15.75" customHeight="1">
      <c r="A139" s="125">
        <v>122.0</v>
      </c>
      <c r="B139" s="125" t="s">
        <v>743</v>
      </c>
      <c r="C139" s="125" t="str">
        <f>IF(B139&gt;1,VLOOKUP(B139,DB!$D$4:$E$800,2,0),"")</f>
        <v>B 733</v>
      </c>
      <c r="D139" s="126">
        <v>0.9645833333333333</v>
      </c>
      <c r="E139" s="242" t="b">
        <v>1</v>
      </c>
      <c r="F139" s="128"/>
      <c r="G139" s="129" t="b">
        <v>0</v>
      </c>
      <c r="H139" s="130" t="s">
        <v>1239</v>
      </c>
      <c r="I139" s="243" t="s">
        <v>1253</v>
      </c>
      <c r="J139" s="132" t="str">
        <f>IF(L139&gt;1,VLOOKUP(L139,DB!$A$4:$B$500,2,0),"")</f>
        <v/>
      </c>
      <c r="K139" s="133"/>
      <c r="L139" s="134"/>
      <c r="M139" s="125" t="str">
        <f>IF(B139&gt;1,VLOOKUP(B139,DB!$D$4:$F$800,3,0),"")</f>
        <v>JAYAWIJAYA</v>
      </c>
      <c r="N139" s="135"/>
      <c r="O139" s="134" t="str">
        <f t="shared" si="1"/>
        <v>RON</v>
      </c>
      <c r="Q139" s="1" t="str">
        <f t="shared" si="2"/>
        <v>SA14</v>
      </c>
      <c r="R139" s="1" t="str">
        <f t="shared" si="3"/>
        <v>RON</v>
      </c>
      <c r="S139" s="1" t="str">
        <f t="shared" si="4"/>
        <v>B 733</v>
      </c>
      <c r="T139" s="1" t="str">
        <f t="shared" si="5"/>
        <v>PK-JRB</v>
      </c>
      <c r="U139" s="1" t="str">
        <f t="shared" si="6"/>
        <v>JAYAWIJAYA</v>
      </c>
    </row>
    <row r="140" ht="15.75" customHeight="1">
      <c r="A140" s="197"/>
      <c r="B140" s="197"/>
      <c r="C140" s="197"/>
      <c r="D140" s="198"/>
      <c r="E140" s="199"/>
      <c r="F140" s="199"/>
      <c r="G140" s="197"/>
      <c r="H140" s="200"/>
      <c r="I140" s="201"/>
      <c r="J140" s="201"/>
      <c r="K140" s="202"/>
      <c r="L140" s="197"/>
      <c r="M140" s="197"/>
      <c r="N140" s="203"/>
      <c r="O140" s="197"/>
      <c r="Q140" s="1" t="str">
        <f t="shared" si="2"/>
        <v/>
      </c>
      <c r="R140" s="1" t="str">
        <f t="shared" si="3"/>
        <v/>
      </c>
      <c r="S140" s="1" t="str">
        <f t="shared" si="4"/>
        <v/>
      </c>
      <c r="T140" s="1" t="str">
        <f t="shared" si="5"/>
        <v/>
      </c>
      <c r="U140" s="1" t="str">
        <f t="shared" si="6"/>
        <v/>
      </c>
    </row>
    <row r="141" ht="15.75" customHeight="1">
      <c r="A141" s="197"/>
      <c r="B141" s="197"/>
      <c r="C141" s="197"/>
      <c r="D141" s="198"/>
      <c r="E141" s="199"/>
      <c r="F141" s="199"/>
      <c r="G141" s="197"/>
      <c r="H141" s="200"/>
      <c r="I141" s="201"/>
      <c r="J141" s="201"/>
      <c r="K141" s="202"/>
      <c r="L141" s="197"/>
      <c r="M141" s="197"/>
      <c r="N141" s="203"/>
      <c r="O141" s="197"/>
      <c r="Q141" s="1" t="str">
        <f t="shared" si="2"/>
        <v/>
      </c>
      <c r="R141" s="1" t="str">
        <f t="shared" si="3"/>
        <v/>
      </c>
      <c r="S141" s="1" t="str">
        <f t="shared" si="4"/>
        <v/>
      </c>
      <c r="T141" s="1" t="str">
        <f t="shared" si="5"/>
        <v/>
      </c>
      <c r="U141" s="1" t="str">
        <f t="shared" si="6"/>
        <v/>
      </c>
    </row>
    <row r="142" ht="15.75" customHeight="1">
      <c r="A142" s="197"/>
      <c r="B142" s="197"/>
      <c r="C142" s="197"/>
      <c r="D142" s="198"/>
      <c r="E142" s="199"/>
      <c r="F142" s="199"/>
      <c r="G142" s="197"/>
      <c r="H142" s="200"/>
      <c r="I142" s="201"/>
      <c r="J142" s="201"/>
      <c r="K142" s="202"/>
      <c r="L142" s="197"/>
      <c r="M142" s="197"/>
      <c r="N142" s="203"/>
      <c r="O142" s="197"/>
      <c r="Q142" s="1" t="str">
        <f t="shared" si="2"/>
        <v/>
      </c>
      <c r="R142" s="1" t="str">
        <f t="shared" si="3"/>
        <v/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197"/>
      <c r="B143" s="197"/>
      <c r="C143" s="197"/>
      <c r="D143" s="198"/>
      <c r="E143" s="199"/>
      <c r="F143" s="199"/>
      <c r="G143" s="197"/>
      <c r="H143" s="200"/>
      <c r="I143" s="201"/>
      <c r="J143" s="201"/>
      <c r="K143" s="202"/>
      <c r="L143" s="197"/>
      <c r="M143" s="197"/>
      <c r="N143" s="203"/>
      <c r="O143" s="197"/>
      <c r="Q143" s="1" t="str">
        <f t="shared" si="2"/>
        <v/>
      </c>
      <c r="R143" s="1" t="str">
        <f t="shared" si="3"/>
        <v/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197"/>
      <c r="B144" s="197"/>
      <c r="C144" s="197"/>
      <c r="D144" s="198"/>
      <c r="E144" s="199"/>
      <c r="F144" s="199"/>
      <c r="G144" s="197"/>
      <c r="H144" s="200"/>
      <c r="I144" s="201"/>
      <c r="J144" s="201"/>
      <c r="K144" s="202"/>
      <c r="L144" s="197"/>
      <c r="M144" s="197"/>
      <c r="N144" s="203"/>
      <c r="O144" s="197"/>
      <c r="Q144" s="1" t="str">
        <f t="shared" si="2"/>
        <v/>
      </c>
      <c r="R144" s="1" t="str">
        <f t="shared" si="3"/>
        <v/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197"/>
      <c r="B145" s="197"/>
      <c r="C145" s="197"/>
      <c r="D145" s="198"/>
      <c r="E145" s="199"/>
      <c r="F145" s="199"/>
      <c r="G145" s="197"/>
      <c r="H145" s="200"/>
      <c r="I145" s="201"/>
      <c r="J145" s="201"/>
      <c r="K145" s="202"/>
      <c r="L145" s="197"/>
      <c r="M145" s="197"/>
      <c r="N145" s="203"/>
      <c r="O145" s="197"/>
      <c r="Q145" s="1" t="str">
        <f t="shared" si="2"/>
        <v/>
      </c>
      <c r="R145" s="1" t="str">
        <f t="shared" si="3"/>
        <v/>
      </c>
      <c r="S145" s="1" t="str">
        <f t="shared" si="4"/>
        <v/>
      </c>
      <c r="T145" s="1" t="str">
        <f t="shared" si="5"/>
        <v/>
      </c>
      <c r="U145" s="1" t="str">
        <f t="shared" si="6"/>
        <v/>
      </c>
    </row>
    <row r="146" ht="15.75" customHeight="1">
      <c r="A146" s="197"/>
      <c r="B146" s="197"/>
      <c r="C146" s="197"/>
      <c r="D146" s="198"/>
      <c r="E146" s="199"/>
      <c r="F146" s="199"/>
      <c r="G146" s="197"/>
      <c r="H146" s="200"/>
      <c r="I146" s="201"/>
      <c r="J146" s="201"/>
      <c r="K146" s="202"/>
      <c r="L146" s="197"/>
      <c r="M146" s="197"/>
      <c r="N146" s="203"/>
      <c r="O146" s="197"/>
      <c r="Q146" s="1" t="str">
        <f t="shared" si="2"/>
        <v/>
      </c>
      <c r="R146" s="1" t="str">
        <f t="shared" si="3"/>
        <v/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197"/>
      <c r="B147" s="197"/>
      <c r="C147" s="197"/>
      <c r="D147" s="198"/>
      <c r="E147" s="199"/>
      <c r="F147" s="199"/>
      <c r="G147" s="197"/>
      <c r="H147" s="200"/>
      <c r="I147" s="201"/>
      <c r="J147" s="201"/>
      <c r="K147" s="202"/>
      <c r="L147" s="197"/>
      <c r="M147" s="197"/>
      <c r="N147" s="203"/>
      <c r="O147" s="197"/>
      <c r="Q147" s="1" t="str">
        <f t="shared" si="2"/>
        <v/>
      </c>
      <c r="R147" s="1" t="str">
        <f t="shared" si="3"/>
        <v/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197"/>
      <c r="B148" s="197"/>
      <c r="C148" s="197"/>
      <c r="D148" s="198"/>
      <c r="E148" s="199"/>
      <c r="F148" s="199"/>
      <c r="G148" s="197"/>
      <c r="H148" s="200"/>
      <c r="I148" s="201"/>
      <c r="J148" s="201"/>
      <c r="K148" s="202"/>
      <c r="L148" s="197"/>
      <c r="M148" s="197"/>
      <c r="N148" s="203"/>
      <c r="O148" s="197"/>
      <c r="Q148" s="1" t="str">
        <f t="shared" si="2"/>
        <v/>
      </c>
      <c r="R148" s="1" t="str">
        <f t="shared" si="3"/>
        <v/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197"/>
      <c r="B149" s="197"/>
      <c r="C149" s="197"/>
      <c r="D149" s="198"/>
      <c r="E149" s="199"/>
      <c r="F149" s="199"/>
      <c r="G149" s="197"/>
      <c r="H149" s="200"/>
      <c r="I149" s="201"/>
      <c r="J149" s="201"/>
      <c r="K149" s="202"/>
      <c r="L149" s="197"/>
      <c r="M149" s="197"/>
      <c r="N149" s="203"/>
      <c r="O149" s="197"/>
      <c r="Q149" s="1" t="str">
        <f t="shared" si="2"/>
        <v/>
      </c>
      <c r="R149" s="1" t="str">
        <f t="shared" si="3"/>
        <v/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197"/>
      <c r="B150" s="197"/>
      <c r="C150" s="197"/>
      <c r="D150" s="198"/>
      <c r="E150" s="199"/>
      <c r="F150" s="199"/>
      <c r="G150" s="197"/>
      <c r="H150" s="200"/>
      <c r="I150" s="201"/>
      <c r="J150" s="201"/>
      <c r="K150" s="202"/>
      <c r="L150" s="197"/>
      <c r="M150" s="197"/>
      <c r="N150" s="203"/>
      <c r="O150" s="197"/>
      <c r="Q150" s="1" t="str">
        <f t="shared" si="2"/>
        <v/>
      </c>
      <c r="R150" s="1" t="str">
        <f t="shared" si="3"/>
        <v/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197"/>
      <c r="B151" s="197"/>
      <c r="C151" s="197"/>
      <c r="D151" s="198"/>
      <c r="E151" s="199"/>
      <c r="F151" s="199"/>
      <c r="G151" s="197"/>
      <c r="H151" s="200"/>
      <c r="I151" s="201"/>
      <c r="J151" s="201"/>
      <c r="K151" s="202"/>
      <c r="L151" s="197"/>
      <c r="M151" s="197"/>
      <c r="N151" s="203"/>
      <c r="O151" s="197"/>
      <c r="Q151" s="1" t="str">
        <f t="shared" si="2"/>
        <v/>
      </c>
      <c r="R151" s="1" t="str">
        <f t="shared" si="3"/>
        <v/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197"/>
      <c r="B152" s="197"/>
      <c r="C152" s="197"/>
      <c r="D152" s="198"/>
      <c r="E152" s="199"/>
      <c r="F152" s="199"/>
      <c r="G152" s="197"/>
      <c r="H152" s="200"/>
      <c r="I152" s="201"/>
      <c r="J152" s="201"/>
      <c r="K152" s="202"/>
      <c r="L152" s="197"/>
      <c r="M152" s="197"/>
      <c r="N152" s="203"/>
      <c r="O152" s="197"/>
      <c r="Q152" s="1" t="str">
        <f t="shared" si="2"/>
        <v/>
      </c>
      <c r="R152" s="1" t="str">
        <f t="shared" si="3"/>
        <v/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197"/>
      <c r="B153" s="197"/>
      <c r="C153" s="197"/>
      <c r="D153" s="198"/>
      <c r="E153" s="199"/>
      <c r="F153" s="199"/>
      <c r="G153" s="197"/>
      <c r="H153" s="200"/>
      <c r="I153" s="201"/>
      <c r="J153" s="201"/>
      <c r="K153" s="202"/>
      <c r="L153" s="197"/>
      <c r="M153" s="197"/>
      <c r="N153" s="203"/>
      <c r="O153" s="197"/>
      <c r="Q153" s="1" t="str">
        <f t="shared" si="2"/>
        <v/>
      </c>
      <c r="R153" s="1" t="str">
        <f t="shared" si="3"/>
        <v/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197"/>
      <c r="B154" s="197"/>
      <c r="C154" s="197"/>
      <c r="D154" s="198"/>
      <c r="E154" s="199"/>
      <c r="F154" s="199"/>
      <c r="G154" s="197"/>
      <c r="H154" s="200"/>
      <c r="I154" s="201"/>
      <c r="J154" s="201"/>
      <c r="K154" s="202"/>
      <c r="L154" s="197"/>
      <c r="M154" s="197"/>
      <c r="N154" s="203"/>
      <c r="O154" s="197"/>
      <c r="Q154" s="1" t="str">
        <f t="shared" si="2"/>
        <v/>
      </c>
      <c r="R154" s="1" t="str">
        <f t="shared" si="3"/>
        <v/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197"/>
      <c r="B155" s="197"/>
      <c r="C155" s="197"/>
      <c r="D155" s="198"/>
      <c r="E155" s="199"/>
      <c r="F155" s="199"/>
      <c r="G155" s="197"/>
      <c r="H155" s="200"/>
      <c r="I155" s="201"/>
      <c r="J155" s="201"/>
      <c r="K155" s="202"/>
      <c r="L155" s="197"/>
      <c r="M155" s="197"/>
      <c r="N155" s="203"/>
      <c r="O155" s="197"/>
      <c r="Q155" s="1" t="str">
        <f t="shared" si="2"/>
        <v/>
      </c>
      <c r="R155" s="1" t="str">
        <f t="shared" si="3"/>
        <v/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197"/>
      <c r="B156" s="197"/>
      <c r="C156" s="197"/>
      <c r="D156" s="198"/>
      <c r="E156" s="199"/>
      <c r="F156" s="199"/>
      <c r="G156" s="197"/>
      <c r="H156" s="200"/>
      <c r="I156" s="201"/>
      <c r="J156" s="201"/>
      <c r="K156" s="202"/>
      <c r="L156" s="197"/>
      <c r="M156" s="197"/>
      <c r="N156" s="203"/>
      <c r="O156" s="197"/>
      <c r="Q156" s="1" t="str">
        <f t="shared" si="2"/>
        <v/>
      </c>
      <c r="R156" s="1" t="str">
        <f t="shared" si="3"/>
        <v/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197"/>
      <c r="B157" s="197"/>
      <c r="C157" s="197"/>
      <c r="D157" s="198"/>
      <c r="E157" s="199"/>
      <c r="F157" s="199"/>
      <c r="G157" s="197"/>
      <c r="H157" s="200"/>
      <c r="I157" s="201"/>
      <c r="J157" s="201"/>
      <c r="K157" s="202"/>
      <c r="L157" s="197"/>
      <c r="M157" s="197"/>
      <c r="N157" s="203"/>
      <c r="O157" s="197"/>
      <c r="Q157" s="1" t="str">
        <f t="shared" si="2"/>
        <v/>
      </c>
      <c r="R157" s="1" t="str">
        <f t="shared" si="3"/>
        <v/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197"/>
      <c r="B158" s="197"/>
      <c r="C158" s="197"/>
      <c r="D158" s="198"/>
      <c r="E158" s="199"/>
      <c r="F158" s="199"/>
      <c r="G158" s="197"/>
      <c r="H158" s="200"/>
      <c r="I158" s="201"/>
      <c r="J158" s="201"/>
      <c r="K158" s="202"/>
      <c r="L158" s="197"/>
      <c r="M158" s="197"/>
      <c r="N158" s="203"/>
      <c r="O158" s="197"/>
      <c r="Q158" s="1" t="str">
        <f t="shared" si="2"/>
        <v/>
      </c>
      <c r="R158" s="1" t="str">
        <f t="shared" si="3"/>
        <v/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197"/>
      <c r="B159" s="197"/>
      <c r="C159" s="197"/>
      <c r="D159" s="198"/>
      <c r="E159" s="199"/>
      <c r="F159" s="199"/>
      <c r="G159" s="197"/>
      <c r="H159" s="200"/>
      <c r="I159" s="201"/>
      <c r="J159" s="201"/>
      <c r="K159" s="202"/>
      <c r="L159" s="197"/>
      <c r="M159" s="197"/>
      <c r="N159" s="203"/>
      <c r="O159" s="197"/>
      <c r="Q159" s="1" t="str">
        <f t="shared" si="2"/>
        <v/>
      </c>
      <c r="R159" s="1" t="str">
        <f t="shared" si="3"/>
        <v/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197"/>
      <c r="B160" s="197"/>
      <c r="C160" s="197"/>
      <c r="D160" s="198"/>
      <c r="E160" s="199"/>
      <c r="F160" s="199"/>
      <c r="G160" s="197"/>
      <c r="H160" s="200"/>
      <c r="I160" s="201"/>
      <c r="J160" s="201"/>
      <c r="K160" s="202"/>
      <c r="L160" s="197"/>
      <c r="M160" s="197"/>
      <c r="N160" s="203"/>
      <c r="O160" s="197"/>
      <c r="Q160" s="1" t="str">
        <f t="shared" si="2"/>
        <v/>
      </c>
      <c r="R160" s="1" t="str">
        <f t="shared" si="3"/>
        <v/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197"/>
      <c r="B161" s="197"/>
      <c r="C161" s="197"/>
      <c r="D161" s="198"/>
      <c r="E161" s="199"/>
      <c r="F161" s="199"/>
      <c r="G161" s="197"/>
      <c r="H161" s="200"/>
      <c r="I161" s="201"/>
      <c r="J161" s="201"/>
      <c r="K161" s="202"/>
      <c r="L161" s="197"/>
      <c r="M161" s="197"/>
      <c r="N161" s="203"/>
      <c r="O161" s="197"/>
      <c r="Q161" s="1" t="str">
        <f t="shared" si="2"/>
        <v/>
      </c>
      <c r="R161" s="1" t="str">
        <f t="shared" si="3"/>
        <v/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197"/>
      <c r="B162" s="197"/>
      <c r="C162" s="197"/>
      <c r="D162" s="198"/>
      <c r="E162" s="199"/>
      <c r="F162" s="199"/>
      <c r="G162" s="197"/>
      <c r="H162" s="200"/>
      <c r="I162" s="201"/>
      <c r="J162" s="201"/>
      <c r="K162" s="202"/>
      <c r="L162" s="197"/>
      <c r="M162" s="197"/>
      <c r="N162" s="203"/>
      <c r="O162" s="197"/>
      <c r="Q162" s="1" t="str">
        <f t="shared" si="2"/>
        <v/>
      </c>
      <c r="R162" s="1" t="str">
        <f t="shared" si="3"/>
        <v/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197"/>
      <c r="B163" s="197"/>
      <c r="C163" s="197"/>
      <c r="D163" s="198"/>
      <c r="E163" s="199"/>
      <c r="F163" s="199"/>
      <c r="G163" s="197"/>
      <c r="H163" s="200"/>
      <c r="I163" s="201"/>
      <c r="J163" s="201"/>
      <c r="K163" s="202"/>
      <c r="L163" s="197"/>
      <c r="M163" s="197"/>
      <c r="N163" s="203"/>
      <c r="O163" s="197"/>
      <c r="Q163" s="1" t="str">
        <f t="shared" si="2"/>
        <v/>
      </c>
      <c r="R163" s="1" t="str">
        <f t="shared" si="3"/>
        <v/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197"/>
      <c r="B164" s="197"/>
      <c r="C164" s="197"/>
      <c r="D164" s="198"/>
      <c r="E164" s="199"/>
      <c r="F164" s="199"/>
      <c r="G164" s="197"/>
      <c r="H164" s="200"/>
      <c r="I164" s="201"/>
      <c r="J164" s="201"/>
      <c r="K164" s="202"/>
      <c r="L164" s="197"/>
      <c r="M164" s="197"/>
      <c r="N164" s="203"/>
      <c r="O164" s="197"/>
      <c r="Q164" s="1" t="str">
        <f t="shared" si="2"/>
        <v/>
      </c>
      <c r="R164" s="1" t="str">
        <f t="shared" si="3"/>
        <v/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197"/>
      <c r="B165" s="197"/>
      <c r="C165" s="197"/>
      <c r="D165" s="198"/>
      <c r="E165" s="199"/>
      <c r="F165" s="199"/>
      <c r="G165" s="197"/>
      <c r="H165" s="200"/>
      <c r="I165" s="201"/>
      <c r="J165" s="201"/>
      <c r="K165" s="202"/>
      <c r="L165" s="197"/>
      <c r="M165" s="197"/>
      <c r="N165" s="203"/>
      <c r="O165" s="197"/>
      <c r="Q165" s="1" t="str">
        <f t="shared" si="2"/>
        <v/>
      </c>
      <c r="R165" s="1" t="str">
        <f t="shared" si="3"/>
        <v/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197"/>
      <c r="B166" s="197"/>
      <c r="C166" s="197"/>
      <c r="D166" s="198"/>
      <c r="E166" s="199"/>
      <c r="F166" s="199"/>
      <c r="G166" s="197"/>
      <c r="H166" s="200"/>
      <c r="I166" s="201"/>
      <c r="J166" s="201"/>
      <c r="K166" s="202"/>
      <c r="L166" s="197"/>
      <c r="M166" s="197"/>
      <c r="N166" s="203"/>
      <c r="O166" s="197"/>
      <c r="Q166" s="1" t="str">
        <f t="shared" si="2"/>
        <v/>
      </c>
      <c r="R166" s="1" t="str">
        <f t="shared" si="3"/>
        <v/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97"/>
      <c r="B167" s="197"/>
      <c r="C167" s="197"/>
      <c r="D167" s="198"/>
      <c r="E167" s="199"/>
      <c r="F167" s="199"/>
      <c r="G167" s="197"/>
      <c r="H167" s="200"/>
      <c r="I167" s="201"/>
      <c r="J167" s="201"/>
      <c r="K167" s="202"/>
      <c r="L167" s="197"/>
      <c r="M167" s="197"/>
      <c r="N167" s="203"/>
      <c r="O167" s="197"/>
      <c r="Q167" s="1" t="str">
        <f t="shared" si="2"/>
        <v/>
      </c>
      <c r="R167" s="1" t="str">
        <f t="shared" si="3"/>
        <v/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7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45852.0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1267</v>
      </c>
      <c r="D10" s="27"/>
      <c r="E10" s="26" t="s">
        <v>1180</v>
      </c>
      <c r="F10" s="28"/>
      <c r="G10" s="28"/>
      <c r="H10" s="27"/>
    </row>
    <row r="11" ht="15.75" customHeight="1">
      <c r="A11" s="25"/>
      <c r="B11" s="21"/>
      <c r="C11" s="29" t="s">
        <v>1268</v>
      </c>
      <c r="D11" s="30"/>
      <c r="E11" s="26" t="s">
        <v>1182</v>
      </c>
      <c r="F11" s="28"/>
      <c r="G11" s="28"/>
      <c r="H11" s="27"/>
    </row>
    <row r="12" ht="15.75" customHeight="1">
      <c r="A12" s="25"/>
      <c r="B12" s="21"/>
      <c r="C12" s="29" t="s">
        <v>1269</v>
      </c>
      <c r="D12" s="30"/>
      <c r="E12" s="29" t="s">
        <v>1184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6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963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1214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T7-FCN</v>
      </c>
      <c r="U27" s="1" t="str">
        <f t="shared" si="6"/>
        <v>KARISMA</v>
      </c>
    </row>
    <row r="28" ht="15.75" customHeight="1">
      <c r="A28" s="71">
        <v>11.0</v>
      </c>
      <c r="B28" s="71" t="s">
        <v>753</v>
      </c>
      <c r="C28" s="71" t="str">
        <f>IF(B28&gt;1,VLOOKUP(B28,DB!$D$4:$E$800,2,0),"")</f>
        <v>CT 680</v>
      </c>
      <c r="D28" s="78" t="s">
        <v>7</v>
      </c>
      <c r="E28" s="73" t="b">
        <v>0</v>
      </c>
      <c r="F28" s="73">
        <v>0.425</v>
      </c>
      <c r="G28" s="74" t="b">
        <v>1</v>
      </c>
      <c r="H28" s="75" t="s">
        <v>1212</v>
      </c>
      <c r="I28" s="76" t="str">
        <f>IF(K28&gt;1,VLOOKUP(K28,DB!$A$4:$B$500,2,0),"")</f>
        <v>EX RON</v>
      </c>
      <c r="J28" s="74" t="s">
        <v>1249</v>
      </c>
      <c r="K28" s="78" t="s">
        <v>7</v>
      </c>
      <c r="L28" s="74"/>
      <c r="M28" s="71" t="str">
        <f>IF(B28&gt;1,VLOOKUP(B28,DB!$D$4:$F$800,3,0),"")</f>
        <v>JIP</v>
      </c>
      <c r="N28" s="79"/>
      <c r="O28" s="74" t="str">
        <f t="shared" si="1"/>
        <v/>
      </c>
      <c r="Q28" s="1" t="str">
        <f t="shared" si="2"/>
        <v/>
      </c>
      <c r="R28" s="1" t="str">
        <f t="shared" si="3"/>
        <v/>
      </c>
      <c r="S28" s="1" t="str">
        <f t="shared" si="4"/>
        <v/>
      </c>
      <c r="T28" s="1" t="str">
        <f t="shared" si="5"/>
        <v/>
      </c>
      <c r="U28" s="1" t="str">
        <f t="shared" si="6"/>
        <v/>
      </c>
    </row>
    <row r="29" ht="15.75" customHeight="1">
      <c r="A29" s="81">
        <v>12.0</v>
      </c>
      <c r="B29" s="81" t="s">
        <v>968</v>
      </c>
      <c r="C29" s="81" t="str">
        <f>IF(B29&gt;1,VLOOKUP(B29,DB!$D$4:$E$800,2,0),"")</f>
        <v>HK 850</v>
      </c>
      <c r="D29" s="88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">
        <v>1214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HK 850</v>
      </c>
      <c r="T29" s="1" t="str">
        <f t="shared" si="5"/>
        <v>T7-TUN</v>
      </c>
      <c r="U29" s="1" t="str">
        <f t="shared" si="6"/>
        <v>KARISMA</v>
      </c>
    </row>
    <row r="30" ht="15.75" customHeight="1">
      <c r="A30" s="71">
        <v>13.0</v>
      </c>
      <c r="B30" s="71" t="s">
        <v>1123</v>
      </c>
      <c r="C30" s="71" t="str">
        <f>IF(B30&gt;1,VLOOKUP(B30,DB!$D$4:$E$800,2,0),"")</f>
        <v>KING AIR</v>
      </c>
      <c r="D30" s="78" t="s">
        <v>7</v>
      </c>
      <c r="E30" s="73" t="b">
        <v>0</v>
      </c>
      <c r="F30" s="73">
        <v>0.3472222222222222</v>
      </c>
      <c r="G30" s="74" t="b">
        <v>1</v>
      </c>
      <c r="H30" s="75" t="s">
        <v>1215</v>
      </c>
      <c r="I30" s="76" t="str">
        <f>IF(K30&gt;1,VLOOKUP(K30,DB!$A$4:$B$500,2,0),"")</f>
        <v>EX RON</v>
      </c>
      <c r="J30" s="74" t="s">
        <v>1218</v>
      </c>
      <c r="K30" s="78" t="s">
        <v>7</v>
      </c>
      <c r="L30" s="74"/>
      <c r="M30" s="71" t="s">
        <v>1211</v>
      </c>
      <c r="N30" s="79"/>
      <c r="O30" s="74" t="str">
        <f t="shared" si="1"/>
        <v/>
      </c>
      <c r="Q30" s="1" t="str">
        <f t="shared" si="2"/>
        <v/>
      </c>
      <c r="R30" s="1" t="str">
        <f t="shared" si="3"/>
        <v/>
      </c>
      <c r="S30" s="1" t="str">
        <f t="shared" si="4"/>
        <v/>
      </c>
      <c r="T30" s="1" t="str">
        <f t="shared" si="5"/>
        <v/>
      </c>
      <c r="U30" s="1" t="str">
        <f t="shared" si="6"/>
        <v/>
      </c>
    </row>
    <row r="31" ht="15.75" customHeight="1">
      <c r="A31" s="81">
        <v>14.0</v>
      </c>
      <c r="B31" s="81" t="s">
        <v>826</v>
      </c>
      <c r="C31" s="81" t="str">
        <f>IF(B31&gt;1,VLOOKUP(B31,DB!$D$4:$E$800,2,0),"")</f>
        <v>AVANTI</v>
      </c>
      <c r="D31" s="88" t="s">
        <v>7</v>
      </c>
      <c r="E31" s="83" t="b">
        <v>0</v>
      </c>
      <c r="F31" s="83">
        <v>0.49027777777777776</v>
      </c>
      <c r="G31" s="84" t="b">
        <v>1</v>
      </c>
      <c r="H31" s="85" t="s">
        <v>1319</v>
      </c>
      <c r="I31" s="86" t="str">
        <f>IF(K31&gt;1,VLOOKUP(K31,DB!$A$4:$B$500,2,0),"")</f>
        <v>EX RON</v>
      </c>
      <c r="J31" s="84" t="s">
        <v>1256</v>
      </c>
      <c r="K31" s="88" t="s">
        <v>7</v>
      </c>
      <c r="L31" s="84"/>
      <c r="M31" s="81" t="str">
        <f>IF(B31&gt;1,VLOOKUP(B31,DB!$D$4:$F$800,3,0),"")</f>
        <v>SUSI AIR</v>
      </c>
      <c r="N31" s="89"/>
      <c r="O31" s="84" t="str">
        <f t="shared" si="1"/>
        <v/>
      </c>
      <c r="Q31" s="1" t="str">
        <f t="shared" si="2"/>
        <v/>
      </c>
      <c r="R31" s="1" t="str">
        <f t="shared" si="3"/>
        <v/>
      </c>
      <c r="S31" s="1" t="str">
        <f t="shared" si="4"/>
        <v/>
      </c>
      <c r="T31" s="1" t="str">
        <f t="shared" si="5"/>
        <v/>
      </c>
      <c r="U31" s="1" t="str">
        <f t="shared" si="6"/>
        <v/>
      </c>
    </row>
    <row r="32" ht="15.75" customHeight="1">
      <c r="A32" s="71">
        <v>15.0</v>
      </c>
      <c r="B32" s="71" t="s">
        <v>751</v>
      </c>
      <c r="C32" s="71" t="str">
        <f>IF(B32&gt;1,VLOOKUP(B32,DB!$D$4:$E$800,2,0),"")</f>
        <v>HK 800</v>
      </c>
      <c r="D32" s="78" t="s">
        <v>7</v>
      </c>
      <c r="E32" s="73" t="b">
        <v>0</v>
      </c>
      <c r="F32" s="73">
        <v>0.41597222222222224</v>
      </c>
      <c r="G32" s="74" t="b">
        <v>1</v>
      </c>
      <c r="H32" s="75" t="s">
        <v>1349</v>
      </c>
      <c r="I32" s="76" t="str">
        <f>IF(K32&gt;1,VLOOKUP(K32,DB!$A$4:$B$500,2,0),"")</f>
        <v>EX RON</v>
      </c>
      <c r="J32" s="74" t="s">
        <v>1255</v>
      </c>
      <c r="K32" s="78" t="s">
        <v>7</v>
      </c>
      <c r="L32" s="74"/>
      <c r="M32" s="71" t="str">
        <f>IF(B32&gt;1,VLOOKUP(B32,DB!$D$4:$F$800,3,0),"")</f>
        <v>JETSET</v>
      </c>
      <c r="N32" s="79"/>
      <c r="O32" s="74" t="str">
        <f t="shared" si="1"/>
        <v/>
      </c>
      <c r="Q32" s="1" t="str">
        <f t="shared" si="2"/>
        <v/>
      </c>
      <c r="R32" s="1" t="str">
        <f t="shared" si="3"/>
        <v/>
      </c>
      <c r="S32" s="1" t="str">
        <f t="shared" si="4"/>
        <v/>
      </c>
      <c r="T32" s="1" t="str">
        <f t="shared" si="5"/>
        <v/>
      </c>
      <c r="U32" s="1" t="str">
        <f t="shared" si="6"/>
        <v/>
      </c>
    </row>
    <row r="33" ht="15.75" customHeight="1">
      <c r="A33" s="81">
        <v>16.0</v>
      </c>
      <c r="B33" s="81" t="s">
        <v>741</v>
      </c>
      <c r="C33" s="81" t="str">
        <f>IF(B33&gt;1,VLOOKUP(B33,DB!$D$4:$E$800,2,0),"")</f>
        <v>ATR 42</v>
      </c>
      <c r="D33" s="88" t="s">
        <v>7</v>
      </c>
      <c r="E33" s="83" t="b">
        <v>0</v>
      </c>
      <c r="F33" s="83"/>
      <c r="G33" s="84" t="b">
        <v>0</v>
      </c>
      <c r="H33" s="85" t="s">
        <v>1217</v>
      </c>
      <c r="I33" s="86" t="str">
        <f>IF(K33&gt;1,VLOOKUP(K33,DB!$A$4:$B$500,2,0),"")</f>
        <v/>
      </c>
      <c r="J33" s="87" t="str">
        <f>IF(L33&gt;1,VLOOKUP(L33,DB!$A$4:$B$500,2,0),"")</f>
        <v/>
      </c>
      <c r="K33" s="88"/>
      <c r="L33" s="84"/>
      <c r="M33" s="81" t="str">
        <f>IF(B33&gt;1,VLOOKUP(B33,DB!$D$4:$F$800,3,0),"")</f>
        <v>IAT</v>
      </c>
      <c r="N33" s="89"/>
      <c r="O33" s="84" t="str">
        <f t="shared" si="1"/>
        <v>RON</v>
      </c>
      <c r="Q33" s="1" t="str">
        <f t="shared" si="2"/>
        <v>SA01</v>
      </c>
      <c r="R33" s="1" t="str">
        <f t="shared" si="3"/>
        <v>RON</v>
      </c>
      <c r="S33" s="1" t="str">
        <f t="shared" si="4"/>
        <v>ATR 42</v>
      </c>
      <c r="T33" s="1" t="str">
        <f t="shared" si="5"/>
        <v>PK-THT</v>
      </c>
      <c r="U33" s="1" t="str">
        <f t="shared" si="6"/>
        <v>IAT</v>
      </c>
    </row>
    <row r="34" ht="15.75" customHeight="1">
      <c r="A34" s="71">
        <v>17.0</v>
      </c>
      <c r="B34" s="71" t="s">
        <v>806</v>
      </c>
      <c r="C34" s="71" t="str">
        <f>IF(B34&gt;1,VLOOKUP(B34,DB!$D$4:$E$800,2,0),"")</f>
        <v>EC 135</v>
      </c>
      <c r="D34" s="78" t="s">
        <v>7</v>
      </c>
      <c r="E34" s="73" t="b">
        <v>0</v>
      </c>
      <c r="F34" s="73"/>
      <c r="G34" s="74" t="b">
        <v>0</v>
      </c>
      <c r="H34" s="75" t="s">
        <v>1219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tr">
        <f>IF(B34&gt;1,VLOOKUP(B34,DB!$D$4:$F$800,3,0),"")</f>
        <v>PREMI</v>
      </c>
      <c r="N34" s="79"/>
      <c r="O34" s="74" t="str">
        <f t="shared" si="1"/>
        <v>RON</v>
      </c>
      <c r="Q34" s="1" t="str">
        <f t="shared" si="2"/>
        <v>SA02</v>
      </c>
      <c r="R34" s="1" t="str">
        <f t="shared" si="3"/>
        <v>RON</v>
      </c>
      <c r="S34" s="1" t="str">
        <f t="shared" si="4"/>
        <v>EC 135</v>
      </c>
      <c r="T34" s="1" t="str">
        <f t="shared" si="5"/>
        <v>PK-RJH</v>
      </c>
      <c r="U34" s="1" t="str">
        <f t="shared" si="6"/>
        <v>PREMI</v>
      </c>
    </row>
    <row r="35" ht="15.75" customHeight="1">
      <c r="A35" s="81">
        <v>18.0</v>
      </c>
      <c r="B35" s="81" t="s">
        <v>912</v>
      </c>
      <c r="C35" s="81" t="str">
        <f>IF(B35&gt;1,VLOOKUP(B35,DB!$D$4:$E$800,2,0),"")</f>
        <v>GLEX</v>
      </c>
      <c r="D35" s="88" t="s">
        <v>7</v>
      </c>
      <c r="E35" s="83" t="b">
        <v>0</v>
      </c>
      <c r="F35" s="83"/>
      <c r="G35" s="84" t="b">
        <v>0</v>
      </c>
      <c r="H35" s="85" t="s">
        <v>1220</v>
      </c>
      <c r="I35" s="86" t="str">
        <f>IF(K35&gt;1,VLOOKUP(K35,DB!$A$4:$B$500,2,0),"")</f>
        <v/>
      </c>
      <c r="J35" s="87" t="str">
        <f>IF(L35&gt;1,VLOOKUP(L35,DB!$A$4:$B$500,2,0),"")</f>
        <v/>
      </c>
      <c r="K35" s="88"/>
      <c r="L35" s="84"/>
      <c r="M35" s="81" t="s">
        <v>1214</v>
      </c>
      <c r="N35" s="89"/>
      <c r="O35" s="84" t="str">
        <f t="shared" si="1"/>
        <v>RON</v>
      </c>
      <c r="Q35" s="1" t="str">
        <f t="shared" si="2"/>
        <v>SA03</v>
      </c>
      <c r="R35" s="1" t="str">
        <f t="shared" si="3"/>
        <v>RON</v>
      </c>
      <c r="S35" s="1" t="str">
        <f t="shared" si="4"/>
        <v>GLEX</v>
      </c>
      <c r="T35" s="1" t="str">
        <f t="shared" si="5"/>
        <v>M-JGVJ</v>
      </c>
      <c r="U35" s="1" t="str">
        <f t="shared" si="6"/>
        <v>KARISMA</v>
      </c>
    </row>
    <row r="36" ht="15.75" customHeight="1">
      <c r="A36" s="71">
        <v>19.0</v>
      </c>
      <c r="B36" s="71" t="s">
        <v>915</v>
      </c>
      <c r="C36" s="71" t="str">
        <f>IF(B36&gt;1,VLOOKUP(B36,DB!$D$4:$E$800,2,0),"")</f>
        <v>GLEX</v>
      </c>
      <c r="D36" s="78" t="s">
        <v>7</v>
      </c>
      <c r="E36" s="73" t="b">
        <v>0</v>
      </c>
      <c r="F36" s="73"/>
      <c r="G36" s="74" t="b">
        <v>0</v>
      </c>
      <c r="H36" s="75" t="s">
        <v>1223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">
        <v>810</v>
      </c>
      <c r="N36" s="79"/>
      <c r="O36" s="74" t="str">
        <f t="shared" si="1"/>
        <v>RON</v>
      </c>
      <c r="Q36" s="1" t="str">
        <f t="shared" si="2"/>
        <v>SA04</v>
      </c>
      <c r="R36" s="1" t="str">
        <f t="shared" si="3"/>
        <v>RON</v>
      </c>
      <c r="S36" s="1" t="str">
        <f t="shared" si="4"/>
        <v>GLEX</v>
      </c>
      <c r="T36" s="1" t="str">
        <f t="shared" si="5"/>
        <v>N-11UB</v>
      </c>
      <c r="U36" s="1" t="str">
        <f t="shared" si="6"/>
        <v>PTN</v>
      </c>
    </row>
    <row r="37" ht="15.75" customHeight="1">
      <c r="A37" s="81">
        <v>20.0</v>
      </c>
      <c r="B37" s="81" t="s">
        <v>967</v>
      </c>
      <c r="C37" s="81" t="str">
        <f>IF(B37&gt;1,VLOOKUP(B37,DB!$D$4:$E$800,2,0),"")</f>
        <v>EMB 135</v>
      </c>
      <c r="D37" s="88" t="s">
        <v>7</v>
      </c>
      <c r="E37" s="83" t="b">
        <v>0</v>
      </c>
      <c r="F37" s="83"/>
      <c r="G37" s="84" t="b">
        <v>0</v>
      </c>
      <c r="H37" s="85" t="s">
        <v>1224</v>
      </c>
      <c r="I37" s="86" t="str">
        <f>IF(K37&gt;1,VLOOKUP(K37,DB!$A$4:$B$500,2,0),"")</f>
        <v/>
      </c>
      <c r="J37" s="87" t="str">
        <f>IF(L37&gt;1,VLOOKUP(L37,DB!$A$4:$B$500,2,0),"")</f>
        <v/>
      </c>
      <c r="K37" s="88"/>
      <c r="L37" s="84"/>
      <c r="M37" s="81" t="s">
        <v>1211</v>
      </c>
      <c r="N37" s="89"/>
      <c r="O37" s="84" t="str">
        <f t="shared" si="1"/>
        <v>RON</v>
      </c>
      <c r="Q37" s="1" t="str">
        <f t="shared" si="2"/>
        <v>SA05</v>
      </c>
      <c r="R37" s="1" t="str">
        <f t="shared" si="3"/>
        <v>RON</v>
      </c>
      <c r="S37" s="1" t="str">
        <f t="shared" si="4"/>
        <v>EMB 135</v>
      </c>
      <c r="T37" s="1" t="str">
        <f t="shared" si="5"/>
        <v>T7-MPI</v>
      </c>
      <c r="U37" s="1" t="str">
        <f t="shared" si="6"/>
        <v>AFM</v>
      </c>
    </row>
    <row r="38" ht="15.75" customHeight="1">
      <c r="A38" s="71">
        <v>21.0</v>
      </c>
      <c r="B38" s="71" t="s">
        <v>313</v>
      </c>
      <c r="C38" s="71" t="str">
        <f>IF(B38&gt;1,VLOOKUP(B38,DB!$D$4:$E$800,2,0),"")</f>
        <v>A 320</v>
      </c>
      <c r="D38" s="78" t="s">
        <v>7</v>
      </c>
      <c r="E38" s="73" t="b">
        <v>0</v>
      </c>
      <c r="F38" s="73">
        <v>0.2534722222222222</v>
      </c>
      <c r="G38" s="74" t="b">
        <v>1</v>
      </c>
      <c r="H38" s="75" t="s">
        <v>1226</v>
      </c>
      <c r="I38" s="76" t="str">
        <f>IF(K38&gt;1,VLOOKUP(K38,DB!$A$4:$B$500,2,0),"")</f>
        <v>EX RON</v>
      </c>
      <c r="J38" s="74" t="s">
        <v>1229</v>
      </c>
      <c r="K38" s="78" t="s">
        <v>7</v>
      </c>
      <c r="L38" s="74"/>
      <c r="M38" s="71" t="str">
        <f>IF(B38&gt;1,VLOOKUP(B38,DB!$D$4:$F$800,3,0),"")</f>
        <v>BATIK AIR</v>
      </c>
      <c r="N38" s="79"/>
      <c r="O38" s="74" t="str">
        <f t="shared" si="1"/>
        <v/>
      </c>
      <c r="Q38" s="1" t="str">
        <f t="shared" si="2"/>
        <v/>
      </c>
      <c r="R38" s="1" t="str">
        <f t="shared" si="3"/>
        <v/>
      </c>
      <c r="S38" s="1" t="str">
        <f t="shared" si="4"/>
        <v/>
      </c>
      <c r="T38" s="1" t="str">
        <f t="shared" si="5"/>
        <v/>
      </c>
      <c r="U38" s="1" t="str">
        <f t="shared" si="6"/>
        <v/>
      </c>
    </row>
    <row r="39" ht="15.75" customHeight="1">
      <c r="A39" s="81">
        <v>22.0</v>
      </c>
      <c r="B39" s="81" t="s">
        <v>109</v>
      </c>
      <c r="C39" s="81" t="str">
        <f>IF(B39&gt;1,VLOOKUP(B39,DB!$D$4:$E$800,2,0),"")</f>
        <v>A 320</v>
      </c>
      <c r="D39" s="88" t="s">
        <v>7</v>
      </c>
      <c r="E39" s="91" t="b">
        <v>0</v>
      </c>
      <c r="F39" s="83">
        <v>0.30277777777777776</v>
      </c>
      <c r="G39" s="92" t="b">
        <v>1</v>
      </c>
      <c r="H39" s="85" t="s">
        <v>1228</v>
      </c>
      <c r="I39" s="86" t="str">
        <f>IF(K39&gt;1,VLOOKUP(K39,DB!$A$4:$B$500,2,0),"")</f>
        <v>EX RON</v>
      </c>
      <c r="J39" s="84" t="s">
        <v>1255</v>
      </c>
      <c r="K39" s="88" t="s">
        <v>7</v>
      </c>
      <c r="L39" s="84"/>
      <c r="M39" s="81" t="str">
        <f>IF(B39&gt;1,VLOOKUP(B39,DB!$D$4:$F$800,3,0),"")</f>
        <v>BATIK AIR</v>
      </c>
      <c r="N39" s="89"/>
      <c r="O39" s="84" t="str">
        <f t="shared" si="1"/>
        <v/>
      </c>
      <c r="Q39" s="1" t="str">
        <f t="shared" si="2"/>
        <v/>
      </c>
      <c r="R39" s="1" t="str">
        <f t="shared" si="3"/>
        <v/>
      </c>
      <c r="S39" s="1" t="str">
        <f t="shared" si="4"/>
        <v/>
      </c>
      <c r="T39" s="1" t="str">
        <f t="shared" si="5"/>
        <v/>
      </c>
      <c r="U39" s="1" t="str">
        <f t="shared" si="6"/>
        <v/>
      </c>
    </row>
    <row r="40" ht="15.75" customHeight="1">
      <c r="A40" s="71">
        <v>23.0</v>
      </c>
      <c r="B40" s="71" t="s">
        <v>345</v>
      </c>
      <c r="C40" s="71" t="str">
        <f>IF(B40&gt;1,VLOOKUP(B40,DB!$D$4:$E$800,2,0),"")</f>
        <v>ATR 72</v>
      </c>
      <c r="D40" s="78" t="s">
        <v>7</v>
      </c>
      <c r="E40" s="93" t="b">
        <v>0</v>
      </c>
      <c r="F40" s="73"/>
      <c r="G40" s="94" t="b">
        <v>0</v>
      </c>
      <c r="H40" s="75" t="s">
        <v>1230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tr">
        <f>IF(B40&gt;1,VLOOKUP(B40,DB!$D$4:$F$800,3,0),"")</f>
        <v>CITILINK</v>
      </c>
      <c r="N40" s="13"/>
      <c r="O40" s="74" t="str">
        <f t="shared" si="1"/>
        <v>RON</v>
      </c>
      <c r="Q40" s="1" t="str">
        <f t="shared" si="2"/>
        <v>SA08</v>
      </c>
      <c r="R40" s="1" t="str">
        <f t="shared" si="3"/>
        <v>RON</v>
      </c>
      <c r="S40" s="1" t="str">
        <f t="shared" si="4"/>
        <v>ATR 72</v>
      </c>
      <c r="T40" s="1" t="str">
        <f t="shared" si="5"/>
        <v>PK-GJT</v>
      </c>
      <c r="U40" s="1" t="str">
        <f t="shared" si="6"/>
        <v>CITILINK</v>
      </c>
    </row>
    <row r="41" ht="15.75" customHeight="1">
      <c r="A41" s="81">
        <v>24.0</v>
      </c>
      <c r="B41" s="81" t="s">
        <v>947</v>
      </c>
      <c r="C41" s="81" t="str">
        <f>IF(B41&gt;1,VLOOKUP(B41,DB!$D$4:$E$800,2,0),"")</f>
        <v>EMB 135</v>
      </c>
      <c r="D41" s="88" t="s">
        <v>7</v>
      </c>
      <c r="E41" s="95" t="b">
        <v>0</v>
      </c>
      <c r="F41" s="83"/>
      <c r="G41" s="92" t="b">
        <v>0</v>
      </c>
      <c r="H41" s="85" t="s">
        <v>1231</v>
      </c>
      <c r="I41" s="86" t="str">
        <f>IF(K41&gt;1,VLOOKUP(K41,DB!$A$4:$B$500,2,0),"")</f>
        <v/>
      </c>
      <c r="J41" s="87" t="str">
        <f>IF(L41&gt;1,VLOOKUP(L41,DB!$A$4:$B$500,2,0),"")</f>
        <v/>
      </c>
      <c r="K41" s="88"/>
      <c r="L41" s="84"/>
      <c r="M41" s="81" t="s">
        <v>810</v>
      </c>
      <c r="N41" s="96"/>
      <c r="O41" s="84" t="str">
        <f t="shared" si="1"/>
        <v>RON</v>
      </c>
      <c r="Q41" s="1" t="str">
        <f t="shared" si="2"/>
        <v>SA09</v>
      </c>
      <c r="R41" s="1" t="str">
        <f t="shared" si="3"/>
        <v>RON</v>
      </c>
      <c r="S41" s="1" t="str">
        <f t="shared" si="4"/>
        <v>EMB 135</v>
      </c>
      <c r="T41" s="1" t="str">
        <f t="shared" si="5"/>
        <v>PK-RSS</v>
      </c>
      <c r="U41" s="1" t="str">
        <f t="shared" si="6"/>
        <v>PTN</v>
      </c>
    </row>
    <row r="42" ht="15.75" customHeight="1">
      <c r="A42" s="97">
        <v>25.0</v>
      </c>
      <c r="B42" s="71" t="s">
        <v>1064</v>
      </c>
      <c r="C42" s="71" t="str">
        <f>IF(B42&gt;1,VLOOKUP(B42,DB!$D$4:$E$800,2,0),"")</f>
        <v>EMB 135</v>
      </c>
      <c r="D42" s="78" t="s">
        <v>7</v>
      </c>
      <c r="E42" s="98" t="b">
        <v>0</v>
      </c>
      <c r="F42" s="73"/>
      <c r="G42" s="94" t="b">
        <v>0</v>
      </c>
      <c r="H42" s="75" t="s">
        <v>1233</v>
      </c>
      <c r="I42" s="76" t="str">
        <f>IF(K42&gt;1,VLOOKUP(K42,DB!$A$4:$B$500,2,0),"")</f>
        <v/>
      </c>
      <c r="J42" s="77" t="str">
        <f>IF(L42&gt;1,VLOOKUP(L42,DB!$A$4:$B$500,2,0),"")</f>
        <v/>
      </c>
      <c r="K42" s="78"/>
      <c r="L42" s="74"/>
      <c r="M42" s="71" t="s">
        <v>1214</v>
      </c>
      <c r="N42" s="13"/>
      <c r="O42" s="74" t="str">
        <f t="shared" si="1"/>
        <v>RON</v>
      </c>
      <c r="Q42" s="1" t="str">
        <f t="shared" si="2"/>
        <v>SA10</v>
      </c>
      <c r="R42" s="1" t="str">
        <f t="shared" si="3"/>
        <v>RON</v>
      </c>
      <c r="S42" s="1" t="str">
        <f t="shared" si="4"/>
        <v>EMB 135</v>
      </c>
      <c r="T42" s="1" t="str">
        <f t="shared" si="5"/>
        <v>T7-GBS</v>
      </c>
      <c r="U42" s="1" t="str">
        <f t="shared" si="6"/>
        <v>KARISMA</v>
      </c>
    </row>
    <row r="43" ht="15.75" customHeight="1">
      <c r="A43" s="81">
        <v>26.0</v>
      </c>
      <c r="B43" s="81" t="s">
        <v>964</v>
      </c>
      <c r="C43" s="81" t="str">
        <f>IF(B43&gt;1,VLOOKUP(B43,DB!$D$4:$E$800,2,0),"")</f>
        <v>G IV</v>
      </c>
      <c r="D43" s="88" t="s">
        <v>7</v>
      </c>
      <c r="E43" s="95" t="b">
        <v>0</v>
      </c>
      <c r="F43" s="83"/>
      <c r="G43" s="92" t="b">
        <v>0</v>
      </c>
      <c r="H43" s="85" t="s">
        <v>1234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">
        <v>1211</v>
      </c>
      <c r="N43" s="89"/>
      <c r="O43" s="84" t="str">
        <f t="shared" si="1"/>
        <v>RON</v>
      </c>
      <c r="Q43" s="1" t="str">
        <f t="shared" si="2"/>
        <v>SA11</v>
      </c>
      <c r="R43" s="1" t="str">
        <f t="shared" si="3"/>
        <v>RON</v>
      </c>
      <c r="S43" s="1" t="str">
        <f t="shared" si="4"/>
        <v>G IV</v>
      </c>
      <c r="T43" s="1" t="str">
        <f t="shared" si="5"/>
        <v>T7-HNA</v>
      </c>
      <c r="U43" s="1" t="str">
        <f t="shared" si="6"/>
        <v>AFM</v>
      </c>
    </row>
    <row r="44" ht="15.75" customHeight="1">
      <c r="A44" s="71">
        <v>27.0</v>
      </c>
      <c r="B44" s="71" t="s">
        <v>785</v>
      </c>
      <c r="C44" s="71" t="str">
        <f>IF(B44&gt;1,VLOOKUP(B44,DB!$D$4:$E$800,2,0),"")</f>
        <v>L 1000</v>
      </c>
      <c r="D44" s="78" t="s">
        <v>7</v>
      </c>
      <c r="E44" s="98" t="b">
        <v>0</v>
      </c>
      <c r="F44" s="73">
        <v>0.35833333333333334</v>
      </c>
      <c r="G44" s="94" t="b">
        <v>1</v>
      </c>
      <c r="H44" s="75" t="s">
        <v>1235</v>
      </c>
      <c r="I44" s="76" t="str">
        <f>IF(K44&gt;1,VLOOKUP(K44,DB!$A$4:$B$500,2,0),"")</f>
        <v>EX RON</v>
      </c>
      <c r="J44" s="74" t="s">
        <v>1216</v>
      </c>
      <c r="K44" s="78" t="s">
        <v>7</v>
      </c>
      <c r="L44" s="74"/>
      <c r="M44" s="71" t="str">
        <f>IF(B44&gt;1,VLOOKUP(B44,DB!$D$4:$F$800,3,0),"")</f>
        <v>PREMI</v>
      </c>
      <c r="N44" s="13"/>
      <c r="O44" s="74" t="str">
        <f t="shared" si="1"/>
        <v/>
      </c>
      <c r="Q44" s="1" t="str">
        <f t="shared" si="2"/>
        <v/>
      </c>
      <c r="R44" s="1" t="str">
        <f t="shared" si="3"/>
        <v/>
      </c>
      <c r="S44" s="1" t="str">
        <f t="shared" si="4"/>
        <v/>
      </c>
      <c r="T44" s="1" t="str">
        <f t="shared" si="5"/>
        <v/>
      </c>
      <c r="U44" s="1" t="str">
        <f t="shared" si="6"/>
        <v/>
      </c>
    </row>
    <row r="45" ht="15.75" customHeight="1">
      <c r="A45" s="81">
        <v>28.0</v>
      </c>
      <c r="B45" s="81" t="s">
        <v>332</v>
      </c>
      <c r="C45" s="81" t="str">
        <f>IF(B45&gt;1,VLOOKUP(B45,DB!$D$4:$E$800,2,0),"")</f>
        <v>GLEX</v>
      </c>
      <c r="D45" s="88" t="s">
        <v>7</v>
      </c>
      <c r="E45" s="91" t="b">
        <v>0</v>
      </c>
      <c r="F45" s="83"/>
      <c r="G45" s="92" t="b">
        <v>0</v>
      </c>
      <c r="H45" s="85" t="s">
        <v>1237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tr">
        <f>IF(B45&gt;1,VLOOKUP(B45,DB!$D$4:$F$800,3,0),"")</f>
        <v>BIOMANTARA</v>
      </c>
      <c r="N45" s="89"/>
      <c r="O45" s="84" t="str">
        <f t="shared" si="1"/>
        <v>RON</v>
      </c>
      <c r="Q45" s="1" t="str">
        <f t="shared" si="2"/>
        <v>SA13</v>
      </c>
      <c r="R45" s="1" t="str">
        <f t="shared" si="3"/>
        <v>RON</v>
      </c>
      <c r="S45" s="1" t="str">
        <f t="shared" si="4"/>
        <v>GLEX</v>
      </c>
      <c r="T45" s="1" t="str">
        <f t="shared" si="5"/>
        <v>N-939AP</v>
      </c>
      <c r="U45" s="1" t="str">
        <f t="shared" si="6"/>
        <v>BIOMANTARA</v>
      </c>
    </row>
    <row r="46" ht="15.75" customHeight="1">
      <c r="A46" s="71">
        <v>29.0</v>
      </c>
      <c r="B46" s="71" t="s">
        <v>743</v>
      </c>
      <c r="C46" s="71" t="str">
        <f>IF(B46&gt;1,VLOOKUP(B46,DB!$D$4:$E$800,2,0),"")</f>
        <v>B 733</v>
      </c>
      <c r="D46" s="78" t="s">
        <v>7</v>
      </c>
      <c r="E46" s="93" t="b">
        <v>0</v>
      </c>
      <c r="F46" s="73">
        <v>0.4597222222222222</v>
      </c>
      <c r="G46" s="94" t="b">
        <v>1</v>
      </c>
      <c r="H46" s="75" t="s">
        <v>1239</v>
      </c>
      <c r="I46" s="76" t="str">
        <f>IF(K46&gt;1,VLOOKUP(K46,DB!$A$4:$B$500,2,0),"")</f>
        <v>EX RON</v>
      </c>
      <c r="J46" s="74" t="s">
        <v>1251</v>
      </c>
      <c r="K46" s="78" t="s">
        <v>7</v>
      </c>
      <c r="L46" s="74"/>
      <c r="M46" s="71" t="str">
        <f>IF(B46&gt;1,VLOOKUP(B46,DB!$D$4:$F$800,3,0),"")</f>
        <v>JAYAWIJAYA</v>
      </c>
      <c r="N46" s="13"/>
      <c r="O46" s="74" t="str">
        <f t="shared" si="1"/>
        <v/>
      </c>
      <c r="Q46" s="1" t="str">
        <f t="shared" si="2"/>
        <v/>
      </c>
      <c r="R46" s="1" t="str">
        <f t="shared" si="3"/>
        <v/>
      </c>
      <c r="S46" s="1" t="str">
        <f t="shared" si="4"/>
        <v/>
      </c>
      <c r="T46" s="1" t="str">
        <f t="shared" si="5"/>
        <v/>
      </c>
      <c r="U46" s="1" t="str">
        <f t="shared" si="6"/>
        <v/>
      </c>
    </row>
    <row r="47" ht="15.75" customHeight="1">
      <c r="A47" s="81">
        <v>30.0</v>
      </c>
      <c r="B47" s="81" t="s">
        <v>978</v>
      </c>
      <c r="C47" s="81" t="str">
        <f>IF(B47&gt;1,VLOOKUP(B47,DB!$D$4:$E$800,2,0),"")</f>
        <v>EMB 135</v>
      </c>
      <c r="D47" s="88" t="s">
        <v>7</v>
      </c>
      <c r="E47" s="95" t="b">
        <v>0</v>
      </c>
      <c r="F47" s="83"/>
      <c r="G47" s="92" t="b">
        <v>0</v>
      </c>
      <c r="H47" s="85" t="s">
        <v>1240</v>
      </c>
      <c r="I47" s="86" t="str">
        <f>IF(K47&gt;1,VLOOKUP(K47,DB!$A$4:$B$500,2,0),"")</f>
        <v/>
      </c>
      <c r="J47" s="87" t="str">
        <f>IF(L47&gt;1,VLOOKUP(L47,DB!$A$4:$B$500,2,0),"")</f>
        <v/>
      </c>
      <c r="K47" s="88"/>
      <c r="L47" s="84"/>
      <c r="M47" s="81" t="s">
        <v>1214</v>
      </c>
      <c r="N47" s="96"/>
      <c r="O47" s="84" t="str">
        <f t="shared" si="1"/>
        <v>RON</v>
      </c>
      <c r="Q47" s="1" t="str">
        <f t="shared" si="2"/>
        <v>SA15</v>
      </c>
      <c r="R47" s="1" t="str">
        <f t="shared" si="3"/>
        <v>RON</v>
      </c>
      <c r="S47" s="1" t="str">
        <f t="shared" si="4"/>
        <v>EMB 135</v>
      </c>
      <c r="T47" s="1" t="str">
        <f t="shared" si="5"/>
        <v>VP-CLL</v>
      </c>
      <c r="U47" s="1" t="str">
        <f t="shared" si="6"/>
        <v>KARISMA</v>
      </c>
    </row>
    <row r="48" ht="15.75" customHeight="1">
      <c r="A48" s="71">
        <v>31.0</v>
      </c>
      <c r="B48" s="71" t="s">
        <v>1142</v>
      </c>
      <c r="C48" s="71" t="str">
        <f>IF(B48&gt;1,VLOOKUP(B48,DB!$D$4:$E$800,2,0),"")</f>
        <v>EMB 135</v>
      </c>
      <c r="D48" s="78" t="s">
        <v>7</v>
      </c>
      <c r="E48" s="98" t="b">
        <v>0</v>
      </c>
      <c r="F48" s="73"/>
      <c r="G48" s="94" t="b">
        <v>0</v>
      </c>
      <c r="H48" s="75" t="s">
        <v>1264</v>
      </c>
      <c r="I48" s="76" t="str">
        <f>IF(K48&gt;1,VLOOKUP(K48,DB!$A$4:$B$500,2,0),"")</f>
        <v/>
      </c>
      <c r="J48" s="77" t="str">
        <f>IF(L48&gt;1,VLOOKUP(L48,DB!$A$4:$B$500,2,0),"")</f>
        <v/>
      </c>
      <c r="K48" s="78"/>
      <c r="L48" s="74"/>
      <c r="M48" s="71" t="s">
        <v>1329</v>
      </c>
      <c r="N48" s="79"/>
      <c r="O48" s="74" t="str">
        <f t="shared" si="1"/>
        <v>RON</v>
      </c>
      <c r="Q48" s="1" t="str">
        <f t="shared" si="2"/>
        <v>SA16</v>
      </c>
      <c r="R48" s="1" t="str">
        <f t="shared" si="3"/>
        <v>RON</v>
      </c>
      <c r="S48" s="1" t="str">
        <f t="shared" si="4"/>
        <v>EMB 135</v>
      </c>
      <c r="T48" s="1" t="str">
        <f t="shared" si="5"/>
        <v>T7-MRC</v>
      </c>
      <c r="U48" s="1" t="str">
        <f t="shared" si="6"/>
        <v>B. G. S.</v>
      </c>
    </row>
    <row r="49" ht="15.75" customHeight="1">
      <c r="A49" s="81">
        <v>32.0</v>
      </c>
      <c r="B49" s="81" t="s">
        <v>832</v>
      </c>
      <c r="C49" s="81" t="str">
        <f>IF(B49&gt;1,VLOOKUP(B49,DB!$D$4:$E$800,2,0),"")</f>
        <v>ATR 72</v>
      </c>
      <c r="D49" s="88" t="s">
        <v>7</v>
      </c>
      <c r="E49" s="95" t="b">
        <v>0</v>
      </c>
      <c r="F49" s="83">
        <v>0.9583333333333334</v>
      </c>
      <c r="G49" s="92" t="b">
        <v>0</v>
      </c>
      <c r="H49" s="85" t="s">
        <v>1241</v>
      </c>
      <c r="I49" s="86" t="str">
        <f>IF(K49&gt;1,VLOOKUP(K49,DB!$A$4:$B$500,2,0),"")</f>
        <v>EX RON</v>
      </c>
      <c r="J49" s="84" t="s">
        <v>1246</v>
      </c>
      <c r="K49" s="88" t="s">
        <v>7</v>
      </c>
      <c r="L49" s="84"/>
      <c r="M49" s="81" t="str">
        <f>IF(B49&gt;1,VLOOKUP(B49,DB!$D$4:$F$800,3,0),"")</f>
        <v>TAS</v>
      </c>
      <c r="N49" s="89"/>
      <c r="O49" s="84" t="str">
        <f t="shared" si="1"/>
        <v/>
      </c>
      <c r="Q49" s="1" t="str">
        <f t="shared" si="2"/>
        <v/>
      </c>
      <c r="R49" s="1" t="str">
        <f t="shared" si="3"/>
        <v/>
      </c>
      <c r="S49" s="1" t="str">
        <f t="shared" si="4"/>
        <v/>
      </c>
      <c r="T49" s="1" t="str">
        <f t="shared" si="5"/>
        <v/>
      </c>
      <c r="U49" s="1" t="str">
        <f t="shared" si="6"/>
        <v/>
      </c>
    </row>
    <row r="50" ht="15.75" customHeight="1">
      <c r="A50" s="71">
        <v>33.0</v>
      </c>
      <c r="B50" s="71" t="s">
        <v>745</v>
      </c>
      <c r="C50" s="71" t="str">
        <f>IF(B50&gt;1,VLOOKUP(B50,DB!$D$4:$E$800,2,0),"")</f>
        <v>G IV</v>
      </c>
      <c r="D50" s="78" t="s">
        <v>7</v>
      </c>
      <c r="E50" s="98" t="b">
        <v>0</v>
      </c>
      <c r="F50" s="205" t="s">
        <v>1426</v>
      </c>
      <c r="G50" s="94" t="b">
        <v>1</v>
      </c>
      <c r="H50" s="75" t="s">
        <v>1242</v>
      </c>
      <c r="I50" s="76" t="str">
        <f>IF(K50&gt;1,VLOOKUP(K50,DB!$A$4:$B$500,2,0),"")</f>
        <v>EX RON</v>
      </c>
      <c r="J50" s="74" t="s">
        <v>1250</v>
      </c>
      <c r="K50" s="78" t="s">
        <v>7</v>
      </c>
      <c r="L50" s="74"/>
      <c r="M50" s="71" t="str">
        <f>IF(B50&gt;1,VLOOKUP(B50,DB!$D$4:$F$800,3,0),"")</f>
        <v>JETSET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763</v>
      </c>
      <c r="C51" s="81" t="str">
        <f>IF(B51&gt;1,VLOOKUP(B51,DB!$D$4:$E$800,2,0),"")</f>
        <v>ATR 72</v>
      </c>
      <c r="D51" s="88" t="s">
        <v>7</v>
      </c>
      <c r="E51" s="95" t="b">
        <v>0</v>
      </c>
      <c r="F51" s="83">
        <v>0.20555555555555555</v>
      </c>
      <c r="G51" s="92" t="b">
        <v>1</v>
      </c>
      <c r="H51" s="85" t="s">
        <v>1229</v>
      </c>
      <c r="I51" s="86" t="str">
        <f>IF(K51&gt;1,VLOOKUP(K51,DB!$A$4:$B$500,2,0),"")</f>
        <v>EX RON</v>
      </c>
      <c r="J51" s="87" t="str">
        <f>IF(L51&gt;1,VLOOKUP(L51,DB!$A$4:$B$500,2,0),"")</f>
        <v>WIDM</v>
      </c>
      <c r="K51" s="88" t="s">
        <v>7</v>
      </c>
      <c r="L51" s="84" t="s">
        <v>470</v>
      </c>
      <c r="M51" s="81" t="str">
        <f>IF(B51&gt;1,VLOOKUP(B51,DB!$D$4:$F$800,3,0),"")</f>
        <v>PELITA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309</v>
      </c>
      <c r="C52" s="71" t="str">
        <f>IF(B52&gt;1,VLOOKUP(B52,DB!$D$4:$E$800,2,0),"")</f>
        <v>A 320</v>
      </c>
      <c r="D52" s="78" t="s">
        <v>7</v>
      </c>
      <c r="E52" s="98" t="b">
        <v>0</v>
      </c>
      <c r="F52" s="73">
        <v>0.2222222222222222</v>
      </c>
      <c r="G52" s="94" t="b">
        <v>1</v>
      </c>
      <c r="H52" s="75" t="s">
        <v>1246</v>
      </c>
      <c r="I52" s="76" t="str">
        <f>IF(K52&gt;1,VLOOKUP(K52,DB!$A$4:$B$500,2,0),"")</f>
        <v>EX RON</v>
      </c>
      <c r="J52" s="77" t="str">
        <f>IF(L52&gt;1,VLOOKUP(L52,DB!$A$4:$B$500,2,0),"")</f>
        <v>WARR</v>
      </c>
      <c r="K52" s="78" t="s">
        <v>7</v>
      </c>
      <c r="L52" s="74" t="s">
        <v>239</v>
      </c>
      <c r="M52" s="71" t="str">
        <f>IF(B52&gt;1,VLOOKUP(B52,DB!$D$4:$F$800,3,0),"")</f>
        <v>BATIK AIR</v>
      </c>
      <c r="N52" s="79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383</v>
      </c>
      <c r="C53" s="81" t="str">
        <f>IF(B53&gt;1,VLOOKUP(B53,DB!$D$4:$E$800,2,0),"")</f>
        <v>A 320</v>
      </c>
      <c r="D53" s="88" t="s">
        <v>7</v>
      </c>
      <c r="E53" s="95" t="b">
        <v>0</v>
      </c>
      <c r="F53" s="83">
        <v>0.27152777777777776</v>
      </c>
      <c r="G53" s="92" t="b">
        <v>1</v>
      </c>
      <c r="H53" s="85" t="s">
        <v>1225</v>
      </c>
      <c r="I53" s="86" t="str">
        <f>IF(K53&gt;1,VLOOKUP(K53,DB!$A$4:$B$500,2,0),"")</f>
        <v>EX RON</v>
      </c>
      <c r="J53" s="87" t="str">
        <f>IF(L53&gt;1,VLOOKUP(L53,DB!$A$4:$B$500,2,0),"")</f>
        <v>WIMN</v>
      </c>
      <c r="K53" s="88" t="s">
        <v>7</v>
      </c>
      <c r="L53" s="84" t="s">
        <v>494</v>
      </c>
      <c r="M53" s="81" t="str">
        <f>IF(B53&gt;1,VLOOKUP(B53,DB!$D$4:$F$800,3,0),"")</f>
        <v>CITILINK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510</v>
      </c>
      <c r="C54" s="71" t="str">
        <f>IF(B54&gt;1,VLOOKUP(B54,DB!$D$4:$E$800,2,0),"")</f>
        <v>ATR 72</v>
      </c>
      <c r="D54" s="78" t="s">
        <v>7</v>
      </c>
      <c r="E54" s="98" t="b">
        <v>0</v>
      </c>
      <c r="F54" s="73">
        <v>0.24027777777777778</v>
      </c>
      <c r="G54" s="94" t="b">
        <v>1</v>
      </c>
      <c r="H54" s="75" t="s">
        <v>1247</v>
      </c>
      <c r="I54" s="76" t="str">
        <f>IF(K54&gt;1,VLOOKUP(K54,DB!$A$4:$B$500,2,0),"")</f>
        <v>EX RON</v>
      </c>
      <c r="J54" s="77" t="str">
        <f>IF(L54&gt;1,VLOOKUP(L54,DB!$A$4:$B$500,2,0),"")</f>
        <v>WAHH</v>
      </c>
      <c r="K54" s="78" t="s">
        <v>7</v>
      </c>
      <c r="L54" s="74" t="s">
        <v>591</v>
      </c>
      <c r="M54" s="71" t="str">
        <f>IF(B54&gt;1,VLOOKUP(B54,DB!$D$4:$F$800,3,0),"")</f>
        <v>CITILINK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695</v>
      </c>
      <c r="C55" s="81" t="str">
        <f>IF(B55&gt;1,VLOOKUP(B55,DB!$D$4:$E$800,2,0),"")</f>
        <v>B 738</v>
      </c>
      <c r="D55" s="88" t="s">
        <v>7</v>
      </c>
      <c r="E55" s="95" t="b">
        <v>0</v>
      </c>
      <c r="F55" s="83">
        <v>0.2590277777777778</v>
      </c>
      <c r="G55" s="92" t="b">
        <v>1</v>
      </c>
      <c r="H55" s="85" t="s">
        <v>1248</v>
      </c>
      <c r="I55" s="86" t="str">
        <f>IF(K55&gt;1,VLOOKUP(K55,DB!$A$4:$B$500,2,0),"")</f>
        <v>EX RON</v>
      </c>
      <c r="J55" s="87" t="str">
        <f>IF(L55&gt;1,VLOOKUP(L55,DB!$A$4:$B$500,2,0),"")</f>
        <v>WIMM</v>
      </c>
      <c r="K55" s="88" t="s">
        <v>7</v>
      </c>
      <c r="L55" s="84" t="s">
        <v>77</v>
      </c>
      <c r="M55" s="81" t="str">
        <f>IF(B55&gt;1,VLOOKUP(B55,DB!$D$4:$F$800,3,0),"")</f>
        <v>GARUDA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916</v>
      </c>
      <c r="C56" s="71" t="str">
        <f>IF(B56&gt;1,VLOOKUP(B56,DB!$D$4:$E$800,2,0),"")</f>
        <v>HK 800</v>
      </c>
      <c r="D56" s="78" t="s">
        <v>7</v>
      </c>
      <c r="E56" s="98" t="b">
        <v>0</v>
      </c>
      <c r="F56" s="73">
        <v>0.2361111111111111</v>
      </c>
      <c r="G56" s="94" t="b">
        <v>1</v>
      </c>
      <c r="H56" s="75" t="s">
        <v>1249</v>
      </c>
      <c r="I56" s="76" t="str">
        <f>IF(K56&gt;1,VLOOKUP(K56,DB!$A$4:$B$500,2,0),"")</f>
        <v>EX RON</v>
      </c>
      <c r="J56" s="74" t="s">
        <v>1258</v>
      </c>
      <c r="K56" s="78" t="s">
        <v>7</v>
      </c>
      <c r="L56" s="74"/>
      <c r="M56" s="71" t="s">
        <v>1211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292</v>
      </c>
      <c r="C57" s="81" t="str">
        <f>IF(B57&gt;1,VLOOKUP(B57,DB!$D$4:$E$800,2,0),"")</f>
        <v>A 320</v>
      </c>
      <c r="D57" s="88" t="s">
        <v>7</v>
      </c>
      <c r="E57" s="95" t="b">
        <v>0</v>
      </c>
      <c r="F57" s="83">
        <v>0.28541666666666665</v>
      </c>
      <c r="G57" s="92" t="b">
        <v>1</v>
      </c>
      <c r="H57" s="85" t="s">
        <v>1255</v>
      </c>
      <c r="I57" s="86" t="str">
        <f>IF(K57&gt;1,VLOOKUP(K57,DB!$A$4:$B$500,2,0),"")</f>
        <v>EX RON</v>
      </c>
      <c r="J57" s="87" t="str">
        <f>IF(L57&gt;1,VLOOKUP(L57,DB!$A$4:$B$500,2,0),"")</f>
        <v>WARA</v>
      </c>
      <c r="K57" s="88" t="s">
        <v>7</v>
      </c>
      <c r="L57" s="84" t="s">
        <v>298</v>
      </c>
      <c r="M57" s="81" t="str">
        <f>IF(B57&gt;1,VLOOKUP(B57,DB!$D$4:$F$800,3,0),"")</f>
        <v>BATIK AIR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307</v>
      </c>
      <c r="C58" s="71" t="str">
        <f>IF(B58&gt;1,VLOOKUP(B58,DB!$D$4:$E$800,2,0),"")</f>
        <v>A 320</v>
      </c>
      <c r="D58" s="78" t="s">
        <v>7</v>
      </c>
      <c r="E58" s="100" t="b">
        <v>0</v>
      </c>
      <c r="F58" s="73">
        <v>0.37569444444444444</v>
      </c>
      <c r="G58" s="74" t="b">
        <v>1</v>
      </c>
      <c r="H58" s="75" t="s">
        <v>1227</v>
      </c>
      <c r="I58" s="76" t="str">
        <f>IF(K58&gt;1,VLOOKUP(K58,DB!$A$4:$B$500,2,0),"")</f>
        <v>EX RON</v>
      </c>
      <c r="J58" s="74" t="s">
        <v>1263</v>
      </c>
      <c r="K58" s="78" t="s">
        <v>7</v>
      </c>
      <c r="L58" s="74"/>
      <c r="M58" s="71" t="str">
        <f>IF(B58&gt;1,VLOOKUP(B58,DB!$D$4:$F$800,3,0),"")</f>
        <v>BATIK AIR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40</v>
      </c>
      <c r="C59" s="81" t="str">
        <f>IF(B59&gt;1,VLOOKUP(B59,DB!$D$4:$E$800,2,0),"")</f>
        <v>B 734</v>
      </c>
      <c r="D59" s="88" t="s">
        <v>7</v>
      </c>
      <c r="E59" s="101" t="b">
        <v>0</v>
      </c>
      <c r="F59" s="83">
        <v>0.29583333333333334</v>
      </c>
      <c r="G59" s="102" t="b">
        <v>1</v>
      </c>
      <c r="H59" s="85" t="s">
        <v>1251</v>
      </c>
      <c r="I59" s="86" t="str">
        <f>IF(K59&gt;1,VLOOKUP(K59,DB!$A$4:$B$500,2,0),"")</f>
        <v>EX RON</v>
      </c>
      <c r="J59" s="87" t="str">
        <f>IF(L59&gt;1,VLOOKUP(L59,DB!$A$4:$B$500,2,0),"")</f>
        <v>WIOO</v>
      </c>
      <c r="K59" s="88" t="s">
        <v>7</v>
      </c>
      <c r="L59" s="84" t="s">
        <v>51</v>
      </c>
      <c r="M59" s="81" t="str">
        <f>IF(B59&gt;1,VLOOKUP(B59,DB!$D$4:$F$800,3,0),"")</f>
        <v>B. B. N.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34</v>
      </c>
      <c r="C60" s="71" t="str">
        <f>IF(B60&gt;1,VLOOKUP(B60,DB!$D$4:$E$800,2,0),"")</f>
        <v>B 733</v>
      </c>
      <c r="D60" s="72">
        <v>0.2465277777777778</v>
      </c>
      <c r="E60" s="160" t="b">
        <v>1</v>
      </c>
      <c r="F60" s="73">
        <v>0.34375</v>
      </c>
      <c r="G60" s="94" t="b">
        <v>1</v>
      </c>
      <c r="H60" s="75" t="s">
        <v>1252</v>
      </c>
      <c r="I60" s="112" t="s">
        <v>70</v>
      </c>
      <c r="J60" s="74" t="s">
        <v>22</v>
      </c>
      <c r="K60" s="78"/>
      <c r="L60" s="74"/>
      <c r="M60" s="71" t="str">
        <f>IF(B60&gt;1,VLOOKUP(B60,DB!$D$4:$F$800,3,0),"")</f>
        <v>AIRNESIA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886</v>
      </c>
      <c r="C61" s="81" t="str">
        <f>IF(B61&gt;1,VLOOKUP(B61,DB!$D$4:$E$800,2,0),"")</f>
        <v>B 733</v>
      </c>
      <c r="D61" s="82">
        <v>0.2152777777777778</v>
      </c>
      <c r="E61" s="159" t="b">
        <v>1</v>
      </c>
      <c r="F61" s="83">
        <v>0.28680555555555554</v>
      </c>
      <c r="G61" s="92" t="b">
        <v>1</v>
      </c>
      <c r="H61" s="85" t="s">
        <v>1254</v>
      </c>
      <c r="I61" s="86" t="str">
        <f>IF(K61&gt;1,VLOOKUP(K61,DB!$A$4:$B$500,2,0),"")</f>
        <v>WAAA</v>
      </c>
      <c r="J61" s="87" t="str">
        <f>IF(L61&gt;1,VLOOKUP(L61,DB!$A$4:$B$500,2,0),"")</f>
        <v>WAGG</v>
      </c>
      <c r="K61" s="88" t="s">
        <v>370</v>
      </c>
      <c r="L61" s="84" t="s">
        <v>337</v>
      </c>
      <c r="M61" s="81" t="str">
        <f>IF(B61&gt;1,VLOOKUP(B61,DB!$D$4:$F$800,3,0),"")</f>
        <v>TRIGANA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80</v>
      </c>
      <c r="C62" s="71" t="str">
        <f>IF(B62&gt;1,VLOOKUP(B62,DB!$D$4:$E$800,2,0),"")</f>
        <v>A 320</v>
      </c>
      <c r="D62" s="106">
        <v>0.2638888888888889</v>
      </c>
      <c r="E62" s="161" t="b">
        <v>1</v>
      </c>
      <c r="F62" s="108">
        <v>0.29583333333333334</v>
      </c>
      <c r="G62" s="109" t="b">
        <v>1</v>
      </c>
      <c r="H62" s="110" t="s">
        <v>1246</v>
      </c>
      <c r="I62" s="76" t="str">
        <f>IF(K62&gt;1,VLOOKUP(K62,DB!$A$4:$B$500,2,0),"")</f>
        <v>WARR</v>
      </c>
      <c r="J62" s="77" t="str">
        <f>IF(L62&gt;1,VLOOKUP(L62,DB!$A$4:$B$500,2,0),"")</f>
        <v>WIPP</v>
      </c>
      <c r="K62" s="111" t="s">
        <v>235</v>
      </c>
      <c r="L62" s="102" t="s">
        <v>188</v>
      </c>
      <c r="M62" s="71" t="str">
        <f>IF(B62&gt;1,VLOOKUP(B62,DB!$D$4:$F$800,3,0),"")</f>
        <v>BATIK AIR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892</v>
      </c>
      <c r="C63" s="81" t="str">
        <f>IF(B63&gt;1,VLOOKUP(B63,DB!$D$4:$E$800,2,0),"")</f>
        <v>B 733</v>
      </c>
      <c r="D63" s="82">
        <v>0.26875</v>
      </c>
      <c r="E63" s="159" t="b">
        <v>1</v>
      </c>
      <c r="F63" s="83">
        <v>0.39375</v>
      </c>
      <c r="G63" s="92" t="b">
        <v>1</v>
      </c>
      <c r="H63" s="85" t="s">
        <v>1253</v>
      </c>
      <c r="I63" s="86" t="str">
        <f>IF(K63&gt;1,VLOOKUP(K63,DB!$A$4:$B$500,2,0),"")</f>
        <v>WAMM</v>
      </c>
      <c r="J63" s="87" t="str">
        <f>IF(L63&gt;1,VLOOKUP(L63,DB!$A$4:$B$500,2,0),"")</f>
        <v>WAOO</v>
      </c>
      <c r="K63" s="88" t="s">
        <v>406</v>
      </c>
      <c r="L63" s="84" t="s">
        <v>382</v>
      </c>
      <c r="M63" s="81" t="str">
        <f>IF(B63&gt;1,VLOOKUP(B63,DB!$D$4:$F$800,3,0),"")</f>
        <v>TRIGANA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313</v>
      </c>
      <c r="C64" s="71" t="str">
        <f>IF(B64&gt;1,VLOOKUP(B64,DB!$D$4:$E$800,2,0),"")</f>
        <v>A 320</v>
      </c>
      <c r="D64" s="72">
        <v>0.25625</v>
      </c>
      <c r="E64" s="160" t="b">
        <v>1</v>
      </c>
      <c r="F64" s="73">
        <v>0.38680555555555557</v>
      </c>
      <c r="G64" s="94" t="b">
        <v>1</v>
      </c>
      <c r="H64" s="75" t="s">
        <v>1229</v>
      </c>
      <c r="I64" s="112" t="s">
        <v>1226</v>
      </c>
      <c r="J64" s="77" t="str">
        <f>IF(L64&gt;1,VLOOKUP(L64,DB!$A$4:$B$500,2,0),"")</f>
        <v>WADD</v>
      </c>
      <c r="K64" s="78" t="s">
        <v>7</v>
      </c>
      <c r="L64" s="74" t="s">
        <v>223</v>
      </c>
      <c r="M64" s="71" t="str">
        <f>IF(B64&gt;1,VLOOKUP(B64,DB!$D$4:$F$800,3,0),"")</f>
        <v>BATIK AIR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155" t="s">
        <v>871</v>
      </c>
      <c r="C65" s="81" t="str">
        <f>IF(B65&gt;1,VLOOKUP(B65,DB!$D$4:$E$800,2,0),"")</f>
        <v>G VII</v>
      </c>
      <c r="D65" s="82">
        <v>0.2604166666666667</v>
      </c>
      <c r="E65" s="159" t="b">
        <v>1</v>
      </c>
      <c r="F65" s="234">
        <v>0.33864967592671746</v>
      </c>
      <c r="G65" s="92" t="b">
        <v>1</v>
      </c>
      <c r="H65" s="85" t="s">
        <v>1250</v>
      </c>
      <c r="I65" s="103" t="s">
        <v>1218</v>
      </c>
      <c r="J65" s="237" t="s">
        <v>1315</v>
      </c>
      <c r="K65" s="88"/>
      <c r="L65" s="84"/>
      <c r="M65" s="81" t="str">
        <f>IF(B65&gt;1,VLOOKUP(B65,DB!$D$4:$F$800,3,0),"")</f>
        <v>TRAVIRA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745</v>
      </c>
      <c r="C66" s="71" t="str">
        <f>IF(B66&gt;1,VLOOKUP(B66,DB!$D$4:$E$800,2,0),"")</f>
        <v>G IV</v>
      </c>
      <c r="D66" s="206" t="s">
        <v>1427</v>
      </c>
      <c r="E66" s="160" t="b">
        <v>1</v>
      </c>
      <c r="F66" s="73">
        <v>0.3451388888888889</v>
      </c>
      <c r="G66" s="94" t="b">
        <v>1</v>
      </c>
      <c r="H66" s="75" t="s">
        <v>1250</v>
      </c>
      <c r="I66" s="112" t="s">
        <v>1242</v>
      </c>
      <c r="J66" s="74" t="s">
        <v>91</v>
      </c>
      <c r="K66" s="78"/>
      <c r="L66" s="74"/>
      <c r="M66" s="71" t="str">
        <f>IF(B66&gt;1,VLOOKUP(B66,DB!$D$4:$F$800,3,0),"")</f>
        <v>JETSET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540</v>
      </c>
      <c r="C67" s="81" t="str">
        <f>IF(B67&gt;1,VLOOKUP(B67,DB!$D$4:$E$800,2,0),"")</f>
        <v>ATR 72</v>
      </c>
      <c r="D67" s="82">
        <v>0.31188559027941665</v>
      </c>
      <c r="E67" s="159" t="b">
        <v>1</v>
      </c>
      <c r="F67" s="83">
        <v>0.3351921643479727</v>
      </c>
      <c r="G67" s="92" t="b">
        <v>1</v>
      </c>
      <c r="H67" s="85" t="s">
        <v>1248</v>
      </c>
      <c r="I67" s="86" t="str">
        <f>IF(K67&gt;1,VLOOKUP(K67,DB!$A$4:$B$500,2,0),"")</f>
        <v>WAHH</v>
      </c>
      <c r="J67" s="87" t="str">
        <f>IF(L67&gt;1,VLOOKUP(L67,DB!$A$4:$B$500,2,0),"")</f>
        <v>WAHH</v>
      </c>
      <c r="K67" s="88" t="s">
        <v>479</v>
      </c>
      <c r="L67" s="84" t="s">
        <v>482</v>
      </c>
      <c r="M67" s="81" t="str">
        <f>IF(B67&gt;1,VLOOKUP(B67,DB!$D$4:$F$800,3,0),"")</f>
        <v>FLY JAYA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162" t="s">
        <v>189</v>
      </c>
      <c r="C68" s="71" t="str">
        <f>IF(B68&gt;1,VLOOKUP(B68,DB!$D$4:$E$800,2,0),"")</f>
        <v>A 320</v>
      </c>
      <c r="D68" s="244">
        <v>0.3253746527771</v>
      </c>
      <c r="E68" s="161" t="b">
        <v>1</v>
      </c>
      <c r="F68" s="108">
        <v>0.3625</v>
      </c>
      <c r="G68" s="109" t="b">
        <v>1</v>
      </c>
      <c r="H68" s="110" t="s">
        <v>1232</v>
      </c>
      <c r="I68" s="163" t="str">
        <f>IF(K68&gt;1,VLOOKUP(K68,DB!$A$4:$B$500,2,0),"")</f>
        <v>WIBB</v>
      </c>
      <c r="J68" s="77" t="str">
        <f>IF(L68&gt;1,VLOOKUP(L68,DB!$A$4:$B$500,2,0),"")</f>
        <v>WARR</v>
      </c>
      <c r="K68" s="245" t="s">
        <v>211</v>
      </c>
      <c r="L68" s="102" t="s">
        <v>243</v>
      </c>
      <c r="M68" s="71" t="str">
        <f>IF(B68&gt;1,VLOOKUP(B68,DB!$D$4:$F$800,3,0),"")</f>
        <v>BATIK AIR</v>
      </c>
      <c r="N68" s="138" t="s">
        <v>1428</v>
      </c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311</v>
      </c>
      <c r="C69" s="81" t="str">
        <f>IF(B69&gt;1,VLOOKUP(B69,DB!$D$4:$E$800,2,0),"")</f>
        <v>A 320</v>
      </c>
      <c r="D69" s="82">
        <v>0.33066674768633675</v>
      </c>
      <c r="E69" s="159" t="b">
        <v>1</v>
      </c>
      <c r="F69" s="83">
        <v>0.36527777777777776</v>
      </c>
      <c r="G69" s="92" t="b">
        <v>1</v>
      </c>
      <c r="H69" s="85" t="s">
        <v>1247</v>
      </c>
      <c r="I69" s="86" t="str">
        <f>IF(K69&gt;1,VLOOKUP(K69,DB!$A$4:$B$500,2,0),"")</f>
        <v>WIPP</v>
      </c>
      <c r="J69" s="87" t="str">
        <f>IF(L69&gt;1,VLOOKUP(L69,DB!$A$4:$B$500,2,0),"")</f>
        <v>WAHQ</v>
      </c>
      <c r="K69" s="88" t="s">
        <v>194</v>
      </c>
      <c r="L69" s="84" t="s">
        <v>181</v>
      </c>
      <c r="M69" s="81" t="str">
        <f>IF(B69&gt;1,VLOOKUP(B69,DB!$D$4:$F$800,3,0),"")</f>
        <v>BATIK AIR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828</v>
      </c>
      <c r="C70" s="71" t="str">
        <f>IF(B70&gt;1,VLOOKUP(B70,DB!$D$4:$E$800,2,0),"")</f>
        <v>C 208</v>
      </c>
      <c r="D70" s="72">
        <v>0.3076388888888889</v>
      </c>
      <c r="E70" s="160" t="b">
        <v>1</v>
      </c>
      <c r="F70" s="73">
        <v>0.3638888888888889</v>
      </c>
      <c r="G70" s="94" t="b">
        <v>1</v>
      </c>
      <c r="H70" s="75" t="s">
        <v>1225</v>
      </c>
      <c r="I70" s="76" t="str">
        <f>IF(K70&gt;1,VLOOKUP(K70,DB!$A$4:$B$500,2,0),"")</f>
        <v>WICN</v>
      </c>
      <c r="J70" s="77" t="str">
        <f>IF(L70&gt;1,VLOOKUP(L70,DB!$A$4:$B$500,2,0),"")</f>
        <v>WICC</v>
      </c>
      <c r="K70" s="78" t="s">
        <v>674</v>
      </c>
      <c r="L70" s="74" t="s">
        <v>668</v>
      </c>
      <c r="M70" s="71" t="str">
        <f>IF(B70&gt;1,VLOOKUP(B70,DB!$D$4:$F$800,3,0),"")</f>
        <v>SUSI AIR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109</v>
      </c>
      <c r="C71" s="81" t="str">
        <f>IF(B71&gt;1,VLOOKUP(B71,DB!$D$4:$E$800,2,0),"")</f>
        <v>A 320</v>
      </c>
      <c r="D71" s="82">
        <v>0.30972222222222223</v>
      </c>
      <c r="E71" s="159" t="b">
        <v>1</v>
      </c>
      <c r="F71" s="83">
        <v>0.4048611111111111</v>
      </c>
      <c r="G71" s="92" t="b">
        <v>1</v>
      </c>
      <c r="H71" s="85" t="s">
        <v>1255</v>
      </c>
      <c r="I71" s="103" t="s">
        <v>1228</v>
      </c>
      <c r="J71" s="87" t="str">
        <f>IF(L71&gt;1,VLOOKUP(L71,DB!$A$4:$B$500,2,0),"")</f>
        <v>WAHS</v>
      </c>
      <c r="K71" s="88"/>
      <c r="L71" s="84" t="s">
        <v>289</v>
      </c>
      <c r="M71" s="81" t="str">
        <f>IF(B71&gt;1,VLOOKUP(B71,DB!$D$4:$F$800,3,0),"")</f>
        <v>BATIK AIR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738</v>
      </c>
      <c r="C72" s="71" t="str">
        <f>IF(B72&gt;1,VLOOKUP(B72,DB!$D$4:$E$800,2,0),"")</f>
        <v>EMB 135</v>
      </c>
      <c r="D72" s="106">
        <v>0.3541666666666667</v>
      </c>
      <c r="E72" s="161" t="b">
        <v>1</v>
      </c>
      <c r="F72" s="108">
        <v>0.42083333333333334</v>
      </c>
      <c r="G72" s="109" t="b">
        <v>1</v>
      </c>
      <c r="H72" s="110" t="s">
        <v>1249</v>
      </c>
      <c r="I72" s="112" t="s">
        <v>1218</v>
      </c>
      <c r="J72" s="74" t="s">
        <v>1258</v>
      </c>
      <c r="K72" s="111"/>
      <c r="L72" s="102"/>
      <c r="M72" s="71" t="str">
        <f>IF(B72&gt;1,VLOOKUP(B72,DB!$D$4:$F$800,3,0),"")</f>
        <v>IAT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155" t="s">
        <v>510</v>
      </c>
      <c r="C73" s="81" t="str">
        <f>IF(B73&gt;1,VLOOKUP(B73,DB!$D$4:$E$800,2,0),"")</f>
        <v>ATR 72</v>
      </c>
      <c r="D73" s="156">
        <v>0.38958333333333334</v>
      </c>
      <c r="E73" s="159" t="b">
        <v>1</v>
      </c>
      <c r="F73" s="83">
        <v>0.4076388888888889</v>
      </c>
      <c r="G73" s="92" t="b">
        <v>1</v>
      </c>
      <c r="H73" s="85" t="s">
        <v>1232</v>
      </c>
      <c r="I73" s="157" t="str">
        <f>IF(K73&gt;1,VLOOKUP(K73,DB!$A$4:$B$500,2,0),"")</f>
        <v>WAHH</v>
      </c>
      <c r="J73" s="87" t="str">
        <f>IF(L73&gt;1,VLOOKUP(L73,DB!$A$4:$B$500,2,0),"")</f>
        <v>WAHH</v>
      </c>
      <c r="K73" s="158" t="s">
        <v>593</v>
      </c>
      <c r="L73" s="84" t="s">
        <v>599</v>
      </c>
      <c r="M73" s="81" t="str">
        <f>IF(B73&gt;1,VLOOKUP(B73,DB!$D$4:$F$800,3,0),"")</f>
        <v>CITILINK</v>
      </c>
      <c r="N73" s="137" t="s">
        <v>1429</v>
      </c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309</v>
      </c>
      <c r="C74" s="71" t="str">
        <f>IF(B74&gt;1,VLOOKUP(B74,DB!$D$4:$E$800,2,0),"")</f>
        <v>A 320</v>
      </c>
      <c r="D74" s="72">
        <v>0.3854166666666667</v>
      </c>
      <c r="E74" s="160" t="b">
        <v>1</v>
      </c>
      <c r="F74" s="73">
        <v>0.4125</v>
      </c>
      <c r="G74" s="94" t="b">
        <v>1</v>
      </c>
      <c r="H74" s="75" t="s">
        <v>1246</v>
      </c>
      <c r="I74" s="76" t="str">
        <f>IF(K74&gt;1,VLOOKUP(K74,DB!$A$4:$B$500,2,0),"")</f>
        <v>WARR</v>
      </c>
      <c r="J74" s="77" t="str">
        <f>IF(L74&gt;1,VLOOKUP(L74,DB!$A$4:$B$500,2,0),"")</f>
        <v>WAHI</v>
      </c>
      <c r="K74" s="78" t="s">
        <v>237</v>
      </c>
      <c r="L74" s="74" t="s">
        <v>268</v>
      </c>
      <c r="M74" s="71" t="str">
        <f>IF(B74&gt;1,VLOOKUP(B74,DB!$D$4:$F$800,3,0),"")</f>
        <v>BATIK AIR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155" t="s">
        <v>785</v>
      </c>
      <c r="C75" s="81" t="str">
        <f>IF(B75&gt;1,VLOOKUP(B75,DB!$D$4:$E$800,2,0),"")</f>
        <v>L 1000</v>
      </c>
      <c r="D75" s="82">
        <v>0.36527777777777776</v>
      </c>
      <c r="E75" s="159" t="b">
        <v>1</v>
      </c>
      <c r="F75" s="234">
        <v>0.4673611111111111</v>
      </c>
      <c r="G75" s="92" t="b">
        <v>1</v>
      </c>
      <c r="H75" s="85" t="s">
        <v>1216</v>
      </c>
      <c r="I75" s="103" t="s">
        <v>1235</v>
      </c>
      <c r="J75" s="237" t="s">
        <v>91</v>
      </c>
      <c r="K75" s="88"/>
      <c r="L75" s="84"/>
      <c r="M75" s="81" t="str">
        <f>IF(B75&gt;1,VLOOKUP(B75,DB!$D$4:$F$800,3,0),"")</f>
        <v>PREMI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307</v>
      </c>
      <c r="C76" s="71" t="str">
        <f>IF(B76&gt;1,VLOOKUP(B76,DB!$D$4:$E$800,2,0),"")</f>
        <v>A 320</v>
      </c>
      <c r="D76" s="72">
        <v>0.38263888888888886</v>
      </c>
      <c r="E76" s="160" t="b">
        <v>1</v>
      </c>
      <c r="F76" s="73"/>
      <c r="G76" s="94" t="b">
        <v>0</v>
      </c>
      <c r="H76" s="75" t="s">
        <v>1263</v>
      </c>
      <c r="I76" s="112" t="s">
        <v>1227</v>
      </c>
      <c r="J76" s="77" t="str">
        <f>IF(L76&gt;1,VLOOKUP(L76,DB!$A$4:$B$500,2,0),"")</f>
        <v/>
      </c>
      <c r="K76" s="78"/>
      <c r="L76" s="74"/>
      <c r="M76" s="71" t="str">
        <f>IF(B76&gt;1,VLOOKUP(B76,DB!$D$4:$F$800,3,0),"")</f>
        <v>BATIK AIR</v>
      </c>
      <c r="N76" s="79"/>
      <c r="O76" s="74" t="str">
        <f t="shared" si="1"/>
        <v>RON</v>
      </c>
      <c r="Q76" s="1" t="str">
        <f t="shared" si="2"/>
        <v>SA17</v>
      </c>
      <c r="R76" s="1" t="str">
        <f t="shared" si="3"/>
        <v>RON</v>
      </c>
      <c r="S76" s="1" t="str">
        <f t="shared" si="4"/>
        <v>A 320</v>
      </c>
      <c r="T76" s="1" t="str">
        <f t="shared" si="5"/>
        <v>PK-LUR</v>
      </c>
      <c r="U76" s="1" t="str">
        <f t="shared" si="6"/>
        <v>BATIK AIR</v>
      </c>
    </row>
    <row r="77" ht="15.75" customHeight="1">
      <c r="A77" s="81">
        <v>60.0</v>
      </c>
      <c r="B77" s="81" t="s">
        <v>80</v>
      </c>
      <c r="C77" s="81" t="str">
        <f>IF(B77&gt;1,VLOOKUP(B77,DB!$D$4:$E$800,2,0),"")</f>
        <v>A 320</v>
      </c>
      <c r="D77" s="82">
        <v>0.41944444444444445</v>
      </c>
      <c r="E77" s="159" t="b">
        <v>1</v>
      </c>
      <c r="F77" s="83">
        <v>0.45069444444444445</v>
      </c>
      <c r="G77" s="92" t="b">
        <v>1</v>
      </c>
      <c r="H77" s="85" t="s">
        <v>1229</v>
      </c>
      <c r="I77" s="86" t="str">
        <f>IF(K77&gt;1,VLOOKUP(K77,DB!$A$4:$B$500,2,0),"")</f>
        <v>WIPP</v>
      </c>
      <c r="J77" s="87" t="str">
        <f>IF(L77&gt;1,VLOOKUP(L77,DB!$A$4:$B$500,2,0),"")</f>
        <v>WAHQ</v>
      </c>
      <c r="K77" s="88" t="s">
        <v>190</v>
      </c>
      <c r="L77" s="84" t="s">
        <v>264</v>
      </c>
      <c r="M77" s="81" t="str">
        <f>IF(B77&gt;1,VLOOKUP(B77,DB!$D$4:$F$800,3,0),"")</f>
        <v>BATIK AIR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292</v>
      </c>
      <c r="C78" s="71" t="str">
        <f>IF(B78&gt;1,VLOOKUP(B78,DB!$D$4:$E$800,2,0),"")</f>
        <v>A 320</v>
      </c>
      <c r="D78" s="72">
        <v>0.4284722222222222</v>
      </c>
      <c r="E78" s="160" t="b">
        <v>1</v>
      </c>
      <c r="F78" s="73">
        <v>0.4576388888888889</v>
      </c>
      <c r="G78" s="94" t="b">
        <v>1</v>
      </c>
      <c r="H78" s="75" t="s">
        <v>1225</v>
      </c>
      <c r="I78" s="76" t="str">
        <f>IF(K78&gt;1,VLOOKUP(K78,DB!$A$4:$B$500,2,0),"")</f>
        <v>WARA</v>
      </c>
      <c r="J78" s="77" t="str">
        <f>IF(L78&gt;1,VLOOKUP(L78,DB!$A$4:$B$500,2,0),"")</f>
        <v>WARR</v>
      </c>
      <c r="K78" s="78" t="s">
        <v>295</v>
      </c>
      <c r="L78" s="74" t="s">
        <v>251</v>
      </c>
      <c r="M78" s="71" t="str">
        <f>IF(B78&gt;1,VLOOKUP(B78,DB!$D$4:$F$800,3,0),"")</f>
        <v>BATIK AIR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886</v>
      </c>
      <c r="C79" s="81" t="str">
        <f>IF(B79&gt;1,VLOOKUP(B79,DB!$D$4:$E$800,2,0),"")</f>
        <v>B 733</v>
      </c>
      <c r="D79" s="82">
        <v>0.4583333333333333</v>
      </c>
      <c r="E79" s="159" t="b">
        <v>1</v>
      </c>
      <c r="F79" s="83">
        <v>0.5694444444444444</v>
      </c>
      <c r="G79" s="92" t="b">
        <v>1</v>
      </c>
      <c r="H79" s="85" t="s">
        <v>1254</v>
      </c>
      <c r="I79" s="86" t="str">
        <f>IF(K79&gt;1,VLOOKUP(K79,DB!$A$4:$B$500,2,0),"")</f>
        <v>WAGG</v>
      </c>
      <c r="J79" s="87" t="str">
        <f>IF(L79&gt;1,VLOOKUP(L79,DB!$A$4:$B$500,2,0),"")</f>
        <v>WAOO</v>
      </c>
      <c r="K79" s="88" t="s">
        <v>344</v>
      </c>
      <c r="L79" s="84" t="s">
        <v>384</v>
      </c>
      <c r="M79" s="81" t="str">
        <f>IF(B79&gt;1,VLOOKUP(B79,DB!$D$4:$F$800,3,0),"")</f>
        <v>TRIGANA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743</v>
      </c>
      <c r="C80" s="71" t="str">
        <f>IF(B80&gt;1,VLOOKUP(B80,DB!$D$4:$E$800,2,0),"")</f>
        <v>B 733</v>
      </c>
      <c r="D80" s="72">
        <v>0.4666666666666667</v>
      </c>
      <c r="E80" s="160" t="b">
        <v>1</v>
      </c>
      <c r="F80" s="73">
        <v>0.6111111111111112</v>
      </c>
      <c r="G80" s="94" t="b">
        <v>1</v>
      </c>
      <c r="H80" s="75" t="s">
        <v>1251</v>
      </c>
      <c r="I80" s="112" t="s">
        <v>1239</v>
      </c>
      <c r="J80" s="74" t="s">
        <v>349</v>
      </c>
      <c r="K80" s="78"/>
      <c r="L80" s="74"/>
      <c r="M80" s="71" t="str">
        <f>IF(B80&gt;1,VLOOKUP(B80,DB!$D$4:$F$800,3,0),"")</f>
        <v>JAYAWIJAYA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751</v>
      </c>
      <c r="C81" s="81" t="str">
        <f>IF(B81&gt;1,VLOOKUP(B81,DB!$D$4:$E$800,2,0),"")</f>
        <v>HK 800</v>
      </c>
      <c r="D81" s="82">
        <v>0.42291666666666666</v>
      </c>
      <c r="E81" s="159" t="b">
        <v>1</v>
      </c>
      <c r="F81" s="83">
        <v>0.4756944444444444</v>
      </c>
      <c r="G81" s="92" t="b">
        <v>1</v>
      </c>
      <c r="H81" s="85" t="s">
        <v>1255</v>
      </c>
      <c r="I81" s="103" t="s">
        <v>1349</v>
      </c>
      <c r="J81" s="84" t="s">
        <v>1430</v>
      </c>
      <c r="K81" s="88"/>
      <c r="L81" s="84"/>
      <c r="M81" s="81" t="str">
        <f>IF(B81&gt;1,VLOOKUP(B81,DB!$D$4:$F$800,3,0),"")</f>
        <v>JETSET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162" t="s">
        <v>1157</v>
      </c>
      <c r="C82" s="71" t="str">
        <f>IF(B82&gt;1,VLOOKUP(B82,DB!$D$4:$E$800,2,0),"")</f>
        <v>G V</v>
      </c>
      <c r="D82" s="169">
        <v>0.4375</v>
      </c>
      <c r="E82" s="160" t="b">
        <v>1</v>
      </c>
      <c r="F82" s="171">
        <v>0.45416666666666666</v>
      </c>
      <c r="G82" s="94" t="b">
        <v>1</v>
      </c>
      <c r="H82" s="75" t="s">
        <v>1250</v>
      </c>
      <c r="I82" s="173" t="s">
        <v>161</v>
      </c>
      <c r="J82" s="175" t="s">
        <v>1431</v>
      </c>
      <c r="K82" s="78" t="s">
        <v>1432</v>
      </c>
      <c r="L82" s="74"/>
      <c r="M82" s="71" t="s">
        <v>334</v>
      </c>
      <c r="N82" s="114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155" t="s">
        <v>753</v>
      </c>
      <c r="C83" s="81" t="str">
        <f>IF(B83&gt;1,VLOOKUP(B83,DB!$D$4:$E$800,2,0),"")</f>
        <v>CT 680</v>
      </c>
      <c r="D83" s="82">
        <v>0.43194444444444446</v>
      </c>
      <c r="E83" s="159" t="b">
        <v>1</v>
      </c>
      <c r="F83" s="234">
        <v>0.4979166666666667</v>
      </c>
      <c r="G83" s="92" t="b">
        <v>1</v>
      </c>
      <c r="H83" s="85" t="s">
        <v>1249</v>
      </c>
      <c r="I83" s="103" t="s">
        <v>1212</v>
      </c>
      <c r="J83" s="237" t="s">
        <v>22</v>
      </c>
      <c r="K83" s="88"/>
      <c r="L83" s="84"/>
      <c r="M83" s="81" t="str">
        <f>IF(B83&gt;1,VLOOKUP(B83,DB!$D$4:$F$800,3,0),"")</f>
        <v>JIP</v>
      </c>
      <c r="N83" s="96"/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383</v>
      </c>
      <c r="C84" s="71" t="str">
        <f>IF(B84&gt;1,VLOOKUP(B84,DB!$D$4:$E$800,2,0),"")</f>
        <v>A 320</v>
      </c>
      <c r="D84" s="72">
        <v>0.4847222222222222</v>
      </c>
      <c r="E84" s="160" t="b">
        <v>1</v>
      </c>
      <c r="F84" s="73">
        <v>0.5222222222222223</v>
      </c>
      <c r="G84" s="94" t="b">
        <v>1</v>
      </c>
      <c r="H84" s="75" t="s">
        <v>1247</v>
      </c>
      <c r="I84" s="76" t="str">
        <f>IF(K84&gt;1,VLOOKUP(K84,DB!$A$4:$B$500,2,0),"")</f>
        <v>WIMN</v>
      </c>
      <c r="J84" s="77" t="str">
        <f>IF(L84&gt;1,VLOOKUP(L84,DB!$A$4:$B$500,2,0),"")</f>
        <v>WARA</v>
      </c>
      <c r="K84" s="78" t="s">
        <v>497</v>
      </c>
      <c r="L84" s="74" t="s">
        <v>555</v>
      </c>
      <c r="M84" s="71" t="str">
        <f>IF(B84&gt;1,VLOOKUP(B84,DB!$D$4:$F$800,3,0),"")</f>
        <v>CITILINK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695</v>
      </c>
      <c r="C85" s="81" t="str">
        <f>IF(B85&gt;1,VLOOKUP(B85,DB!$D$4:$E$800,2,0),"")</f>
        <v>B 738</v>
      </c>
      <c r="D85" s="82">
        <v>0.49444444444444446</v>
      </c>
      <c r="E85" s="159" t="b">
        <v>1</v>
      </c>
      <c r="F85" s="83">
        <v>0.5354166666666667</v>
      </c>
      <c r="G85" s="92" t="b">
        <v>1</v>
      </c>
      <c r="H85" s="85" t="s">
        <v>1248</v>
      </c>
      <c r="I85" s="86" t="str">
        <f>IF(K85&gt;1,VLOOKUP(K85,DB!$A$4:$B$500,2,0),"")</f>
        <v>WIMM</v>
      </c>
      <c r="J85" s="87" t="str">
        <f>IF(L85&gt;1,VLOOKUP(L85,DB!$A$4:$B$500,2,0),"")</f>
        <v>WARR</v>
      </c>
      <c r="K85" s="88" t="s">
        <v>79</v>
      </c>
      <c r="L85" s="84" t="s">
        <v>81</v>
      </c>
      <c r="M85" s="81" t="str">
        <f>IF(B85&gt;1,VLOOKUP(B85,DB!$D$4:$F$800,3,0),"")</f>
        <v>GARUDA</v>
      </c>
      <c r="N85" s="89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311</v>
      </c>
      <c r="C86" s="71" t="str">
        <f>IF(B86&gt;1,VLOOKUP(B86,DB!$D$4:$E$800,2,0),"")</f>
        <v>A 320</v>
      </c>
      <c r="D86" s="72">
        <v>0.48819444444444443</v>
      </c>
      <c r="E86" s="160" t="b">
        <v>1</v>
      </c>
      <c r="F86" s="73">
        <v>0.5194444444444445</v>
      </c>
      <c r="G86" s="94" t="b">
        <v>1</v>
      </c>
      <c r="H86" s="75" t="s">
        <v>1225</v>
      </c>
      <c r="I86" s="76" t="str">
        <f>IF(K86&gt;1,VLOOKUP(K86,DB!$A$4:$B$500,2,0),"")</f>
        <v>WAHQ</v>
      </c>
      <c r="J86" s="77" t="str">
        <f>IF(L86&gt;1,VLOOKUP(L86,DB!$A$4:$B$500,2,0),"")</f>
        <v>WARA</v>
      </c>
      <c r="K86" s="78" t="s">
        <v>178</v>
      </c>
      <c r="L86" s="74" t="s">
        <v>302</v>
      </c>
      <c r="M86" s="71" t="str">
        <f>IF(B86&gt;1,VLOOKUP(B86,DB!$D$4:$F$800,3,0),"")</f>
        <v>BATIK AIR</v>
      </c>
      <c r="N86" s="138" t="s">
        <v>1433</v>
      </c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40</v>
      </c>
      <c r="C87" s="81" t="str">
        <f>IF(B87&gt;1,VLOOKUP(B87,DB!$D$4:$E$800,2,0),"")</f>
        <v>B 734</v>
      </c>
      <c r="D87" s="82">
        <v>0.50625</v>
      </c>
      <c r="E87" s="159" t="b">
        <v>1</v>
      </c>
      <c r="F87" s="83">
        <v>0.6319444444444444</v>
      </c>
      <c r="G87" s="92" t="b">
        <v>1</v>
      </c>
      <c r="H87" s="85" t="s">
        <v>1252</v>
      </c>
      <c r="I87" s="86" t="str">
        <f>IF(K87&gt;1,VLOOKUP(K87,DB!$A$4:$B$500,2,0),"")</f>
        <v>WIOO</v>
      </c>
      <c r="J87" s="87" t="str">
        <f>IF(L87&gt;1,VLOOKUP(L87,DB!$A$4:$B$500,2,0),"")</f>
        <v>WAAA</v>
      </c>
      <c r="K87" s="88" t="s">
        <v>54</v>
      </c>
      <c r="L87" s="84" t="s">
        <v>682</v>
      </c>
      <c r="M87" s="81" t="str">
        <f>IF(B87&gt;1,VLOOKUP(B87,DB!$D$4:$F$800,3,0),"")</f>
        <v>B. B. N.</v>
      </c>
      <c r="N87" s="89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826</v>
      </c>
      <c r="C88" s="71" t="str">
        <f>IF(B88&gt;1,VLOOKUP(B88,DB!$D$4:$E$800,2,0),"")</f>
        <v>AVANTI</v>
      </c>
      <c r="D88" s="106">
        <v>0.49722222222222223</v>
      </c>
      <c r="E88" s="161" t="b">
        <v>1</v>
      </c>
      <c r="F88" s="108">
        <v>0.5423611111111111</v>
      </c>
      <c r="G88" s="109" t="b">
        <v>1</v>
      </c>
      <c r="H88" s="110" t="s">
        <v>1256</v>
      </c>
      <c r="I88" s="112" t="s">
        <v>1319</v>
      </c>
      <c r="J88" s="74" t="s">
        <v>1434</v>
      </c>
      <c r="K88" s="111"/>
      <c r="L88" s="102"/>
      <c r="M88" s="71" t="str">
        <f>IF(B88&gt;1,VLOOKUP(B88,DB!$D$4:$F$800,3,0),"")</f>
        <v>SUSI AIR</v>
      </c>
      <c r="N88" s="115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309</v>
      </c>
      <c r="C89" s="81" t="str">
        <f>IF(B89&gt;1,VLOOKUP(B89,DB!$D$4:$E$800,2,0),"")</f>
        <v>A 320</v>
      </c>
      <c r="D89" s="82">
        <v>0.5159722222222223</v>
      </c>
      <c r="E89" s="159" t="b">
        <v>1</v>
      </c>
      <c r="F89" s="83">
        <v>0.5458333333333333</v>
      </c>
      <c r="G89" s="92" t="b">
        <v>1</v>
      </c>
      <c r="H89" s="85" t="s">
        <v>1229</v>
      </c>
      <c r="I89" s="86" t="str">
        <f>IF(K89&gt;1,VLOOKUP(K89,DB!$A$4:$B$500,2,0),"")</f>
        <v>WAHI</v>
      </c>
      <c r="J89" s="87" t="str">
        <f>IF(L89&gt;1,VLOOKUP(L89,DB!$A$4:$B$500,2,0),"")</f>
        <v>WAHI</v>
      </c>
      <c r="K89" s="88" t="s">
        <v>278</v>
      </c>
      <c r="L89" s="84" t="s">
        <v>276</v>
      </c>
      <c r="M89" s="81" t="str">
        <f>IF(B89&gt;1,VLOOKUP(B89,DB!$D$4:$F$800,3,0),"")</f>
        <v>BATIK AIR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109</v>
      </c>
      <c r="C90" s="71" t="str">
        <f>IF(B90&gt;1,VLOOKUP(B90,DB!$D$4:$E$800,2,0),"")</f>
        <v>A 320</v>
      </c>
      <c r="D90" s="72">
        <v>0.51875</v>
      </c>
      <c r="E90" s="160" t="b">
        <v>1</v>
      </c>
      <c r="F90" s="73">
        <v>0.5486111111111112</v>
      </c>
      <c r="G90" s="94" t="b">
        <v>1</v>
      </c>
      <c r="H90" s="75" t="s">
        <v>1246</v>
      </c>
      <c r="I90" s="76" t="str">
        <f>IF(K90&gt;1,VLOOKUP(K90,DB!$A$4:$B$500,2,0),"")</f>
        <v>WAHS</v>
      </c>
      <c r="J90" s="77" t="str">
        <f>IF(L90&gt;1,VLOOKUP(L90,DB!$A$4:$B$500,2,0),"")</f>
        <v>WARR</v>
      </c>
      <c r="K90" s="78" t="s">
        <v>287</v>
      </c>
      <c r="L90" s="74" t="s">
        <v>247</v>
      </c>
      <c r="M90" s="71" t="str">
        <f>IF(B90&gt;1,VLOOKUP(B90,DB!$D$4:$F$800,3,0),"")</f>
        <v>BATIK AIR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189</v>
      </c>
      <c r="C91" s="81" t="str">
        <f>IF(B91&gt;1,VLOOKUP(B91,DB!$D$4:$E$800,2,0),"")</f>
        <v>A 320</v>
      </c>
      <c r="D91" s="82">
        <v>0.5284722222222222</v>
      </c>
      <c r="E91" s="159" t="b">
        <v>1</v>
      </c>
      <c r="F91" s="83">
        <v>0.5555555555555556</v>
      </c>
      <c r="G91" s="92" t="b">
        <v>1</v>
      </c>
      <c r="H91" s="85" t="s">
        <v>1225</v>
      </c>
      <c r="I91" s="86" t="str">
        <f>IF(K91&gt;1,VLOOKUP(K91,DB!$A$4:$B$500,2,0),"")</f>
        <v>WARR</v>
      </c>
      <c r="J91" s="87" t="str">
        <f>IF(L91&gt;1,VLOOKUP(L91,DB!$A$4:$B$500,2,0),"")</f>
        <v>WIPP</v>
      </c>
      <c r="K91" s="88" t="s">
        <v>249</v>
      </c>
      <c r="L91" s="84" t="s">
        <v>183</v>
      </c>
      <c r="M91" s="81" t="str">
        <f>IF(B91&gt;1,VLOOKUP(B91,DB!$D$4:$F$800,3,0),"")</f>
        <v>BATIK AIR</v>
      </c>
      <c r="N91" s="96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510</v>
      </c>
      <c r="C92" s="71" t="str">
        <f>IF(B92&gt;1,VLOOKUP(B92,DB!$D$4:$E$800,2,0),"")</f>
        <v>ATR 72</v>
      </c>
      <c r="D92" s="72">
        <v>0.5340277777777778</v>
      </c>
      <c r="E92" s="160" t="b">
        <v>1</v>
      </c>
      <c r="F92" s="73">
        <v>0.5583333333333333</v>
      </c>
      <c r="G92" s="94" t="b">
        <v>1</v>
      </c>
      <c r="H92" s="75" t="s">
        <v>1247</v>
      </c>
      <c r="I92" s="76" t="str">
        <f>IF(K92&gt;1,VLOOKUP(K92,DB!$A$4:$B$500,2,0),"")</f>
        <v>WAHH</v>
      </c>
      <c r="J92" s="77" t="str">
        <f>IF(L92&gt;1,VLOOKUP(L92,DB!$A$4:$B$500,2,0),"")</f>
        <v>WAHH</v>
      </c>
      <c r="K92" s="78" t="s">
        <v>597</v>
      </c>
      <c r="L92" s="74" t="s">
        <v>595</v>
      </c>
      <c r="M92" s="71" t="str">
        <f>IF(B92&gt;1,VLOOKUP(B92,DB!$D$4:$F$800,3,0),"")</f>
        <v>CITILINK</v>
      </c>
      <c r="N92" s="79"/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155" t="s">
        <v>745</v>
      </c>
      <c r="C93" s="81" t="str">
        <f>IF(B93&gt;1,VLOOKUP(B93,DB!$D$4:$E$800,2,0),"")</f>
        <v>G IV</v>
      </c>
      <c r="D93" s="156">
        <v>0.5208333333333334</v>
      </c>
      <c r="E93" s="159" t="b">
        <v>1</v>
      </c>
      <c r="F93" s="83">
        <v>0.54375</v>
      </c>
      <c r="G93" s="92" t="b">
        <v>1</v>
      </c>
      <c r="H93" s="85" t="s">
        <v>1232</v>
      </c>
      <c r="I93" s="246" t="s">
        <v>91</v>
      </c>
      <c r="J93" s="84" t="s">
        <v>1228</v>
      </c>
      <c r="K93" s="88" t="s">
        <v>1298</v>
      </c>
      <c r="L93" s="84"/>
      <c r="M93" s="81" t="str">
        <f>IF(B93&gt;1,VLOOKUP(B93,DB!$D$4:$F$800,3,0),"")</f>
        <v>JETSET</v>
      </c>
      <c r="N93" s="137" t="s">
        <v>1435</v>
      </c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763</v>
      </c>
      <c r="C94" s="71" t="str">
        <f>IF(B94&gt;1,VLOOKUP(B94,DB!$D$4:$E$800,2,0),"")</f>
        <v>ATR 72</v>
      </c>
      <c r="D94" s="72">
        <v>0.5694444444444444</v>
      </c>
      <c r="E94" s="160" t="b">
        <v>1</v>
      </c>
      <c r="F94" s="73">
        <v>0.6506944444444445</v>
      </c>
      <c r="G94" s="94" t="b">
        <v>1</v>
      </c>
      <c r="H94" s="75" t="s">
        <v>1229</v>
      </c>
      <c r="I94" s="76" t="str">
        <f>IF(K94&gt;1,VLOOKUP(K94,DB!$A$4:$B$500,2,0),"")</f>
        <v>WIDM</v>
      </c>
      <c r="J94" s="74" t="s">
        <v>1242</v>
      </c>
      <c r="K94" s="78" t="s">
        <v>473</v>
      </c>
      <c r="L94" s="74"/>
      <c r="M94" s="71" t="str">
        <f>IF(B94&gt;1,VLOOKUP(B94,DB!$D$4:$F$800,3,0),"")</f>
        <v>PELITA</v>
      </c>
      <c r="N94" s="138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313</v>
      </c>
      <c r="C95" s="81" t="str">
        <f>IF(B95&gt;1,VLOOKUP(B95,DB!$D$4:$E$800,2,0),"")</f>
        <v>A 320</v>
      </c>
      <c r="D95" s="82">
        <v>0.5625</v>
      </c>
      <c r="E95" s="159" t="b">
        <v>1</v>
      </c>
      <c r="F95" s="83">
        <v>0.5951388888888889</v>
      </c>
      <c r="G95" s="92" t="b">
        <v>1</v>
      </c>
      <c r="H95" s="85" t="s">
        <v>1246</v>
      </c>
      <c r="I95" s="86" t="str">
        <f>IF(K95&gt;1,VLOOKUP(K95,DB!$A$4:$B$500,2,0),"")</f>
        <v>WADD</v>
      </c>
      <c r="J95" s="87" t="str">
        <f>IF(L95&gt;1,VLOOKUP(L95,DB!$A$4:$B$500,2,0),"")</f>
        <v>WARR</v>
      </c>
      <c r="K95" s="88" t="s">
        <v>221</v>
      </c>
      <c r="L95" s="84" t="s">
        <v>229</v>
      </c>
      <c r="M95" s="81" t="str">
        <f>IF(B95&gt;1,VLOOKUP(B95,DB!$D$4:$F$800,3,0),"")</f>
        <v>BATIK AIR</v>
      </c>
      <c r="N95" s="96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540</v>
      </c>
      <c r="C96" s="71" t="str">
        <f>IF(B96&gt;1,VLOOKUP(B96,DB!$D$4:$E$800,2,0),"")</f>
        <v>ATR 72</v>
      </c>
      <c r="D96" s="72">
        <v>0.5729166666666666</v>
      </c>
      <c r="E96" s="160" t="b">
        <v>1</v>
      </c>
      <c r="F96" s="73">
        <v>0.6006944444444444</v>
      </c>
      <c r="G96" s="94" t="b">
        <v>1</v>
      </c>
      <c r="H96" s="75" t="s">
        <v>1248</v>
      </c>
      <c r="I96" s="76" t="str">
        <f>IF(K96&gt;1,VLOOKUP(K96,DB!$A$4:$B$500,2,0),"")</f>
        <v>WAHH</v>
      </c>
      <c r="J96" s="77" t="str">
        <f>IF(L96&gt;1,VLOOKUP(L96,DB!$A$4:$B$500,2,0),"")</f>
        <v>WAHH</v>
      </c>
      <c r="K96" s="78" t="s">
        <v>484</v>
      </c>
      <c r="L96" s="74" t="s">
        <v>486</v>
      </c>
      <c r="M96" s="71" t="str">
        <f>IF(B96&gt;1,VLOOKUP(B96,DB!$D$4:$F$800,3,0),"")</f>
        <v>FLY JAYA</v>
      </c>
      <c r="N96" s="79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80</v>
      </c>
      <c r="C97" s="81" t="str">
        <f>IF(B97&gt;1,VLOOKUP(B97,DB!$D$4:$E$800,2,0),"")</f>
        <v>A 320</v>
      </c>
      <c r="D97" s="82">
        <v>0.5659722222222222</v>
      </c>
      <c r="E97" s="159" t="b">
        <v>1</v>
      </c>
      <c r="F97" s="83">
        <v>0.5979166666666667</v>
      </c>
      <c r="G97" s="92" t="b">
        <v>1</v>
      </c>
      <c r="H97" s="85" t="s">
        <v>1225</v>
      </c>
      <c r="I97" s="86" t="str">
        <f>IF(K97&gt;1,VLOOKUP(K97,DB!$A$4:$B$500,2,0),"")</f>
        <v>WAHQ</v>
      </c>
      <c r="J97" s="87" t="str">
        <f>IF(L97&gt;1,VLOOKUP(L97,DB!$A$4:$B$500,2,0),"")</f>
        <v>WAHS</v>
      </c>
      <c r="K97" s="88" t="s">
        <v>266</v>
      </c>
      <c r="L97" s="84" t="s">
        <v>293</v>
      </c>
      <c r="M97" s="81" t="str">
        <f>IF(B97&gt;1,VLOOKUP(B97,DB!$D$4:$F$800,3,0),"")</f>
        <v>BATIK AIR</v>
      </c>
      <c r="N97" s="96"/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745</v>
      </c>
      <c r="C98" s="71" t="str">
        <f>IF(B98&gt;1,VLOOKUP(B98,DB!$D$4:$E$800,2,0),"")</f>
        <v>G IV</v>
      </c>
      <c r="D98" s="72">
        <v>0.5506944444444445</v>
      </c>
      <c r="E98" s="160" t="b">
        <v>1</v>
      </c>
      <c r="F98" s="73">
        <v>0.7854166666666667</v>
      </c>
      <c r="G98" s="94" t="b">
        <v>0</v>
      </c>
      <c r="H98" s="75" t="s">
        <v>1228</v>
      </c>
      <c r="I98" s="112" t="s">
        <v>1232</v>
      </c>
      <c r="J98" s="74" t="s">
        <v>1244</v>
      </c>
      <c r="K98" s="78"/>
      <c r="L98" s="74"/>
      <c r="M98" s="71" t="str">
        <f>IF(B98&gt;1,VLOOKUP(B98,DB!$D$4:$F$800,3,0),"")</f>
        <v>JETSET</v>
      </c>
      <c r="N98" s="138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892</v>
      </c>
      <c r="C99" s="81" t="str">
        <f>IF(B99&gt;1,VLOOKUP(B99,DB!$D$4:$E$800,2,0),"")</f>
        <v>B 733</v>
      </c>
      <c r="D99" s="82">
        <v>0.6006944444444444</v>
      </c>
      <c r="E99" s="159" t="b">
        <v>1</v>
      </c>
      <c r="F99" s="83">
        <v>0.6875</v>
      </c>
      <c r="G99" s="92" t="b">
        <v>1</v>
      </c>
      <c r="H99" s="85" t="s">
        <v>1253</v>
      </c>
      <c r="I99" s="86" t="str">
        <f>IF(K99&gt;1,VLOOKUP(K99,DB!$A$4:$B$500,2,0),"")</f>
        <v>WAOO</v>
      </c>
      <c r="J99" s="87" t="str">
        <f>IF(L99&gt;1,VLOOKUP(L99,DB!$A$4:$B$500,2,0),"")</f>
        <v>WIOO</v>
      </c>
      <c r="K99" s="88" t="s">
        <v>386</v>
      </c>
      <c r="L99" s="84" t="s">
        <v>427</v>
      </c>
      <c r="M99" s="81" t="str">
        <f>IF(B99&gt;1,VLOOKUP(B99,DB!$D$4:$F$800,3,0),"")</f>
        <v>TRIGANA</v>
      </c>
      <c r="N99" s="89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34</v>
      </c>
      <c r="C100" s="71" t="str">
        <f>IF(B100&gt;1,VLOOKUP(B100,DB!$D$4:$E$800,2,0),"")</f>
        <v>B 733</v>
      </c>
      <c r="D100" s="72">
        <v>0.6041666666666666</v>
      </c>
      <c r="E100" s="160" t="b">
        <v>1</v>
      </c>
      <c r="F100" s="73">
        <v>0.65625</v>
      </c>
      <c r="G100" s="94" t="b">
        <v>1</v>
      </c>
      <c r="H100" s="75" t="s">
        <v>1254</v>
      </c>
      <c r="I100" s="112" t="s">
        <v>22</v>
      </c>
      <c r="J100" s="74" t="s">
        <v>61</v>
      </c>
      <c r="K100" s="78"/>
      <c r="L100" s="74"/>
      <c r="M100" s="71" t="str">
        <f>IF(B100&gt;1,VLOOKUP(B100,DB!$D$4:$F$800,3,0),"")</f>
        <v>AIRNESIA</v>
      </c>
      <c r="N100" s="79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292</v>
      </c>
      <c r="C101" s="81" t="str">
        <f>IF(B101&gt;1,VLOOKUP(B101,DB!$D$4:$E$800,2,0),"")</f>
        <v>A 320</v>
      </c>
      <c r="D101" s="82">
        <v>0.6111111111111112</v>
      </c>
      <c r="E101" s="159" t="b">
        <v>1</v>
      </c>
      <c r="F101" s="83">
        <v>0.64375</v>
      </c>
      <c r="G101" s="92" t="b">
        <v>1</v>
      </c>
      <c r="H101" s="85" t="s">
        <v>1246</v>
      </c>
      <c r="I101" s="86" t="str">
        <f>IF(K101&gt;1,VLOOKUP(K101,DB!$A$4:$B$500,2,0),"")</f>
        <v>WARR</v>
      </c>
      <c r="J101" s="87" t="str">
        <f>IF(L101&gt;1,VLOOKUP(L101,DB!$A$4:$B$500,2,0),"")</f>
        <v>WIMM</v>
      </c>
      <c r="K101" s="88" t="s">
        <v>257</v>
      </c>
      <c r="L101" s="84" t="s">
        <v>172</v>
      </c>
      <c r="M101" s="81" t="str">
        <f>IF(B101&gt;1,VLOOKUP(B101,DB!$D$4:$F$800,3,0),"")</f>
        <v>BATIK AIR</v>
      </c>
      <c r="N101" s="89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828</v>
      </c>
      <c r="C102" s="71" t="str">
        <f>IF(B102&gt;1,VLOOKUP(B102,DB!$D$4:$E$800,2,0),"")</f>
        <v>C 208</v>
      </c>
      <c r="D102" s="72">
        <v>0.6270833333333333</v>
      </c>
      <c r="E102" s="160" t="b">
        <v>1</v>
      </c>
      <c r="F102" s="73">
        <v>0.65</v>
      </c>
      <c r="G102" s="94" t="b">
        <v>1</v>
      </c>
      <c r="H102" s="75" t="s">
        <v>1256</v>
      </c>
      <c r="I102" s="76" t="str">
        <f>IF(K102&gt;1,VLOOKUP(K102,DB!$A$4:$B$500,2,0),"")</f>
        <v>WICC</v>
      </c>
      <c r="J102" s="77" t="str">
        <f>IF(L102&gt;1,VLOOKUP(L102,DB!$A$4:$B$500,2,0),"")</f>
        <v>WICN</v>
      </c>
      <c r="K102" s="78" t="s">
        <v>670</v>
      </c>
      <c r="L102" s="74" t="s">
        <v>672</v>
      </c>
      <c r="M102" s="71" t="str">
        <f>IF(B102&gt;1,VLOOKUP(B102,DB!$D$4:$F$800,3,0),"")</f>
        <v>SUSI AIR</v>
      </c>
      <c r="N102" s="13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311</v>
      </c>
      <c r="C103" s="81" t="str">
        <f>IF(B103&gt;1,VLOOKUP(B103,DB!$D$4:$E$800,2,0),"")</f>
        <v>A 320</v>
      </c>
      <c r="D103" s="82">
        <v>0.6479166666666667</v>
      </c>
      <c r="E103" s="159" t="b">
        <v>1</v>
      </c>
      <c r="F103" s="83">
        <v>0.675</v>
      </c>
      <c r="G103" s="92" t="b">
        <v>1</v>
      </c>
      <c r="H103" s="85" t="s">
        <v>1225</v>
      </c>
      <c r="I103" s="86" t="str">
        <f>IF(K103&gt;1,VLOOKUP(K103,DB!$A$4:$B$500,2,0),"")</f>
        <v>WARA</v>
      </c>
      <c r="J103" s="87" t="str">
        <f>IF(L103&gt;1,VLOOKUP(L103,DB!$A$4:$B$500,2,0),"")</f>
        <v>WIEE</v>
      </c>
      <c r="K103" s="88" t="s">
        <v>300</v>
      </c>
      <c r="L103" s="84" t="s">
        <v>215</v>
      </c>
      <c r="M103" s="81" t="str">
        <f>IF(B103&gt;1,VLOOKUP(B103,DB!$D$4:$F$800,3,0),"")</f>
        <v>BATIK AIR</v>
      </c>
      <c r="N103" s="96"/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162" t="s">
        <v>309</v>
      </c>
      <c r="C104" s="71" t="str">
        <f>IF(B104&gt;1,VLOOKUP(B104,DB!$D$4:$E$800,2,0),"")</f>
        <v>A 320</v>
      </c>
      <c r="D104" s="169">
        <v>0.6506944444444445</v>
      </c>
      <c r="E104" s="160" t="b">
        <v>1</v>
      </c>
      <c r="F104" s="73">
        <v>0.6930555555555555</v>
      </c>
      <c r="G104" s="94" t="b">
        <v>1</v>
      </c>
      <c r="H104" s="75" t="s">
        <v>1232</v>
      </c>
      <c r="I104" s="163" t="str">
        <f>IF(K104&gt;1,VLOOKUP(K104,DB!$A$4:$B$500,2,0),"")</f>
        <v>WAHI</v>
      </c>
      <c r="J104" s="77" t="str">
        <f>IF(L104&gt;1,VLOOKUP(L104,DB!$A$4:$B$500,2,0),"")</f>
        <v>WADD</v>
      </c>
      <c r="K104" s="164" t="s">
        <v>274</v>
      </c>
      <c r="L104" s="74" t="s">
        <v>227</v>
      </c>
      <c r="M104" s="71" t="str">
        <f>IF(B104&gt;1,VLOOKUP(B104,DB!$D$4:$F$800,3,0),"")</f>
        <v>BATIK AIR</v>
      </c>
      <c r="N104" s="138" t="s">
        <v>1436</v>
      </c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383</v>
      </c>
      <c r="C105" s="81" t="str">
        <f>IF(B105&gt;1,VLOOKUP(B105,DB!$D$4:$E$800,2,0),"")</f>
        <v>A 320</v>
      </c>
      <c r="D105" s="82">
        <v>0.6666666666666666</v>
      </c>
      <c r="E105" s="159" t="b">
        <v>1</v>
      </c>
      <c r="F105" s="83">
        <v>0.7048611111111112</v>
      </c>
      <c r="G105" s="92" t="b">
        <v>1</v>
      </c>
      <c r="H105" s="85" t="s">
        <v>1247</v>
      </c>
      <c r="I105" s="86" t="str">
        <f>IF(K105&gt;1,VLOOKUP(K105,DB!$A$4:$B$500,2,0),"")</f>
        <v>WARA</v>
      </c>
      <c r="J105" s="87" t="str">
        <f>IF(L105&gt;1,VLOOKUP(L105,DB!$A$4:$B$500,2,0),"")</f>
        <v>WARR</v>
      </c>
      <c r="K105" s="88" t="s">
        <v>557</v>
      </c>
      <c r="L105" s="84" t="s">
        <v>563</v>
      </c>
      <c r="M105" s="81" t="str">
        <f>IF(B105&gt;1,VLOOKUP(B105,DB!$D$4:$F$800,3,0),"")</f>
        <v>CITILINK</v>
      </c>
      <c r="N105" s="96"/>
      <c r="O105" s="84" t="str">
        <f t="shared" si="1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880</v>
      </c>
      <c r="C106" s="71" t="str">
        <f>IF(B106&gt;1,VLOOKUP(B106,DB!$D$4:$E$800,2,0),"")</f>
        <v>B 733</v>
      </c>
      <c r="D106" s="72">
        <v>0.6541666666666667</v>
      </c>
      <c r="E106" s="160" t="b">
        <v>1</v>
      </c>
      <c r="F106" s="73">
        <v>0.9444444444444444</v>
      </c>
      <c r="G106" s="94" t="b">
        <v>1</v>
      </c>
      <c r="H106" s="75" t="s">
        <v>1251</v>
      </c>
      <c r="I106" s="112" t="s">
        <v>161</v>
      </c>
      <c r="J106" s="74" t="s">
        <v>105</v>
      </c>
      <c r="K106" s="78"/>
      <c r="L106" s="74"/>
      <c r="M106" s="71" t="str">
        <f>IF(B106&gt;1,VLOOKUP(B106,DB!$D$4:$F$800,3,0),"")</f>
        <v>TRI MG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695</v>
      </c>
      <c r="C107" s="81" t="str">
        <f>IF(B107&gt;1,VLOOKUP(B107,DB!$D$4:$E$800,2,0),"")</f>
        <v>B 738</v>
      </c>
      <c r="D107" s="82">
        <v>0.6840277777777778</v>
      </c>
      <c r="E107" s="159" t="b">
        <v>1</v>
      </c>
      <c r="F107" s="83">
        <v>0.7180555555555556</v>
      </c>
      <c r="G107" s="92" t="b">
        <v>1</v>
      </c>
      <c r="H107" s="85" t="s">
        <v>1248</v>
      </c>
      <c r="I107" s="86" t="str">
        <f>IF(K107&gt;1,VLOOKUP(K107,DB!$A$4:$B$500,2,0),"")</f>
        <v>WARR</v>
      </c>
      <c r="J107" s="87" t="str">
        <f>IF(L107&gt;1,VLOOKUP(L107,DB!$A$4:$B$500,2,0),"")</f>
        <v>WARR</v>
      </c>
      <c r="K107" s="88" t="s">
        <v>84</v>
      </c>
      <c r="L107" s="84" t="s">
        <v>676</v>
      </c>
      <c r="M107" s="81" t="str">
        <f>IF(B107&gt;1,VLOOKUP(B107,DB!$D$4:$F$800,3,0),"")</f>
        <v>GARUDA</v>
      </c>
      <c r="N107" s="89"/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189</v>
      </c>
      <c r="C108" s="71" t="str">
        <f>IF(B108&gt;1,VLOOKUP(B108,DB!$D$4:$E$800,2,0),"")</f>
        <v>A 320</v>
      </c>
      <c r="D108" s="72">
        <v>0.6791666666666667</v>
      </c>
      <c r="E108" s="160" t="b">
        <v>1</v>
      </c>
      <c r="F108" s="73">
        <v>0.7083333333333334</v>
      </c>
      <c r="G108" s="94" t="b">
        <v>1</v>
      </c>
      <c r="H108" s="75" t="s">
        <v>1246</v>
      </c>
      <c r="I108" s="76" t="str">
        <f>IF(K108&gt;1,VLOOKUP(K108,DB!$A$4:$B$500,2,0),"")</f>
        <v>WIPP</v>
      </c>
      <c r="J108" s="77" t="str">
        <f>IF(L108&gt;1,VLOOKUP(L108,DB!$A$4:$B$500,2,0),"")</f>
        <v>WARR</v>
      </c>
      <c r="K108" s="78" t="s">
        <v>186</v>
      </c>
      <c r="L108" s="74" t="s">
        <v>233</v>
      </c>
      <c r="M108" s="71" t="str">
        <f>IF(B108&gt;1,VLOOKUP(B108,DB!$D$4:$F$800,3,0),"")</f>
        <v>BATIK AIR</v>
      </c>
      <c r="N108" s="79"/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109</v>
      </c>
      <c r="C109" s="81" t="str">
        <f>IF(B109&gt;1,VLOOKUP(B109,DB!$D$4:$E$800,2,0),"")</f>
        <v>A 320</v>
      </c>
      <c r="D109" s="82">
        <v>0.6875</v>
      </c>
      <c r="E109" s="159" t="b">
        <v>1</v>
      </c>
      <c r="F109" s="83">
        <v>0.7125</v>
      </c>
      <c r="G109" s="92" t="b">
        <v>1</v>
      </c>
      <c r="H109" s="85" t="s">
        <v>1229</v>
      </c>
      <c r="I109" s="86" t="str">
        <f>IF(K109&gt;1,VLOOKUP(K109,DB!$A$4:$B$500,2,0),"")</f>
        <v>WARR</v>
      </c>
      <c r="J109" s="87" t="str">
        <f>IF(L109&gt;1,VLOOKUP(L109,DB!$A$4:$B$500,2,0),"")</f>
        <v>WAHI</v>
      </c>
      <c r="K109" s="88" t="s">
        <v>245</v>
      </c>
      <c r="L109" s="84" t="s">
        <v>280</v>
      </c>
      <c r="M109" s="81" t="str">
        <f>IF(B109&gt;1,VLOOKUP(B109,DB!$D$4:$F$800,3,0),"")</f>
        <v>BATIK AIR</v>
      </c>
      <c r="N109" s="89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763</v>
      </c>
      <c r="C110" s="71" t="str">
        <f>IF(B110&gt;1,VLOOKUP(B110,DB!$D$4:$E$800,2,0),"")</f>
        <v>ATR 72</v>
      </c>
      <c r="D110" s="72">
        <v>0.6541666666666667</v>
      </c>
      <c r="E110" s="160" t="b">
        <v>1</v>
      </c>
      <c r="F110" s="73"/>
      <c r="G110" s="94" t="b">
        <v>0</v>
      </c>
      <c r="H110" s="75" t="s">
        <v>1242</v>
      </c>
      <c r="I110" s="112" t="s">
        <v>1229</v>
      </c>
      <c r="J110" s="77" t="str">
        <f>IF(L110&gt;1,VLOOKUP(L110,DB!$A$4:$B$500,2,0),"")</f>
        <v/>
      </c>
      <c r="K110" s="78"/>
      <c r="L110" s="74"/>
      <c r="M110" s="71" t="str">
        <f>IF(B110&gt;1,VLOOKUP(B110,DB!$D$4:$F$800,3,0),"")</f>
        <v>PELITA</v>
      </c>
      <c r="N110" s="13"/>
      <c r="O110" s="74" t="str">
        <f t="shared" si="1"/>
        <v>RON</v>
      </c>
      <c r="Q110" s="1" t="str">
        <f t="shared" si="2"/>
        <v>RE02</v>
      </c>
      <c r="R110" s="1" t="str">
        <f t="shared" si="3"/>
        <v>RON</v>
      </c>
      <c r="S110" s="1" t="str">
        <f t="shared" si="4"/>
        <v>ATR 72</v>
      </c>
      <c r="T110" s="1" t="str">
        <f t="shared" si="5"/>
        <v>PK-PAH</v>
      </c>
      <c r="U110" s="1" t="str">
        <f t="shared" si="6"/>
        <v>PELITA</v>
      </c>
    </row>
    <row r="111" ht="15.75" customHeight="1">
      <c r="A111" s="81">
        <v>94.0</v>
      </c>
      <c r="B111" s="81" t="s">
        <v>510</v>
      </c>
      <c r="C111" s="81" t="str">
        <f>IF(B111&gt;1,VLOOKUP(B111,DB!$D$4:$E$800,2,0),"")</f>
        <v>ATR 72</v>
      </c>
      <c r="D111" s="82">
        <v>0.6979166666666666</v>
      </c>
      <c r="E111" s="159" t="b">
        <v>1</v>
      </c>
      <c r="F111" s="83"/>
      <c r="G111" s="92" t="b">
        <v>0</v>
      </c>
      <c r="H111" s="85" t="s">
        <v>1225</v>
      </c>
      <c r="I111" s="86" t="str">
        <f>IF(K111&gt;1,VLOOKUP(K111,DB!$A$4:$B$500,2,0),"")</f>
        <v>WAHH</v>
      </c>
      <c r="J111" s="87" t="str">
        <f>IF(L111&gt;1,VLOOKUP(L111,DB!$A$4:$B$500,2,0),"")</f>
        <v/>
      </c>
      <c r="K111" s="88" t="s">
        <v>601</v>
      </c>
      <c r="L111" s="84"/>
      <c r="M111" s="81" t="str">
        <f>IF(B111&gt;1,VLOOKUP(B111,DB!$D$4:$F$800,3,0),"")</f>
        <v>CITILINK</v>
      </c>
      <c r="N111" s="89"/>
      <c r="O111" s="84" t="str">
        <f t="shared" si="1"/>
        <v>RON</v>
      </c>
      <c r="Q111" s="1" t="str">
        <f t="shared" si="2"/>
        <v>A3</v>
      </c>
      <c r="R111" s="1" t="str">
        <f t="shared" si="3"/>
        <v>RON</v>
      </c>
      <c r="S111" s="1" t="str">
        <f t="shared" si="4"/>
        <v>ATR 72</v>
      </c>
      <c r="T111" s="1" t="str">
        <f t="shared" si="5"/>
        <v>PK-GJV</v>
      </c>
      <c r="U111" s="1" t="str">
        <f t="shared" si="6"/>
        <v>CITILINK</v>
      </c>
    </row>
    <row r="112" ht="15.75" customHeight="1">
      <c r="A112" s="71">
        <v>95.0</v>
      </c>
      <c r="B112" s="71" t="s">
        <v>826</v>
      </c>
      <c r="C112" s="71" t="str">
        <f>IF(B112&gt;1,VLOOKUP(B112,DB!$D$4:$E$800,2,0),"")</f>
        <v>AVANTI</v>
      </c>
      <c r="D112" s="72">
        <v>0.7013888888888888</v>
      </c>
      <c r="E112" s="160" t="b">
        <v>1</v>
      </c>
      <c r="F112" s="73">
        <v>0.7111111111111111</v>
      </c>
      <c r="G112" s="94" t="b">
        <v>1</v>
      </c>
      <c r="H112" s="75" t="s">
        <v>1236</v>
      </c>
      <c r="I112" s="112" t="s">
        <v>1437</v>
      </c>
      <c r="J112" s="74" t="s">
        <v>1212</v>
      </c>
      <c r="K112" s="78"/>
      <c r="L112" s="74"/>
      <c r="M112" s="71" t="str">
        <f>IF(B112&gt;1,VLOOKUP(B112,DB!$D$4:$F$800,3,0),"")</f>
        <v>SUSI AIR</v>
      </c>
      <c r="N112" s="79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80</v>
      </c>
      <c r="C113" s="81" t="str">
        <f>IF(B113&gt;1,VLOOKUP(B113,DB!$D$4:$E$800,2,0),"")</f>
        <v>A 320</v>
      </c>
      <c r="D113" s="82">
        <v>0.70625</v>
      </c>
      <c r="E113" s="159" t="b">
        <v>1</v>
      </c>
      <c r="F113" s="83">
        <v>0.775</v>
      </c>
      <c r="G113" s="92" t="b">
        <v>1</v>
      </c>
      <c r="H113" s="85" t="s">
        <v>1255</v>
      </c>
      <c r="I113" s="86" t="str">
        <f>IF(K113&gt;1,VLOOKUP(K113,DB!$A$4:$B$500,2,0),"")</f>
        <v>WAHS</v>
      </c>
      <c r="J113" s="87" t="str">
        <f>IF(L113&gt;1,VLOOKUP(L113,DB!$A$4:$B$500,2,0),"")</f>
        <v>WIBB</v>
      </c>
      <c r="K113" s="88" t="s">
        <v>291</v>
      </c>
      <c r="L113" s="84" t="s">
        <v>209</v>
      </c>
      <c r="M113" s="81" t="str">
        <f>IF(B113&gt;1,VLOOKUP(B113,DB!$D$4:$F$800,3,0),"")</f>
        <v>BATIK AIR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354</v>
      </c>
      <c r="C114" s="71" t="str">
        <f>IF(B114&gt;1,VLOOKUP(B114,DB!$D$4:$E$800,2,0),"")</f>
        <v>A 320</v>
      </c>
      <c r="D114" s="72">
        <v>0.7111111111111111</v>
      </c>
      <c r="E114" s="160" t="b">
        <v>1</v>
      </c>
      <c r="F114" s="73">
        <v>0.7395833333333334</v>
      </c>
      <c r="G114" s="94" t="b">
        <v>1</v>
      </c>
      <c r="H114" s="75" t="s">
        <v>1247</v>
      </c>
      <c r="I114" s="76" t="str">
        <f>IF(K114&gt;1,VLOOKUP(K114,DB!$A$4:$B$500,2,0),"")</f>
        <v>WADD</v>
      </c>
      <c r="J114" s="77" t="str">
        <f>IF(L114&gt;1,VLOOKUP(L114,DB!$A$4:$B$500,2,0),"")</f>
        <v>WADD</v>
      </c>
      <c r="K114" s="78" t="s">
        <v>585</v>
      </c>
      <c r="L114" s="74" t="s">
        <v>583</v>
      </c>
      <c r="M114" s="71" t="str">
        <f>IF(B114&gt;1,VLOOKUP(B114,DB!$D$4:$F$800,3,0),"")</f>
        <v>CITILINK</v>
      </c>
      <c r="N114" s="13"/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1158</v>
      </c>
      <c r="C115" s="81" t="str">
        <f>IF(B115&gt;1,VLOOKUP(B115,DB!$D$4:$E$800,2,0),"")</f>
        <v>CL 605</v>
      </c>
      <c r="D115" s="82">
        <v>0.7361111111111112</v>
      </c>
      <c r="E115" s="159" t="b">
        <v>1</v>
      </c>
      <c r="F115" s="83">
        <v>0.7576388888888889</v>
      </c>
      <c r="G115" s="92" t="b">
        <v>1</v>
      </c>
      <c r="H115" s="85" t="s">
        <v>1249</v>
      </c>
      <c r="I115" s="103" t="s">
        <v>1438</v>
      </c>
      <c r="J115" s="84" t="s">
        <v>1243</v>
      </c>
      <c r="K115" s="88" t="s">
        <v>1439</v>
      </c>
      <c r="L115" s="84"/>
      <c r="M115" s="81" t="s">
        <v>334</v>
      </c>
      <c r="N115" s="96"/>
      <c r="O115" s="84" t="str">
        <f t="shared" si="1"/>
        <v/>
      </c>
      <c r="Q115" s="1" t="str">
        <f t="shared" si="2"/>
        <v/>
      </c>
      <c r="R115" s="1" t="str">
        <f t="shared" si="3"/>
        <v/>
      </c>
      <c r="S115" s="1" t="str">
        <f t="shared" si="4"/>
        <v/>
      </c>
      <c r="T115" s="1" t="str">
        <f t="shared" si="5"/>
        <v/>
      </c>
      <c r="U115" s="1" t="str">
        <f t="shared" si="6"/>
        <v/>
      </c>
    </row>
    <row r="116" ht="15.75" customHeight="1">
      <c r="A116" s="71">
        <v>99.0</v>
      </c>
      <c r="B116" s="71" t="s">
        <v>313</v>
      </c>
      <c r="C116" s="71" t="str">
        <f>IF(B116&gt;1,VLOOKUP(B116,DB!$D$4:$E$800,2,0),"")</f>
        <v>A 320</v>
      </c>
      <c r="D116" s="72">
        <v>0.7451388888888889</v>
      </c>
      <c r="E116" s="160" t="b">
        <v>1</v>
      </c>
      <c r="F116" s="73">
        <v>0.7638888888888888</v>
      </c>
      <c r="G116" s="94" t="b">
        <v>1</v>
      </c>
      <c r="H116" s="75" t="s">
        <v>1246</v>
      </c>
      <c r="I116" s="76" t="str">
        <f>IF(K116&gt;1,VLOOKUP(K116,DB!$A$4:$B$500,2,0),"")</f>
        <v>WARR</v>
      </c>
      <c r="J116" s="77" t="str">
        <f>IF(L116&gt;1,VLOOKUP(L116,DB!$A$4:$B$500,2,0),"")</f>
        <v>WARR</v>
      </c>
      <c r="K116" s="78" t="s">
        <v>241</v>
      </c>
      <c r="L116" s="74" t="s">
        <v>255</v>
      </c>
      <c r="M116" s="71" t="str">
        <f>IF(B116&gt;1,VLOOKUP(B116,DB!$D$4:$F$800,3,0),"")</f>
        <v>BATIK AIR</v>
      </c>
      <c r="N116" s="79"/>
      <c r="O116" s="74" t="str">
        <f t="shared" si="1"/>
        <v/>
      </c>
      <c r="Q116" s="1" t="str">
        <f t="shared" si="2"/>
        <v/>
      </c>
      <c r="R116" s="1" t="str">
        <f t="shared" si="3"/>
        <v/>
      </c>
      <c r="S116" s="1" t="str">
        <f t="shared" si="4"/>
        <v/>
      </c>
      <c r="T116" s="1" t="str">
        <f t="shared" si="5"/>
        <v/>
      </c>
      <c r="U116" s="1" t="str">
        <f t="shared" si="6"/>
        <v/>
      </c>
    </row>
    <row r="117" ht="15.75" customHeight="1">
      <c r="A117" s="81">
        <v>100.0</v>
      </c>
      <c r="B117" s="81" t="s">
        <v>826</v>
      </c>
      <c r="C117" s="81" t="str">
        <f>IF(B117&gt;1,VLOOKUP(B117,DB!$D$4:$E$800,2,0),"")</f>
        <v>AVANTI</v>
      </c>
      <c r="D117" s="82">
        <v>0.7180555555555556</v>
      </c>
      <c r="E117" s="159" t="b">
        <v>1</v>
      </c>
      <c r="F117" s="83"/>
      <c r="G117" s="92" t="b">
        <v>0</v>
      </c>
      <c r="H117" s="85" t="s">
        <v>1212</v>
      </c>
      <c r="I117" s="103" t="s">
        <v>1236</v>
      </c>
      <c r="J117" s="87" t="str">
        <f>IF(L117&gt;1,VLOOKUP(L117,DB!$A$4:$B$500,2,0),"")</f>
        <v/>
      </c>
      <c r="K117" s="88"/>
      <c r="L117" s="84"/>
      <c r="M117" s="81" t="str">
        <f>IF(B117&gt;1,VLOOKUP(B117,DB!$D$4:$F$800,3,0),"")</f>
        <v>SUSI AIR</v>
      </c>
      <c r="N117" s="89"/>
      <c r="O117" s="84" t="str">
        <f t="shared" si="1"/>
        <v>RON</v>
      </c>
      <c r="Q117" s="1" t="str">
        <f t="shared" si="2"/>
        <v>NSA11</v>
      </c>
      <c r="R117" s="1" t="str">
        <f t="shared" si="3"/>
        <v>RON</v>
      </c>
      <c r="S117" s="1" t="str">
        <f t="shared" si="4"/>
        <v>AVANTI</v>
      </c>
      <c r="T117" s="1" t="str">
        <f t="shared" si="5"/>
        <v>PK-BVX</v>
      </c>
      <c r="U117" s="1" t="str">
        <f t="shared" si="6"/>
        <v>SUSI AIR</v>
      </c>
    </row>
    <row r="118" ht="15.75" customHeight="1">
      <c r="A118" s="71">
        <v>101.0</v>
      </c>
      <c r="B118" s="71" t="s">
        <v>748</v>
      </c>
      <c r="C118" s="71" t="str">
        <f>IF(B118&gt;1,VLOOKUP(B118,DB!$D$4:$E$800,2,0),"")</f>
        <v>CL 850</v>
      </c>
      <c r="D118" s="72">
        <v>0.7319444444444444</v>
      </c>
      <c r="E118" s="160" t="b">
        <v>1</v>
      </c>
      <c r="F118" s="108">
        <v>0.78125</v>
      </c>
      <c r="G118" s="94" t="b">
        <v>1</v>
      </c>
      <c r="H118" s="75" t="s">
        <v>1232</v>
      </c>
      <c r="I118" s="112" t="s">
        <v>1440</v>
      </c>
      <c r="J118" s="74" t="s">
        <v>1244</v>
      </c>
      <c r="K118" s="78"/>
      <c r="L118" s="74"/>
      <c r="M118" s="71" t="str">
        <f>IF(B118&gt;1,VLOOKUP(B118,DB!$D$4:$F$800,3,0),"")</f>
        <v>JETSET</v>
      </c>
      <c r="N118" s="138" t="s">
        <v>1343</v>
      </c>
      <c r="O118" s="74" t="str">
        <f t="shared" si="1"/>
        <v/>
      </c>
      <c r="Q118" s="1" t="str">
        <f t="shared" si="2"/>
        <v/>
      </c>
      <c r="R118" s="1" t="str">
        <f t="shared" si="3"/>
        <v/>
      </c>
      <c r="S118" s="1" t="str">
        <f t="shared" si="4"/>
        <v/>
      </c>
      <c r="T118" s="1" t="str">
        <f t="shared" si="5"/>
        <v/>
      </c>
      <c r="U118" s="1" t="str">
        <f t="shared" si="6"/>
        <v/>
      </c>
    </row>
    <row r="119" ht="15.75" customHeight="1">
      <c r="A119" s="81">
        <v>102.0</v>
      </c>
      <c r="B119" s="81" t="s">
        <v>305</v>
      </c>
      <c r="C119" s="81" t="str">
        <f>IF(B119&gt;1,VLOOKUP(B119,DB!$D$4:$E$800,2,0),"")</f>
        <v>A 320</v>
      </c>
      <c r="D119" s="82">
        <v>0.7840277777777778</v>
      </c>
      <c r="E119" s="159" t="b">
        <v>1</v>
      </c>
      <c r="F119" s="83">
        <v>0.8215277777777777</v>
      </c>
      <c r="G119" s="92" t="b">
        <v>1</v>
      </c>
      <c r="H119" s="85" t="s">
        <v>1247</v>
      </c>
      <c r="I119" s="86" t="str">
        <f>IF(K119&gt;1,VLOOKUP(K119,DB!$A$4:$B$500,2,0),"")</f>
        <v>WIMM</v>
      </c>
      <c r="J119" s="87" t="str">
        <f>IF(L119&gt;1,VLOOKUP(L119,DB!$A$4:$B$500,2,0),"")</f>
        <v>WIPP</v>
      </c>
      <c r="K119" s="88" t="s">
        <v>170</v>
      </c>
      <c r="L119" s="84" t="s">
        <v>192</v>
      </c>
      <c r="M119" s="81" t="str">
        <f>IF(B119&gt;1,VLOOKUP(B119,DB!$D$4:$F$800,3,0),"")</f>
        <v>BATIK AIR</v>
      </c>
      <c r="N119" s="96"/>
      <c r="O119" s="84" t="str">
        <f t="shared" si="1"/>
        <v/>
      </c>
      <c r="Q119" s="1" t="str">
        <f t="shared" si="2"/>
        <v/>
      </c>
      <c r="R119" s="1" t="str">
        <f t="shared" si="3"/>
        <v/>
      </c>
      <c r="S119" s="1" t="str">
        <f t="shared" si="4"/>
        <v/>
      </c>
      <c r="T119" s="1" t="str">
        <f t="shared" si="5"/>
        <v/>
      </c>
      <c r="U119" s="1" t="str">
        <f t="shared" si="6"/>
        <v/>
      </c>
    </row>
    <row r="120" ht="15.75" customHeight="1">
      <c r="A120" s="71">
        <v>103.0</v>
      </c>
      <c r="B120" s="71" t="s">
        <v>1158</v>
      </c>
      <c r="C120" s="71" t="str">
        <f>IF(B120&gt;1,VLOOKUP(B120,DB!$D$4:$E$800,2,0),"")</f>
        <v>CL 605</v>
      </c>
      <c r="D120" s="72">
        <v>0.7604166666666666</v>
      </c>
      <c r="E120" s="160" t="b">
        <v>1</v>
      </c>
      <c r="F120" s="73"/>
      <c r="G120" s="94" t="b">
        <v>0</v>
      </c>
      <c r="H120" s="75" t="s">
        <v>1243</v>
      </c>
      <c r="I120" s="112" t="s">
        <v>1249</v>
      </c>
      <c r="J120" s="77" t="str">
        <f>IF(L120&gt;1,VLOOKUP(L120,DB!$A$4:$B$500,2,0),"")</f>
        <v/>
      </c>
      <c r="K120" s="78"/>
      <c r="L120" s="74"/>
      <c r="M120" s="71" t="s">
        <v>747</v>
      </c>
      <c r="N120" s="13"/>
      <c r="O120" s="74" t="str">
        <f t="shared" si="1"/>
        <v>RON</v>
      </c>
      <c r="Q120" s="1" t="str">
        <f t="shared" si="2"/>
        <v>RE03</v>
      </c>
      <c r="R120" s="1" t="str">
        <f t="shared" si="3"/>
        <v>RON</v>
      </c>
      <c r="S120" s="1" t="str">
        <f t="shared" si="4"/>
        <v>CL 605</v>
      </c>
      <c r="T120" s="1" t="str">
        <f t="shared" si="5"/>
        <v>9H-VFE</v>
      </c>
      <c r="U120" s="1" t="str">
        <f t="shared" si="6"/>
        <v>JETSET</v>
      </c>
    </row>
    <row r="121" ht="15.75" customHeight="1">
      <c r="A121" s="81">
        <v>104.0</v>
      </c>
      <c r="B121" s="81" t="s">
        <v>745</v>
      </c>
      <c r="C121" s="81" t="str">
        <f>IF(B121&gt;1,VLOOKUP(B121,DB!$D$4:$E$800,2,0),"")</f>
        <v>G IV</v>
      </c>
      <c r="D121" s="82">
        <v>0.7881944444444444</v>
      </c>
      <c r="E121" s="159" t="b">
        <v>1</v>
      </c>
      <c r="F121" s="83"/>
      <c r="G121" s="92" t="b">
        <v>0</v>
      </c>
      <c r="H121" s="85" t="s">
        <v>1244</v>
      </c>
      <c r="I121" s="103" t="s">
        <v>1232</v>
      </c>
      <c r="J121" s="87" t="str">
        <f>IF(L121&gt;1,VLOOKUP(L121,DB!$A$4:$B$500,2,0),"")</f>
        <v/>
      </c>
      <c r="K121" s="88"/>
      <c r="L121" s="84"/>
      <c r="M121" s="81" t="str">
        <f>IF(B121&gt;1,VLOOKUP(B121,DB!$D$4:$F$800,3,0),"")</f>
        <v>JETSET</v>
      </c>
      <c r="N121" s="96"/>
      <c r="O121" s="84" t="str">
        <f t="shared" si="1"/>
        <v>RON</v>
      </c>
      <c r="Q121" s="1" t="str">
        <f t="shared" si="2"/>
        <v>RE04</v>
      </c>
      <c r="R121" s="1" t="str">
        <f t="shared" si="3"/>
        <v>RON</v>
      </c>
      <c r="S121" s="1" t="str">
        <f t="shared" si="4"/>
        <v>G IV</v>
      </c>
      <c r="T121" s="1" t="str">
        <f t="shared" si="5"/>
        <v>PK-BON</v>
      </c>
      <c r="U121" s="1" t="str">
        <f t="shared" si="6"/>
        <v>JETSET</v>
      </c>
    </row>
    <row r="122" ht="15.75" customHeight="1">
      <c r="A122" s="71">
        <v>105.0</v>
      </c>
      <c r="B122" s="71" t="s">
        <v>1123</v>
      </c>
      <c r="C122" s="71" t="str">
        <f>IF(B122&gt;1,VLOOKUP(B122,DB!$D$4:$E$800,2,0),"")</f>
        <v>KING AIR</v>
      </c>
      <c r="D122" s="72">
        <v>0.6666666666666666</v>
      </c>
      <c r="E122" s="160" t="b">
        <v>1</v>
      </c>
      <c r="F122" s="73"/>
      <c r="G122" s="94" t="b">
        <v>0</v>
      </c>
      <c r="H122" s="75" t="s">
        <v>1215</v>
      </c>
      <c r="I122" s="112" t="s">
        <v>1218</v>
      </c>
      <c r="J122" s="77" t="str">
        <f>IF(L122&gt;1,VLOOKUP(L122,DB!$A$4:$B$500,2,0),"")</f>
        <v/>
      </c>
      <c r="K122" s="78"/>
      <c r="L122" s="74"/>
      <c r="M122" s="71" t="s">
        <v>1211</v>
      </c>
      <c r="N122" s="13"/>
      <c r="O122" s="74" t="str">
        <f t="shared" si="1"/>
        <v>RON</v>
      </c>
      <c r="Q122" s="1" t="str">
        <f t="shared" si="2"/>
        <v>NSA13</v>
      </c>
      <c r="R122" s="1" t="str">
        <f t="shared" si="3"/>
        <v>RON</v>
      </c>
      <c r="S122" s="1" t="str">
        <f t="shared" si="4"/>
        <v>KING AIR</v>
      </c>
      <c r="T122" s="1" t="str">
        <f t="shared" si="5"/>
        <v>T7-HNC</v>
      </c>
      <c r="U122" s="1" t="str">
        <f t="shared" si="6"/>
        <v>AFM</v>
      </c>
    </row>
    <row r="123" ht="15.75" customHeight="1">
      <c r="A123" s="81">
        <v>106.0</v>
      </c>
      <c r="B123" s="81" t="s">
        <v>34</v>
      </c>
      <c r="C123" s="81" t="str">
        <f>IF(B123&gt;1,VLOOKUP(B123,DB!$D$4:$E$800,2,0),"")</f>
        <v>B 733</v>
      </c>
      <c r="D123" s="82">
        <v>0.8298611111111112</v>
      </c>
      <c r="E123" s="159" t="b">
        <v>1</v>
      </c>
      <c r="F123" s="83">
        <v>0.9006944444444445</v>
      </c>
      <c r="G123" s="92" t="b">
        <v>1</v>
      </c>
      <c r="H123" s="85" t="s">
        <v>1252</v>
      </c>
      <c r="I123" s="103" t="s">
        <v>61</v>
      </c>
      <c r="J123" s="84" t="s">
        <v>22</v>
      </c>
      <c r="K123" s="88"/>
      <c r="L123" s="84"/>
      <c r="M123" s="81" t="str">
        <f>IF(B123&gt;1,VLOOKUP(B123,DB!$D$4:$F$800,3,0),"")</f>
        <v>AIRNESIA</v>
      </c>
      <c r="N123" s="96"/>
      <c r="O123" s="84" t="str">
        <f t="shared" si="1"/>
        <v/>
      </c>
      <c r="Q123" s="1" t="str">
        <f t="shared" si="2"/>
        <v/>
      </c>
      <c r="R123" s="1" t="str">
        <f t="shared" si="3"/>
        <v/>
      </c>
      <c r="S123" s="1" t="str">
        <f t="shared" si="4"/>
        <v/>
      </c>
      <c r="T123" s="1" t="str">
        <f t="shared" si="5"/>
        <v/>
      </c>
      <c r="U123" s="1" t="str">
        <f t="shared" si="6"/>
        <v/>
      </c>
    </row>
    <row r="124" ht="15.75" customHeight="1">
      <c r="A124" s="71">
        <v>107.0</v>
      </c>
      <c r="B124" s="71" t="s">
        <v>109</v>
      </c>
      <c r="C124" s="71" t="str">
        <f>IF(B124&gt;1,VLOOKUP(B124,DB!$D$4:$E$800,2,0),"")</f>
        <v>A 320</v>
      </c>
      <c r="D124" s="72">
        <v>0.8180555555555555</v>
      </c>
      <c r="E124" s="160" t="b">
        <v>1</v>
      </c>
      <c r="F124" s="73">
        <v>0.9458333333333333</v>
      </c>
      <c r="G124" s="94" t="b">
        <v>0</v>
      </c>
      <c r="H124" s="75" t="s">
        <v>1255</v>
      </c>
      <c r="I124" s="76" t="str">
        <f>IF(K124&gt;1,VLOOKUP(K124,DB!$A$4:$B$500,2,0),"")</f>
        <v>WAHI</v>
      </c>
      <c r="J124" s="74" t="s">
        <v>1226</v>
      </c>
      <c r="K124" s="78" t="s">
        <v>261</v>
      </c>
      <c r="L124" s="74"/>
      <c r="M124" s="71" t="str">
        <f>IF(B124&gt;1,VLOOKUP(B124,DB!$D$4:$F$800,3,0),"")</f>
        <v>BATIK AIR</v>
      </c>
      <c r="N124" s="13"/>
      <c r="O124" s="74" t="str">
        <f t="shared" si="1"/>
        <v/>
      </c>
      <c r="Q124" s="1" t="str">
        <f t="shared" si="2"/>
        <v/>
      </c>
      <c r="R124" s="1" t="str">
        <f t="shared" si="3"/>
        <v/>
      </c>
      <c r="S124" s="1" t="str">
        <f t="shared" si="4"/>
        <v/>
      </c>
      <c r="T124" s="1" t="str">
        <f t="shared" si="5"/>
        <v/>
      </c>
      <c r="U124" s="1" t="str">
        <f t="shared" si="6"/>
        <v/>
      </c>
    </row>
    <row r="125" ht="15.75" customHeight="1">
      <c r="A125" s="81">
        <v>108.0</v>
      </c>
      <c r="B125" s="81" t="s">
        <v>311</v>
      </c>
      <c r="C125" s="81" t="str">
        <f>IF(B125&gt;1,VLOOKUP(B125,DB!$D$4:$E$800,2,0),"")</f>
        <v>A 320</v>
      </c>
      <c r="D125" s="82">
        <v>0.8631944444444445</v>
      </c>
      <c r="E125" s="159" t="b">
        <v>1</v>
      </c>
      <c r="F125" s="83">
        <v>0.8875</v>
      </c>
      <c r="G125" s="92" t="b">
        <v>1</v>
      </c>
      <c r="H125" s="85" t="s">
        <v>1246</v>
      </c>
      <c r="I125" s="86" t="str">
        <f>IF(K125&gt;1,VLOOKUP(K125,DB!$A$4:$B$500,2,0),"")</f>
        <v>WIEE</v>
      </c>
      <c r="J125" s="87" t="str">
        <f>IF(L125&gt;1,VLOOKUP(L125,DB!$A$4:$B$500,2,0),"")</f>
        <v>WARR</v>
      </c>
      <c r="K125" s="88" t="s">
        <v>213</v>
      </c>
      <c r="L125" s="84" t="s">
        <v>259</v>
      </c>
      <c r="M125" s="81" t="str">
        <f>IF(B125&gt;1,VLOOKUP(B125,DB!$D$4:$F$800,3,0),"")</f>
        <v>BATIK AIR</v>
      </c>
      <c r="N125" s="96"/>
      <c r="O125" s="84" t="str">
        <f t="shared" si="1"/>
        <v/>
      </c>
      <c r="Q125" s="1" t="str">
        <f t="shared" si="2"/>
        <v/>
      </c>
      <c r="R125" s="1" t="str">
        <f t="shared" si="3"/>
        <v/>
      </c>
      <c r="S125" s="1" t="str">
        <f t="shared" si="4"/>
        <v/>
      </c>
      <c r="T125" s="1" t="str">
        <f t="shared" si="5"/>
        <v/>
      </c>
      <c r="U125" s="1" t="str">
        <f t="shared" si="6"/>
        <v/>
      </c>
    </row>
    <row r="126" ht="15.75" customHeight="1">
      <c r="A126" s="71">
        <v>109.0</v>
      </c>
      <c r="B126" s="71" t="s">
        <v>383</v>
      </c>
      <c r="C126" s="71" t="str">
        <f>IF(B126&gt;1,VLOOKUP(B126,DB!$D$4:$E$800,2,0),"")</f>
        <v>A 320</v>
      </c>
      <c r="D126" s="72">
        <v>0.8541666666666666</v>
      </c>
      <c r="E126" s="160" t="b">
        <v>1</v>
      </c>
      <c r="F126" s="73"/>
      <c r="G126" s="94" t="b">
        <v>0</v>
      </c>
      <c r="H126" s="75" t="s">
        <v>1247</v>
      </c>
      <c r="I126" s="76" t="str">
        <f>IF(K126&gt;1,VLOOKUP(K126,DB!$A$4:$B$500,2,0),"")</f>
        <v>WARR</v>
      </c>
      <c r="J126" s="77" t="str">
        <f>IF(L126&gt;1,VLOOKUP(L126,DB!$A$4:$B$500,2,0),"")</f>
        <v/>
      </c>
      <c r="K126" s="78" t="s">
        <v>565</v>
      </c>
      <c r="L126" s="74"/>
      <c r="M126" s="71" t="str">
        <f>IF(B126&gt;1,VLOOKUP(B126,DB!$D$4:$F$800,3,0),"")</f>
        <v>CITILINK</v>
      </c>
      <c r="N126" s="13"/>
      <c r="O126" s="74" t="str">
        <f t="shared" si="1"/>
        <v>RON</v>
      </c>
      <c r="Q126" s="1" t="str">
        <f t="shared" si="2"/>
        <v>B1</v>
      </c>
      <c r="R126" s="1" t="str">
        <f t="shared" si="3"/>
        <v>RON</v>
      </c>
      <c r="S126" s="1" t="str">
        <f t="shared" si="4"/>
        <v>A 320</v>
      </c>
      <c r="T126" s="1" t="str">
        <f t="shared" si="5"/>
        <v>PK-GLS</v>
      </c>
      <c r="U126" s="1" t="str">
        <f t="shared" si="6"/>
        <v>CITILINK</v>
      </c>
    </row>
    <row r="127" ht="15.75" customHeight="1">
      <c r="A127" s="81">
        <v>110.0</v>
      </c>
      <c r="B127" s="81" t="s">
        <v>738</v>
      </c>
      <c r="C127" s="81" t="str">
        <f>IF(B127&gt;1,VLOOKUP(B127,DB!$D$4:$E$800,2,0),"")</f>
        <v>EMB 135</v>
      </c>
      <c r="D127" s="82">
        <v>0.86875</v>
      </c>
      <c r="E127" s="159" t="b">
        <v>1</v>
      </c>
      <c r="F127" s="83">
        <v>0.8770833333333333</v>
      </c>
      <c r="G127" s="92" t="b">
        <v>1</v>
      </c>
      <c r="H127" s="85" t="s">
        <v>1249</v>
      </c>
      <c r="I127" s="103" t="s">
        <v>1258</v>
      </c>
      <c r="J127" s="84" t="s">
        <v>1218</v>
      </c>
      <c r="K127" s="88"/>
      <c r="L127" s="84"/>
      <c r="M127" s="81" t="str">
        <f>IF(B127&gt;1,VLOOKUP(B127,DB!$D$4:$F$800,3,0),"")</f>
        <v>IAT</v>
      </c>
      <c r="N127" s="96"/>
      <c r="O127" s="84" t="str">
        <f t="shared" si="1"/>
        <v/>
      </c>
      <c r="Q127" s="1" t="str">
        <f t="shared" si="2"/>
        <v/>
      </c>
      <c r="R127" s="1" t="str">
        <f t="shared" si="3"/>
        <v/>
      </c>
      <c r="S127" s="1" t="str">
        <f t="shared" si="4"/>
        <v/>
      </c>
      <c r="T127" s="1" t="str">
        <f t="shared" si="5"/>
        <v/>
      </c>
      <c r="U127" s="1" t="str">
        <f t="shared" si="6"/>
        <v/>
      </c>
    </row>
    <row r="128" ht="15.75" customHeight="1">
      <c r="A128" s="71">
        <v>111.0</v>
      </c>
      <c r="B128" s="71" t="s">
        <v>886</v>
      </c>
      <c r="C128" s="71" t="str">
        <f>IF(B128&gt;1,VLOOKUP(B128,DB!$D$4:$E$800,2,0),"")</f>
        <v>B 733</v>
      </c>
      <c r="D128" s="72">
        <v>0.8833333333333333</v>
      </c>
      <c r="E128" s="160" t="b">
        <v>1</v>
      </c>
      <c r="F128" s="73">
        <v>0.9513888888888888</v>
      </c>
      <c r="G128" s="94" t="b">
        <v>1</v>
      </c>
      <c r="H128" s="75" t="s">
        <v>1253</v>
      </c>
      <c r="I128" s="76" t="str">
        <f>IF(K128&gt;1,VLOOKUP(K128,DB!$A$4:$B$500,2,0),"")</f>
        <v>WALL</v>
      </c>
      <c r="J128" s="77" t="str">
        <f>IF(L128&gt;1,VLOOKUP(L128,DB!$A$4:$B$500,2,0),"")</f>
        <v>WIMM</v>
      </c>
      <c r="K128" s="78" t="s">
        <v>398</v>
      </c>
      <c r="L128" s="74" t="s">
        <v>321</v>
      </c>
      <c r="M128" s="71" t="str">
        <f>IF(B128&gt;1,VLOOKUP(B128,DB!$D$4:$F$800,3,0),"")</f>
        <v>TRIGANA</v>
      </c>
      <c r="N128" s="13"/>
      <c r="O128" s="74" t="str">
        <f t="shared" si="1"/>
        <v/>
      </c>
      <c r="Q128" s="1" t="str">
        <f t="shared" si="2"/>
        <v/>
      </c>
      <c r="R128" s="1" t="str">
        <f t="shared" si="3"/>
        <v/>
      </c>
      <c r="S128" s="1" t="str">
        <f t="shared" si="4"/>
        <v/>
      </c>
      <c r="T128" s="1" t="str">
        <f t="shared" si="5"/>
        <v/>
      </c>
      <c r="U128" s="1" t="str">
        <f t="shared" si="6"/>
        <v/>
      </c>
    </row>
    <row r="129" ht="15.75" customHeight="1">
      <c r="A129" s="81">
        <v>112.0</v>
      </c>
      <c r="B129" s="81" t="s">
        <v>189</v>
      </c>
      <c r="C129" s="81" t="str">
        <f>IF(B129&gt;1,VLOOKUP(B129,DB!$D$4:$E$800,2,0),"")</f>
        <v>A 320</v>
      </c>
      <c r="D129" s="82">
        <v>0.8611111111111112</v>
      </c>
      <c r="E129" s="159" t="b">
        <v>1</v>
      </c>
      <c r="F129" s="83"/>
      <c r="G129" s="92" t="b">
        <v>0</v>
      </c>
      <c r="H129" s="85" t="s">
        <v>1229</v>
      </c>
      <c r="I129" s="86" t="str">
        <f>IF(K129&gt;1,VLOOKUP(K129,DB!$A$4:$B$500,2,0),"")</f>
        <v>WARR</v>
      </c>
      <c r="J129" s="87" t="str">
        <f>IF(L129&gt;1,VLOOKUP(L129,DB!$A$4:$B$500,2,0),"")</f>
        <v/>
      </c>
      <c r="K129" s="88" t="s">
        <v>231</v>
      </c>
      <c r="L129" s="84"/>
      <c r="M129" s="81" t="str">
        <f>IF(B129&gt;1,VLOOKUP(B129,DB!$D$4:$F$800,3,0),"")</f>
        <v>BATIK AIR</v>
      </c>
      <c r="N129" s="96"/>
      <c r="O129" s="84" t="str">
        <f t="shared" si="1"/>
        <v>RON</v>
      </c>
      <c r="Q129" s="1" t="str">
        <f t="shared" si="2"/>
        <v>A1</v>
      </c>
      <c r="R129" s="1" t="str">
        <f t="shared" si="3"/>
        <v>RON</v>
      </c>
      <c r="S129" s="1" t="str">
        <f t="shared" si="4"/>
        <v>A 320</v>
      </c>
      <c r="T129" s="1" t="str">
        <f t="shared" si="5"/>
        <v>PK-LAM</v>
      </c>
      <c r="U129" s="1" t="str">
        <f t="shared" si="6"/>
        <v>BATIK AIR</v>
      </c>
    </row>
    <row r="130" ht="15.75" customHeight="1">
      <c r="A130" s="71">
        <v>113.0</v>
      </c>
      <c r="B130" s="71" t="s">
        <v>892</v>
      </c>
      <c r="C130" s="71" t="str">
        <f>IF(B130&gt;1,VLOOKUP(B130,DB!$D$4:$E$800,2,0),"")</f>
        <v>B 733</v>
      </c>
      <c r="D130" s="72">
        <v>0.8715277777777778</v>
      </c>
      <c r="E130" s="160" t="b">
        <v>1</v>
      </c>
      <c r="F130" s="73">
        <v>0.9375</v>
      </c>
      <c r="G130" s="94" t="b">
        <v>1</v>
      </c>
      <c r="H130" s="75" t="s">
        <v>1227</v>
      </c>
      <c r="I130" s="76" t="str">
        <f>IF(K130&gt;1,VLOOKUP(K130,DB!$A$4:$B$500,2,0),"")</f>
        <v>WIOO</v>
      </c>
      <c r="J130" s="77" t="str">
        <f>IF(L130&gt;1,VLOOKUP(L130,DB!$A$4:$B$500,2,0),"")</f>
        <v>WAAA</v>
      </c>
      <c r="K130" s="78" t="s">
        <v>432</v>
      </c>
      <c r="L130" s="74" t="s">
        <v>376</v>
      </c>
      <c r="M130" s="71" t="str">
        <f>IF(B130&gt;1,VLOOKUP(B130,DB!$D$4:$F$800,3,0),"")</f>
        <v>TRIGANA</v>
      </c>
      <c r="N130" s="79"/>
      <c r="O130" s="74" t="str">
        <f t="shared" si="1"/>
        <v/>
      </c>
      <c r="Q130" s="1" t="str">
        <f t="shared" si="2"/>
        <v/>
      </c>
      <c r="R130" s="1" t="str">
        <f t="shared" si="3"/>
        <v/>
      </c>
      <c r="S130" s="1" t="str">
        <f t="shared" si="4"/>
        <v/>
      </c>
      <c r="T130" s="1" t="str">
        <f t="shared" si="5"/>
        <v/>
      </c>
      <c r="U130" s="1" t="str">
        <f t="shared" si="6"/>
        <v/>
      </c>
    </row>
    <row r="131" ht="15.75" customHeight="1">
      <c r="A131" s="81">
        <v>114.0</v>
      </c>
      <c r="B131" s="81" t="s">
        <v>309</v>
      </c>
      <c r="C131" s="81" t="str">
        <f>IF(B131&gt;1,VLOOKUP(B131,DB!$D$4:$E$800,2,0),"")</f>
        <v>A 320</v>
      </c>
      <c r="D131" s="82">
        <v>0.8784722222222222</v>
      </c>
      <c r="E131" s="159" t="b">
        <v>1</v>
      </c>
      <c r="F131" s="83"/>
      <c r="G131" s="92" t="b">
        <v>0</v>
      </c>
      <c r="H131" s="85" t="s">
        <v>1236</v>
      </c>
      <c r="I131" s="86" t="str">
        <f>IF(K131&gt;1,VLOOKUP(K131,DB!$A$4:$B$500,2,0),"")</f>
        <v>WADD</v>
      </c>
      <c r="J131" s="87" t="str">
        <f>IF(L131&gt;1,VLOOKUP(L131,DB!$A$4:$B$500,2,0),"")</f>
        <v/>
      </c>
      <c r="K131" s="88" t="s">
        <v>225</v>
      </c>
      <c r="L131" s="84"/>
      <c r="M131" s="81" t="str">
        <f>IF(B131&gt;1,VLOOKUP(B131,DB!$D$4:$F$800,3,0),"")</f>
        <v>BATIK AIR</v>
      </c>
      <c r="N131" s="96"/>
      <c r="O131" s="84" t="str">
        <f t="shared" si="1"/>
        <v>RON</v>
      </c>
      <c r="Q131" s="1" t="str">
        <f t="shared" si="2"/>
        <v>B7</v>
      </c>
      <c r="R131" s="1" t="str">
        <f t="shared" si="3"/>
        <v>RON</v>
      </c>
      <c r="S131" s="1" t="str">
        <f t="shared" si="4"/>
        <v>A 320</v>
      </c>
      <c r="T131" s="1" t="str">
        <f t="shared" si="5"/>
        <v>PK-LUS</v>
      </c>
      <c r="U131" s="1" t="str">
        <f t="shared" si="6"/>
        <v>BATIK AIR</v>
      </c>
    </row>
    <row r="132" ht="15.75" customHeight="1">
      <c r="A132" s="71">
        <v>115.0</v>
      </c>
      <c r="B132" s="71" t="s">
        <v>743</v>
      </c>
      <c r="C132" s="71" t="str">
        <f>IF(B132&gt;1,VLOOKUP(B132,DB!$D$4:$E$800,2,0),"")</f>
        <v>B 733</v>
      </c>
      <c r="D132" s="72">
        <v>0.875</v>
      </c>
      <c r="E132" s="160" t="b">
        <v>1</v>
      </c>
      <c r="F132" s="73">
        <v>0.9409722222222222</v>
      </c>
      <c r="G132" s="94" t="b">
        <v>1</v>
      </c>
      <c r="H132" s="75" t="s">
        <v>1254</v>
      </c>
      <c r="I132" s="112" t="s">
        <v>358</v>
      </c>
      <c r="J132" s="74" t="s">
        <v>1275</v>
      </c>
      <c r="K132" s="78"/>
      <c r="L132" s="74"/>
      <c r="M132" s="71" t="str">
        <f>IF(B132&gt;1,VLOOKUP(B132,DB!$D$4:$F$800,3,0),"")</f>
        <v>JAYAWIJAYA</v>
      </c>
      <c r="N132" s="13"/>
      <c r="O132" s="74" t="str">
        <f t="shared" si="1"/>
        <v/>
      </c>
      <c r="Q132" s="1" t="str">
        <f t="shared" si="2"/>
        <v/>
      </c>
      <c r="R132" s="1" t="str">
        <f t="shared" si="3"/>
        <v/>
      </c>
      <c r="S132" s="1" t="str">
        <f t="shared" si="4"/>
        <v/>
      </c>
      <c r="T132" s="1" t="str">
        <f t="shared" si="5"/>
        <v/>
      </c>
      <c r="U132" s="1" t="str">
        <f t="shared" si="6"/>
        <v/>
      </c>
    </row>
    <row r="133" ht="15.75" customHeight="1">
      <c r="A133" s="81">
        <v>116.0</v>
      </c>
      <c r="B133" s="81" t="s">
        <v>313</v>
      </c>
      <c r="C133" s="81" t="str">
        <f>IF(B133&gt;1,VLOOKUP(B133,DB!$D$4:$E$800,2,0),"")</f>
        <v>A 320</v>
      </c>
      <c r="D133" s="82">
        <v>0.8958333333333334</v>
      </c>
      <c r="E133" s="159" t="b">
        <v>1</v>
      </c>
      <c r="F133" s="83"/>
      <c r="G133" s="92" t="b">
        <v>0</v>
      </c>
      <c r="H133" s="85" t="s">
        <v>1232</v>
      </c>
      <c r="I133" s="86" t="str">
        <f>IF(K133&gt;1,VLOOKUP(K133,DB!$A$4:$B$500,2,0),"")</f>
        <v>WARR</v>
      </c>
      <c r="J133" s="87" t="str">
        <f>IF(L133&gt;1,VLOOKUP(L133,DB!$A$4:$B$500,2,0),"")</f>
        <v/>
      </c>
      <c r="K133" s="88" t="s">
        <v>253</v>
      </c>
      <c r="L133" s="84"/>
      <c r="M133" s="81" t="str">
        <f>IF(B133&gt;1,VLOOKUP(B133,DB!$D$4:$F$800,3,0),"")</f>
        <v>BATIK AIR</v>
      </c>
      <c r="N133" s="96"/>
      <c r="O133" s="84" t="str">
        <f t="shared" si="1"/>
        <v>RON</v>
      </c>
      <c r="Q133" s="1" t="str">
        <f t="shared" si="2"/>
        <v>B5</v>
      </c>
      <c r="R133" s="1" t="str">
        <f t="shared" si="3"/>
        <v>RON</v>
      </c>
      <c r="S133" s="1" t="str">
        <f t="shared" si="4"/>
        <v>A 320</v>
      </c>
      <c r="T133" s="1" t="str">
        <f t="shared" si="5"/>
        <v>PK-LUU</v>
      </c>
      <c r="U133" s="1" t="str">
        <f t="shared" si="6"/>
        <v>BATIK AIR</v>
      </c>
    </row>
    <row r="134" ht="15.75" customHeight="1">
      <c r="A134" s="90">
        <v>117.0</v>
      </c>
      <c r="B134" s="90" t="s">
        <v>40</v>
      </c>
      <c r="C134" s="71" t="str">
        <f>IF(B134&gt;1,VLOOKUP(B134,DB!$D$4:$E$800,2,0),"")</f>
        <v>B 734</v>
      </c>
      <c r="D134" s="117">
        <v>0.8986111111111111</v>
      </c>
      <c r="E134" s="215" t="b">
        <v>1</v>
      </c>
      <c r="F134" s="119">
        <v>0.9555555555555556</v>
      </c>
      <c r="G134" s="120" t="b">
        <v>0</v>
      </c>
      <c r="H134" s="121" t="s">
        <v>1250</v>
      </c>
      <c r="I134" s="112" t="s">
        <v>22</v>
      </c>
      <c r="J134" s="74" t="s">
        <v>1228</v>
      </c>
      <c r="K134" s="122"/>
      <c r="L134" s="123"/>
      <c r="M134" s="71" t="str">
        <f>IF(B134&gt;1,VLOOKUP(B134,DB!$D$4:$F$800,3,0),"")</f>
        <v>B. B. N.</v>
      </c>
      <c r="N134" s="124"/>
      <c r="O134" s="123" t="str">
        <f t="shared" si="1"/>
        <v/>
      </c>
      <c r="Q134" s="1" t="str">
        <f t="shared" si="2"/>
        <v/>
      </c>
      <c r="R134" s="1" t="str">
        <f t="shared" si="3"/>
        <v/>
      </c>
      <c r="S134" s="1" t="str">
        <f t="shared" si="4"/>
        <v/>
      </c>
      <c r="T134" s="1" t="str">
        <f t="shared" si="5"/>
        <v/>
      </c>
      <c r="U134" s="1" t="str">
        <f t="shared" si="6"/>
        <v/>
      </c>
    </row>
    <row r="135" ht="15.75" customHeight="1">
      <c r="A135" s="81">
        <v>118.0</v>
      </c>
      <c r="B135" s="81" t="s">
        <v>588</v>
      </c>
      <c r="C135" s="81" t="str">
        <f>IF(B135&gt;1,VLOOKUP(B135,DB!$D$4:$E$800,2,0),"")</f>
        <v>B 738</v>
      </c>
      <c r="D135" s="82">
        <v>0.9159722222222222</v>
      </c>
      <c r="E135" s="159" t="b">
        <v>1</v>
      </c>
      <c r="F135" s="83"/>
      <c r="G135" s="92" t="b">
        <v>0</v>
      </c>
      <c r="H135" s="85" t="s">
        <v>1248</v>
      </c>
      <c r="I135" s="86" t="str">
        <f>IF(K135&gt;1,VLOOKUP(K135,DB!$A$4:$B$500,2,0),"")</f>
        <v>WARR</v>
      </c>
      <c r="J135" s="87" t="str">
        <f>IF(L135&gt;1,VLOOKUP(L135,DB!$A$4:$B$500,2,0),"")</f>
        <v/>
      </c>
      <c r="K135" s="88" t="s">
        <v>678</v>
      </c>
      <c r="L135" s="84"/>
      <c r="M135" s="81" t="str">
        <f>IF(B135&gt;1,VLOOKUP(B135,DB!$D$4:$F$800,3,0),"")</f>
        <v>GARUDA</v>
      </c>
      <c r="N135" s="96"/>
      <c r="O135" s="84" t="str">
        <f t="shared" si="1"/>
        <v>RON</v>
      </c>
      <c r="Q135" s="1" t="str">
        <f t="shared" si="2"/>
        <v>B2</v>
      </c>
      <c r="R135" s="1" t="str">
        <f t="shared" si="3"/>
        <v>RON</v>
      </c>
      <c r="S135" s="1" t="str">
        <f t="shared" si="4"/>
        <v>B 738</v>
      </c>
      <c r="T135" s="1" t="str">
        <f t="shared" si="5"/>
        <v>PK-GFX</v>
      </c>
      <c r="U135" s="1" t="str">
        <f t="shared" si="6"/>
        <v>GARUDA</v>
      </c>
    </row>
    <row r="136" ht="15.75" customHeight="1">
      <c r="A136" s="90">
        <v>119.0</v>
      </c>
      <c r="B136" s="90" t="s">
        <v>109</v>
      </c>
      <c r="C136" s="71" t="str">
        <f>IF(B136&gt;1,VLOOKUP(B136,DB!$D$4:$E$800,2,0),"")</f>
        <v>A 320</v>
      </c>
      <c r="D136" s="117">
        <v>0.95</v>
      </c>
      <c r="E136" s="215" t="b">
        <v>1</v>
      </c>
      <c r="F136" s="119"/>
      <c r="G136" s="120" t="b">
        <v>0</v>
      </c>
      <c r="H136" s="121" t="s">
        <v>1226</v>
      </c>
      <c r="I136" s="112" t="s">
        <v>1255</v>
      </c>
      <c r="J136" s="77" t="str">
        <f>IF(L136&gt;1,VLOOKUP(L136,DB!$A$4:$B$500,2,0),"")</f>
        <v/>
      </c>
      <c r="K136" s="122"/>
      <c r="L136" s="123"/>
      <c r="M136" s="71" t="str">
        <f>IF(B136&gt;1,VLOOKUP(B136,DB!$D$4:$F$800,3,0),"")</f>
        <v>BATIK AIR</v>
      </c>
      <c r="N136" s="124"/>
      <c r="O136" s="123" t="str">
        <f t="shared" si="1"/>
        <v>RON</v>
      </c>
      <c r="Q136" s="1" t="str">
        <f t="shared" si="2"/>
        <v>SA06</v>
      </c>
      <c r="R136" s="1" t="str">
        <f t="shared" si="3"/>
        <v>RON</v>
      </c>
      <c r="S136" s="1" t="str">
        <f t="shared" si="4"/>
        <v>A 320</v>
      </c>
      <c r="T136" s="1" t="str">
        <f t="shared" si="5"/>
        <v>PK-BLB</v>
      </c>
      <c r="U136" s="1" t="str">
        <f t="shared" si="6"/>
        <v>BATIK AIR</v>
      </c>
    </row>
    <row r="137" ht="15.75" customHeight="1">
      <c r="A137" s="81">
        <v>120.0</v>
      </c>
      <c r="B137" s="81" t="s">
        <v>40</v>
      </c>
      <c r="C137" s="81" t="str">
        <f>IF(B137&gt;1,VLOOKUP(B137,DB!$D$4:$E$800,2,0),"")</f>
        <v>B 734</v>
      </c>
      <c r="D137" s="82">
        <v>0.9590277777777778</v>
      </c>
      <c r="E137" s="159" t="b">
        <v>1</v>
      </c>
      <c r="F137" s="83"/>
      <c r="G137" s="92" t="b">
        <v>0</v>
      </c>
      <c r="H137" s="85" t="s">
        <v>1228</v>
      </c>
      <c r="I137" s="103" t="s">
        <v>1250</v>
      </c>
      <c r="J137" s="87" t="str">
        <f>IF(L137&gt;1,VLOOKUP(L137,DB!$A$4:$B$500,2,0),"")</f>
        <v/>
      </c>
      <c r="K137" s="88"/>
      <c r="L137" s="84"/>
      <c r="M137" s="81" t="str">
        <f>IF(B137&gt;1,VLOOKUP(B137,DB!$D$4:$F$800,3,0),"")</f>
        <v>B. B. N.</v>
      </c>
      <c r="N137" s="96"/>
      <c r="O137" s="84" t="str">
        <f t="shared" si="1"/>
        <v>RON</v>
      </c>
      <c r="Q137" s="1" t="str">
        <f t="shared" si="2"/>
        <v>SA07</v>
      </c>
      <c r="R137" s="1" t="str">
        <f t="shared" si="3"/>
        <v>RON</v>
      </c>
      <c r="S137" s="1" t="str">
        <f t="shared" si="4"/>
        <v>B 734</v>
      </c>
      <c r="T137" s="1" t="str">
        <f t="shared" si="5"/>
        <v>PK-BBJ</v>
      </c>
      <c r="U137" s="1" t="str">
        <f t="shared" si="6"/>
        <v>B. B. N.</v>
      </c>
    </row>
    <row r="138" ht="15.75" customHeight="1">
      <c r="A138" s="90">
        <v>121.0</v>
      </c>
      <c r="B138" s="90" t="s">
        <v>832</v>
      </c>
      <c r="C138" s="71" t="str">
        <f>IF(B138&gt;1,VLOOKUP(B138,DB!$D$4:$E$800,2,0),"")</f>
        <v>ATR 72</v>
      </c>
      <c r="D138" s="117">
        <v>0.96875</v>
      </c>
      <c r="E138" s="215" t="b">
        <v>1</v>
      </c>
      <c r="F138" s="119"/>
      <c r="G138" s="120" t="b">
        <v>0</v>
      </c>
      <c r="H138" s="121" t="s">
        <v>1246</v>
      </c>
      <c r="I138" s="112" t="s">
        <v>1241</v>
      </c>
      <c r="J138" s="77" t="str">
        <f>IF(L138&gt;1,VLOOKUP(L138,DB!$A$4:$B$500,2,0),"")</f>
        <v/>
      </c>
      <c r="K138" s="122"/>
      <c r="L138" s="123"/>
      <c r="M138" s="71" t="str">
        <f>IF(B138&gt;1,VLOOKUP(B138,DB!$D$4:$F$800,3,0),"")</f>
        <v>TAS</v>
      </c>
      <c r="N138" s="124"/>
      <c r="O138" s="123" t="str">
        <f t="shared" si="1"/>
        <v>RON</v>
      </c>
      <c r="Q138" s="1" t="str">
        <f t="shared" si="2"/>
        <v>A2</v>
      </c>
      <c r="R138" s="1" t="str">
        <f t="shared" si="3"/>
        <v>RON</v>
      </c>
      <c r="S138" s="1" t="str">
        <f t="shared" si="4"/>
        <v>ATR 72</v>
      </c>
      <c r="T138" s="1" t="str">
        <f t="shared" si="5"/>
        <v>PK-OTR</v>
      </c>
      <c r="U138" s="1" t="str">
        <f t="shared" si="6"/>
        <v>TAS</v>
      </c>
    </row>
    <row r="139" ht="15.75" customHeight="1">
      <c r="A139" s="81">
        <v>122.0</v>
      </c>
      <c r="B139" s="81" t="s">
        <v>743</v>
      </c>
      <c r="C139" s="81" t="str">
        <f>IF(B139&gt;1,VLOOKUP(B139,DB!$D$4:$E$800,2,0),"")</f>
        <v>B 733</v>
      </c>
      <c r="D139" s="82">
        <v>0.9444444444444444</v>
      </c>
      <c r="E139" s="159" t="b">
        <v>1</v>
      </c>
      <c r="F139" s="83"/>
      <c r="G139" s="92" t="b">
        <v>0</v>
      </c>
      <c r="H139" s="85" t="s">
        <v>1275</v>
      </c>
      <c r="I139" s="103" t="s">
        <v>1254</v>
      </c>
      <c r="J139" s="87" t="str">
        <f>IF(L139&gt;1,VLOOKUP(L139,DB!$A$4:$B$500,2,0),"")</f>
        <v/>
      </c>
      <c r="K139" s="88"/>
      <c r="L139" s="84"/>
      <c r="M139" s="81" t="str">
        <f>IF(B139&gt;1,VLOOKUP(B139,DB!$D$4:$F$800,3,0),"")</f>
        <v>JAYAWIJAYA</v>
      </c>
      <c r="N139" s="96"/>
      <c r="O139" s="84" t="str">
        <f t="shared" si="1"/>
        <v>RON</v>
      </c>
      <c r="Q139" s="1" t="str">
        <f t="shared" si="2"/>
        <v>SA18</v>
      </c>
      <c r="R139" s="1" t="str">
        <f t="shared" si="3"/>
        <v>RON</v>
      </c>
      <c r="S139" s="1" t="str">
        <f t="shared" si="4"/>
        <v>B 733</v>
      </c>
      <c r="T139" s="1" t="str">
        <f t="shared" si="5"/>
        <v>PK-JRB</v>
      </c>
      <c r="U139" s="1" t="str">
        <f t="shared" si="6"/>
        <v>JAYAWIJAYA</v>
      </c>
    </row>
    <row r="140" ht="15.75" customHeight="1">
      <c r="A140" s="90">
        <v>123.0</v>
      </c>
      <c r="B140" s="90" t="s">
        <v>748</v>
      </c>
      <c r="C140" s="71" t="str">
        <f>IF(B140&gt;1,VLOOKUP(B140,DB!$D$4:$E$800,2,0),"")</f>
        <v>CL 850</v>
      </c>
      <c r="D140" s="117">
        <v>0.7881944444444444</v>
      </c>
      <c r="E140" s="215" t="b">
        <v>1</v>
      </c>
      <c r="F140" s="119"/>
      <c r="G140" s="120" t="b">
        <v>0</v>
      </c>
      <c r="H140" s="121" t="s">
        <v>1244</v>
      </c>
      <c r="I140" s="112" t="s">
        <v>1232</v>
      </c>
      <c r="J140" s="77" t="str">
        <f>IF(L140&gt;1,VLOOKUP(L140,DB!$A$4:$B$500,2,0),"")</f>
        <v/>
      </c>
      <c r="K140" s="122"/>
      <c r="L140" s="123"/>
      <c r="M140" s="71" t="str">
        <f>IF(B140&gt;1,VLOOKUP(B140,DB!$D$4:$F$800,3,0),"")</f>
        <v>JETSET</v>
      </c>
      <c r="N140" s="124"/>
      <c r="O140" s="123" t="str">
        <f t="shared" si="1"/>
        <v>RON</v>
      </c>
      <c r="Q140" s="1" t="str">
        <f t="shared" si="2"/>
        <v>RE04</v>
      </c>
      <c r="R140" s="1" t="str">
        <f t="shared" si="3"/>
        <v>RON</v>
      </c>
      <c r="S140" s="1" t="str">
        <f t="shared" si="4"/>
        <v>CL 850</v>
      </c>
      <c r="T140" s="1" t="str">
        <f t="shared" si="5"/>
        <v>PK-KAS</v>
      </c>
      <c r="U140" s="1" t="str">
        <f t="shared" si="6"/>
        <v>JETSET</v>
      </c>
    </row>
    <row r="141" ht="15.75" customHeight="1">
      <c r="A141" s="81">
        <v>124.0</v>
      </c>
      <c r="B141" s="81"/>
      <c r="C141" s="81" t="str">
        <f>IF(B141&gt;1,VLOOKUP(B141,DB!$D$4:$E$800,2,0),"")</f>
        <v/>
      </c>
      <c r="D141" s="82"/>
      <c r="E141" s="105" t="b">
        <v>0</v>
      </c>
      <c r="F141" s="83"/>
      <c r="G141" s="92" t="b">
        <v>0</v>
      </c>
      <c r="H141" s="85"/>
      <c r="I141" s="86" t="str">
        <f>IF(K141&gt;1,VLOOKUP(K141,DB!$A$4:$B$500,2,0),"")</f>
        <v/>
      </c>
      <c r="J141" s="87" t="str">
        <f>IF(L141&gt;1,VLOOKUP(L141,DB!$A$4:$B$500,2,0),"")</f>
        <v/>
      </c>
      <c r="K141" s="88"/>
      <c r="L141" s="84"/>
      <c r="M141" s="81" t="str">
        <f>IF(B141&gt;1,VLOOKUP(B141,DB!$D$4:$F$800,3,0),"")</f>
        <v/>
      </c>
      <c r="N141" s="96"/>
      <c r="O141" s="84" t="str">
        <f t="shared" si="1"/>
        <v>RON</v>
      </c>
      <c r="Q141" s="1" t="str">
        <f t="shared" si="2"/>
        <v/>
      </c>
      <c r="R141" s="1" t="str">
        <f t="shared" si="3"/>
        <v>RON</v>
      </c>
      <c r="S141" s="1" t="str">
        <f t="shared" si="4"/>
        <v/>
      </c>
      <c r="T141" s="1" t="str">
        <f t="shared" si="5"/>
        <v/>
      </c>
      <c r="U141" s="1" t="str">
        <f t="shared" si="6"/>
        <v/>
      </c>
    </row>
    <row r="142" ht="15.75" customHeight="1">
      <c r="A142" s="90">
        <v>125.0</v>
      </c>
      <c r="B142" s="90"/>
      <c r="C142" s="71" t="str">
        <f>IF(B142&gt;1,VLOOKUP(B142,DB!$D$4:$E$800,2,0),"")</f>
        <v/>
      </c>
      <c r="D142" s="117"/>
      <c r="E142" s="118" t="b">
        <v>0</v>
      </c>
      <c r="F142" s="119"/>
      <c r="G142" s="120" t="b">
        <v>0</v>
      </c>
      <c r="H142" s="121"/>
      <c r="I142" s="76" t="str">
        <f>IF(K142&gt;1,VLOOKUP(K142,DB!$A$4:$B$500,2,0),"")</f>
        <v/>
      </c>
      <c r="J142" s="77" t="str">
        <f>IF(L142&gt;1,VLOOKUP(L142,DB!$A$4:$B$500,2,0),"")</f>
        <v/>
      </c>
      <c r="K142" s="122"/>
      <c r="L142" s="123"/>
      <c r="M142" s="71" t="str">
        <f>IF(B142&gt;1,VLOOKUP(B142,DB!$D$4:$F$800,3,0),"")</f>
        <v/>
      </c>
      <c r="N142" s="124"/>
      <c r="O142" s="123" t="str">
        <f t="shared" si="1"/>
        <v>RON</v>
      </c>
      <c r="Q142" s="1" t="str">
        <f t="shared" si="2"/>
        <v/>
      </c>
      <c r="R142" s="1" t="str">
        <f t="shared" si="3"/>
        <v>RON</v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81">
        <v>126.0</v>
      </c>
      <c r="B143" s="81"/>
      <c r="C143" s="81" t="str">
        <f>IF(B143&gt;1,VLOOKUP(B143,DB!$D$4:$E$800,2,0),"")</f>
        <v/>
      </c>
      <c r="D143" s="82"/>
      <c r="E143" s="105" t="b">
        <v>0</v>
      </c>
      <c r="F143" s="83"/>
      <c r="G143" s="92" t="b">
        <v>0</v>
      </c>
      <c r="H143" s="85"/>
      <c r="I143" s="86" t="str">
        <f>IF(K143&gt;1,VLOOKUP(K143,DB!$A$4:$B$500,2,0),"")</f>
        <v/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/>
      </c>
      <c r="N143" s="96"/>
      <c r="O143" s="84" t="str">
        <f t="shared" si="1"/>
        <v>RON</v>
      </c>
      <c r="Q143" s="1" t="str">
        <f t="shared" si="2"/>
        <v/>
      </c>
      <c r="R143" s="1" t="str">
        <f t="shared" si="3"/>
        <v>RON</v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90">
        <v>127.0</v>
      </c>
      <c r="B144" s="90"/>
      <c r="C144" s="71" t="str">
        <f>IF(B144&gt;1,VLOOKUP(B144,DB!$D$4:$E$800,2,0),"")</f>
        <v/>
      </c>
      <c r="D144" s="117"/>
      <c r="E144" s="118" t="b">
        <v>0</v>
      </c>
      <c r="F144" s="119"/>
      <c r="G144" s="120" t="b">
        <v>0</v>
      </c>
      <c r="H144" s="121"/>
      <c r="I144" s="76" t="str">
        <f>IF(K144&gt;1,VLOOKUP(K144,DB!$A$4:$B$500,2,0),"")</f>
        <v/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/>
      </c>
      <c r="N144" s="124"/>
      <c r="O144" s="123" t="str">
        <f t="shared" si="1"/>
        <v>RON</v>
      </c>
      <c r="Q144" s="1" t="str">
        <f t="shared" si="2"/>
        <v/>
      </c>
      <c r="R144" s="1" t="str">
        <f t="shared" si="3"/>
        <v>RON</v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81">
        <v>128.0</v>
      </c>
      <c r="B145" s="81"/>
      <c r="C145" s="81" t="str">
        <f>IF(B145&gt;1,VLOOKUP(B145,DB!$D$4:$E$800,2,0),"")</f>
        <v/>
      </c>
      <c r="D145" s="82"/>
      <c r="E145" s="105" t="b">
        <v>0</v>
      </c>
      <c r="F145" s="83"/>
      <c r="G145" s="92" t="b">
        <v>0</v>
      </c>
      <c r="H145" s="85"/>
      <c r="I145" s="86" t="str">
        <f>IF(K145&gt;1,VLOOKUP(K145,DB!$A$4:$B$500,2,0),"")</f>
        <v/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/>
      </c>
      <c r="N145" s="96"/>
      <c r="O145" s="84" t="str">
        <f t="shared" si="1"/>
        <v>RON</v>
      </c>
      <c r="Q145" s="1" t="str">
        <f t="shared" si="2"/>
        <v/>
      </c>
      <c r="R145" s="1" t="str">
        <f t="shared" si="3"/>
        <v>RON</v>
      </c>
      <c r="S145" s="1" t="str">
        <f t="shared" si="4"/>
        <v/>
      </c>
      <c r="T145" s="1" t="str">
        <f t="shared" si="5"/>
        <v/>
      </c>
      <c r="U145" s="1" t="str">
        <f t="shared" si="6"/>
        <v/>
      </c>
    </row>
    <row r="146" ht="15.75" customHeight="1">
      <c r="A146" s="90">
        <v>129.0</v>
      </c>
      <c r="B146" s="90"/>
      <c r="C146" s="71" t="str">
        <f>IF(B146&gt;1,VLOOKUP(B146,DB!$D$4:$E$800,2,0),"")</f>
        <v/>
      </c>
      <c r="D146" s="117"/>
      <c r="E146" s="118" t="b">
        <v>0</v>
      </c>
      <c r="F146" s="119"/>
      <c r="G146" s="120" t="b">
        <v>0</v>
      </c>
      <c r="H146" s="121"/>
      <c r="I146" s="76" t="str">
        <f>IF(K146&gt;1,VLOOKUP(K146,DB!$A$4:$B$500,2,0),"")</f>
        <v/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/>
      </c>
      <c r="N146" s="124"/>
      <c r="O146" s="123" t="str">
        <f t="shared" si="1"/>
        <v>RON</v>
      </c>
      <c r="Q146" s="1" t="str">
        <f t="shared" si="2"/>
        <v/>
      </c>
      <c r="R146" s="1" t="str">
        <f t="shared" si="3"/>
        <v>RON</v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81">
        <v>130.0</v>
      </c>
      <c r="B147" s="81"/>
      <c r="C147" s="81" t="str">
        <f>IF(B147&gt;1,VLOOKUP(B147,DB!$D$4:$E$800,2,0),"")</f>
        <v/>
      </c>
      <c r="D147" s="82"/>
      <c r="E147" s="105" t="b">
        <v>0</v>
      </c>
      <c r="F147" s="83"/>
      <c r="G147" s="92" t="b">
        <v>0</v>
      </c>
      <c r="H147" s="85"/>
      <c r="I147" s="86" t="str">
        <f>IF(K147&gt;1,VLOOKUP(K147,DB!$A$4:$B$500,2,0),"")</f>
        <v/>
      </c>
      <c r="J147" s="87" t="str">
        <f>IF(L147&gt;1,VLOOKUP(L147,DB!$A$4:$B$500,2,0),"")</f>
        <v/>
      </c>
      <c r="K147" s="88"/>
      <c r="L147" s="84"/>
      <c r="M147" s="81" t="str">
        <f>IF(B147&gt;1,VLOOKUP(B147,DB!$D$4:$F$800,3,0),"")</f>
        <v/>
      </c>
      <c r="N147" s="96"/>
      <c r="O147" s="84" t="str">
        <f t="shared" si="1"/>
        <v>RON</v>
      </c>
      <c r="Q147" s="1" t="str">
        <f t="shared" si="2"/>
        <v/>
      </c>
      <c r="R147" s="1" t="str">
        <f t="shared" si="3"/>
        <v>RON</v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90">
        <v>131.0</v>
      </c>
      <c r="B148" s="90"/>
      <c r="C148" s="71" t="str">
        <f>IF(B148&gt;1,VLOOKUP(B148,DB!$D$4:$E$800,2,0),"")</f>
        <v/>
      </c>
      <c r="D148" s="117"/>
      <c r="E148" s="118" t="b">
        <v>0</v>
      </c>
      <c r="F148" s="119"/>
      <c r="G148" s="120" t="b">
        <v>0</v>
      </c>
      <c r="H148" s="121"/>
      <c r="I148" s="76" t="str">
        <f>IF(K148&gt;1,VLOOKUP(K148,DB!$A$4:$B$500,2,0),"")</f>
        <v/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/>
      </c>
      <c r="N148" s="124"/>
      <c r="O148" s="123" t="str">
        <f t="shared" si="1"/>
        <v>RON</v>
      </c>
      <c r="Q148" s="1" t="str">
        <f t="shared" si="2"/>
        <v/>
      </c>
      <c r="R148" s="1" t="str">
        <f t="shared" si="3"/>
        <v>RON</v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2"/>
      <c r="E149" s="105" t="b">
        <v>0</v>
      </c>
      <c r="F149" s="83"/>
      <c r="G149" s="92" t="b">
        <v>0</v>
      </c>
      <c r="H149" s="85"/>
      <c r="I149" s="86" t="str">
        <f>IF(K149&gt;1,VLOOKUP(K149,DB!$A$4:$B$500,2,0),"")</f>
        <v/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/>
      </c>
      <c r="N149" s="96"/>
      <c r="O149" s="84" t="str">
        <f t="shared" si="1"/>
        <v>RON</v>
      </c>
      <c r="Q149" s="1" t="str">
        <f t="shared" si="2"/>
        <v/>
      </c>
      <c r="R149" s="1" t="str">
        <f t="shared" si="3"/>
        <v>RON</v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117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1"/>
        <v>RON</v>
      </c>
      <c r="Q150" s="1" t="str">
        <f t="shared" si="2"/>
        <v/>
      </c>
      <c r="R150" s="1" t="str">
        <f t="shared" si="3"/>
        <v>RON</v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1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1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1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1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1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1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1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1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1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1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1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1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1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1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1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1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1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</row>
    <row r="1009" ht="15.75" customHeight="1"/>
    <row r="1010" ht="15.75" customHeight="1">
      <c r="B1010" s="247" t="s">
        <v>745</v>
      </c>
    </row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31.63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45853.0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1181</v>
      </c>
      <c r="D10" s="27"/>
      <c r="E10" s="26" t="s">
        <v>1267</v>
      </c>
      <c r="F10" s="28"/>
      <c r="G10" s="28"/>
      <c r="H10" s="27"/>
    </row>
    <row r="11" ht="15.75" customHeight="1">
      <c r="A11" s="25"/>
      <c r="B11" s="21"/>
      <c r="C11" s="29" t="s">
        <v>1183</v>
      </c>
      <c r="D11" s="30"/>
      <c r="E11" s="26" t="s">
        <v>1268</v>
      </c>
      <c r="F11" s="28"/>
      <c r="G11" s="28"/>
      <c r="H11" s="27"/>
    </row>
    <row r="12" ht="15.75" customHeight="1">
      <c r="A12" s="25"/>
      <c r="B12" s="21"/>
      <c r="C12" s="29" t="s">
        <v>1322</v>
      </c>
      <c r="D12" s="30"/>
      <c r="E12" s="29" t="s">
        <v>1269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66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963</v>
      </c>
      <c r="C27" s="81" t="str">
        <f>IF(B27&gt;1,VLOOKUP(B27,DB!$D$4:$E$800,2,0),"")</f>
        <v>HK 800</v>
      </c>
      <c r="D27" s="82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1214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T7-FCN</v>
      </c>
      <c r="U27" s="1" t="str">
        <f t="shared" si="6"/>
        <v>KARISMA</v>
      </c>
    </row>
    <row r="28" ht="15.75" customHeight="1">
      <c r="A28" s="71">
        <v>11.0</v>
      </c>
      <c r="B28" s="71" t="s">
        <v>968</v>
      </c>
      <c r="C28" s="71" t="str">
        <f>IF(B28&gt;1,VLOOKUP(B28,DB!$D$4:$E$800,2,0),"")</f>
        <v>HK 850</v>
      </c>
      <c r="D28" s="72" t="s">
        <v>7</v>
      </c>
      <c r="E28" s="73" t="b">
        <v>0</v>
      </c>
      <c r="F28" s="73"/>
      <c r="G28" s="74" t="b">
        <v>0</v>
      </c>
      <c r="H28" s="75" t="s">
        <v>1213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">
        <v>1214</v>
      </c>
      <c r="N28" s="79"/>
      <c r="O28" s="74" t="str">
        <f t="shared" si="1"/>
        <v>RON</v>
      </c>
      <c r="Q28" s="1" t="str">
        <f t="shared" si="2"/>
        <v>NSA12</v>
      </c>
      <c r="R28" s="1" t="str">
        <f t="shared" si="3"/>
        <v>RON</v>
      </c>
      <c r="S28" s="1" t="str">
        <f t="shared" si="4"/>
        <v>HK 850</v>
      </c>
      <c r="T28" s="1" t="str">
        <f t="shared" si="5"/>
        <v>T7-TUN</v>
      </c>
      <c r="U28" s="1" t="str">
        <f t="shared" si="6"/>
        <v>KARISMA</v>
      </c>
    </row>
    <row r="29" ht="15.75" customHeight="1">
      <c r="A29" s="81">
        <v>12.0</v>
      </c>
      <c r="B29" s="81" t="s">
        <v>741</v>
      </c>
      <c r="C29" s="81" t="str">
        <f>IF(B29&gt;1,VLOOKUP(B29,DB!$D$4:$E$800,2,0),"")</f>
        <v>ATR 42</v>
      </c>
      <c r="D29" s="82" t="s">
        <v>7</v>
      </c>
      <c r="E29" s="83" t="b">
        <v>0</v>
      </c>
      <c r="F29" s="83"/>
      <c r="G29" s="84" t="b">
        <v>0</v>
      </c>
      <c r="H29" s="85" t="s">
        <v>1217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tr">
        <f>IF(B29&gt;1,VLOOKUP(B29,DB!$D$4:$F$800,3,0),"")</f>
        <v>IAT</v>
      </c>
      <c r="N29" s="89"/>
      <c r="O29" s="84" t="str">
        <f t="shared" si="1"/>
        <v>RON</v>
      </c>
      <c r="Q29" s="1" t="str">
        <f t="shared" si="2"/>
        <v>SA01</v>
      </c>
      <c r="R29" s="1" t="str">
        <f t="shared" si="3"/>
        <v>RON</v>
      </c>
      <c r="S29" s="1" t="str">
        <f t="shared" si="4"/>
        <v>ATR 42</v>
      </c>
      <c r="T29" s="1" t="str">
        <f t="shared" si="5"/>
        <v>PK-THT</v>
      </c>
      <c r="U29" s="1" t="str">
        <f t="shared" si="6"/>
        <v>IAT</v>
      </c>
    </row>
    <row r="30" ht="15.75" customHeight="1">
      <c r="A30" s="71">
        <v>13.0</v>
      </c>
      <c r="B30" s="71" t="s">
        <v>806</v>
      </c>
      <c r="C30" s="71" t="str">
        <f>IF(B30&gt;1,VLOOKUP(B30,DB!$D$4:$E$800,2,0),"")</f>
        <v>EC 135</v>
      </c>
      <c r="D30" s="72" t="s">
        <v>7</v>
      </c>
      <c r="E30" s="73" t="b">
        <v>0</v>
      </c>
      <c r="F30" s="73">
        <v>0.5736111111111111</v>
      </c>
      <c r="G30" s="74" t="b">
        <v>1</v>
      </c>
      <c r="H30" s="75" t="s">
        <v>1219</v>
      </c>
      <c r="I30" s="76" t="str">
        <f>IF(K30&gt;1,VLOOKUP(K30,DB!$A$4:$B$500,2,0),"")</f>
        <v>EX RON</v>
      </c>
      <c r="J30" s="74" t="s">
        <v>1218</v>
      </c>
      <c r="K30" s="78" t="s">
        <v>7</v>
      </c>
      <c r="L30" s="74"/>
      <c r="M30" s="71" t="str">
        <f>IF(B30&gt;1,VLOOKUP(B30,DB!$D$4:$F$800,3,0),"")</f>
        <v>PREMI</v>
      </c>
      <c r="N30" s="79"/>
      <c r="O30" s="74" t="str">
        <f t="shared" si="1"/>
        <v/>
      </c>
      <c r="Q30" s="1" t="str">
        <f t="shared" si="2"/>
        <v/>
      </c>
      <c r="R30" s="1" t="str">
        <f t="shared" si="3"/>
        <v/>
      </c>
      <c r="S30" s="1" t="str">
        <f t="shared" si="4"/>
        <v/>
      </c>
      <c r="T30" s="1" t="str">
        <f t="shared" si="5"/>
        <v/>
      </c>
      <c r="U30" s="1" t="str">
        <f t="shared" si="6"/>
        <v/>
      </c>
    </row>
    <row r="31" ht="15.75" customHeight="1">
      <c r="A31" s="81">
        <v>14.0</v>
      </c>
      <c r="B31" s="81" t="s">
        <v>912</v>
      </c>
      <c r="C31" s="81" t="str">
        <f>IF(B31&gt;1,VLOOKUP(B31,DB!$D$4:$E$800,2,0),"")</f>
        <v>GLEX</v>
      </c>
      <c r="D31" s="82" t="s">
        <v>7</v>
      </c>
      <c r="E31" s="83" t="b">
        <v>0</v>
      </c>
      <c r="F31" s="83">
        <v>0.25</v>
      </c>
      <c r="G31" s="84" t="b">
        <v>1</v>
      </c>
      <c r="H31" s="85" t="s">
        <v>1220</v>
      </c>
      <c r="I31" s="86" t="str">
        <f>IF(K31&gt;1,VLOOKUP(K31,DB!$A$4:$B$500,2,0),"")</f>
        <v>EX RON</v>
      </c>
      <c r="J31" s="84" t="s">
        <v>1249</v>
      </c>
      <c r="K31" s="88" t="s">
        <v>7</v>
      </c>
      <c r="L31" s="84"/>
      <c r="M31" s="81" t="s">
        <v>1214</v>
      </c>
      <c r="N31" s="89"/>
      <c r="O31" s="84" t="str">
        <f t="shared" si="1"/>
        <v/>
      </c>
      <c r="Q31" s="1" t="str">
        <f t="shared" si="2"/>
        <v/>
      </c>
      <c r="R31" s="1" t="str">
        <f t="shared" si="3"/>
        <v/>
      </c>
      <c r="S31" s="1" t="str">
        <f t="shared" si="4"/>
        <v/>
      </c>
      <c r="T31" s="1" t="str">
        <f t="shared" si="5"/>
        <v/>
      </c>
      <c r="U31" s="1" t="str">
        <f t="shared" si="6"/>
        <v/>
      </c>
    </row>
    <row r="32" ht="15.75" customHeight="1">
      <c r="A32" s="71">
        <v>15.0</v>
      </c>
      <c r="B32" s="71" t="s">
        <v>915</v>
      </c>
      <c r="C32" s="71" t="str">
        <f>IF(B32&gt;1,VLOOKUP(B32,DB!$D$4:$E$800,2,0),"")</f>
        <v>GLEX</v>
      </c>
      <c r="D32" s="72" t="s">
        <v>7</v>
      </c>
      <c r="E32" s="79" t="b">
        <v>0</v>
      </c>
      <c r="F32" s="73"/>
      <c r="G32" s="74" t="b">
        <v>0</v>
      </c>
      <c r="H32" s="75" t="s">
        <v>1223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">
        <v>810</v>
      </c>
      <c r="N32" s="79"/>
      <c r="O32" s="74" t="str">
        <f t="shared" si="1"/>
        <v>RON</v>
      </c>
      <c r="Q32" s="1" t="str">
        <f t="shared" si="2"/>
        <v>SA04</v>
      </c>
      <c r="R32" s="1" t="str">
        <f t="shared" si="3"/>
        <v>RON</v>
      </c>
      <c r="S32" s="1" t="str">
        <f t="shared" si="4"/>
        <v>GLEX</v>
      </c>
      <c r="T32" s="1" t="str">
        <f t="shared" si="5"/>
        <v>N-11UB</v>
      </c>
      <c r="U32" s="1" t="str">
        <f t="shared" si="6"/>
        <v>PTN</v>
      </c>
    </row>
    <row r="33" ht="15.75" customHeight="1">
      <c r="A33" s="81">
        <v>16.0</v>
      </c>
      <c r="B33" s="81" t="s">
        <v>967</v>
      </c>
      <c r="C33" s="81" t="str">
        <f>IF(B33&gt;1,VLOOKUP(B33,DB!$D$4:$E$800,2,0),"")</f>
        <v>EMB 135</v>
      </c>
      <c r="D33" s="82" t="s">
        <v>7</v>
      </c>
      <c r="E33" s="83" t="b">
        <v>0</v>
      </c>
      <c r="F33" s="83"/>
      <c r="G33" s="84" t="b">
        <v>0</v>
      </c>
      <c r="H33" s="85" t="s">
        <v>1224</v>
      </c>
      <c r="I33" s="86" t="str">
        <f>IF(K33&gt;1,VLOOKUP(K33,DB!$A$4:$B$500,2,0),"")</f>
        <v/>
      </c>
      <c r="J33" s="87" t="str">
        <f>IF(L33&gt;1,VLOOKUP(L33,DB!$A$4:$B$500,2,0),"")</f>
        <v/>
      </c>
      <c r="K33" s="88"/>
      <c r="L33" s="84"/>
      <c r="M33" s="81" t="s">
        <v>1211</v>
      </c>
      <c r="N33" s="89"/>
      <c r="O33" s="84" t="str">
        <f t="shared" si="1"/>
        <v>RON</v>
      </c>
      <c r="Q33" s="1" t="str">
        <f t="shared" si="2"/>
        <v>SA05</v>
      </c>
      <c r="R33" s="1" t="str">
        <f t="shared" si="3"/>
        <v>RON</v>
      </c>
      <c r="S33" s="1" t="str">
        <f t="shared" si="4"/>
        <v>EMB 135</v>
      </c>
      <c r="T33" s="1" t="str">
        <f t="shared" si="5"/>
        <v>T7-MPI</v>
      </c>
      <c r="U33" s="1" t="str">
        <f t="shared" si="6"/>
        <v>AFM</v>
      </c>
    </row>
    <row r="34" ht="15.75" customHeight="1">
      <c r="A34" s="71">
        <v>17.0</v>
      </c>
      <c r="B34" s="71" t="s">
        <v>345</v>
      </c>
      <c r="C34" s="71" t="str">
        <f>IF(B34&gt;1,VLOOKUP(B34,DB!$D$4:$E$800,2,0),"")</f>
        <v>ATR 72</v>
      </c>
      <c r="D34" s="78" t="s">
        <v>7</v>
      </c>
      <c r="E34" s="73" t="b">
        <v>0</v>
      </c>
      <c r="F34" s="73"/>
      <c r="G34" s="74" t="b">
        <v>0</v>
      </c>
      <c r="H34" s="75" t="s">
        <v>1230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tr">
        <f>IF(B34&gt;1,VLOOKUP(B34,DB!$D$4:$F$800,3,0),"")</f>
        <v>CITILINK</v>
      </c>
      <c r="N34" s="79"/>
      <c r="O34" s="74" t="str">
        <f t="shared" si="1"/>
        <v>RON</v>
      </c>
      <c r="Q34" s="1" t="str">
        <f t="shared" si="2"/>
        <v>SA08</v>
      </c>
      <c r="R34" s="1" t="str">
        <f t="shared" si="3"/>
        <v>RON</v>
      </c>
      <c r="S34" s="1" t="str">
        <f t="shared" si="4"/>
        <v>ATR 72</v>
      </c>
      <c r="T34" s="1" t="str">
        <f t="shared" si="5"/>
        <v>PK-GJT</v>
      </c>
      <c r="U34" s="1" t="str">
        <f t="shared" si="6"/>
        <v>CITILINK</v>
      </c>
    </row>
    <row r="35" ht="15.75" customHeight="1">
      <c r="A35" s="81">
        <v>18.0</v>
      </c>
      <c r="B35" s="81" t="s">
        <v>947</v>
      </c>
      <c r="C35" s="81" t="str">
        <f>IF(B35&gt;1,VLOOKUP(B35,DB!$D$4:$E$800,2,0),"")</f>
        <v>EMB 135</v>
      </c>
      <c r="D35" s="88" t="s">
        <v>7</v>
      </c>
      <c r="E35" s="83" t="b">
        <v>0</v>
      </c>
      <c r="F35" s="83"/>
      <c r="G35" s="84" t="b">
        <v>0</v>
      </c>
      <c r="H35" s="85" t="s">
        <v>1231</v>
      </c>
      <c r="I35" s="86" t="str">
        <f>IF(K35&gt;1,VLOOKUP(K35,DB!$A$4:$B$500,2,0),"")</f>
        <v/>
      </c>
      <c r="J35" s="87" t="str">
        <f>IF(L35&gt;1,VLOOKUP(L35,DB!$A$4:$B$500,2,0),"")</f>
        <v/>
      </c>
      <c r="K35" s="88"/>
      <c r="L35" s="84"/>
      <c r="M35" s="81" t="s">
        <v>810</v>
      </c>
      <c r="N35" s="89"/>
      <c r="O35" s="84" t="str">
        <f t="shared" si="1"/>
        <v>RON</v>
      </c>
      <c r="Q35" s="1" t="str">
        <f t="shared" si="2"/>
        <v>SA09</v>
      </c>
      <c r="R35" s="1" t="str">
        <f t="shared" si="3"/>
        <v>RON</v>
      </c>
      <c r="S35" s="1" t="str">
        <f t="shared" si="4"/>
        <v>EMB 135</v>
      </c>
      <c r="T35" s="1" t="str">
        <f t="shared" si="5"/>
        <v>PK-RSS</v>
      </c>
      <c r="U35" s="1" t="str">
        <f t="shared" si="6"/>
        <v>PTN</v>
      </c>
    </row>
    <row r="36" ht="15.75" customHeight="1">
      <c r="A36" s="71">
        <v>19.0</v>
      </c>
      <c r="B36" s="71" t="s">
        <v>1064</v>
      </c>
      <c r="C36" s="71" t="str">
        <f>IF(B36&gt;1,VLOOKUP(B36,DB!$D$4:$E$800,2,0),"")</f>
        <v>EMB 135</v>
      </c>
      <c r="D36" s="78" t="s">
        <v>7</v>
      </c>
      <c r="E36" s="73" t="b">
        <v>0</v>
      </c>
      <c r="F36" s="73"/>
      <c r="G36" s="74" t="b">
        <v>0</v>
      </c>
      <c r="H36" s="75" t="s">
        <v>1233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">
        <v>1214</v>
      </c>
      <c r="N36" s="79"/>
      <c r="O36" s="74" t="str">
        <f t="shared" si="1"/>
        <v>RON</v>
      </c>
      <c r="Q36" s="1" t="str">
        <f t="shared" si="2"/>
        <v>SA10</v>
      </c>
      <c r="R36" s="1" t="str">
        <f t="shared" si="3"/>
        <v>RON</v>
      </c>
      <c r="S36" s="1" t="str">
        <f t="shared" si="4"/>
        <v>EMB 135</v>
      </c>
      <c r="T36" s="1" t="str">
        <f t="shared" si="5"/>
        <v>T7-GBS</v>
      </c>
      <c r="U36" s="1" t="str">
        <f t="shared" si="6"/>
        <v>KARISMA</v>
      </c>
    </row>
    <row r="37" ht="15.75" customHeight="1">
      <c r="A37" s="81">
        <v>20.0</v>
      </c>
      <c r="B37" s="81" t="s">
        <v>964</v>
      </c>
      <c r="C37" s="81" t="str">
        <f>IF(B37&gt;1,VLOOKUP(B37,DB!$D$4:$E$800,2,0),"")</f>
        <v>G IV</v>
      </c>
      <c r="D37" s="88" t="s">
        <v>7</v>
      </c>
      <c r="E37" s="83" t="b">
        <v>0</v>
      </c>
      <c r="F37" s="83">
        <v>0.20833333333333334</v>
      </c>
      <c r="G37" s="84" t="b">
        <v>1</v>
      </c>
      <c r="H37" s="85" t="s">
        <v>1234</v>
      </c>
      <c r="I37" s="86" t="str">
        <f>IF(K37&gt;1,VLOOKUP(K37,DB!$A$4:$B$500,2,0),"")</f>
        <v>EX RON</v>
      </c>
      <c r="J37" s="84" t="s">
        <v>1216</v>
      </c>
      <c r="K37" s="88" t="s">
        <v>7</v>
      </c>
      <c r="L37" s="84"/>
      <c r="M37" s="81" t="s">
        <v>1211</v>
      </c>
      <c r="N37" s="89"/>
      <c r="O37" s="84" t="str">
        <f t="shared" si="1"/>
        <v/>
      </c>
      <c r="Q37" s="1" t="str">
        <f t="shared" si="2"/>
        <v/>
      </c>
      <c r="R37" s="1" t="str">
        <f t="shared" si="3"/>
        <v/>
      </c>
      <c r="S37" s="1" t="str">
        <f t="shared" si="4"/>
        <v/>
      </c>
      <c r="T37" s="1" t="str">
        <f t="shared" si="5"/>
        <v/>
      </c>
      <c r="U37" s="1" t="str">
        <f t="shared" si="6"/>
        <v/>
      </c>
    </row>
    <row r="38" ht="15.75" customHeight="1">
      <c r="A38" s="71">
        <v>21.0</v>
      </c>
      <c r="B38" s="71" t="s">
        <v>332</v>
      </c>
      <c r="C38" s="71" t="str">
        <f>IF(B38&gt;1,VLOOKUP(B38,DB!$D$4:$E$800,2,0),"")</f>
        <v>GLEX</v>
      </c>
      <c r="D38" s="78" t="s">
        <v>7</v>
      </c>
      <c r="E38" s="73" t="b">
        <v>0</v>
      </c>
      <c r="F38" s="73"/>
      <c r="G38" s="74" t="b">
        <v>0</v>
      </c>
      <c r="H38" s="75" t="s">
        <v>1237</v>
      </c>
      <c r="I38" s="76" t="str">
        <f>IF(K38&gt;1,VLOOKUP(K38,DB!$A$4:$B$500,2,0),"")</f>
        <v/>
      </c>
      <c r="J38" s="77" t="str">
        <f>IF(L38&gt;1,VLOOKUP(L38,DB!$A$4:$B$500,2,0),"")</f>
        <v/>
      </c>
      <c r="K38" s="78"/>
      <c r="L38" s="74"/>
      <c r="M38" s="71" t="str">
        <f>IF(B38&gt;1,VLOOKUP(B38,DB!$D$4:$F$800,3,0),"")</f>
        <v>BIOMANTARA</v>
      </c>
      <c r="N38" s="79"/>
      <c r="O38" s="74" t="str">
        <f t="shared" si="1"/>
        <v>RON</v>
      </c>
      <c r="Q38" s="1" t="str">
        <f t="shared" si="2"/>
        <v>SA13</v>
      </c>
      <c r="R38" s="1" t="str">
        <f t="shared" si="3"/>
        <v>RON</v>
      </c>
      <c r="S38" s="1" t="str">
        <f t="shared" si="4"/>
        <v>GLEX</v>
      </c>
      <c r="T38" s="1" t="str">
        <f t="shared" si="5"/>
        <v>N-939AP</v>
      </c>
      <c r="U38" s="1" t="str">
        <f t="shared" si="6"/>
        <v>BIOMANTARA</v>
      </c>
    </row>
    <row r="39" ht="15.75" customHeight="1">
      <c r="A39" s="81">
        <v>22.0</v>
      </c>
      <c r="B39" s="81" t="s">
        <v>978</v>
      </c>
      <c r="C39" s="81" t="str">
        <f>IF(B39&gt;1,VLOOKUP(B39,DB!$D$4:$E$800,2,0),"")</f>
        <v>EMB 135</v>
      </c>
      <c r="D39" s="88" t="s">
        <v>7</v>
      </c>
      <c r="E39" s="91" t="b">
        <v>0</v>
      </c>
      <c r="F39" s="83"/>
      <c r="G39" s="92" t="b">
        <v>0</v>
      </c>
      <c r="H39" s="85" t="s">
        <v>1240</v>
      </c>
      <c r="I39" s="86" t="str">
        <f>IF(K39&gt;1,VLOOKUP(K39,DB!$A$4:$B$500,2,0),"")</f>
        <v/>
      </c>
      <c r="J39" s="87" t="str">
        <f>IF(L39&gt;1,VLOOKUP(L39,DB!$A$4:$B$500,2,0),"")</f>
        <v/>
      </c>
      <c r="K39" s="88"/>
      <c r="L39" s="84"/>
      <c r="M39" s="81" t="s">
        <v>1214</v>
      </c>
      <c r="N39" s="89"/>
      <c r="O39" s="84" t="str">
        <f t="shared" si="1"/>
        <v>RON</v>
      </c>
      <c r="Q39" s="1" t="str">
        <f t="shared" si="2"/>
        <v>SA15</v>
      </c>
      <c r="R39" s="1" t="str">
        <f t="shared" si="3"/>
        <v>RON</v>
      </c>
      <c r="S39" s="1" t="str">
        <f t="shared" si="4"/>
        <v>EMB 135</v>
      </c>
      <c r="T39" s="1" t="str">
        <f t="shared" si="5"/>
        <v>VP-CLL</v>
      </c>
      <c r="U39" s="1" t="str">
        <f t="shared" si="6"/>
        <v>KARISMA</v>
      </c>
    </row>
    <row r="40" ht="15.75" customHeight="1">
      <c r="A40" s="71">
        <v>23.0</v>
      </c>
      <c r="B40" s="71" t="s">
        <v>1142</v>
      </c>
      <c r="C40" s="71" t="str">
        <f>IF(B40&gt;1,VLOOKUP(B40,DB!$D$4:$E$800,2,0),"")</f>
        <v>EMB 135</v>
      </c>
      <c r="D40" s="78" t="s">
        <v>7</v>
      </c>
      <c r="E40" s="93" t="b">
        <v>0</v>
      </c>
      <c r="F40" s="73"/>
      <c r="G40" s="94" t="b">
        <v>0</v>
      </c>
      <c r="H40" s="75" t="s">
        <v>1264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">
        <v>1329</v>
      </c>
      <c r="N40" s="13"/>
      <c r="O40" s="74" t="str">
        <f t="shared" si="1"/>
        <v>RON</v>
      </c>
      <c r="Q40" s="1" t="str">
        <f t="shared" si="2"/>
        <v>SA16</v>
      </c>
      <c r="R40" s="1" t="str">
        <f t="shared" si="3"/>
        <v>RON</v>
      </c>
      <c r="S40" s="1" t="str">
        <f t="shared" si="4"/>
        <v>EMB 135</v>
      </c>
      <c r="T40" s="1" t="str">
        <f t="shared" si="5"/>
        <v>T7-MRC</v>
      </c>
      <c r="U40" s="1" t="str">
        <f t="shared" si="6"/>
        <v>B. G. S.</v>
      </c>
    </row>
    <row r="41" ht="15.75" customHeight="1">
      <c r="A41" s="81">
        <v>24.0</v>
      </c>
      <c r="B41" s="81" t="s">
        <v>832</v>
      </c>
      <c r="C41" s="81" t="str">
        <f>IF(B41&gt;1,VLOOKUP(B41,DB!$D$4:$E$800,2,0),"")</f>
        <v>ATR 72</v>
      </c>
      <c r="D41" s="88" t="s">
        <v>7</v>
      </c>
      <c r="E41" s="95" t="b">
        <v>0</v>
      </c>
      <c r="F41" s="204" t="s">
        <v>1441</v>
      </c>
      <c r="G41" s="92" t="b">
        <v>1</v>
      </c>
      <c r="H41" s="85" t="s">
        <v>1246</v>
      </c>
      <c r="I41" s="86" t="str">
        <f>IF(K41&gt;1,VLOOKUP(K41,DB!$A$4:$B$500,2,0),"")</f>
        <v>EX RON</v>
      </c>
      <c r="J41" s="87" t="str">
        <f>IF(L41&gt;1,VLOOKUP(L41,DB!$A$4:$B$500,2,0),"")</f>
        <v>WIDM</v>
      </c>
      <c r="K41" s="88" t="s">
        <v>7</v>
      </c>
      <c r="L41" s="84" t="s">
        <v>659</v>
      </c>
      <c r="M41" s="81" t="str">
        <f>IF(B41&gt;1,VLOOKUP(B41,DB!$D$4:$F$800,3,0),"")</f>
        <v>TAS</v>
      </c>
      <c r="N41" s="96"/>
      <c r="O41" s="84" t="str">
        <f t="shared" si="1"/>
        <v/>
      </c>
      <c r="Q41" s="1" t="str">
        <f t="shared" si="2"/>
        <v/>
      </c>
      <c r="R41" s="1" t="str">
        <f t="shared" si="3"/>
        <v/>
      </c>
      <c r="S41" s="1" t="str">
        <f t="shared" si="4"/>
        <v/>
      </c>
      <c r="T41" s="1" t="str">
        <f t="shared" si="5"/>
        <v/>
      </c>
      <c r="U41" s="1" t="str">
        <f t="shared" si="6"/>
        <v/>
      </c>
    </row>
    <row r="42" ht="15.75" customHeight="1">
      <c r="A42" s="97">
        <v>25.0</v>
      </c>
      <c r="B42" s="71" t="s">
        <v>307</v>
      </c>
      <c r="C42" s="71" t="str">
        <f>IF(B42&gt;1,VLOOKUP(B42,DB!$D$4:$E$800,2,0),"")</f>
        <v>A 320</v>
      </c>
      <c r="D42" s="78" t="s">
        <v>7</v>
      </c>
      <c r="E42" s="98" t="b">
        <v>0</v>
      </c>
      <c r="F42" s="73">
        <v>0.3215277777777778</v>
      </c>
      <c r="G42" s="94" t="b">
        <v>1</v>
      </c>
      <c r="H42" s="75" t="s">
        <v>1263</v>
      </c>
      <c r="I42" s="76" t="str">
        <f>IF(K42&gt;1,VLOOKUP(K42,DB!$A$4:$B$500,2,0),"")</f>
        <v>EX RON</v>
      </c>
      <c r="J42" s="74" t="s">
        <v>1255</v>
      </c>
      <c r="K42" s="78" t="s">
        <v>7</v>
      </c>
      <c r="L42" s="74"/>
      <c r="M42" s="71" t="str">
        <f>IF(B42&gt;1,VLOOKUP(B42,DB!$D$4:$F$800,3,0),"")</f>
        <v>BATIK AIR</v>
      </c>
      <c r="N42" s="13"/>
      <c r="O42" s="74" t="str">
        <f t="shared" si="1"/>
        <v/>
      </c>
      <c r="Q42" s="1" t="str">
        <f t="shared" si="2"/>
        <v/>
      </c>
      <c r="R42" s="1" t="str">
        <f t="shared" si="3"/>
        <v/>
      </c>
      <c r="S42" s="1" t="str">
        <f t="shared" si="4"/>
        <v/>
      </c>
      <c r="T42" s="1" t="str">
        <f t="shared" si="5"/>
        <v/>
      </c>
      <c r="U42" s="1" t="str">
        <f t="shared" si="6"/>
        <v/>
      </c>
    </row>
    <row r="43" ht="15.75" customHeight="1">
      <c r="A43" s="81">
        <v>26.0</v>
      </c>
      <c r="B43" s="81" t="s">
        <v>763</v>
      </c>
      <c r="C43" s="81" t="str">
        <f>IF(B43&gt;1,VLOOKUP(B43,DB!$D$4:$E$800,2,0),"")</f>
        <v>ATR 72</v>
      </c>
      <c r="D43" s="88" t="s">
        <v>7</v>
      </c>
      <c r="E43" s="91" t="b">
        <v>0</v>
      </c>
      <c r="F43" s="83">
        <v>0.8784722222222222</v>
      </c>
      <c r="G43" s="92" t="b">
        <v>1</v>
      </c>
      <c r="H43" s="85" t="s">
        <v>1242</v>
      </c>
      <c r="I43" s="86" t="str">
        <f>IF(K43&gt;1,VLOOKUP(K43,DB!$A$4:$B$500,2,0),"")</f>
        <v>EX RON</v>
      </c>
      <c r="J43" s="84" t="s">
        <v>1216</v>
      </c>
      <c r="K43" s="88" t="s">
        <v>7</v>
      </c>
      <c r="L43" s="84"/>
      <c r="M43" s="81" t="str">
        <f>IF(B43&gt;1,VLOOKUP(B43,DB!$D$4:$F$800,3,0),"")</f>
        <v>PELITA</v>
      </c>
      <c r="N43" s="96"/>
      <c r="O43" s="84" t="str">
        <f t="shared" si="1"/>
        <v/>
      </c>
      <c r="Q43" s="1" t="str">
        <f t="shared" si="2"/>
        <v/>
      </c>
      <c r="R43" s="1" t="str">
        <f t="shared" si="3"/>
        <v/>
      </c>
      <c r="S43" s="1" t="str">
        <f t="shared" si="4"/>
        <v/>
      </c>
      <c r="T43" s="1" t="str">
        <f t="shared" si="5"/>
        <v/>
      </c>
      <c r="U43" s="1" t="str">
        <f t="shared" si="6"/>
        <v/>
      </c>
    </row>
    <row r="44" ht="15.75" customHeight="1">
      <c r="A44" s="71">
        <v>27.0</v>
      </c>
      <c r="B44" s="71" t="s">
        <v>510</v>
      </c>
      <c r="C44" s="71" t="str">
        <f>IF(B44&gt;1,VLOOKUP(B44,DB!$D$4:$E$800,2,0),"")</f>
        <v>ATR 72</v>
      </c>
      <c r="D44" s="78" t="s">
        <v>7</v>
      </c>
      <c r="E44" s="98" t="b">
        <v>0</v>
      </c>
      <c r="F44" s="73">
        <v>0.24305555555555555</v>
      </c>
      <c r="G44" s="94" t="b">
        <v>1</v>
      </c>
      <c r="H44" s="75" t="s">
        <v>1225</v>
      </c>
      <c r="I44" s="76" t="str">
        <f>IF(K44&gt;1,VLOOKUP(K44,DB!$A$4:$B$500,2,0),"")</f>
        <v>EX RON</v>
      </c>
      <c r="J44" s="77" t="str">
        <f>IF(L44&gt;1,VLOOKUP(L44,DB!$A$4:$B$500,2,0),"")</f>
        <v>WAHH</v>
      </c>
      <c r="K44" s="78" t="s">
        <v>7</v>
      </c>
      <c r="L44" s="74" t="s">
        <v>591</v>
      </c>
      <c r="M44" s="71" t="str">
        <f>IF(B44&gt;1,VLOOKUP(B44,DB!$D$4:$F$800,3,0),"")</f>
        <v>CITILINK</v>
      </c>
      <c r="N44" s="79"/>
      <c r="O44" s="74" t="str">
        <f t="shared" si="1"/>
        <v/>
      </c>
      <c r="Q44" s="1" t="str">
        <f t="shared" si="2"/>
        <v/>
      </c>
      <c r="R44" s="1" t="str">
        <f t="shared" si="3"/>
        <v/>
      </c>
      <c r="S44" s="1" t="str">
        <f t="shared" si="4"/>
        <v/>
      </c>
      <c r="T44" s="1" t="str">
        <f t="shared" si="5"/>
        <v/>
      </c>
      <c r="U44" s="1" t="str">
        <f t="shared" si="6"/>
        <v/>
      </c>
    </row>
    <row r="45" ht="15.75" customHeight="1">
      <c r="A45" s="81">
        <v>28.0</v>
      </c>
      <c r="B45" s="81" t="s">
        <v>826</v>
      </c>
      <c r="C45" s="81" t="str">
        <f>IF(B45&gt;1,VLOOKUP(B45,DB!$D$4:$E$800,2,0),"")</f>
        <v>AVANTI</v>
      </c>
      <c r="D45" s="88" t="s">
        <v>7</v>
      </c>
      <c r="E45" s="95" t="b">
        <v>0</v>
      </c>
      <c r="F45" s="83">
        <v>0.3993055555555556</v>
      </c>
      <c r="G45" s="92" t="b">
        <v>1</v>
      </c>
      <c r="H45" s="85" t="s">
        <v>1212</v>
      </c>
      <c r="I45" s="86" t="str">
        <f>IF(K45&gt;1,VLOOKUP(K45,DB!$A$4:$B$500,2,0),"")</f>
        <v>EX RON</v>
      </c>
      <c r="J45" s="84" t="s">
        <v>1229</v>
      </c>
      <c r="K45" s="88" t="s">
        <v>7</v>
      </c>
      <c r="L45" s="84"/>
      <c r="M45" s="81" t="str">
        <f>IF(B45&gt;1,VLOOKUP(B45,DB!$D$4:$F$800,3,0),"")</f>
        <v>SUSI AIR</v>
      </c>
      <c r="N45" s="96"/>
      <c r="O45" s="84" t="str">
        <f t="shared" si="1"/>
        <v/>
      </c>
      <c r="Q45" s="1" t="str">
        <f t="shared" si="2"/>
        <v/>
      </c>
      <c r="R45" s="1" t="str">
        <f t="shared" si="3"/>
        <v/>
      </c>
      <c r="S45" s="1" t="str">
        <f t="shared" si="4"/>
        <v/>
      </c>
      <c r="T45" s="1" t="str">
        <f t="shared" si="5"/>
        <v/>
      </c>
      <c r="U45" s="1" t="str">
        <f t="shared" si="6"/>
        <v/>
      </c>
    </row>
    <row r="46" ht="15.75" customHeight="1">
      <c r="A46" s="71">
        <v>29.0</v>
      </c>
      <c r="B46" s="71" t="s">
        <v>748</v>
      </c>
      <c r="C46" s="71" t="str">
        <f>IF(B46&gt;1,VLOOKUP(B46,DB!$D$4:$E$800,2,0),"")</f>
        <v>CL 850</v>
      </c>
      <c r="D46" s="78" t="s">
        <v>7</v>
      </c>
      <c r="E46" s="93" t="b">
        <v>0</v>
      </c>
      <c r="F46" s="73"/>
      <c r="G46" s="94" t="b">
        <v>0</v>
      </c>
      <c r="H46" s="75" t="s">
        <v>1241</v>
      </c>
      <c r="I46" s="76" t="str">
        <f>IF(K46&gt;1,VLOOKUP(K46,DB!$A$4:$B$500,2,0),"")</f>
        <v/>
      </c>
      <c r="J46" s="77" t="str">
        <f>IF(L46&gt;1,VLOOKUP(L46,DB!$A$4:$B$500,2,0),"")</f>
        <v/>
      </c>
      <c r="K46" s="78"/>
      <c r="L46" s="74"/>
      <c r="M46" s="71" t="str">
        <f>IF(B46&gt;1,VLOOKUP(B46,DB!$D$4:$F$800,3,0),"")</f>
        <v>JETSET</v>
      </c>
      <c r="N46" s="13"/>
      <c r="O46" s="74" t="str">
        <f t="shared" si="1"/>
        <v>RON</v>
      </c>
      <c r="Q46" s="1" t="str">
        <f t="shared" si="2"/>
        <v>RE01</v>
      </c>
      <c r="R46" s="1" t="str">
        <f t="shared" si="3"/>
        <v>RON</v>
      </c>
      <c r="S46" s="1" t="str">
        <f t="shared" si="4"/>
        <v>CL 850</v>
      </c>
      <c r="T46" s="1" t="str">
        <f t="shared" si="5"/>
        <v>PK-KAS</v>
      </c>
      <c r="U46" s="1" t="str">
        <f t="shared" si="6"/>
        <v>JETSET</v>
      </c>
    </row>
    <row r="47" ht="15.75" customHeight="1">
      <c r="A47" s="81">
        <v>30.0</v>
      </c>
      <c r="B47" s="81" t="s">
        <v>1158</v>
      </c>
      <c r="C47" s="81" t="str">
        <f>IF(B47&gt;1,VLOOKUP(B47,DB!$D$4:$E$800,2,0),"")</f>
        <v>CL 605</v>
      </c>
      <c r="D47" s="88" t="s">
        <v>7</v>
      </c>
      <c r="E47" s="91" t="b">
        <v>0</v>
      </c>
      <c r="F47" s="83"/>
      <c r="G47" s="92" t="b">
        <v>0</v>
      </c>
      <c r="H47" s="85" t="s">
        <v>1243</v>
      </c>
      <c r="I47" s="86" t="str">
        <f>IF(K47&gt;1,VLOOKUP(K47,DB!$A$4:$B$500,2,0),"")</f>
        <v/>
      </c>
      <c r="J47" s="84"/>
      <c r="K47" s="88"/>
      <c r="L47" s="84"/>
      <c r="M47" s="81" t="s">
        <v>747</v>
      </c>
      <c r="N47" s="89"/>
      <c r="O47" s="84" t="str">
        <f t="shared" si="1"/>
        <v>RON</v>
      </c>
      <c r="Q47" s="1" t="str">
        <f t="shared" si="2"/>
        <v>RE03</v>
      </c>
      <c r="R47" s="1" t="str">
        <f t="shared" si="3"/>
        <v>RON</v>
      </c>
      <c r="S47" s="1" t="str">
        <f t="shared" si="4"/>
        <v>CL 605</v>
      </c>
      <c r="T47" s="1" t="str">
        <f t="shared" si="5"/>
        <v>9H-VFE</v>
      </c>
      <c r="U47" s="1" t="str">
        <f t="shared" si="6"/>
        <v>JETSET</v>
      </c>
    </row>
    <row r="48" ht="15.75" customHeight="1">
      <c r="A48" s="71">
        <v>31.0</v>
      </c>
      <c r="B48" s="71" t="s">
        <v>745</v>
      </c>
      <c r="C48" s="71" t="str">
        <f>IF(B48&gt;1,VLOOKUP(B48,DB!$D$4:$E$800,2,0),"")</f>
        <v>G IV</v>
      </c>
      <c r="D48" s="78" t="s">
        <v>7</v>
      </c>
      <c r="E48" s="93" t="b">
        <v>0</v>
      </c>
      <c r="F48" s="73"/>
      <c r="G48" s="94" t="b">
        <v>0</v>
      </c>
      <c r="H48" s="75" t="s">
        <v>1263</v>
      </c>
      <c r="I48" s="76" t="str">
        <f>IF(K48&gt;1,VLOOKUP(K48,DB!$A$4:$B$500,2,0),"")</f>
        <v/>
      </c>
      <c r="J48" s="77" t="str">
        <f>IF(L48&gt;1,VLOOKUP(L48,DB!$A$4:$B$500,2,0),"")</f>
        <v/>
      </c>
      <c r="K48" s="78"/>
      <c r="L48" s="74"/>
      <c r="M48" s="71" t="str">
        <f>IF(B48&gt;1,VLOOKUP(B48,DB!$D$4:$F$800,3,0),"")</f>
        <v>JETSET</v>
      </c>
      <c r="N48" s="79"/>
      <c r="O48" s="74" t="str">
        <f t="shared" si="1"/>
        <v>RON</v>
      </c>
      <c r="Q48" s="1" t="str">
        <f t="shared" si="2"/>
        <v>SA17</v>
      </c>
      <c r="R48" s="1" t="str">
        <f t="shared" si="3"/>
        <v>RON</v>
      </c>
      <c r="S48" s="1" t="str">
        <f t="shared" si="4"/>
        <v>G IV</v>
      </c>
      <c r="T48" s="1" t="str">
        <f t="shared" si="5"/>
        <v>PK-BON</v>
      </c>
      <c r="U48" s="1" t="str">
        <f t="shared" si="6"/>
        <v>JETSET</v>
      </c>
    </row>
    <row r="49" ht="15.75" customHeight="1">
      <c r="A49" s="81">
        <v>32.0</v>
      </c>
      <c r="B49" s="81" t="s">
        <v>1123</v>
      </c>
      <c r="C49" s="81" t="str">
        <f>IF(B49&gt;1,VLOOKUP(B49,DB!$D$4:$E$800,2,0),"")</f>
        <v>KING AIR</v>
      </c>
      <c r="D49" s="88" t="s">
        <v>7</v>
      </c>
      <c r="E49" s="91" t="b">
        <v>0</v>
      </c>
      <c r="F49" s="83"/>
      <c r="G49" s="92" t="b">
        <v>0</v>
      </c>
      <c r="H49" s="85" t="s">
        <v>1215</v>
      </c>
      <c r="I49" s="86" t="str">
        <f>IF(K49&gt;1,VLOOKUP(K49,DB!$A$4:$B$500,2,0),"")</f>
        <v>EX RON</v>
      </c>
      <c r="J49" s="84" t="s">
        <v>1218</v>
      </c>
      <c r="K49" s="88" t="s">
        <v>7</v>
      </c>
      <c r="L49" s="84"/>
      <c r="M49" s="81" t="s">
        <v>1211</v>
      </c>
      <c r="N49" s="89"/>
      <c r="O49" s="84" t="str">
        <f t="shared" si="1"/>
        <v>RON</v>
      </c>
      <c r="Q49" s="1" t="str">
        <f t="shared" si="2"/>
        <v>NSA13</v>
      </c>
      <c r="R49" s="1" t="str">
        <f t="shared" si="3"/>
        <v>RON</v>
      </c>
      <c r="S49" s="1" t="str">
        <f t="shared" si="4"/>
        <v>KING AIR</v>
      </c>
      <c r="T49" s="1" t="str">
        <f t="shared" si="5"/>
        <v>T7-HNC</v>
      </c>
      <c r="U49" s="1" t="str">
        <f t="shared" si="6"/>
        <v>AFM</v>
      </c>
    </row>
    <row r="50" ht="15.75" customHeight="1">
      <c r="A50" s="71">
        <v>33.0</v>
      </c>
      <c r="B50" s="71" t="s">
        <v>383</v>
      </c>
      <c r="C50" s="71" t="str">
        <f>IF(B50&gt;1,VLOOKUP(B50,DB!$D$4:$E$800,2,0),"")</f>
        <v>A 320</v>
      </c>
      <c r="D50" s="78" t="s">
        <v>7</v>
      </c>
      <c r="E50" s="93" t="b">
        <v>0</v>
      </c>
      <c r="F50" s="205" t="s">
        <v>1442</v>
      </c>
      <c r="G50" s="94" t="b">
        <v>1</v>
      </c>
      <c r="H50" s="75" t="s">
        <v>1247</v>
      </c>
      <c r="I50" s="112" t="s">
        <v>8</v>
      </c>
      <c r="J50" s="77" t="str">
        <f>IF(L50&gt;1,VLOOKUP(L50,DB!$A$4:$B$500,2,0),"")</f>
        <v>WIMN</v>
      </c>
      <c r="K50" s="78" t="s">
        <v>7</v>
      </c>
      <c r="L50" s="74" t="s">
        <v>494</v>
      </c>
      <c r="M50" s="71" t="str">
        <f>IF(B50&gt;1,VLOOKUP(B50,DB!$D$4:$F$800,3,0),"")</f>
        <v>CITILINK</v>
      </c>
      <c r="N50" s="13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189</v>
      </c>
      <c r="C51" s="81" t="str">
        <f>IF(B51&gt;1,VLOOKUP(B51,DB!$D$4:$E$800,2,0),"")</f>
        <v>A 320</v>
      </c>
      <c r="D51" s="88" t="s">
        <v>7</v>
      </c>
      <c r="E51" s="91" t="b">
        <v>0</v>
      </c>
      <c r="F51" s="83">
        <v>0.38333333333333336</v>
      </c>
      <c r="G51" s="92" t="b">
        <v>1</v>
      </c>
      <c r="H51" s="85" t="s">
        <v>1229</v>
      </c>
      <c r="I51" s="86" t="str">
        <f>IF(K51&gt;1,VLOOKUP(K51,DB!$A$4:$B$500,2,0),"")</f>
        <v>EX RON</v>
      </c>
      <c r="J51" s="87" t="str">
        <f>IF(L51&gt;1,VLOOKUP(L51,DB!$A$4:$B$500,2,0),"")</f>
        <v>WARR</v>
      </c>
      <c r="K51" s="88" t="s">
        <v>7</v>
      </c>
      <c r="L51" s="84" t="s">
        <v>243</v>
      </c>
      <c r="M51" s="81" t="str">
        <f>IF(B51&gt;1,VLOOKUP(B51,DB!$D$4:$F$800,3,0),"")</f>
        <v>BATIK AIR</v>
      </c>
      <c r="N51" s="89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309</v>
      </c>
      <c r="C52" s="71" t="str">
        <f>IF(B52&gt;1,VLOOKUP(B52,DB!$D$4:$E$800,2,0),"")</f>
        <v>A 320</v>
      </c>
      <c r="D52" s="78" t="s">
        <v>7</v>
      </c>
      <c r="E52" s="93" t="b">
        <v>0</v>
      </c>
      <c r="F52" s="73">
        <v>0.22291666666666668</v>
      </c>
      <c r="G52" s="94" t="b">
        <v>1</v>
      </c>
      <c r="H52" s="75" t="s">
        <v>1236</v>
      </c>
      <c r="I52" s="112" t="s">
        <v>8</v>
      </c>
      <c r="J52" s="77" t="str">
        <f>IF(L52&gt;1,VLOOKUP(L52,DB!$A$4:$B$500,2,0),"")</f>
        <v>WARR</v>
      </c>
      <c r="K52" s="78" t="s">
        <v>7</v>
      </c>
      <c r="L52" s="74" t="s">
        <v>239</v>
      </c>
      <c r="M52" s="71" t="str">
        <f>IF(B52&gt;1,VLOOKUP(B52,DB!$D$4:$F$800,3,0),"")</f>
        <v>BATIK AIR</v>
      </c>
      <c r="N52" s="13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743</v>
      </c>
      <c r="C53" s="81" t="str">
        <f>IF(B53&gt;1,VLOOKUP(B53,DB!$D$4:$E$800,2,0),"")</f>
        <v>B 733</v>
      </c>
      <c r="D53" s="88" t="s">
        <v>7</v>
      </c>
      <c r="E53" s="91" t="b">
        <v>0</v>
      </c>
      <c r="F53" s="83">
        <v>0.5534722222222223</v>
      </c>
      <c r="G53" s="92" t="b">
        <v>1</v>
      </c>
      <c r="H53" s="85" t="s">
        <v>1275</v>
      </c>
      <c r="I53" s="86" t="str">
        <f>IF(K53&gt;1,VLOOKUP(K53,DB!$A$4:$B$500,2,0),"")</f>
        <v>EX RON</v>
      </c>
      <c r="J53" s="84" t="s">
        <v>1253</v>
      </c>
      <c r="K53" s="88" t="s">
        <v>7</v>
      </c>
      <c r="L53" s="84"/>
      <c r="M53" s="81" t="str">
        <f>IF(B53&gt;1,VLOOKUP(B53,DB!$D$4:$F$800,3,0),"")</f>
        <v>JAYAWIJAYA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313</v>
      </c>
      <c r="C54" s="71" t="str">
        <f>IF(B54&gt;1,VLOOKUP(B54,DB!$D$4:$E$800,2,0),"")</f>
        <v>A 320</v>
      </c>
      <c r="D54" s="78" t="s">
        <v>7</v>
      </c>
      <c r="E54" s="93" t="b">
        <v>0</v>
      </c>
      <c r="F54" s="73">
        <v>0.28888888888888886</v>
      </c>
      <c r="G54" s="94" t="b">
        <v>1</v>
      </c>
      <c r="H54" s="75" t="s">
        <v>1232</v>
      </c>
      <c r="I54" s="112" t="s">
        <v>8</v>
      </c>
      <c r="J54" s="77" t="str">
        <f>IF(L54&gt;1,VLOOKUP(L54,DB!$A$4:$B$500,2,0),"")</f>
        <v>WARA</v>
      </c>
      <c r="K54" s="78" t="s">
        <v>7</v>
      </c>
      <c r="L54" s="74" t="s">
        <v>298</v>
      </c>
      <c r="M54" s="71" t="str">
        <f>IF(B54&gt;1,VLOOKUP(B54,DB!$D$4:$F$800,3,0),"")</f>
        <v>BATIK AIR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588</v>
      </c>
      <c r="C55" s="81" t="str">
        <f>IF(B55&gt;1,VLOOKUP(B55,DB!$D$4:$E$800,2,0),"")</f>
        <v>B 738</v>
      </c>
      <c r="D55" s="88" t="s">
        <v>7</v>
      </c>
      <c r="E55" s="91" t="b">
        <v>0</v>
      </c>
      <c r="F55" s="83">
        <v>0.25625</v>
      </c>
      <c r="G55" s="92" t="b">
        <v>1</v>
      </c>
      <c r="H55" s="85" t="s">
        <v>1248</v>
      </c>
      <c r="I55" s="103" t="s">
        <v>8</v>
      </c>
      <c r="J55" s="87" t="str">
        <f>IF(L55&gt;1,VLOOKUP(L55,DB!$A$4:$B$500,2,0),"")</f>
        <v>WIMM</v>
      </c>
      <c r="K55" s="88" t="s">
        <v>7</v>
      </c>
      <c r="L55" s="84" t="s">
        <v>77</v>
      </c>
      <c r="M55" s="81" t="str">
        <f>IF(B55&gt;1,VLOOKUP(B55,DB!$D$4:$F$800,3,0),"")</f>
        <v>GARUDA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90" t="s">
        <v>109</v>
      </c>
      <c r="C56" s="71" t="str">
        <f>IF(B56&gt;1,VLOOKUP(B56,DB!$D$4:$E$800,2,0),"")</f>
        <v>A 320</v>
      </c>
      <c r="D56" s="78" t="s">
        <v>7</v>
      </c>
      <c r="E56" s="93" t="b">
        <v>0</v>
      </c>
      <c r="F56" s="73">
        <v>0.3229166666666667</v>
      </c>
      <c r="G56" s="94" t="b">
        <v>1</v>
      </c>
      <c r="H56" s="121" t="s">
        <v>1226</v>
      </c>
      <c r="I56" s="76" t="str">
        <f>IF(K56&gt;1,VLOOKUP(K56,DB!$A$4:$B$500,2,0),"")</f>
        <v>EX RON</v>
      </c>
      <c r="J56" s="74" t="s">
        <v>1246</v>
      </c>
      <c r="K56" s="78" t="s">
        <v>7</v>
      </c>
      <c r="L56" s="74"/>
      <c r="M56" s="71" t="str">
        <f>IF(B56&gt;1,VLOOKUP(B56,DB!$D$4:$F$800,3,0),"")</f>
        <v>BATIK AIR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40</v>
      </c>
      <c r="C57" s="81" t="str">
        <f>IF(B57&gt;1,VLOOKUP(B57,DB!$D$4:$E$800,2,0),"")</f>
        <v>B 734</v>
      </c>
      <c r="D57" s="88" t="s">
        <v>7</v>
      </c>
      <c r="E57" s="141" t="b">
        <v>0</v>
      </c>
      <c r="F57" s="83">
        <v>0.8208333333333333</v>
      </c>
      <c r="G57" s="84" t="b">
        <v>1</v>
      </c>
      <c r="H57" s="85" t="s">
        <v>1228</v>
      </c>
      <c r="I57" s="86" t="str">
        <f>IF(K57&gt;1,VLOOKUP(K57,DB!$A$4:$B$500,2,0),"")</f>
        <v>EX RON</v>
      </c>
      <c r="J57" s="84" t="s">
        <v>1251</v>
      </c>
      <c r="K57" s="88" t="s">
        <v>7</v>
      </c>
      <c r="L57" s="84"/>
      <c r="M57" s="81" t="str">
        <f>IF(B57&gt;1,VLOOKUP(B57,DB!$D$4:$F$800,3,0),"")</f>
        <v>B. B. N.</v>
      </c>
      <c r="N57" s="89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248" t="s">
        <v>1443</v>
      </c>
      <c r="C58" s="71" t="str">
        <f>IF(B58&gt;1,VLOOKUP(B58,DB!$D$4:$E$800,2,0),"")</f>
        <v>#N/A</v>
      </c>
      <c r="D58" s="206" t="s">
        <v>1444</v>
      </c>
      <c r="E58" s="168" t="b">
        <v>1</v>
      </c>
      <c r="F58" s="73">
        <v>0.5472222222222223</v>
      </c>
      <c r="G58" s="102" t="b">
        <v>1</v>
      </c>
      <c r="H58" s="75" t="s">
        <v>1252</v>
      </c>
      <c r="I58" s="112" t="s">
        <v>22</v>
      </c>
      <c r="J58" s="74" t="s">
        <v>33</v>
      </c>
      <c r="K58" s="78"/>
      <c r="L58" s="74"/>
      <c r="M58" s="71" t="str">
        <f>IF(B58&gt;1,VLOOKUP(B58,DB!$D$4:$F$800,3,0),"")</f>
        <v>#N/A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964</v>
      </c>
      <c r="C59" s="81" t="str">
        <f>IF(B59&gt;1,VLOOKUP(B59,DB!$D$4:$E$800,2,0),"")</f>
        <v>G IV</v>
      </c>
      <c r="D59" s="209" t="s">
        <v>1445</v>
      </c>
      <c r="E59" s="159" t="b">
        <v>1</v>
      </c>
      <c r="F59" s="83">
        <v>0.31666666666666665</v>
      </c>
      <c r="G59" s="92" t="b">
        <v>1</v>
      </c>
      <c r="H59" s="85" t="s">
        <v>1216</v>
      </c>
      <c r="I59" s="103" t="s">
        <v>1234</v>
      </c>
      <c r="J59" s="84" t="s">
        <v>480</v>
      </c>
      <c r="K59" s="88"/>
      <c r="L59" s="84"/>
      <c r="M59" s="81" t="s">
        <v>1211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886</v>
      </c>
      <c r="C60" s="71" t="str">
        <f>IF(B60&gt;1,VLOOKUP(B60,DB!$D$4:$E$800,2,0),"")</f>
        <v>B 733</v>
      </c>
      <c r="D60" s="206" t="s">
        <v>1446</v>
      </c>
      <c r="E60" s="160" t="b">
        <v>1</v>
      </c>
      <c r="F60" s="73">
        <v>0.3375</v>
      </c>
      <c r="G60" s="94" t="b">
        <v>1</v>
      </c>
      <c r="H60" s="75" t="s">
        <v>1253</v>
      </c>
      <c r="I60" s="76" t="str">
        <f>IF(K60&gt;1,VLOOKUP(K60,DB!$A$4:$B$500,2,0),"")</f>
        <v>WIMM</v>
      </c>
      <c r="J60" s="77" t="str">
        <f>IF(L60&gt;1,VLOOKUP(L60,DB!$A$4:$B$500,2,0),"")</f>
        <v>WAGG</v>
      </c>
      <c r="K60" s="78" t="s">
        <v>323</v>
      </c>
      <c r="L60" s="74" t="s">
        <v>337</v>
      </c>
      <c r="M60" s="71" t="str">
        <f>IF(B60&gt;1,VLOOKUP(B60,DB!$D$4:$F$800,3,0),"")</f>
        <v>TRIGANA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880</v>
      </c>
      <c r="C61" s="81" t="str">
        <f>IF(B61&gt;1,VLOOKUP(B61,DB!$D$4:$E$800,2,0),"")</f>
        <v>B 733</v>
      </c>
      <c r="D61" s="209" t="s">
        <v>1398</v>
      </c>
      <c r="E61" s="161" t="b">
        <v>1</v>
      </c>
      <c r="F61" s="208" t="s">
        <v>1447</v>
      </c>
      <c r="G61" s="109" t="b">
        <v>1</v>
      </c>
      <c r="H61" s="110" t="s">
        <v>1251</v>
      </c>
      <c r="I61" s="103" t="s">
        <v>105</v>
      </c>
      <c r="J61" s="87" t="str">
        <f>IF(L61&gt;1,VLOOKUP(L61,DB!$A$4:$B$500,2,0),"")</f>
        <v>WALL</v>
      </c>
      <c r="K61" s="88" t="s">
        <v>104</v>
      </c>
      <c r="L61" s="84" t="s">
        <v>110</v>
      </c>
      <c r="M61" s="81" t="str">
        <f>IF(B61&gt;1,VLOOKUP(B61,DB!$D$4:$F$800,3,0),"")</f>
        <v>TRI MG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219" t="s">
        <v>912</v>
      </c>
      <c r="C62" s="219" t="str">
        <f>IF(B62&gt;1,VLOOKUP(B62,DB!$D$4:$E$800,2,0),"")</f>
        <v>GLEX</v>
      </c>
      <c r="D62" s="206" t="s">
        <v>1448</v>
      </c>
      <c r="E62" s="160" t="b">
        <v>1</v>
      </c>
      <c r="F62" s="220">
        <v>0.3423611111111111</v>
      </c>
      <c r="G62" s="94" t="b">
        <v>1</v>
      </c>
      <c r="H62" s="75" t="s">
        <v>1249</v>
      </c>
      <c r="I62" s="112" t="s">
        <v>1220</v>
      </c>
      <c r="J62" s="221" t="s">
        <v>1449</v>
      </c>
      <c r="K62" s="78"/>
      <c r="L62" s="74"/>
      <c r="M62" s="219" t="s">
        <v>1214</v>
      </c>
      <c r="N62" s="222" t="s">
        <v>1450</v>
      </c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66</v>
      </c>
      <c r="C63" s="81" t="str">
        <f>IF(B63&gt;1,VLOOKUP(B63,DB!$D$4:$E$800,2,0),"")</f>
        <v>A 320</v>
      </c>
      <c r="D63" s="209" t="s">
        <v>1451</v>
      </c>
      <c r="E63" s="159" t="b">
        <v>1</v>
      </c>
      <c r="F63" s="83">
        <v>0.2569444444444444</v>
      </c>
      <c r="G63" s="92" t="b">
        <v>1</v>
      </c>
      <c r="H63" s="85" t="s">
        <v>1225</v>
      </c>
      <c r="I63" s="86" t="str">
        <f>IF(K63&gt;1,VLOOKUP(K63,DB!$A$4:$B$500,2,0),"")</f>
        <v>WARR</v>
      </c>
      <c r="J63" s="87" t="str">
        <f>IF(L63&gt;1,VLOOKUP(L63,DB!$A$4:$B$500,2,0),"")</f>
        <v>WIPP</v>
      </c>
      <c r="K63" s="88" t="s">
        <v>235</v>
      </c>
      <c r="L63" s="84" t="s">
        <v>188</v>
      </c>
      <c r="M63" s="81" t="str">
        <f>IF(B63&gt;1,VLOOKUP(B63,DB!$D$4:$F$800,3,0),"")</f>
        <v>BATIK AIR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941</v>
      </c>
      <c r="C64" s="71" t="str">
        <f>IF(B64&gt;1,VLOOKUP(B64,DB!$D$4:$E$800,2,0),"")</f>
        <v>HK 900</v>
      </c>
      <c r="D64" s="206" t="s">
        <v>1452</v>
      </c>
      <c r="E64" s="160" t="b">
        <v>1</v>
      </c>
      <c r="F64" s="73">
        <v>0.35</v>
      </c>
      <c r="G64" s="94" t="b">
        <v>1</v>
      </c>
      <c r="H64" s="75" t="s">
        <v>1248</v>
      </c>
      <c r="I64" s="112" t="s">
        <v>1218</v>
      </c>
      <c r="J64" s="74" t="s">
        <v>82</v>
      </c>
      <c r="K64" s="78"/>
      <c r="L64" s="74"/>
      <c r="M64" s="71" t="s">
        <v>1214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540</v>
      </c>
      <c r="C65" s="81" t="str">
        <f>IF(B65&gt;1,VLOOKUP(B65,DB!$D$4:$E$800,2,0),"")</f>
        <v>ATR 72</v>
      </c>
      <c r="D65" s="209" t="s">
        <v>1453</v>
      </c>
      <c r="E65" s="159" t="b">
        <v>1</v>
      </c>
      <c r="F65" s="83">
        <v>0.3368055555555556</v>
      </c>
      <c r="G65" s="92" t="b">
        <v>1</v>
      </c>
      <c r="H65" s="85" t="s">
        <v>1247</v>
      </c>
      <c r="I65" s="86" t="str">
        <f>IF(K65&gt;1,VLOOKUP(K65,DB!$A$4:$B$500,2,0),"")</f>
        <v>WAHH</v>
      </c>
      <c r="J65" s="87" t="str">
        <f>IF(L65&gt;1,VLOOKUP(L65,DB!$A$4:$B$500,2,0),"")</f>
        <v>WAHH</v>
      </c>
      <c r="K65" s="88" t="s">
        <v>479</v>
      </c>
      <c r="L65" s="84" t="s">
        <v>482</v>
      </c>
      <c r="M65" s="81" t="str">
        <f>IF(B65&gt;1,VLOOKUP(B65,DB!$D$4:$F$800,3,0),"")</f>
        <v>FLY JAYA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828</v>
      </c>
      <c r="C66" s="71" t="str">
        <f>IF(B66&gt;1,VLOOKUP(B66,DB!$D$4:$E$800,2,0),"")</f>
        <v>C 208</v>
      </c>
      <c r="D66" s="206" t="s">
        <v>1454</v>
      </c>
      <c r="E66" s="160" t="b">
        <v>1</v>
      </c>
      <c r="F66" s="73">
        <v>0.3194444444444444</v>
      </c>
      <c r="G66" s="94" t="b">
        <v>1</v>
      </c>
      <c r="H66" s="75" t="s">
        <v>1256</v>
      </c>
      <c r="I66" s="76" t="str">
        <f>IF(K66&gt;1,VLOOKUP(K66,DB!$A$4:$B$500,2,0),"")</f>
        <v>WICN</v>
      </c>
      <c r="J66" s="77" t="str">
        <f>IF(L66&gt;1,VLOOKUP(L66,DB!$A$4:$B$500,2,0),"")</f>
        <v>WICN</v>
      </c>
      <c r="K66" s="78" t="s">
        <v>674</v>
      </c>
      <c r="L66" s="74" t="s">
        <v>672</v>
      </c>
      <c r="M66" s="71" t="str">
        <f>IF(B66&gt;1,VLOOKUP(B66,DB!$D$4:$F$800,3,0),"")</f>
        <v>SUSI AIR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811</v>
      </c>
      <c r="C67" s="81" t="s">
        <v>797</v>
      </c>
      <c r="D67" s="209" t="s">
        <v>1455</v>
      </c>
      <c r="E67" s="159" t="b">
        <v>1</v>
      </c>
      <c r="F67" s="83">
        <v>0.35138888888888886</v>
      </c>
      <c r="G67" s="92" t="b">
        <v>1</v>
      </c>
      <c r="H67" s="85" t="s">
        <v>1250</v>
      </c>
      <c r="I67" s="103" t="s">
        <v>1218</v>
      </c>
      <c r="J67" s="84" t="s">
        <v>1456</v>
      </c>
      <c r="K67" s="88"/>
      <c r="L67" s="84"/>
      <c r="M67" s="81" t="s">
        <v>812</v>
      </c>
      <c r="N67" s="89"/>
      <c r="O67" s="84"/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109</v>
      </c>
      <c r="C68" s="71" t="str">
        <f>IF(B68&gt;1,VLOOKUP(B68,DB!$D$4:$E$800,2,0),"")</f>
        <v>A 320</v>
      </c>
      <c r="D68" s="207" t="s">
        <v>1457</v>
      </c>
      <c r="E68" s="160" t="b">
        <v>1</v>
      </c>
      <c r="F68" s="108">
        <v>0.4131944444444444</v>
      </c>
      <c r="G68" s="94" t="b">
        <v>1</v>
      </c>
      <c r="H68" s="110" t="s">
        <v>1246</v>
      </c>
      <c r="I68" s="112" t="s">
        <v>1226</v>
      </c>
      <c r="J68" s="77" t="str">
        <f>IF(L68&gt;1,VLOOKUP(L68,DB!$A$4:$B$500,2,0),"")</f>
        <v>WAHS</v>
      </c>
      <c r="K68" s="78"/>
      <c r="L68" s="74" t="s">
        <v>289</v>
      </c>
      <c r="M68" s="71" t="str">
        <f>IF(B68&gt;1,VLOOKUP(B68,DB!$D$4:$F$800,3,0),"")</f>
        <v>BATIK AIR</v>
      </c>
      <c r="N68" s="79"/>
      <c r="O68" s="74" t="str">
        <f t="shared" ref="O68:O86" si="7">IF(ISBLANK(F68),"RON","")</f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307</v>
      </c>
      <c r="C69" s="81" t="str">
        <f>IF(B69&gt;1,VLOOKUP(B69,DB!$D$4:$E$800,2,0),"")</f>
        <v>A 320</v>
      </c>
      <c r="D69" s="82">
        <v>0.3284722222222222</v>
      </c>
      <c r="E69" s="159" t="b">
        <v>1</v>
      </c>
      <c r="F69" s="83">
        <v>0.5201388888888889</v>
      </c>
      <c r="G69" s="92" t="b">
        <v>1</v>
      </c>
      <c r="H69" s="85" t="s">
        <v>1255</v>
      </c>
      <c r="I69" s="103" t="s">
        <v>1263</v>
      </c>
      <c r="J69" s="87" t="str">
        <f>IF(L69&gt;1,VLOOKUP(L69,DB!$A$4:$B$500,2,0),"")</f>
        <v>WARR</v>
      </c>
      <c r="K69" s="88"/>
      <c r="L69" s="84" t="s">
        <v>247</v>
      </c>
      <c r="M69" s="81" t="str">
        <f>IF(B69&gt;1,VLOOKUP(B69,DB!$D$4:$F$800,3,0),"")</f>
        <v>BATIK AIR</v>
      </c>
      <c r="N69" s="89"/>
      <c r="O69" s="84" t="str">
        <f t="shared" si="7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892</v>
      </c>
      <c r="C70" s="71" t="str">
        <f>IF(B70&gt;1,VLOOKUP(B70,DB!$D$4:$E$800,2,0),"")</f>
        <v>B 733</v>
      </c>
      <c r="D70" s="72">
        <v>0.33194444444444443</v>
      </c>
      <c r="E70" s="160" t="b">
        <v>1</v>
      </c>
      <c r="F70" s="73">
        <v>0.6659722222222222</v>
      </c>
      <c r="G70" s="94" t="b">
        <v>1</v>
      </c>
      <c r="H70" s="75" t="s">
        <v>1254</v>
      </c>
      <c r="I70" s="76" t="str">
        <f>IF(K70&gt;1,VLOOKUP(K70,DB!$A$4:$B$500,2,0),"")</f>
        <v>WAMM</v>
      </c>
      <c r="J70" s="77" t="str">
        <f>IF(L70&gt;1,VLOOKUP(L70,DB!$A$4:$B$500,2,0),"")</f>
        <v>WIOO</v>
      </c>
      <c r="K70" s="78" t="s">
        <v>406</v>
      </c>
      <c r="L70" s="74" t="s">
        <v>427</v>
      </c>
      <c r="M70" s="71" t="str">
        <f>IF(B70&gt;1,VLOOKUP(B70,DB!$D$4:$F$800,3,0),"")</f>
        <v>TRIGANA</v>
      </c>
      <c r="N70" s="79"/>
      <c r="O70" s="74" t="str">
        <f t="shared" si="7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80</v>
      </c>
      <c r="C71" s="81" t="str">
        <f>IF(B71&gt;1,VLOOKUP(B71,DB!$D$4:$E$800,2,0),"")</f>
        <v>A 320</v>
      </c>
      <c r="D71" s="82">
        <v>0.3368055555555556</v>
      </c>
      <c r="E71" s="159" t="b">
        <v>1</v>
      </c>
      <c r="F71" s="83">
        <v>0.37222222222222223</v>
      </c>
      <c r="G71" s="92" t="b">
        <v>1</v>
      </c>
      <c r="H71" s="85" t="s">
        <v>1225</v>
      </c>
      <c r="I71" s="86" t="str">
        <f>IF(K71&gt;1,VLOOKUP(K71,DB!$A$4:$B$500,2,0),"")</f>
        <v>WIBB</v>
      </c>
      <c r="J71" s="87" t="str">
        <f>IF(L71&gt;1,VLOOKUP(L71,DB!$A$4:$B$500,2,0),"")</f>
        <v>WAHI</v>
      </c>
      <c r="K71" s="88" t="s">
        <v>211</v>
      </c>
      <c r="L71" s="84" t="s">
        <v>268</v>
      </c>
      <c r="M71" s="81" t="str">
        <f>IF(B71&gt;1,VLOOKUP(B71,DB!$D$4:$F$800,3,0),"")</f>
        <v>BATIK AIR</v>
      </c>
      <c r="N71" s="89"/>
      <c r="O71" s="84" t="str">
        <f t="shared" si="7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305</v>
      </c>
      <c r="C72" s="71" t="str">
        <f>IF(B72&gt;1,VLOOKUP(B72,DB!$D$4:$E$800,2,0),"")</f>
        <v>A 320</v>
      </c>
      <c r="D72" s="106">
        <v>0.34652777777777777</v>
      </c>
      <c r="E72" s="161" t="b">
        <v>1</v>
      </c>
      <c r="F72" s="108">
        <v>0.38958333333333334</v>
      </c>
      <c r="G72" s="109" t="b">
        <v>1</v>
      </c>
      <c r="H72" s="110" t="s">
        <v>1236</v>
      </c>
      <c r="I72" s="76" t="str">
        <f>IF(K72&gt;1,VLOOKUP(K72,DB!$A$4:$B$500,2,0),"")</f>
        <v>WIPP</v>
      </c>
      <c r="J72" s="77" t="str">
        <f>IF(L72&gt;1,VLOOKUP(L72,DB!$A$4:$B$500,2,0),"")</f>
        <v>WADD</v>
      </c>
      <c r="K72" s="78" t="s">
        <v>194</v>
      </c>
      <c r="L72" s="74" t="s">
        <v>223</v>
      </c>
      <c r="M72" s="71" t="str">
        <f>IF(B72&gt;1,VLOOKUP(B72,DB!$D$4:$F$800,3,0),"")</f>
        <v>BATIK AIR</v>
      </c>
      <c r="N72" s="79"/>
      <c r="O72" s="74" t="str">
        <f t="shared" si="7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210" t="s">
        <v>309</v>
      </c>
      <c r="C73" s="210" t="str">
        <f>IF(B73&gt;1,VLOOKUP(B73,DB!$D$4:$E$800,2,0),"")</f>
        <v>A 320</v>
      </c>
      <c r="D73" s="82">
        <v>0.36041666666666666</v>
      </c>
      <c r="E73" s="159" t="b">
        <v>1</v>
      </c>
      <c r="F73" s="211">
        <v>0.3951388888888889</v>
      </c>
      <c r="G73" s="92" t="b">
        <v>1</v>
      </c>
      <c r="H73" s="85" t="s">
        <v>1232</v>
      </c>
      <c r="I73" s="86" t="str">
        <f>IF(K73&gt;1,VLOOKUP(K73,DB!$A$4:$B$500,2,0),"")</f>
        <v>WARR</v>
      </c>
      <c r="J73" s="249" t="str">
        <f>IF(L73&gt;1,VLOOKUP(L73,DB!$A$4:$B$500,2,0),"")</f>
        <v>WARR</v>
      </c>
      <c r="K73" s="88" t="s">
        <v>237</v>
      </c>
      <c r="L73" s="212" t="s">
        <v>251</v>
      </c>
      <c r="M73" s="210" t="str">
        <f>IF(B73&gt;1,VLOOKUP(B73,DB!$D$4:$F$800,3,0),"")</f>
        <v>BATIK AIR</v>
      </c>
      <c r="N73" s="213" t="s">
        <v>1458</v>
      </c>
      <c r="O73" s="84" t="str">
        <f t="shared" si="7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510</v>
      </c>
      <c r="C74" s="71" t="str">
        <f>IF(B74&gt;1,VLOOKUP(B74,DB!$D$4:$E$800,2,0),"")</f>
        <v>ATR 72</v>
      </c>
      <c r="D74" s="72">
        <v>0.38125</v>
      </c>
      <c r="E74" s="160" t="b">
        <v>1</v>
      </c>
      <c r="F74" s="73">
        <v>0.40625</v>
      </c>
      <c r="G74" s="94" t="b">
        <v>1</v>
      </c>
      <c r="H74" s="75" t="s">
        <v>1247</v>
      </c>
      <c r="I74" s="76" t="str">
        <f>IF(K74&gt;1,VLOOKUP(K74,DB!$A$4:$B$500,2,0),"")</f>
        <v>WAHH</v>
      </c>
      <c r="J74" s="77" t="str">
        <f>IF(L74&gt;1,VLOOKUP(L74,DB!$A$4:$B$500,2,0),"")</f>
        <v>WAHH</v>
      </c>
      <c r="K74" s="78" t="s">
        <v>593</v>
      </c>
      <c r="L74" s="74" t="s">
        <v>599</v>
      </c>
      <c r="M74" s="71" t="str">
        <f>IF(B74&gt;1,VLOOKUP(B74,DB!$D$4:$F$800,3,0),"")</f>
        <v>CITILINK</v>
      </c>
      <c r="N74" s="79"/>
      <c r="O74" s="74" t="str">
        <f t="shared" si="7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66</v>
      </c>
      <c r="C75" s="81" t="str">
        <f>IF(B75&gt;1,VLOOKUP(B75,DB!$D$4:$E$800,2,0),"")</f>
        <v>A 320</v>
      </c>
      <c r="D75" s="82">
        <v>0.41180555555555554</v>
      </c>
      <c r="E75" s="159" t="b">
        <v>1</v>
      </c>
      <c r="F75" s="83">
        <v>0.4479166666666667</v>
      </c>
      <c r="G75" s="92" t="b">
        <v>1</v>
      </c>
      <c r="H75" s="85" t="s">
        <v>1225</v>
      </c>
      <c r="I75" s="86" t="str">
        <f>IF(K75&gt;1,VLOOKUP(K75,DB!$A$4:$B$500,2,0),"")</f>
        <v>WIPP</v>
      </c>
      <c r="J75" s="87" t="str">
        <f>IF(L75&gt;1,VLOOKUP(L75,DB!$A$4:$B$500,2,0),"")</f>
        <v>WAHQ</v>
      </c>
      <c r="K75" s="88" t="s">
        <v>190</v>
      </c>
      <c r="L75" s="84" t="s">
        <v>264</v>
      </c>
      <c r="M75" s="81" t="str">
        <f>IF(B75&gt;1,VLOOKUP(B75,DB!$D$4:$F$800,3,0),"")</f>
        <v>BATIK AIR</v>
      </c>
      <c r="N75" s="89"/>
      <c r="O75" s="84" t="str">
        <f t="shared" si="7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313</v>
      </c>
      <c r="C76" s="71" t="str">
        <f>IF(B76&gt;1,VLOOKUP(B76,DB!$D$4:$E$800,2,0),"")</f>
        <v>A 320</v>
      </c>
      <c r="D76" s="72">
        <v>0.43194444444444446</v>
      </c>
      <c r="E76" s="160" t="b">
        <v>1</v>
      </c>
      <c r="F76" s="73">
        <v>0.4638888888888889</v>
      </c>
      <c r="G76" s="94" t="b">
        <v>1</v>
      </c>
      <c r="H76" s="75" t="s">
        <v>1246</v>
      </c>
      <c r="I76" s="76" t="str">
        <f>IF(K76&gt;1,VLOOKUP(K76,DB!$A$4:$B$500,2,0),"")</f>
        <v>WARA</v>
      </c>
      <c r="J76" s="77" t="str">
        <f>IF(L76&gt;1,VLOOKUP(L76,DB!$A$4:$B$500,2,0),"")</f>
        <v>WARA</v>
      </c>
      <c r="K76" s="78" t="s">
        <v>295</v>
      </c>
      <c r="L76" s="74" t="s">
        <v>302</v>
      </c>
      <c r="M76" s="71" t="str">
        <f>IF(B76&gt;1,VLOOKUP(B76,DB!$D$4:$F$800,3,0),"")</f>
        <v>BATIK AIR</v>
      </c>
      <c r="N76" s="79"/>
      <c r="O76" s="74" t="str">
        <f t="shared" si="7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826</v>
      </c>
      <c r="C77" s="81" t="str">
        <f>IF(B77&gt;1,VLOOKUP(B77,DB!$D$4:$E$800,2,0),"")</f>
        <v>AVANTI</v>
      </c>
      <c r="D77" s="82">
        <v>0.40625</v>
      </c>
      <c r="E77" s="159" t="b">
        <v>1</v>
      </c>
      <c r="F77" s="83">
        <v>0.4513888888888889</v>
      </c>
      <c r="G77" s="92" t="b">
        <v>1</v>
      </c>
      <c r="H77" s="85" t="s">
        <v>1229</v>
      </c>
      <c r="I77" s="103" t="s">
        <v>1212</v>
      </c>
      <c r="J77" s="84" t="s">
        <v>664</v>
      </c>
      <c r="K77" s="88"/>
      <c r="L77" s="84"/>
      <c r="M77" s="81" t="str">
        <f>IF(B77&gt;1,VLOOKUP(B77,DB!$D$4:$F$800,3,0),"")</f>
        <v>SUSI AIR</v>
      </c>
      <c r="N77" s="96"/>
      <c r="O77" s="84" t="str">
        <f t="shared" si="7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828</v>
      </c>
      <c r="C78" s="71" t="str">
        <f>IF(B78&gt;1,VLOOKUP(B78,DB!$D$4:$E$800,2,0),"")</f>
        <v>C 208</v>
      </c>
      <c r="D78" s="72">
        <v>0.4222222222222222</v>
      </c>
      <c r="E78" s="160" t="b">
        <v>1</v>
      </c>
      <c r="F78" s="73">
        <v>0.4548611111111111</v>
      </c>
      <c r="G78" s="94" t="b">
        <v>1</v>
      </c>
      <c r="H78" s="75" t="s">
        <v>1229</v>
      </c>
      <c r="I78" s="76" t="str">
        <f>IF(K78&gt;1,VLOOKUP(K78,DB!$A$4:$B$500,2,0),"")</f>
        <v>WICN</v>
      </c>
      <c r="J78" s="77" t="str">
        <f>IF(L78&gt;1,VLOOKUP(L78,DB!$A$4:$B$500,2,0),"")</f>
        <v>WICN</v>
      </c>
      <c r="K78" s="78" t="s">
        <v>666</v>
      </c>
      <c r="L78" s="74" t="s">
        <v>663</v>
      </c>
      <c r="M78" s="71" t="str">
        <f>IF(B78&gt;1,VLOOKUP(B78,DB!$D$4:$F$800,3,0),"")</f>
        <v>SUSI AIR</v>
      </c>
      <c r="N78" s="13"/>
      <c r="O78" s="74" t="str">
        <f t="shared" si="7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383</v>
      </c>
      <c r="C79" s="81" t="str">
        <f>IF(B79&gt;1,VLOOKUP(B79,DB!$D$4:$E$800,2,0),"")</f>
        <v>A 320</v>
      </c>
      <c r="D79" s="82">
        <v>0.48680555555555555</v>
      </c>
      <c r="E79" s="159" t="b">
        <v>1</v>
      </c>
      <c r="F79" s="83">
        <v>0.5194444444444445</v>
      </c>
      <c r="G79" s="92" t="b">
        <v>1</v>
      </c>
      <c r="H79" s="85" t="s">
        <v>1247</v>
      </c>
      <c r="I79" s="86" t="str">
        <f>IF(K79&gt;1,VLOOKUP(K79,DB!$A$4:$B$500,2,0),"")</f>
        <v>WIMN</v>
      </c>
      <c r="J79" s="87" t="str">
        <f>IF(L79&gt;1,VLOOKUP(L79,DB!$A$4:$B$500,2,0),"")</f>
        <v>WARA</v>
      </c>
      <c r="K79" s="88" t="s">
        <v>497</v>
      </c>
      <c r="L79" s="84" t="s">
        <v>555</v>
      </c>
      <c r="M79" s="81" t="str">
        <f>IF(B79&gt;1,VLOOKUP(B79,DB!$D$4:$F$800,3,0),"")</f>
        <v>CITILINK</v>
      </c>
      <c r="N79" s="96"/>
      <c r="O79" s="84" t="str">
        <f t="shared" si="7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588</v>
      </c>
      <c r="C80" s="71" t="str">
        <f>IF(B80&gt;1,VLOOKUP(B80,DB!$D$4:$E$800,2,0),"")</f>
        <v>B 738</v>
      </c>
      <c r="D80" s="72">
        <v>0.4979166666666667</v>
      </c>
      <c r="E80" s="160" t="b">
        <v>1</v>
      </c>
      <c r="F80" s="73">
        <v>0.5368055555555555</v>
      </c>
      <c r="G80" s="94" t="b">
        <v>1</v>
      </c>
      <c r="H80" s="75" t="s">
        <v>1248</v>
      </c>
      <c r="I80" s="76" t="str">
        <f>IF(K80&gt;1,VLOOKUP(K80,DB!$A$4:$B$500,2,0),"")</f>
        <v>WIMM</v>
      </c>
      <c r="J80" s="77" t="str">
        <f>IF(L80&gt;1,VLOOKUP(L80,DB!$A$4:$B$500,2,0),"")</f>
        <v>WARR</v>
      </c>
      <c r="K80" s="78" t="s">
        <v>79</v>
      </c>
      <c r="L80" s="74" t="s">
        <v>81</v>
      </c>
      <c r="M80" s="71" t="str">
        <f>IF(B80&gt;1,VLOOKUP(B80,DB!$D$4:$F$800,3,0),"")</f>
        <v>GARUDA</v>
      </c>
      <c r="N80" s="13"/>
      <c r="O80" s="74" t="str">
        <f t="shared" si="7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80</v>
      </c>
      <c r="C81" s="81" t="str">
        <f>IF(B81&gt;1,VLOOKUP(B81,DB!$D$4:$E$800,2,0),"")</f>
        <v>A 320</v>
      </c>
      <c r="D81" s="82">
        <v>0.4791666666666667</v>
      </c>
      <c r="E81" s="159" t="b">
        <v>1</v>
      </c>
      <c r="F81" s="83">
        <v>0.5270833333333333</v>
      </c>
      <c r="G81" s="92" t="b">
        <v>1</v>
      </c>
      <c r="H81" s="85" t="s">
        <v>1225</v>
      </c>
      <c r="I81" s="86" t="str">
        <f>IF(K81&gt;1,VLOOKUP(K81,DB!$A$4:$B$500,2,0),"")</f>
        <v>WAHI</v>
      </c>
      <c r="J81" s="87" t="str">
        <f>IF(L81&gt;1,VLOOKUP(L81,DB!$A$4:$B$500,2,0),"")</f>
        <v>WAHI</v>
      </c>
      <c r="K81" s="88" t="s">
        <v>278</v>
      </c>
      <c r="L81" s="84" t="s">
        <v>276</v>
      </c>
      <c r="M81" s="81" t="str">
        <f>IF(B81&gt;1,VLOOKUP(B81,DB!$D$4:$F$800,3,0),"")</f>
        <v>BATIK AIR</v>
      </c>
      <c r="N81" s="89"/>
      <c r="O81" s="84" t="str">
        <f t="shared" si="7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868</v>
      </c>
      <c r="C82" s="71" t="str">
        <f>IF(B82&gt;1,VLOOKUP(B82,DB!$D$4:$E$800,2,0),"")</f>
        <v>AW 139</v>
      </c>
      <c r="D82" s="72">
        <v>0.4513888888888889</v>
      </c>
      <c r="E82" s="160" t="b">
        <v>1</v>
      </c>
      <c r="F82" s="73">
        <v>0.4548611111111111</v>
      </c>
      <c r="G82" s="94" t="b">
        <v>1</v>
      </c>
      <c r="H82" s="75" t="s">
        <v>1239</v>
      </c>
      <c r="I82" s="112" t="s">
        <v>1218</v>
      </c>
      <c r="J82" s="74" t="s">
        <v>1238</v>
      </c>
      <c r="K82" s="78"/>
      <c r="L82" s="74"/>
      <c r="M82" s="71" t="str">
        <f>IF(B82&gt;1,VLOOKUP(B82,DB!$D$4:$F$800,3,0),"")</f>
        <v>TRAVIRA</v>
      </c>
      <c r="N82" s="79"/>
      <c r="O82" s="74" t="str">
        <f t="shared" si="7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1029</v>
      </c>
      <c r="C83" s="81" t="str">
        <f>IF(B83&gt;1,VLOOKUP(B83,DB!$D$4:$E$800,2,0),"")</f>
        <v>GLEX</v>
      </c>
      <c r="D83" s="82">
        <v>0.475</v>
      </c>
      <c r="E83" s="159" t="b">
        <v>1</v>
      </c>
      <c r="F83" s="83">
        <v>0.6013888888888889</v>
      </c>
      <c r="G83" s="92" t="b">
        <v>1</v>
      </c>
      <c r="H83" s="85" t="s">
        <v>1236</v>
      </c>
      <c r="I83" s="103" t="s">
        <v>1218</v>
      </c>
      <c r="J83" s="84" t="s">
        <v>1258</v>
      </c>
      <c r="K83" s="88"/>
      <c r="L83" s="84"/>
      <c r="M83" s="81" t="s">
        <v>1211</v>
      </c>
      <c r="N83" s="96"/>
      <c r="O83" s="84" t="str">
        <f t="shared" si="7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868</v>
      </c>
      <c r="C84" s="71" t="str">
        <f>IF(B84&gt;1,VLOOKUP(B84,DB!$D$4:$E$800,2,0),"")</f>
        <v>AW 139</v>
      </c>
      <c r="D84" s="72">
        <v>0.48125</v>
      </c>
      <c r="E84" s="160" t="b">
        <v>1</v>
      </c>
      <c r="F84" s="73">
        <v>0.4847222222222222</v>
      </c>
      <c r="G84" s="94" t="b">
        <v>1</v>
      </c>
      <c r="H84" s="75" t="s">
        <v>1226</v>
      </c>
      <c r="I84" s="112" t="s">
        <v>1238</v>
      </c>
      <c r="J84" s="74" t="s">
        <v>1218</v>
      </c>
      <c r="K84" s="78"/>
      <c r="L84" s="74"/>
      <c r="M84" s="71" t="str">
        <f>IF(B84&gt;1,VLOOKUP(B84,DB!$D$4:$F$800,3,0),"")</f>
        <v>TRAVIRA</v>
      </c>
      <c r="N84" s="79"/>
      <c r="O84" s="74" t="str">
        <f t="shared" si="7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886</v>
      </c>
      <c r="C85" s="81" t="str">
        <f>IF(B85&gt;1,VLOOKUP(B85,DB!$D$4:$E$800,2,0),"")</f>
        <v>B 733</v>
      </c>
      <c r="D85" s="82">
        <v>0.5256944444444445</v>
      </c>
      <c r="E85" s="159" t="b">
        <v>1</v>
      </c>
      <c r="F85" s="83">
        <v>0.6298611111111111</v>
      </c>
      <c r="G85" s="92" t="b">
        <v>1</v>
      </c>
      <c r="H85" s="85" t="s">
        <v>1251</v>
      </c>
      <c r="I85" s="86" t="str">
        <f>IF(K85&gt;1,VLOOKUP(K85,DB!$A$4:$B$500,2,0),"")</f>
        <v>WAGG</v>
      </c>
      <c r="J85" s="87" t="str">
        <f>IF(L85&gt;1,VLOOKUP(L85,DB!$A$4:$B$500,2,0),"")</f>
        <v>WAGG</v>
      </c>
      <c r="K85" s="88" t="s">
        <v>344</v>
      </c>
      <c r="L85" s="84" t="s">
        <v>340</v>
      </c>
      <c r="M85" s="81" t="str">
        <f>IF(B85&gt;1,VLOOKUP(B85,DB!$D$4:$F$800,3,0),"")</f>
        <v>TRIGANA</v>
      </c>
      <c r="N85" s="89"/>
      <c r="O85" s="84" t="str">
        <f t="shared" si="7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309</v>
      </c>
      <c r="C86" s="71" t="str">
        <f>IF(B86&gt;1,VLOOKUP(B86,DB!$D$4:$E$800,2,0),"")</f>
        <v>A 320</v>
      </c>
      <c r="D86" s="72">
        <v>0.5326388888888889</v>
      </c>
      <c r="E86" s="160" t="b">
        <v>1</v>
      </c>
      <c r="F86" s="73">
        <v>0.58125</v>
      </c>
      <c r="G86" s="94" t="b">
        <v>1</v>
      </c>
      <c r="H86" s="75" t="s">
        <v>1246</v>
      </c>
      <c r="I86" s="76" t="str">
        <f>IF(K86&gt;1,VLOOKUP(K86,DB!$A$4:$B$500,2,0),"")</f>
        <v>WARR</v>
      </c>
      <c r="J86" s="77" t="str">
        <f>IF(L86&gt;1,VLOOKUP(L86,DB!$A$4:$B$500,2,0),"")</f>
        <v>WARR</v>
      </c>
      <c r="K86" s="78" t="s">
        <v>257</v>
      </c>
      <c r="L86" s="74" t="s">
        <v>229</v>
      </c>
      <c r="M86" s="71" t="str">
        <f>IF(B86&gt;1,VLOOKUP(B86,DB!$D$4:$F$800,3,0),"")</f>
        <v>BATIK AIR</v>
      </c>
      <c r="N86" s="13"/>
      <c r="O86" s="74" t="str">
        <f t="shared" si="7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510</v>
      </c>
      <c r="C87" s="81" t="str">
        <f>IF(B87&gt;1,VLOOKUP(B87,DB!$D$4:$E$800,2,0),"")</f>
        <v>ATR 72</v>
      </c>
      <c r="D87" s="82">
        <v>0.5402777777777777</v>
      </c>
      <c r="E87" s="159" t="b">
        <v>1</v>
      </c>
      <c r="F87" s="83">
        <v>0.5625</v>
      </c>
      <c r="G87" s="92" t="b">
        <v>1</v>
      </c>
      <c r="H87" s="85" t="s">
        <v>1247</v>
      </c>
      <c r="I87" s="86" t="str">
        <f>IF(K87&gt;1,VLOOKUP(K87,DB!$A$4:$B$500,2,0),"")</f>
        <v>WAHH</v>
      </c>
      <c r="J87" s="87" t="str">
        <f>IF(L87&gt;1,VLOOKUP(L87,DB!$A$4:$B$500,2,0),"")</f>
        <v>WAHH</v>
      </c>
      <c r="K87" s="88" t="s">
        <v>597</v>
      </c>
      <c r="L87" s="84" t="s">
        <v>595</v>
      </c>
      <c r="M87" s="81" t="str">
        <f>IF(B87&gt;1,VLOOKUP(B87,DB!$D$4:$F$800,3,0),"")</f>
        <v>CITILINK</v>
      </c>
      <c r="N87" s="89"/>
      <c r="O87" s="84" t="str">
        <f>IF(ISBLANK(#REF!),"RON","")</f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326</v>
      </c>
      <c r="C88" s="71" t="str">
        <f>IF(B88&gt;1,VLOOKUP(B88,DB!$D$4:$E$800,2,0),"")</f>
        <v>A 320</v>
      </c>
      <c r="D88" s="106">
        <v>0.5527777777777778</v>
      </c>
      <c r="E88" s="161" t="b">
        <v>1</v>
      </c>
      <c r="F88" s="250">
        <v>0.5868055555555556</v>
      </c>
      <c r="G88" s="109" t="b">
        <v>1</v>
      </c>
      <c r="H88" s="110" t="s">
        <v>1229</v>
      </c>
      <c r="I88" s="76" t="str">
        <f>IF(K88&gt;1,VLOOKUP(K88,DB!$A$4:$B$500,2,0),"")</f>
        <v>WARR</v>
      </c>
      <c r="J88" s="77" t="str">
        <f>IF(L88&gt;1,VLOOKUP(L88,DB!$A$4:$B$500,2,0),"")</f>
        <v>WIPP</v>
      </c>
      <c r="K88" s="111" t="s">
        <v>249</v>
      </c>
      <c r="L88" s="102" t="s">
        <v>183</v>
      </c>
      <c r="M88" s="71" t="str">
        <f>IF(B88&gt;1,VLOOKUP(B88,DB!$D$4:$F$800,3,0),"")</f>
        <v>BATIK AIR</v>
      </c>
      <c r="N88" s="13"/>
      <c r="O88" s="74" t="str">
        <f>IF(ISBLANK(F87),"RON","")</f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964</v>
      </c>
      <c r="C89" s="81" t="str">
        <f>IF(B89&gt;1,VLOOKUP(B89,DB!$D$4:$E$800,2,0),"")</f>
        <v>G IV</v>
      </c>
      <c r="D89" s="82">
        <v>0.5263888888888889</v>
      </c>
      <c r="E89" s="159" t="b">
        <v>1</v>
      </c>
      <c r="F89" s="83">
        <v>0.5666666666666667</v>
      </c>
      <c r="G89" s="92" t="b">
        <v>1</v>
      </c>
      <c r="H89" s="85" t="s">
        <v>1216</v>
      </c>
      <c r="I89" s="103" t="s">
        <v>480</v>
      </c>
      <c r="J89" s="84" t="s">
        <v>1235</v>
      </c>
      <c r="K89" s="88"/>
      <c r="L89" s="84"/>
      <c r="M89" s="81" t="s">
        <v>1211</v>
      </c>
      <c r="N89" s="96"/>
      <c r="O89" s="84" t="str">
        <f t="shared" ref="O89:O167" si="8">IF(ISBLANK(F89),"RON","")</f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109</v>
      </c>
      <c r="C90" s="71" t="str">
        <f>IF(B90&gt;1,VLOOKUP(B90,DB!$D$4:$E$800,2,0),"")</f>
        <v>A 320</v>
      </c>
      <c r="D90" s="72">
        <v>0.55</v>
      </c>
      <c r="E90" s="160" t="b">
        <v>1</v>
      </c>
      <c r="F90" s="73">
        <v>0.5826388888888889</v>
      </c>
      <c r="G90" s="94" t="b">
        <v>1</v>
      </c>
      <c r="H90" s="75" t="s">
        <v>1225</v>
      </c>
      <c r="I90" s="76" t="str">
        <f>IF(K90&gt;1,VLOOKUP(K90,DB!$A$4:$B$500,2,0),"")</f>
        <v>WAHS</v>
      </c>
      <c r="J90" s="77" t="str">
        <f>IF(L90&gt;1,VLOOKUP(L90,DB!$A$4:$B$500,2,0),"")</f>
        <v>WIMM</v>
      </c>
      <c r="K90" s="78" t="s">
        <v>287</v>
      </c>
      <c r="L90" s="74" t="s">
        <v>172</v>
      </c>
      <c r="M90" s="71" t="str">
        <f>IF(B90&gt;1,VLOOKUP(B90,DB!$D$4:$F$800,3,0),"")</f>
        <v>BATIK AIR</v>
      </c>
      <c r="N90" s="13"/>
      <c r="O90" s="74" t="str">
        <f t="shared" si="8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811</v>
      </c>
      <c r="C91" s="81" t="str">
        <f>IF(B91&gt;1,VLOOKUP(B91,DB!$D$4:$E$800,2,0),"")</f>
        <v>PH 300</v>
      </c>
      <c r="D91" s="82">
        <v>0.5569444444444445</v>
      </c>
      <c r="E91" s="159" t="b">
        <v>1</v>
      </c>
      <c r="F91" s="83">
        <v>0.5673611111111111</v>
      </c>
      <c r="G91" s="92" t="b">
        <v>1</v>
      </c>
      <c r="H91" s="85" t="s">
        <v>1249</v>
      </c>
      <c r="I91" s="103" t="s">
        <v>1456</v>
      </c>
      <c r="J91" s="84" t="s">
        <v>1218</v>
      </c>
      <c r="K91" s="88"/>
      <c r="L91" s="84"/>
      <c r="M91" s="81" t="str">
        <f>IF(B91&gt;1,VLOOKUP(B91,DB!$D$4:$F$800,3,0),"")</f>
        <v>PURAWISATA</v>
      </c>
      <c r="N91" s="96"/>
      <c r="O91" s="84" t="str">
        <f t="shared" si="8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826</v>
      </c>
      <c r="C92" s="71" t="str">
        <f>IF(B92&gt;1,VLOOKUP(B92,DB!$D$4:$E$800,2,0),"")</f>
        <v>AVANTI</v>
      </c>
      <c r="D92" s="72">
        <v>0.5583333333333333</v>
      </c>
      <c r="E92" s="160" t="b">
        <v>1</v>
      </c>
      <c r="F92" s="73">
        <v>0.5729166666666666</v>
      </c>
      <c r="G92" s="94" t="b">
        <v>1</v>
      </c>
      <c r="H92" s="75" t="s">
        <v>1250</v>
      </c>
      <c r="I92" s="112" t="s">
        <v>664</v>
      </c>
      <c r="J92" s="74" t="s">
        <v>1212</v>
      </c>
      <c r="K92" s="78"/>
      <c r="L92" s="74"/>
      <c r="M92" s="71" t="str">
        <f>IF(B92&gt;1,VLOOKUP(B92,DB!$D$4:$F$800,3,0),"")</f>
        <v>SUSI AIR</v>
      </c>
      <c r="N92" s="79"/>
      <c r="O92" s="74" t="str">
        <f t="shared" si="8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540</v>
      </c>
      <c r="C93" s="81" t="str">
        <f>IF(B93&gt;1,VLOOKUP(B93,DB!$D$4:$E$800,2,0),"")</f>
        <v>ATR 72</v>
      </c>
      <c r="D93" s="82">
        <v>0.5625</v>
      </c>
      <c r="E93" s="159" t="b">
        <v>1</v>
      </c>
      <c r="F93" s="83">
        <v>0.5895833333333333</v>
      </c>
      <c r="G93" s="92" t="b">
        <v>1</v>
      </c>
      <c r="H93" s="85" t="s">
        <v>1248</v>
      </c>
      <c r="I93" s="86" t="str">
        <f>IF(K93&gt;1,VLOOKUP(K93,DB!$A$4:$B$500,2,0),"")</f>
        <v>WAHH</v>
      </c>
      <c r="J93" s="87" t="str">
        <f>IF(L93&gt;1,VLOOKUP(L93,DB!$A$4:$B$500,2,0),"")</f>
        <v>WAHH</v>
      </c>
      <c r="K93" s="88" t="s">
        <v>484</v>
      </c>
      <c r="L93" s="84" t="s">
        <v>486</v>
      </c>
      <c r="M93" s="81" t="str">
        <f>IF(B93&gt;1,VLOOKUP(B93,DB!$D$4:$F$800,3,0),"")</f>
        <v>FLY JAYA</v>
      </c>
      <c r="N93" s="96"/>
      <c r="O93" s="84" t="str">
        <f t="shared" si="8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66</v>
      </c>
      <c r="C94" s="71" t="str">
        <f>IF(B94&gt;1,VLOOKUP(B94,DB!$D$4:$E$800,2,0),"")</f>
        <v>A 320</v>
      </c>
      <c r="D94" s="72">
        <v>0.5666666666666667</v>
      </c>
      <c r="E94" s="160" t="b">
        <v>1</v>
      </c>
      <c r="F94" s="73">
        <v>0.6326388888888889</v>
      </c>
      <c r="G94" s="94" t="b">
        <v>1</v>
      </c>
      <c r="H94" s="75" t="s">
        <v>1247</v>
      </c>
      <c r="I94" s="76" t="str">
        <f>IF(K94&gt;1,VLOOKUP(K94,DB!$A$4:$B$500,2,0),"")</f>
        <v>WAHQ</v>
      </c>
      <c r="J94" s="77" t="str">
        <f>IF(L94&gt;1,VLOOKUP(L94,DB!$A$4:$B$500,2,0),"")</f>
        <v>WAHS</v>
      </c>
      <c r="K94" s="78" t="s">
        <v>266</v>
      </c>
      <c r="L94" s="74" t="s">
        <v>293</v>
      </c>
      <c r="M94" s="71" t="str">
        <f>IF(B94&gt;1,VLOOKUP(B94,DB!$D$4:$F$800,3,0),"")</f>
        <v>BATIK AIR</v>
      </c>
      <c r="N94" s="13"/>
      <c r="O94" s="74" t="str">
        <f t="shared" si="8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305</v>
      </c>
      <c r="C95" s="81" t="str">
        <f>IF(B95&gt;1,VLOOKUP(B95,DB!$D$4:$E$800,2,0),"")</f>
        <v>A 320</v>
      </c>
      <c r="D95" s="82">
        <v>0.5805555555555556</v>
      </c>
      <c r="E95" s="159" t="b">
        <v>1</v>
      </c>
      <c r="F95" s="83">
        <v>0.61875</v>
      </c>
      <c r="G95" s="92" t="b">
        <v>1</v>
      </c>
      <c r="H95" s="85" t="s">
        <v>1255</v>
      </c>
      <c r="I95" s="86" t="str">
        <f>IF(K95&gt;1,VLOOKUP(K95,DB!$A$4:$B$500,2,0),"")</f>
        <v>WADD</v>
      </c>
      <c r="J95" s="87" t="str">
        <f>IF(L95&gt;1,VLOOKUP(L95,DB!$A$4:$B$500,2,0),"")</f>
        <v>WIEE</v>
      </c>
      <c r="K95" s="88" t="s">
        <v>221</v>
      </c>
      <c r="L95" s="84" t="s">
        <v>215</v>
      </c>
      <c r="M95" s="81" t="str">
        <f>IF(B95&gt;1,VLOOKUP(B95,DB!$D$4:$F$800,3,0),"")</f>
        <v>BATIK AIR</v>
      </c>
      <c r="N95" s="96"/>
      <c r="O95" s="84" t="str">
        <f t="shared" si="8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743</v>
      </c>
      <c r="C96" s="71" t="str">
        <f>IF(B96&gt;1,VLOOKUP(B96,DB!$D$4:$E$800,2,0),"")</f>
        <v>B 733</v>
      </c>
      <c r="D96" s="72">
        <v>0.5604166666666667</v>
      </c>
      <c r="E96" s="160" t="b">
        <v>1</v>
      </c>
      <c r="F96" s="73">
        <v>0.6152777777777778</v>
      </c>
      <c r="G96" s="94" t="b">
        <v>1</v>
      </c>
      <c r="H96" s="75" t="s">
        <v>1253</v>
      </c>
      <c r="I96" s="112" t="s">
        <v>1275</v>
      </c>
      <c r="J96" s="74" t="s">
        <v>1459</v>
      </c>
      <c r="K96" s="78"/>
      <c r="L96" s="74"/>
      <c r="M96" s="71" t="str">
        <f>IF(B96&gt;1,VLOOKUP(B96,DB!$D$4:$F$800,3,0),"")</f>
        <v>JAYAWIJAYA</v>
      </c>
      <c r="N96" s="79"/>
      <c r="O96" s="74" t="str">
        <f t="shared" si="8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964</v>
      </c>
      <c r="C97" s="81" t="str">
        <f>IF(B97&gt;1,VLOOKUP(B97,DB!$D$4:$E$800,2,0),"")</f>
        <v>G IV</v>
      </c>
      <c r="D97" s="82">
        <v>0.5736111111111111</v>
      </c>
      <c r="E97" s="159" t="b">
        <v>1</v>
      </c>
      <c r="F97" s="83"/>
      <c r="G97" s="92" t="b">
        <v>0</v>
      </c>
      <c r="H97" s="85" t="s">
        <v>1235</v>
      </c>
      <c r="I97" s="103" t="s">
        <v>1216</v>
      </c>
      <c r="J97" s="87" t="str">
        <f>IF(L97&gt;1,VLOOKUP(L97,DB!$A$4:$B$500,2,0),"")</f>
        <v/>
      </c>
      <c r="K97" s="88"/>
      <c r="L97" s="84"/>
      <c r="M97" s="81" t="s">
        <v>1211</v>
      </c>
      <c r="N97" s="96"/>
      <c r="O97" s="84" t="str">
        <f t="shared" si="8"/>
        <v>RON</v>
      </c>
      <c r="Q97" s="1" t="str">
        <f t="shared" si="2"/>
        <v>SA12</v>
      </c>
      <c r="R97" s="1" t="str">
        <f t="shared" si="3"/>
        <v>RON</v>
      </c>
      <c r="S97" s="1" t="str">
        <f t="shared" si="4"/>
        <v>G IV</v>
      </c>
      <c r="T97" s="1" t="str">
        <f t="shared" si="5"/>
        <v>T7-HNA</v>
      </c>
      <c r="U97" s="1" t="str">
        <f t="shared" si="6"/>
        <v>AFM</v>
      </c>
    </row>
    <row r="98" ht="15.75" customHeight="1">
      <c r="A98" s="71">
        <v>81.0</v>
      </c>
      <c r="B98" s="71" t="s">
        <v>826</v>
      </c>
      <c r="C98" s="71" t="str">
        <f>IF(B98&gt;1,VLOOKUP(B98,DB!$D$4:$E$800,2,0),"")</f>
        <v>AVANTI</v>
      </c>
      <c r="D98" s="72">
        <v>0.5798611111111112</v>
      </c>
      <c r="E98" s="160" t="b">
        <v>1</v>
      </c>
      <c r="F98" s="73"/>
      <c r="G98" s="94" t="b">
        <v>0</v>
      </c>
      <c r="H98" s="75" t="s">
        <v>1212</v>
      </c>
      <c r="I98" s="112" t="s">
        <v>1250</v>
      </c>
      <c r="J98" s="77" t="str">
        <f>IF(L98&gt;1,VLOOKUP(L98,DB!$A$4:$B$500,2,0),"")</f>
        <v/>
      </c>
      <c r="K98" s="78"/>
      <c r="L98" s="74"/>
      <c r="M98" s="71" t="str">
        <f>IF(B98&gt;1,VLOOKUP(B98,DB!$D$4:$F$800,3,0),"")</f>
        <v>SUSI AIR</v>
      </c>
      <c r="N98" s="13"/>
      <c r="O98" s="74" t="str">
        <f t="shared" si="8"/>
        <v>RON</v>
      </c>
      <c r="Q98" s="1" t="str">
        <f t="shared" si="2"/>
        <v>NSA11</v>
      </c>
      <c r="R98" s="1" t="str">
        <f t="shared" si="3"/>
        <v>RON</v>
      </c>
      <c r="S98" s="1" t="str">
        <f t="shared" si="4"/>
        <v>AVANTI</v>
      </c>
      <c r="T98" s="1" t="str">
        <f t="shared" si="5"/>
        <v>PK-BVX</v>
      </c>
      <c r="U98" s="1" t="str">
        <f t="shared" si="6"/>
        <v>SUSI AIR</v>
      </c>
    </row>
    <row r="99" ht="15.75" customHeight="1">
      <c r="A99" s="81">
        <v>82.0</v>
      </c>
      <c r="B99" s="210" t="s">
        <v>313</v>
      </c>
      <c r="C99" s="210" t="str">
        <f>IF(B99&gt;1,VLOOKUP(B99,DB!$D$4:$E$800,2,0),"")</f>
        <v>A 320</v>
      </c>
      <c r="D99" s="225">
        <v>0.6138888888888889</v>
      </c>
      <c r="E99" s="251" t="b">
        <v>1</v>
      </c>
      <c r="F99" s="83">
        <v>0.6625</v>
      </c>
      <c r="G99" s="252" t="b">
        <v>1</v>
      </c>
      <c r="H99" s="253" t="s">
        <v>1232</v>
      </c>
      <c r="I99" s="254" t="str">
        <f>IF(K99&gt;1,VLOOKUP(K99,DB!$A$4:$B$500,2,0),"")</f>
        <v>WARA</v>
      </c>
      <c r="J99" s="87" t="str">
        <f>IF(L99&gt;1,VLOOKUP(L99,DB!$A$4:$B$500,2,0),"")</f>
        <v>WADD</v>
      </c>
      <c r="K99" s="255" t="s">
        <v>300</v>
      </c>
      <c r="L99" s="84" t="s">
        <v>227</v>
      </c>
      <c r="M99" s="210" t="str">
        <f>IF(B99&gt;1,VLOOKUP(B99,DB!$D$4:$F$800,3,0),"")</f>
        <v>BATIK AIR</v>
      </c>
      <c r="N99" s="213" t="s">
        <v>1458</v>
      </c>
      <c r="O99" s="84" t="str">
        <f t="shared" si="8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753</v>
      </c>
      <c r="C100" s="71" t="str">
        <f>IF(B100&gt;1,VLOOKUP(B100,DB!$D$4:$E$800,2,0),"")</f>
        <v>CT 680</v>
      </c>
      <c r="D100" s="72">
        <v>0.6527777777777778</v>
      </c>
      <c r="E100" s="160" t="b">
        <v>1</v>
      </c>
      <c r="F100" s="73">
        <v>0.675</v>
      </c>
      <c r="G100" s="94" t="b">
        <v>1</v>
      </c>
      <c r="H100" s="75" t="s">
        <v>1249</v>
      </c>
      <c r="I100" s="112" t="s">
        <v>1290</v>
      </c>
      <c r="J100" s="74" t="s">
        <v>22</v>
      </c>
      <c r="K100" s="78"/>
      <c r="L100" s="74"/>
      <c r="M100" s="71" t="str">
        <f>IF(B100&gt;1,VLOOKUP(B100,DB!$D$4:$F$800,3,0),"")</f>
        <v>JIP</v>
      </c>
      <c r="N100" s="79"/>
      <c r="O100" s="74" t="str">
        <f t="shared" si="8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871</v>
      </c>
      <c r="C101" s="81" t="str">
        <f>IF(B101&gt;1,VLOOKUP(B101,DB!$D$4:$E$800,2,0),"")</f>
        <v>G VII</v>
      </c>
      <c r="D101" s="82">
        <v>0.6493055555555556</v>
      </c>
      <c r="E101" s="159" t="b">
        <v>1</v>
      </c>
      <c r="F101" s="83">
        <v>0.6583333333333333</v>
      </c>
      <c r="G101" s="92" t="b">
        <v>1</v>
      </c>
      <c r="H101" s="85" t="s">
        <v>1227</v>
      </c>
      <c r="I101" s="103" t="s">
        <v>1315</v>
      </c>
      <c r="J101" s="84" t="s">
        <v>1218</v>
      </c>
      <c r="K101" s="88"/>
      <c r="L101" s="84"/>
      <c r="M101" s="81" t="str">
        <f>IF(B101&gt;1,VLOOKUP(B101,DB!$D$4:$F$800,3,0),"")</f>
        <v>TRAVIRA</v>
      </c>
      <c r="N101" s="89"/>
      <c r="O101" s="84" t="str">
        <f t="shared" si="8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1159</v>
      </c>
      <c r="C102" s="71" t="str">
        <f>IF(B102&gt;1,VLOOKUP(B102,DB!$D$4:$E$800,2,0),"")</f>
        <v>GLEX</v>
      </c>
      <c r="D102" s="72">
        <v>0.6722222222222223</v>
      </c>
      <c r="E102" s="160" t="b">
        <v>1</v>
      </c>
      <c r="F102" s="73">
        <v>0.7041666666666667</v>
      </c>
      <c r="G102" s="94" t="b">
        <v>1</v>
      </c>
      <c r="H102" s="75" t="s">
        <v>1216</v>
      </c>
      <c r="I102" s="112" t="s">
        <v>1422</v>
      </c>
      <c r="J102" s="74" t="s">
        <v>1245</v>
      </c>
      <c r="K102" s="78"/>
      <c r="L102" s="74"/>
      <c r="M102" s="71" t="s">
        <v>1211</v>
      </c>
      <c r="N102" s="13"/>
      <c r="O102" s="74" t="str">
        <f t="shared" si="8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80</v>
      </c>
      <c r="C103" s="81" t="str">
        <f>IF(B103&gt;1,VLOOKUP(B103,DB!$D$4:$E$800,2,0),"")</f>
        <v>A 320</v>
      </c>
      <c r="D103" s="82">
        <v>0.6548611111111111</v>
      </c>
      <c r="E103" s="159" t="b">
        <v>1</v>
      </c>
      <c r="F103" s="83">
        <v>0.889673831014079</v>
      </c>
      <c r="G103" s="92" t="b">
        <v>1</v>
      </c>
      <c r="H103" s="85" t="s">
        <v>1253</v>
      </c>
      <c r="I103" s="86" t="str">
        <f>IF(K103&gt;1,VLOOKUP(K103,DB!$A$4:$B$500,2,0),"")</f>
        <v>WAHI</v>
      </c>
      <c r="J103" s="84" t="s">
        <v>1226</v>
      </c>
      <c r="K103" s="88" t="s">
        <v>274</v>
      </c>
      <c r="L103" s="84"/>
      <c r="M103" s="81" t="str">
        <f>IF(B103&gt;1,VLOOKUP(B103,DB!$D$4:$F$800,3,0),"")</f>
        <v>BATIK AIR</v>
      </c>
      <c r="N103" s="96"/>
      <c r="O103" s="84" t="str">
        <f t="shared" si="8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71" t="s">
        <v>512</v>
      </c>
      <c r="C104" s="71" t="str">
        <f>IF(B104&gt;1,VLOOKUP(B104,DB!$D$4:$E$800,2,0),"")</f>
        <v>B 735</v>
      </c>
      <c r="D104" s="72">
        <v>0.6375</v>
      </c>
      <c r="E104" s="160" t="b">
        <v>1</v>
      </c>
      <c r="F104" s="73">
        <v>0.6895833333333333</v>
      </c>
      <c r="G104" s="94" t="b">
        <v>1</v>
      </c>
      <c r="H104" s="75" t="s">
        <v>1251</v>
      </c>
      <c r="I104" s="76" t="str">
        <f>IF(K104&gt;1,VLOOKUP(K104,DB!$A$4:$B$500,2,0),"")</f>
        <v>WIII</v>
      </c>
      <c r="J104" s="74" t="s">
        <v>1239</v>
      </c>
      <c r="K104" s="78" t="s">
        <v>609</v>
      </c>
      <c r="L104" s="74"/>
      <c r="M104" s="71" t="s">
        <v>343</v>
      </c>
      <c r="N104" s="13"/>
      <c r="O104" s="74" t="str">
        <f t="shared" si="8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383</v>
      </c>
      <c r="C105" s="81" t="str">
        <f>IF(B105&gt;1,VLOOKUP(B105,DB!$D$4:$E$800,2,0),"")</f>
        <v>A 320</v>
      </c>
      <c r="D105" s="82">
        <v>0.6840277777777778</v>
      </c>
      <c r="E105" s="159" t="b">
        <v>1</v>
      </c>
      <c r="F105" s="83">
        <v>0.7041666666666667</v>
      </c>
      <c r="G105" s="92" t="b">
        <v>1</v>
      </c>
      <c r="H105" s="85" t="s">
        <v>1247</v>
      </c>
      <c r="I105" s="86" t="str">
        <f>IF(K105&gt;1,VLOOKUP(K105,DB!$A$4:$B$500,2,0),"")</f>
        <v>WARA</v>
      </c>
      <c r="J105" s="87" t="str">
        <f>IF(L105&gt;1,VLOOKUP(L105,DB!$A$4:$B$500,2,0),"")</f>
        <v>WARR</v>
      </c>
      <c r="K105" s="88" t="s">
        <v>557</v>
      </c>
      <c r="L105" s="84" t="s">
        <v>563</v>
      </c>
      <c r="M105" s="81" t="str">
        <f>IF(B105&gt;1,VLOOKUP(B105,DB!$D$4:$F$800,3,0),"")</f>
        <v>CITILINK</v>
      </c>
      <c r="N105" s="96"/>
      <c r="O105" s="84" t="str">
        <f t="shared" si="8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958</v>
      </c>
      <c r="C106" s="71" t="str">
        <f>IF(B106&gt;1,VLOOKUP(B106,DB!$D$4:$E$800,2,0),"")</f>
        <v>G VI</v>
      </c>
      <c r="D106" s="72">
        <v>0.6902777777777778</v>
      </c>
      <c r="E106" s="160" t="b">
        <v>1</v>
      </c>
      <c r="F106" s="73">
        <v>0.7104166666666667</v>
      </c>
      <c r="G106" s="94" t="b">
        <v>1</v>
      </c>
      <c r="H106" s="75" t="s">
        <v>1232</v>
      </c>
      <c r="I106" s="112" t="s">
        <v>1258</v>
      </c>
      <c r="J106" s="74" t="s">
        <v>1218</v>
      </c>
      <c r="K106" s="78"/>
      <c r="L106" s="74"/>
      <c r="M106" s="71" t="s">
        <v>1214</v>
      </c>
      <c r="N106" s="79"/>
      <c r="O106" s="74" t="str">
        <f t="shared" si="8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832</v>
      </c>
      <c r="C107" s="81" t="str">
        <f>IF(B107&gt;1,VLOOKUP(B107,DB!$D$4:$E$800,2,0),"")</f>
        <v>ATR 72</v>
      </c>
      <c r="D107" s="82">
        <v>0.7243055555555555</v>
      </c>
      <c r="E107" s="159" t="b">
        <v>1</v>
      </c>
      <c r="F107" s="83">
        <v>0.7673611111111112</v>
      </c>
      <c r="G107" s="92" t="b">
        <v>1</v>
      </c>
      <c r="H107" s="85" t="s">
        <v>1229</v>
      </c>
      <c r="I107" s="86" t="str">
        <f>IF(K107&gt;1,VLOOKUP(K107,DB!$A$4:$B$500,2,0),"")</f>
        <v>WIDM</v>
      </c>
      <c r="J107" s="84" t="s">
        <v>1460</v>
      </c>
      <c r="K107" s="88" t="s">
        <v>661</v>
      </c>
      <c r="L107" s="84"/>
      <c r="M107" s="81" t="str">
        <f>IF(B107&gt;1,VLOOKUP(B107,DB!$D$4:$F$800,3,0),"")</f>
        <v>TAS</v>
      </c>
      <c r="N107" s="89"/>
      <c r="O107" s="84" t="str">
        <f t="shared" si="8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588</v>
      </c>
      <c r="C108" s="71" t="str">
        <f>IF(B108&gt;1,VLOOKUP(B108,DB!$D$4:$E$800,2,0),"")</f>
        <v>B 738</v>
      </c>
      <c r="D108" s="72">
        <v>0.6951388888888889</v>
      </c>
      <c r="E108" s="160" t="b">
        <v>1</v>
      </c>
      <c r="F108" s="73">
        <v>0.7305555555555555</v>
      </c>
      <c r="G108" s="94" t="b">
        <v>1</v>
      </c>
      <c r="H108" s="75" t="s">
        <v>1248</v>
      </c>
      <c r="I108" s="76" t="str">
        <f>IF(K108&gt;1,VLOOKUP(K108,DB!$A$4:$B$500,2,0),"")</f>
        <v>WARR</v>
      </c>
      <c r="J108" s="77" t="str">
        <f>IF(L108&gt;1,VLOOKUP(L108,DB!$A$4:$B$500,2,0),"")</f>
        <v>WARR</v>
      </c>
      <c r="K108" s="78" t="s">
        <v>84</v>
      </c>
      <c r="L108" s="74" t="s">
        <v>676</v>
      </c>
      <c r="M108" s="71" t="str">
        <f>IF(B108&gt;1,VLOOKUP(B108,DB!$D$4:$F$800,3,0),"")</f>
        <v>GARUDA</v>
      </c>
      <c r="N108" s="79"/>
      <c r="O108" s="74" t="str">
        <f t="shared" si="8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317</v>
      </c>
      <c r="C109" s="81" t="str">
        <f>IF(B109&gt;1,VLOOKUP(B109,DB!$D$4:$E$800,2,0),"")</f>
        <v>A 320</v>
      </c>
      <c r="D109" s="82">
        <v>0.7006944444444444</v>
      </c>
      <c r="E109" s="159" t="b">
        <v>1</v>
      </c>
      <c r="F109" s="83">
        <v>0.7972222222222223</v>
      </c>
      <c r="G109" s="92" t="b">
        <v>1</v>
      </c>
      <c r="H109" s="85" t="s">
        <v>1225</v>
      </c>
      <c r="I109" s="86" t="str">
        <f>IF(K109&gt;1,VLOOKUP(K109,DB!$A$4:$B$500,2,0),"")</f>
        <v>WARR</v>
      </c>
      <c r="J109" s="87" t="str">
        <f>IF(L109&gt;1,VLOOKUP(L109,DB!$A$4:$B$500,2,0),"")</f>
        <v>WIPP</v>
      </c>
      <c r="K109" s="88" t="s">
        <v>245</v>
      </c>
      <c r="L109" s="84" t="s">
        <v>192</v>
      </c>
      <c r="M109" s="81" t="str">
        <f>IF(B109&gt;1,VLOOKUP(B109,DB!$D$4:$F$800,3,0),"")</f>
        <v>BATIK AIR</v>
      </c>
      <c r="N109" s="89"/>
      <c r="O109" s="84" t="str">
        <f t="shared" si="8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510</v>
      </c>
      <c r="C110" s="71" t="str">
        <f>IF(B110&gt;1,VLOOKUP(B110,DB!$D$4:$E$800,2,0),"")</f>
        <v>ATR 72</v>
      </c>
      <c r="D110" s="72">
        <v>0.7131944444444445</v>
      </c>
      <c r="E110" s="160" t="b">
        <v>1</v>
      </c>
      <c r="F110" s="73"/>
      <c r="G110" s="94" t="b">
        <v>0</v>
      </c>
      <c r="H110" s="75" t="s">
        <v>1246</v>
      </c>
      <c r="I110" s="76" t="str">
        <f>IF(K110&gt;1,VLOOKUP(K110,DB!$A$4:$B$500,2,0),"")</f>
        <v>WAHH</v>
      </c>
      <c r="J110" s="77" t="str">
        <f>IF(L110&gt;1,VLOOKUP(L110,DB!$A$4:$B$500,2,0),"")</f>
        <v/>
      </c>
      <c r="K110" s="78" t="s">
        <v>601</v>
      </c>
      <c r="L110" s="74"/>
      <c r="M110" s="71" t="str">
        <f>IF(B110&gt;1,VLOOKUP(B110,DB!$D$4:$F$800,3,0),"")</f>
        <v>CITILINK</v>
      </c>
      <c r="N110" s="13"/>
      <c r="O110" s="74" t="str">
        <f t="shared" si="8"/>
        <v>RON</v>
      </c>
      <c r="Q110" s="1" t="str">
        <f t="shared" si="2"/>
        <v>A2</v>
      </c>
      <c r="R110" s="1" t="str">
        <f t="shared" si="3"/>
        <v>RON</v>
      </c>
      <c r="S110" s="1" t="str">
        <f t="shared" si="4"/>
        <v>ATR 72</v>
      </c>
      <c r="T110" s="1" t="str">
        <f t="shared" si="5"/>
        <v>PK-GJV</v>
      </c>
      <c r="U110" s="1" t="str">
        <f t="shared" si="6"/>
        <v>CITILINK</v>
      </c>
    </row>
    <row r="111" ht="15.75" customHeight="1">
      <c r="A111" s="81">
        <v>94.0</v>
      </c>
      <c r="B111" s="81" t="s">
        <v>326</v>
      </c>
      <c r="C111" s="81" t="str">
        <f>IF(B111&gt;1,VLOOKUP(B111,DB!$D$4:$E$800,2,0),"")</f>
        <v>A 320</v>
      </c>
      <c r="D111" s="82">
        <v>0.7055555555555556</v>
      </c>
      <c r="E111" s="159" t="b">
        <v>1</v>
      </c>
      <c r="F111" s="83">
        <v>0.7395833333333334</v>
      </c>
      <c r="G111" s="92" t="b">
        <v>1</v>
      </c>
      <c r="H111" s="85" t="s">
        <v>1255</v>
      </c>
      <c r="I111" s="86" t="str">
        <f>IF(K111&gt;1,VLOOKUP(K111,DB!$A$4:$B$500,2,0),"")</f>
        <v>WIPP</v>
      </c>
      <c r="J111" s="87" t="str">
        <f>IF(L111&gt;1,VLOOKUP(L111,DB!$A$4:$B$500,2,0),"")</f>
        <v>WARR</v>
      </c>
      <c r="K111" s="88" t="s">
        <v>186</v>
      </c>
      <c r="L111" s="84" t="s">
        <v>255</v>
      </c>
      <c r="M111" s="81" t="str">
        <f>IF(B111&gt;1,VLOOKUP(B111,DB!$D$4:$F$800,3,0),"")</f>
        <v>BATIK AIR</v>
      </c>
      <c r="N111" s="89"/>
      <c r="O111" s="84" t="str">
        <f t="shared" si="8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354</v>
      </c>
      <c r="C112" s="71" t="str">
        <f>IF(B112&gt;1,VLOOKUP(B112,DB!$D$4:$E$800,2,0),"")</f>
        <v>A 320</v>
      </c>
      <c r="D112" s="72">
        <v>0.7097222222222223</v>
      </c>
      <c r="E112" s="160" t="b">
        <v>1</v>
      </c>
      <c r="F112" s="73">
        <v>0.7340277777777777</v>
      </c>
      <c r="G112" s="94" t="b">
        <v>1</v>
      </c>
      <c r="H112" s="75" t="s">
        <v>1247</v>
      </c>
      <c r="I112" s="76" t="str">
        <f>IF(K112&gt;1,VLOOKUP(K112,DB!$A$4:$B$500,2,0),"")</f>
        <v>WADD</v>
      </c>
      <c r="J112" s="77" t="str">
        <f>IF(L112&gt;1,VLOOKUP(L112,DB!$A$4:$B$500,2,0),"")</f>
        <v>WADD</v>
      </c>
      <c r="K112" s="78" t="s">
        <v>585</v>
      </c>
      <c r="L112" s="74" t="s">
        <v>583</v>
      </c>
      <c r="M112" s="71" t="str">
        <f>IF(B112&gt;1,VLOOKUP(B112,DB!$D$4:$F$800,3,0),"")</f>
        <v>CITILINK</v>
      </c>
      <c r="N112" s="79"/>
      <c r="O112" s="74" t="str">
        <f t="shared" si="8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309</v>
      </c>
      <c r="C113" s="81" t="str">
        <f>IF(B113&gt;1,VLOOKUP(B113,DB!$D$4:$E$800,2,0),"")</f>
        <v>A 320</v>
      </c>
      <c r="D113" s="82">
        <v>0.7166666666666667</v>
      </c>
      <c r="E113" s="159" t="b">
        <v>1</v>
      </c>
      <c r="F113" s="83"/>
      <c r="G113" s="92" t="b">
        <v>0</v>
      </c>
      <c r="H113" s="85" t="s">
        <v>1236</v>
      </c>
      <c r="I113" s="86" t="str">
        <f>IF(K113&gt;1,VLOOKUP(K113,DB!$A$4:$B$500,2,0),"")</f>
        <v>WARR</v>
      </c>
      <c r="J113" s="87" t="str">
        <f>IF(L113&gt;1,VLOOKUP(L113,DB!$A$4:$B$500,2,0),"")</f>
        <v/>
      </c>
      <c r="K113" s="88" t="s">
        <v>241</v>
      </c>
      <c r="L113" s="84"/>
      <c r="M113" s="81" t="str">
        <f>IF(B113&gt;1,VLOOKUP(B113,DB!$D$4:$F$800,3,0),"")</f>
        <v>BATIK AIR</v>
      </c>
      <c r="N113" s="96"/>
      <c r="O113" s="84" t="str">
        <f t="shared" si="8"/>
        <v>RON</v>
      </c>
      <c r="Q113" s="1" t="str">
        <f t="shared" si="2"/>
        <v>B7</v>
      </c>
      <c r="R113" s="1" t="str">
        <f t="shared" si="3"/>
        <v>RON</v>
      </c>
      <c r="S113" s="1" t="str">
        <f t="shared" si="4"/>
        <v>A 320</v>
      </c>
      <c r="T113" s="1" t="str">
        <f t="shared" si="5"/>
        <v>PK-LUS</v>
      </c>
      <c r="U113" s="1" t="str">
        <f t="shared" si="6"/>
        <v>BATIK AIR</v>
      </c>
    </row>
    <row r="114" ht="15.75" customHeight="1">
      <c r="A114" s="71">
        <v>97.0</v>
      </c>
      <c r="B114" s="71" t="s">
        <v>512</v>
      </c>
      <c r="C114" s="71" t="str">
        <f>IF(B114&gt;1,VLOOKUP(B114,DB!$D$4:$E$800,2,0),"")</f>
        <v>B 735</v>
      </c>
      <c r="D114" s="72">
        <v>0.6965277777777777</v>
      </c>
      <c r="E114" s="160" t="b">
        <v>1</v>
      </c>
      <c r="F114" s="73"/>
      <c r="G114" s="94" t="b">
        <v>0</v>
      </c>
      <c r="H114" s="75" t="s">
        <v>1239</v>
      </c>
      <c r="I114" s="112" t="s">
        <v>1251</v>
      </c>
      <c r="J114" s="77" t="str">
        <f>IF(L114&gt;1,VLOOKUP(L114,DB!$A$4:$B$500,2,0),"")</f>
        <v/>
      </c>
      <c r="K114" s="78"/>
      <c r="L114" s="74"/>
      <c r="M114" s="71" t="s">
        <v>343</v>
      </c>
      <c r="N114" s="13"/>
      <c r="O114" s="74" t="str">
        <f t="shared" si="8"/>
        <v>RON</v>
      </c>
      <c r="Q114" s="1" t="str">
        <f t="shared" si="2"/>
        <v>SA14</v>
      </c>
      <c r="R114" s="1" t="str">
        <f t="shared" si="3"/>
        <v>RON</v>
      </c>
      <c r="S114" s="1" t="str">
        <f t="shared" si="4"/>
        <v>B 735</v>
      </c>
      <c r="T114" s="1" t="str">
        <f t="shared" si="5"/>
        <v>PK-GGC</v>
      </c>
      <c r="U114" s="1" t="str">
        <f t="shared" si="6"/>
        <v>CITILINK</v>
      </c>
    </row>
    <row r="115" ht="15.75" customHeight="1">
      <c r="A115" s="81">
        <v>98.0</v>
      </c>
      <c r="B115" s="81" t="s">
        <v>1159</v>
      </c>
      <c r="C115" s="81" t="str">
        <f>IF(B115&gt;1,VLOOKUP(B115,DB!$D$4:$E$800,2,0),"")</f>
        <v>GLEX</v>
      </c>
      <c r="D115" s="82">
        <v>0.7083333333333334</v>
      </c>
      <c r="E115" s="159" t="b">
        <v>1</v>
      </c>
      <c r="F115" s="83"/>
      <c r="G115" s="92" t="b">
        <v>0</v>
      </c>
      <c r="H115" s="85" t="s">
        <v>1245</v>
      </c>
      <c r="I115" s="103" t="s">
        <v>1216</v>
      </c>
      <c r="J115" s="87" t="str">
        <f>IF(L115&gt;1,VLOOKUP(L115,DB!$A$4:$B$500,2,0),"")</f>
        <v/>
      </c>
      <c r="K115" s="88"/>
      <c r="L115" s="84"/>
      <c r="M115" s="81" t="s">
        <v>1211</v>
      </c>
      <c r="N115" s="96"/>
      <c r="O115" s="84" t="str">
        <f t="shared" si="8"/>
        <v>RON</v>
      </c>
      <c r="Q115" s="1" t="str">
        <f t="shared" si="2"/>
        <v>RE05</v>
      </c>
      <c r="R115" s="1" t="str">
        <f t="shared" si="3"/>
        <v>RON</v>
      </c>
      <c r="S115" s="1" t="str">
        <f t="shared" si="4"/>
        <v>GLEX</v>
      </c>
      <c r="T115" s="1" t="str">
        <f t="shared" si="5"/>
        <v>VP-CMM</v>
      </c>
      <c r="U115" s="1" t="str">
        <f t="shared" si="6"/>
        <v>AFM</v>
      </c>
    </row>
    <row r="116" ht="15.75" customHeight="1">
      <c r="A116" s="71">
        <v>99.0</v>
      </c>
      <c r="B116" s="71" t="s">
        <v>1049</v>
      </c>
      <c r="C116" s="71" t="str">
        <f>IF(B116&gt;1,VLOOKUP(B116,DB!$D$4:$E$800,2,0),"")</f>
        <v>G V</v>
      </c>
      <c r="D116" s="72">
        <v>0.7368055555555556</v>
      </c>
      <c r="E116" s="160" t="b">
        <v>1</v>
      </c>
      <c r="F116" s="73">
        <v>0.7541666666666667</v>
      </c>
      <c r="G116" s="94" t="b">
        <v>1</v>
      </c>
      <c r="H116" s="75" t="s">
        <v>1249</v>
      </c>
      <c r="I116" s="112" t="s">
        <v>1315</v>
      </c>
      <c r="J116" s="74" t="s">
        <v>1461</v>
      </c>
      <c r="K116" s="78"/>
      <c r="L116" s="74"/>
      <c r="M116" s="71" t="s">
        <v>1214</v>
      </c>
      <c r="N116" s="79"/>
      <c r="O116" s="74" t="str">
        <f t="shared" si="8"/>
        <v/>
      </c>
      <c r="Q116" s="1" t="str">
        <f t="shared" si="2"/>
        <v/>
      </c>
      <c r="R116" s="1" t="str">
        <f t="shared" si="3"/>
        <v/>
      </c>
      <c r="S116" s="1" t="str">
        <f t="shared" si="4"/>
        <v/>
      </c>
      <c r="T116" s="1" t="str">
        <f t="shared" si="5"/>
        <v/>
      </c>
      <c r="U116" s="1" t="str">
        <f t="shared" si="6"/>
        <v/>
      </c>
    </row>
    <row r="117" ht="15.75" customHeight="1">
      <c r="A117" s="81">
        <v>100.0</v>
      </c>
      <c r="B117" s="81" t="s">
        <v>66</v>
      </c>
      <c r="C117" s="81" t="str">
        <f>IF(B117&gt;1,VLOOKUP(B117,DB!$D$4:$E$800,2,0),"")</f>
        <v>A 320</v>
      </c>
      <c r="D117" s="82">
        <v>0.7333333333333333</v>
      </c>
      <c r="E117" s="159" t="b">
        <v>1</v>
      </c>
      <c r="F117" s="83">
        <v>0.7770833333333333</v>
      </c>
      <c r="G117" s="92" t="b">
        <v>1</v>
      </c>
      <c r="H117" s="85" t="s">
        <v>1250</v>
      </c>
      <c r="I117" s="86" t="str">
        <f>IF(K117&gt;1,VLOOKUP(K117,DB!$A$4:$B$500,2,0),"")</f>
        <v>WAHS</v>
      </c>
      <c r="J117" s="87" t="str">
        <f>IF(L117&gt;1,VLOOKUP(L117,DB!$A$4:$B$500,2,0),"")</f>
        <v>WIBB</v>
      </c>
      <c r="K117" s="88" t="s">
        <v>291</v>
      </c>
      <c r="L117" s="84" t="s">
        <v>209</v>
      </c>
      <c r="M117" s="81" t="str">
        <f>IF(B117&gt;1,VLOOKUP(B117,DB!$D$4:$F$800,3,0),"")</f>
        <v>BATIK AIR</v>
      </c>
      <c r="N117" s="89"/>
      <c r="O117" s="84" t="str">
        <f t="shared" si="8"/>
        <v/>
      </c>
      <c r="Q117" s="1" t="str">
        <f t="shared" si="2"/>
        <v/>
      </c>
      <c r="R117" s="1" t="str">
        <f t="shared" si="3"/>
        <v/>
      </c>
      <c r="S117" s="1" t="str">
        <f t="shared" si="4"/>
        <v/>
      </c>
      <c r="T117" s="1" t="str">
        <f t="shared" si="5"/>
        <v/>
      </c>
      <c r="U117" s="1" t="str">
        <f t="shared" si="6"/>
        <v/>
      </c>
    </row>
    <row r="118" ht="15.75" customHeight="1">
      <c r="A118" s="71">
        <v>101.0</v>
      </c>
      <c r="B118" s="71" t="s">
        <v>1049</v>
      </c>
      <c r="C118" s="71" t="str">
        <f>IF(B118&gt;1,VLOOKUP(B118,DB!$D$4:$E$800,2,0),"")</f>
        <v>G V</v>
      </c>
      <c r="D118" s="72">
        <v>0.7569444444444444</v>
      </c>
      <c r="E118" s="160" t="b">
        <v>1</v>
      </c>
      <c r="F118" s="73"/>
      <c r="G118" s="94" t="b">
        <v>0</v>
      </c>
      <c r="H118" s="75" t="s">
        <v>1461</v>
      </c>
      <c r="I118" s="112" t="s">
        <v>1249</v>
      </c>
      <c r="J118" s="77" t="str">
        <f>IF(L118&gt;1,VLOOKUP(L118,DB!$A$4:$B$500,2,0),"")</f>
        <v/>
      </c>
      <c r="K118" s="78"/>
      <c r="L118" s="74"/>
      <c r="M118" s="71" t="s">
        <v>1214</v>
      </c>
      <c r="N118" s="13"/>
      <c r="O118" s="74" t="str">
        <f t="shared" si="8"/>
        <v>RON</v>
      </c>
      <c r="Q118" s="1" t="str">
        <f t="shared" si="2"/>
        <v>RE06</v>
      </c>
      <c r="R118" s="1" t="str">
        <f t="shared" si="3"/>
        <v>RON</v>
      </c>
      <c r="S118" s="1" t="str">
        <f t="shared" si="4"/>
        <v>G V</v>
      </c>
      <c r="T118" s="1" t="str">
        <f t="shared" si="5"/>
        <v>VP-CWZ</v>
      </c>
      <c r="U118" s="1" t="str">
        <f t="shared" si="6"/>
        <v>KARISMA</v>
      </c>
    </row>
    <row r="119" ht="15.75" customHeight="1">
      <c r="A119" s="81">
        <v>102.0</v>
      </c>
      <c r="B119" s="155" t="s">
        <v>292</v>
      </c>
      <c r="C119" s="155" t="str">
        <f>IF(B119&gt;1,VLOOKUP(B119,DB!$D$4:$E$800,2,0),"")</f>
        <v>A 320</v>
      </c>
      <c r="D119" s="156">
        <v>0.7909722222222222</v>
      </c>
      <c r="E119" s="159" t="b">
        <v>1</v>
      </c>
      <c r="F119" s="83">
        <v>0.8442159374972107</v>
      </c>
      <c r="G119" s="92" t="b">
        <v>1</v>
      </c>
      <c r="H119" s="85" t="s">
        <v>1247</v>
      </c>
      <c r="I119" s="157" t="str">
        <f>IF(K119&gt;1,VLOOKUP(K119,DB!$A$4:$B$500,2,0),"")</f>
        <v>WIMM</v>
      </c>
      <c r="J119" s="84" t="s">
        <v>1232</v>
      </c>
      <c r="K119" s="158" t="s">
        <v>170</v>
      </c>
      <c r="L119" s="84"/>
      <c r="M119" s="155" t="str">
        <f>IF(B119&gt;1,VLOOKUP(B119,DB!$D$4:$F$800,3,0),"")</f>
        <v>BATIK AIR</v>
      </c>
      <c r="N119" s="137" t="s">
        <v>1462</v>
      </c>
      <c r="O119" s="84" t="str">
        <f t="shared" si="8"/>
        <v/>
      </c>
      <c r="Q119" s="1" t="str">
        <f t="shared" si="2"/>
        <v/>
      </c>
      <c r="R119" s="1" t="str">
        <f t="shared" si="3"/>
        <v/>
      </c>
      <c r="S119" s="1" t="str">
        <f t="shared" si="4"/>
        <v/>
      </c>
      <c r="T119" s="1" t="str">
        <f t="shared" si="5"/>
        <v/>
      </c>
      <c r="U119" s="1" t="str">
        <f t="shared" si="6"/>
        <v/>
      </c>
    </row>
    <row r="120" ht="15.75" customHeight="1">
      <c r="A120" s="71">
        <v>103.0</v>
      </c>
      <c r="B120" s="71" t="s">
        <v>305</v>
      </c>
      <c r="C120" s="71" t="str">
        <f>IF(B120&gt;1,VLOOKUP(B120,DB!$D$4:$E$800,2,0),"")</f>
        <v>A 320</v>
      </c>
      <c r="D120" s="72">
        <v>0.8034722222222223</v>
      </c>
      <c r="E120" s="160" t="b">
        <v>1</v>
      </c>
      <c r="F120" s="73">
        <v>0.8362882870424073</v>
      </c>
      <c r="G120" s="94" t="b">
        <v>1</v>
      </c>
      <c r="H120" s="75" t="s">
        <v>1248</v>
      </c>
      <c r="I120" s="76" t="str">
        <f>IF(K120&gt;1,VLOOKUP(K120,DB!$A$4:$B$500,2,0),"")</f>
        <v>WIEE</v>
      </c>
      <c r="J120" s="77" t="str">
        <f>IF(L120&gt;1,VLOOKUP(L120,DB!$A$4:$B$500,2,0),"")</f>
        <v>WARR</v>
      </c>
      <c r="K120" s="78" t="s">
        <v>213</v>
      </c>
      <c r="L120" s="74" t="s">
        <v>259</v>
      </c>
      <c r="M120" s="71" t="str">
        <f>IF(B120&gt;1,VLOOKUP(B120,DB!$D$4:$F$800,3,0),"")</f>
        <v>BATIK AIR</v>
      </c>
      <c r="N120" s="13"/>
      <c r="O120" s="74" t="str">
        <f t="shared" si="8"/>
        <v/>
      </c>
      <c r="Q120" s="1" t="str">
        <f t="shared" si="2"/>
        <v/>
      </c>
      <c r="R120" s="1" t="str">
        <f t="shared" si="3"/>
        <v/>
      </c>
      <c r="S120" s="1" t="str">
        <f t="shared" si="4"/>
        <v/>
      </c>
      <c r="T120" s="1" t="str">
        <f t="shared" si="5"/>
        <v/>
      </c>
      <c r="U120" s="1" t="str">
        <f t="shared" si="6"/>
        <v/>
      </c>
    </row>
    <row r="121" ht="15.75" customHeight="1">
      <c r="A121" s="81">
        <v>104.0</v>
      </c>
      <c r="B121" s="81" t="s">
        <v>893</v>
      </c>
      <c r="C121" s="81" t="str">
        <f>IF(B121&gt;1,VLOOKUP(B121,DB!$D$4:$E$800,2,0),"")</f>
        <v>G VI</v>
      </c>
      <c r="D121" s="82">
        <v>0.8201388888888889</v>
      </c>
      <c r="E121" s="159" t="b">
        <v>1</v>
      </c>
      <c r="F121" s="83">
        <v>0.8527777777777777</v>
      </c>
      <c r="G121" s="92" t="b">
        <v>1</v>
      </c>
      <c r="H121" s="85" t="s">
        <v>1249</v>
      </c>
      <c r="I121" s="103" t="s">
        <v>1372</v>
      </c>
      <c r="J121" s="84" t="s">
        <v>1220</v>
      </c>
      <c r="K121" s="88"/>
      <c r="L121" s="84"/>
      <c r="M121" s="81" t="s">
        <v>1211</v>
      </c>
      <c r="N121" s="96"/>
      <c r="O121" s="84" t="str">
        <f t="shared" si="8"/>
        <v/>
      </c>
      <c r="Q121" s="1" t="str">
        <f t="shared" si="2"/>
        <v/>
      </c>
      <c r="R121" s="1" t="str">
        <f t="shared" si="3"/>
        <v/>
      </c>
      <c r="S121" s="1" t="str">
        <f t="shared" si="4"/>
        <v/>
      </c>
      <c r="T121" s="1" t="str">
        <f t="shared" si="5"/>
        <v/>
      </c>
      <c r="U121" s="1" t="str">
        <f t="shared" si="6"/>
        <v/>
      </c>
    </row>
    <row r="122" ht="15.75" customHeight="1">
      <c r="A122" s="71">
        <v>105.0</v>
      </c>
      <c r="B122" s="71" t="s">
        <v>40</v>
      </c>
      <c r="C122" s="71" t="str">
        <f>IF(B122&gt;1,VLOOKUP(B122,DB!$D$4:$E$800,2,0),"")</f>
        <v>B 734</v>
      </c>
      <c r="D122" s="72">
        <v>0.8277777777777777</v>
      </c>
      <c r="E122" s="160" t="b">
        <v>1</v>
      </c>
      <c r="F122" s="73">
        <v>0.8688602662004996</v>
      </c>
      <c r="G122" s="94" t="b">
        <v>1</v>
      </c>
      <c r="H122" s="75" t="s">
        <v>1251</v>
      </c>
      <c r="I122" s="112" t="s">
        <v>1228</v>
      </c>
      <c r="J122" s="77" t="str">
        <f>IF(L122&gt;1,VLOOKUP(L122,DB!$A$4:$B$500,2,0),"")</f>
        <v>WAAA</v>
      </c>
      <c r="K122" s="78"/>
      <c r="L122" s="74" t="s">
        <v>682</v>
      </c>
      <c r="M122" s="71" t="str">
        <f>IF(B122&gt;1,VLOOKUP(B122,DB!$D$4:$F$800,3,0),"")</f>
        <v>B. B. N.</v>
      </c>
      <c r="N122" s="13"/>
      <c r="O122" s="74" t="str">
        <f t="shared" si="8"/>
        <v/>
      </c>
      <c r="Q122" s="1" t="str">
        <f t="shared" si="2"/>
        <v/>
      </c>
      <c r="R122" s="1" t="str">
        <f t="shared" si="3"/>
        <v/>
      </c>
      <c r="S122" s="1" t="str">
        <f t="shared" si="4"/>
        <v/>
      </c>
      <c r="T122" s="1" t="str">
        <f t="shared" si="5"/>
        <v/>
      </c>
      <c r="U122" s="1" t="str">
        <f t="shared" si="6"/>
        <v/>
      </c>
    </row>
    <row r="123" ht="15.75" customHeight="1">
      <c r="A123" s="81">
        <v>106.0</v>
      </c>
      <c r="B123" s="81" t="s">
        <v>886</v>
      </c>
      <c r="C123" s="81" t="str">
        <f>IF(B123&gt;1,VLOOKUP(B123,DB!$D$4:$E$800,2,0),"")</f>
        <v>B 733</v>
      </c>
      <c r="D123" s="82">
        <v>0.8074447453691391</v>
      </c>
      <c r="E123" s="159" t="b">
        <v>1</v>
      </c>
      <c r="F123" s="83"/>
      <c r="G123" s="92" t="b">
        <v>0</v>
      </c>
      <c r="H123" s="85" t="s">
        <v>1254</v>
      </c>
      <c r="I123" s="86" t="str">
        <f>IF(K123&gt;1,VLOOKUP(K123,DB!$A$4:$B$500,2,0),"")</f>
        <v>WAGG</v>
      </c>
      <c r="J123" s="87" t="str">
        <f>IF(L123&gt;1,VLOOKUP(L123,DB!$A$4:$B$500,2,0),"")</f>
        <v/>
      </c>
      <c r="K123" s="88" t="s">
        <v>346</v>
      </c>
      <c r="L123" s="84"/>
      <c r="M123" s="81" t="str">
        <f>IF(B123&gt;1,VLOOKUP(B123,DB!$D$4:$F$800,3,0),"")</f>
        <v>TRIGANA</v>
      </c>
      <c r="N123" s="96"/>
      <c r="O123" s="84" t="str">
        <f t="shared" si="8"/>
        <v>RON</v>
      </c>
      <c r="Q123" s="1" t="str">
        <f t="shared" si="2"/>
        <v>B13</v>
      </c>
      <c r="R123" s="1" t="str">
        <f t="shared" si="3"/>
        <v>RON</v>
      </c>
      <c r="S123" s="1" t="str">
        <f t="shared" si="4"/>
        <v>B 733</v>
      </c>
      <c r="T123" s="1" t="str">
        <f t="shared" si="5"/>
        <v>PK-YSH</v>
      </c>
      <c r="U123" s="1" t="str">
        <f t="shared" si="6"/>
        <v>TRIGANA</v>
      </c>
    </row>
    <row r="124" ht="15.75" customHeight="1">
      <c r="A124" s="71">
        <v>107.0</v>
      </c>
      <c r="B124" s="71" t="s">
        <v>832</v>
      </c>
      <c r="C124" s="71" t="str">
        <f>IF(B124&gt;1,VLOOKUP(B124,DB!$D$4:$E$800,2,0),"")</f>
        <v>ATR 72</v>
      </c>
      <c r="D124" s="72">
        <v>0.7701388888888889</v>
      </c>
      <c r="E124" s="160" t="b">
        <v>1</v>
      </c>
      <c r="F124" s="73"/>
      <c r="G124" s="94" t="b">
        <v>0</v>
      </c>
      <c r="H124" s="75" t="s">
        <v>1460</v>
      </c>
      <c r="I124" s="112" t="s">
        <v>1229</v>
      </c>
      <c r="J124" s="77" t="str">
        <f>IF(L124&gt;1,VLOOKUP(L124,DB!$A$4:$B$500,2,0),"")</f>
        <v/>
      </c>
      <c r="K124" s="78"/>
      <c r="L124" s="74"/>
      <c r="M124" s="71" t="str">
        <f>IF(B124&gt;1,VLOOKUP(B124,DB!$D$4:$F$800,3,0),"")</f>
        <v>TAS</v>
      </c>
      <c r="N124" s="13"/>
      <c r="O124" s="74" t="str">
        <f t="shared" si="8"/>
        <v>RON</v>
      </c>
      <c r="Q124" s="1" t="str">
        <f t="shared" si="2"/>
        <v>RE07</v>
      </c>
      <c r="R124" s="1" t="str">
        <f t="shared" si="3"/>
        <v>RON</v>
      </c>
      <c r="S124" s="1" t="str">
        <f t="shared" si="4"/>
        <v>ATR 72</v>
      </c>
      <c r="T124" s="1" t="str">
        <f t="shared" si="5"/>
        <v>PK-OTR</v>
      </c>
      <c r="U124" s="1" t="str">
        <f t="shared" si="6"/>
        <v>TAS</v>
      </c>
    </row>
    <row r="125" ht="15.75" customHeight="1">
      <c r="A125" s="81">
        <v>108.0</v>
      </c>
      <c r="B125" s="81" t="s">
        <v>34</v>
      </c>
      <c r="C125" s="81" t="str">
        <f>IF(B125&gt;1,VLOOKUP(B125,DB!$D$4:$E$800,2,0),"")</f>
        <v>B 733</v>
      </c>
      <c r="D125" s="82">
        <v>0.8354166666666667</v>
      </c>
      <c r="E125" s="159" t="b">
        <v>1</v>
      </c>
      <c r="F125" s="83">
        <v>0.8514864120370476</v>
      </c>
      <c r="G125" s="92" t="b">
        <v>1</v>
      </c>
      <c r="H125" s="85" t="s">
        <v>1252</v>
      </c>
      <c r="I125" s="103" t="s">
        <v>108</v>
      </c>
      <c r="J125" s="84" t="s">
        <v>1219</v>
      </c>
      <c r="K125" s="88"/>
      <c r="L125" s="84"/>
      <c r="M125" s="81" t="str">
        <f>IF(B125&gt;1,VLOOKUP(B125,DB!$D$4:$F$800,3,0),"")</f>
        <v>AIRNESIA</v>
      </c>
      <c r="N125" s="96"/>
      <c r="O125" s="84" t="str">
        <f t="shared" si="8"/>
        <v/>
      </c>
      <c r="Q125" s="1" t="str">
        <f t="shared" si="2"/>
        <v/>
      </c>
      <c r="R125" s="1" t="str">
        <f t="shared" si="3"/>
        <v/>
      </c>
      <c r="S125" s="1" t="str">
        <f t="shared" si="4"/>
        <v/>
      </c>
      <c r="T125" s="1" t="str">
        <f t="shared" si="5"/>
        <v/>
      </c>
      <c r="U125" s="1" t="str">
        <f t="shared" si="6"/>
        <v/>
      </c>
    </row>
    <row r="126" ht="15.75" customHeight="1">
      <c r="A126" s="71">
        <v>109.0</v>
      </c>
      <c r="B126" s="71" t="s">
        <v>892</v>
      </c>
      <c r="C126" s="71" t="str">
        <f>IF(B126&gt;1,VLOOKUP(B126,DB!$D$4:$E$800,2,0),"")</f>
        <v>B 733</v>
      </c>
      <c r="D126" s="72">
        <v>0.8444048032397404</v>
      </c>
      <c r="E126" s="160" t="b">
        <v>1</v>
      </c>
      <c r="F126" s="73">
        <v>0.9084530787076801</v>
      </c>
      <c r="G126" s="94" t="b">
        <v>1</v>
      </c>
      <c r="H126" s="75" t="s">
        <v>1227</v>
      </c>
      <c r="I126" s="76" t="str">
        <f>IF(K126&gt;1,VLOOKUP(K126,DB!$A$4:$B$500,2,0),"")</f>
        <v>WIOO</v>
      </c>
      <c r="J126" s="77" t="str">
        <f>IF(L126&gt;1,VLOOKUP(L126,DB!$A$4:$B$500,2,0),"")</f>
        <v>WAAA</v>
      </c>
      <c r="K126" s="78" t="s">
        <v>432</v>
      </c>
      <c r="L126" s="74" t="s">
        <v>376</v>
      </c>
      <c r="M126" s="71" t="str">
        <f>IF(B126&gt;1,VLOOKUP(B126,DB!$D$4:$F$800,3,0),"")</f>
        <v>TRIGANA</v>
      </c>
      <c r="N126" s="13"/>
      <c r="O126" s="74" t="str">
        <f t="shared" si="8"/>
        <v/>
      </c>
      <c r="Q126" s="1" t="str">
        <f t="shared" si="2"/>
        <v/>
      </c>
      <c r="R126" s="1" t="str">
        <f t="shared" si="3"/>
        <v/>
      </c>
      <c r="S126" s="1" t="str">
        <f t="shared" si="4"/>
        <v/>
      </c>
      <c r="T126" s="1" t="str">
        <f t="shared" si="5"/>
        <v/>
      </c>
      <c r="U126" s="1" t="str">
        <f t="shared" si="6"/>
        <v/>
      </c>
    </row>
    <row r="127" ht="15.75" customHeight="1">
      <c r="A127" s="81">
        <v>110.0</v>
      </c>
      <c r="B127" s="81" t="s">
        <v>313</v>
      </c>
      <c r="C127" s="81" t="str">
        <f>IF(B127&gt;1,VLOOKUP(B127,DB!$D$4:$E$800,2,0),"")</f>
        <v>A 320</v>
      </c>
      <c r="D127" s="82">
        <v>0.846892604167806</v>
      </c>
      <c r="E127" s="159" t="b">
        <v>1</v>
      </c>
      <c r="F127" s="83"/>
      <c r="G127" s="92" t="b">
        <v>0</v>
      </c>
      <c r="H127" s="85" t="s">
        <v>1229</v>
      </c>
      <c r="I127" s="86" t="str">
        <f>IF(K127&gt;1,VLOOKUP(K127,DB!$A$4:$B$500,2,0),"")</f>
        <v>WADD</v>
      </c>
      <c r="J127" s="87" t="str">
        <f>IF(L127&gt;1,VLOOKUP(L127,DB!$A$4:$B$500,2,0),"")</f>
        <v/>
      </c>
      <c r="K127" s="88" t="s">
        <v>225</v>
      </c>
      <c r="L127" s="84"/>
      <c r="M127" s="81" t="str">
        <f>IF(B127&gt;1,VLOOKUP(B127,DB!$D$4:$F$800,3,0),"")</f>
        <v>BATIK AIR</v>
      </c>
      <c r="N127" s="96"/>
      <c r="O127" s="84" t="str">
        <f t="shared" si="8"/>
        <v>RON</v>
      </c>
      <c r="Q127" s="1" t="str">
        <f t="shared" si="2"/>
        <v>A1</v>
      </c>
      <c r="R127" s="1" t="str">
        <f t="shared" si="3"/>
        <v>RON</v>
      </c>
      <c r="S127" s="1" t="str">
        <f t="shared" si="4"/>
        <v>A 320</v>
      </c>
      <c r="T127" s="1" t="str">
        <f t="shared" si="5"/>
        <v>PK-LUU</v>
      </c>
      <c r="U127" s="1" t="str">
        <f t="shared" si="6"/>
        <v>BATIK AIR</v>
      </c>
    </row>
    <row r="128" ht="15.75" customHeight="1">
      <c r="A128" s="71">
        <v>111.0</v>
      </c>
      <c r="B128" s="71" t="s">
        <v>383</v>
      </c>
      <c r="C128" s="71" t="str">
        <f>IF(B128&gt;1,VLOOKUP(B128,DB!$D$4:$E$800,2,0),"")</f>
        <v>A 320</v>
      </c>
      <c r="D128" s="72">
        <v>0.8542238310183166</v>
      </c>
      <c r="E128" s="160" t="b">
        <v>1</v>
      </c>
      <c r="F128" s="73"/>
      <c r="G128" s="94" t="b">
        <v>0</v>
      </c>
      <c r="H128" s="75" t="s">
        <v>1225</v>
      </c>
      <c r="I128" s="76" t="str">
        <f>IF(K128&gt;1,VLOOKUP(K128,DB!$A$4:$B$500,2,0),"")</f>
        <v>WARR</v>
      </c>
      <c r="J128" s="77" t="str">
        <f>IF(L128&gt;1,VLOOKUP(L128,DB!$A$4:$B$500,2,0),"")</f>
        <v/>
      </c>
      <c r="K128" s="78" t="s">
        <v>565</v>
      </c>
      <c r="L128" s="74"/>
      <c r="M128" s="71" t="str">
        <f>IF(B128&gt;1,VLOOKUP(B128,DB!$D$4:$F$800,3,0),"")</f>
        <v>CITILINK</v>
      </c>
      <c r="N128" s="13"/>
      <c r="O128" s="74" t="str">
        <f t="shared" si="8"/>
        <v>RON</v>
      </c>
      <c r="Q128" s="1" t="str">
        <f t="shared" si="2"/>
        <v>A3</v>
      </c>
      <c r="R128" s="1" t="str">
        <f t="shared" si="3"/>
        <v>RON</v>
      </c>
      <c r="S128" s="1" t="str">
        <f t="shared" si="4"/>
        <v>A 320</v>
      </c>
      <c r="T128" s="1" t="str">
        <f t="shared" si="5"/>
        <v>PK-GLS</v>
      </c>
      <c r="U128" s="1" t="str">
        <f t="shared" si="6"/>
        <v>CITILINK</v>
      </c>
    </row>
    <row r="129" ht="15.75" customHeight="1">
      <c r="A129" s="81">
        <v>112.0</v>
      </c>
      <c r="B129" s="81" t="s">
        <v>292</v>
      </c>
      <c r="C129" s="81" t="str">
        <f>IF(B129&gt;1,VLOOKUP(B129,DB!$D$4:$E$800,2,0),"")</f>
        <v>A 320</v>
      </c>
      <c r="D129" s="82">
        <v>0.8472222222222222</v>
      </c>
      <c r="E129" s="159" t="b">
        <v>1</v>
      </c>
      <c r="F129" s="83"/>
      <c r="G129" s="92" t="b">
        <v>0</v>
      </c>
      <c r="H129" s="85" t="s">
        <v>1232</v>
      </c>
      <c r="I129" s="103" t="s">
        <v>1251</v>
      </c>
      <c r="J129" s="87" t="str">
        <f>IF(L129&gt;1,VLOOKUP(L129,DB!$A$4:$B$500,2,0),"")</f>
        <v/>
      </c>
      <c r="K129" s="88"/>
      <c r="L129" s="84"/>
      <c r="M129" s="81" t="str">
        <f>IF(B129&gt;1,VLOOKUP(B129,DB!$D$4:$F$800,3,0),"")</f>
        <v>BATIK AIR</v>
      </c>
      <c r="N129" s="96"/>
      <c r="O129" s="84" t="str">
        <f t="shared" si="8"/>
        <v>RON</v>
      </c>
      <c r="Q129" s="1" t="str">
        <f t="shared" si="2"/>
        <v>B5</v>
      </c>
      <c r="R129" s="1" t="str">
        <f t="shared" si="3"/>
        <v>RON</v>
      </c>
      <c r="S129" s="1" t="str">
        <f t="shared" si="4"/>
        <v>A 320</v>
      </c>
      <c r="T129" s="1" t="str">
        <f t="shared" si="5"/>
        <v>PK-LUK</v>
      </c>
      <c r="U129" s="1" t="str">
        <f t="shared" si="6"/>
        <v>BATIK AIR</v>
      </c>
    </row>
    <row r="130" ht="15.75" customHeight="1">
      <c r="A130" s="71">
        <v>113.0</v>
      </c>
      <c r="B130" s="71" t="s">
        <v>34</v>
      </c>
      <c r="C130" s="71" t="str">
        <f>IF(B130&gt;1,VLOOKUP(B130,DB!$D$4:$E$800,2,0),"")</f>
        <v>B 733</v>
      </c>
      <c r="D130" s="72">
        <v>0.8583333333333333</v>
      </c>
      <c r="E130" s="160" t="b">
        <v>1</v>
      </c>
      <c r="F130" s="73"/>
      <c r="G130" s="94" t="b">
        <v>0</v>
      </c>
      <c r="H130" s="75" t="s">
        <v>1219</v>
      </c>
      <c r="I130" s="112" t="s">
        <v>1252</v>
      </c>
      <c r="J130" s="77" t="str">
        <f>IF(L130&gt;1,VLOOKUP(L130,DB!$A$4:$B$500,2,0),"")</f>
        <v/>
      </c>
      <c r="K130" s="78"/>
      <c r="L130" s="74"/>
      <c r="M130" s="71" t="str">
        <f>IF(B130&gt;1,VLOOKUP(B130,DB!$D$4:$F$800,3,0),"")</f>
        <v>AIRNESIA</v>
      </c>
      <c r="N130" s="79"/>
      <c r="O130" s="74" t="str">
        <f t="shared" si="8"/>
        <v>RON</v>
      </c>
      <c r="Q130" s="1" t="str">
        <f t="shared" si="2"/>
        <v>SA02</v>
      </c>
      <c r="R130" s="1" t="str">
        <f t="shared" si="3"/>
        <v>RON</v>
      </c>
      <c r="S130" s="1" t="str">
        <f t="shared" si="4"/>
        <v>B 733</v>
      </c>
      <c r="T130" s="1" t="str">
        <f t="shared" si="5"/>
        <v>PK-NMI</v>
      </c>
      <c r="U130" s="1" t="str">
        <f t="shared" si="6"/>
        <v>AIRNESIA</v>
      </c>
    </row>
    <row r="131" ht="15.75" customHeight="1">
      <c r="A131" s="81">
        <v>114.0</v>
      </c>
      <c r="B131" s="81" t="s">
        <v>893</v>
      </c>
      <c r="C131" s="81" t="str">
        <f>IF(B131&gt;1,VLOOKUP(B131,DB!$D$4:$E$800,2,0),"")</f>
        <v>G VI</v>
      </c>
      <c r="D131" s="82">
        <v>0.8597222222222223</v>
      </c>
      <c r="E131" s="159" t="b">
        <v>1</v>
      </c>
      <c r="F131" s="83"/>
      <c r="G131" s="92" t="b">
        <v>0</v>
      </c>
      <c r="H131" s="85" t="s">
        <v>1220</v>
      </c>
      <c r="I131" s="103" t="s">
        <v>1249</v>
      </c>
      <c r="J131" s="87" t="str">
        <f>IF(L131&gt;1,VLOOKUP(L131,DB!$A$4:$B$500,2,0),"")</f>
        <v/>
      </c>
      <c r="K131" s="88"/>
      <c r="L131" s="84"/>
      <c r="M131" s="81" t="s">
        <v>1211</v>
      </c>
      <c r="N131" s="96"/>
      <c r="O131" s="84" t="str">
        <f t="shared" si="8"/>
        <v>RON</v>
      </c>
      <c r="Q131" s="1" t="str">
        <f t="shared" si="2"/>
        <v>SA03</v>
      </c>
      <c r="R131" s="1" t="str">
        <f t="shared" si="3"/>
        <v>RON</v>
      </c>
      <c r="S131" s="1" t="str">
        <f t="shared" si="4"/>
        <v>G VI</v>
      </c>
      <c r="T131" s="1" t="str">
        <f t="shared" si="5"/>
        <v>T7-X14</v>
      </c>
      <c r="U131" s="1" t="str">
        <f t="shared" si="6"/>
        <v>AFM</v>
      </c>
    </row>
    <row r="132" ht="15.75" customHeight="1">
      <c r="A132" s="71">
        <v>115.0</v>
      </c>
      <c r="B132" s="71" t="s">
        <v>743</v>
      </c>
      <c r="C132" s="71" t="str">
        <f>IF(B132&gt;1,VLOOKUP(B132,DB!$D$4:$E$800,2,0),"")</f>
        <v>B 733</v>
      </c>
      <c r="D132" s="72">
        <v>0.8618055555555556</v>
      </c>
      <c r="E132" s="160" t="b">
        <v>1</v>
      </c>
      <c r="F132" s="73"/>
      <c r="G132" s="94" t="b">
        <v>0</v>
      </c>
      <c r="H132" s="75" t="s">
        <v>1252</v>
      </c>
      <c r="I132" s="112" t="s">
        <v>358</v>
      </c>
      <c r="J132" s="77" t="str">
        <f>IF(L132&gt;1,VLOOKUP(L132,DB!$A$4:$B$500,2,0),"")</f>
        <v/>
      </c>
      <c r="K132" s="78"/>
      <c r="L132" s="74"/>
      <c r="M132" s="71" t="str">
        <f>IF(B132&gt;1,VLOOKUP(B132,DB!$D$4:$F$800,3,0),"")</f>
        <v>JAYAWIJAYA</v>
      </c>
      <c r="N132" s="13"/>
      <c r="O132" s="74" t="str">
        <f t="shared" si="8"/>
        <v>RON</v>
      </c>
      <c r="Q132" s="1" t="str">
        <f t="shared" si="2"/>
        <v>B11</v>
      </c>
      <c r="R132" s="1" t="str">
        <f t="shared" si="3"/>
        <v>RON</v>
      </c>
      <c r="S132" s="1" t="str">
        <f t="shared" si="4"/>
        <v>B 733</v>
      </c>
      <c r="T132" s="1" t="str">
        <f t="shared" si="5"/>
        <v>PK-JRB</v>
      </c>
      <c r="U132" s="1" t="str">
        <f t="shared" si="6"/>
        <v>JAYAWIJAYA</v>
      </c>
    </row>
    <row r="133" ht="15.75" customHeight="1">
      <c r="A133" s="81">
        <v>116.0</v>
      </c>
      <c r="B133" s="81" t="s">
        <v>763</v>
      </c>
      <c r="C133" s="81" t="str">
        <f>IF(B133&gt;1,VLOOKUP(B133,DB!$D$4:$E$800,2,0),"")</f>
        <v>ATR 72</v>
      </c>
      <c r="D133" s="82">
        <v>0.8798611111111111</v>
      </c>
      <c r="E133" s="159" t="b">
        <v>1</v>
      </c>
      <c r="F133" s="83"/>
      <c r="G133" s="92" t="b">
        <v>0</v>
      </c>
      <c r="H133" s="85" t="s">
        <v>1216</v>
      </c>
      <c r="I133" s="103" t="s">
        <v>1242</v>
      </c>
      <c r="J133" s="87" t="str">
        <f>IF(L133&gt;1,VLOOKUP(L133,DB!$A$4:$B$500,2,0),"")</f>
        <v/>
      </c>
      <c r="K133" s="88"/>
      <c r="L133" s="84"/>
      <c r="M133" s="81" t="str">
        <f>IF(B133&gt;1,VLOOKUP(B133,DB!$D$4:$F$800,3,0),"")</f>
        <v>PELITA</v>
      </c>
      <c r="N133" s="96"/>
      <c r="O133" s="84" t="str">
        <f t="shared" si="8"/>
        <v>RON</v>
      </c>
      <c r="Q133" s="1" t="str">
        <f t="shared" si="2"/>
        <v>B3</v>
      </c>
      <c r="R133" s="1" t="str">
        <f t="shared" si="3"/>
        <v>RON</v>
      </c>
      <c r="S133" s="1" t="str">
        <f t="shared" si="4"/>
        <v>ATR 72</v>
      </c>
      <c r="T133" s="1" t="str">
        <f t="shared" si="5"/>
        <v>PK-PAH</v>
      </c>
      <c r="U133" s="1" t="str">
        <f t="shared" si="6"/>
        <v>PELITA</v>
      </c>
    </row>
    <row r="134" ht="15.75" customHeight="1">
      <c r="A134" s="90">
        <v>117.0</v>
      </c>
      <c r="B134" s="90" t="s">
        <v>326</v>
      </c>
      <c r="C134" s="71" t="str">
        <f>IF(B134&gt;1,VLOOKUP(B134,DB!$D$4:$E$800,2,0),"")</f>
        <v>A 320</v>
      </c>
      <c r="D134" s="117">
        <v>0.9041666666666667</v>
      </c>
      <c r="E134" s="215" t="b">
        <v>1</v>
      </c>
      <c r="F134" s="119">
        <v>0.9295108680526027</v>
      </c>
      <c r="G134" s="120" t="b">
        <v>1</v>
      </c>
      <c r="H134" s="121" t="s">
        <v>1247</v>
      </c>
      <c r="I134" s="76" t="str">
        <f>IF(K134&gt;1,VLOOKUP(K134,DB!$A$4:$B$500,2,0),"")</f>
        <v>WARR</v>
      </c>
      <c r="J134" s="74" t="s">
        <v>1228</v>
      </c>
      <c r="K134" s="122" t="s">
        <v>253</v>
      </c>
      <c r="L134" s="123"/>
      <c r="M134" s="71" t="str">
        <f>IF(B134&gt;1,VLOOKUP(B134,DB!$D$4:$F$800,3,0),"")</f>
        <v>BATIK AIR</v>
      </c>
      <c r="N134" s="124"/>
      <c r="O134" s="123" t="str">
        <f t="shared" si="8"/>
        <v/>
      </c>
      <c r="Q134" s="1" t="str">
        <f t="shared" si="2"/>
        <v/>
      </c>
      <c r="R134" s="1" t="str">
        <f t="shared" si="3"/>
        <v/>
      </c>
      <c r="S134" s="1" t="str">
        <f t="shared" si="4"/>
        <v/>
      </c>
      <c r="T134" s="1" t="str">
        <f t="shared" si="5"/>
        <v/>
      </c>
      <c r="U134" s="1" t="str">
        <f t="shared" si="6"/>
        <v/>
      </c>
    </row>
    <row r="135" ht="15.75" customHeight="1">
      <c r="A135" s="81">
        <v>118.0</v>
      </c>
      <c r="B135" s="81" t="s">
        <v>652</v>
      </c>
      <c r="C135" s="81" t="str">
        <f>IF(B135&gt;1,VLOOKUP(B135,DB!$D$4:$E$800,2,0),"")</f>
        <v>B 738</v>
      </c>
      <c r="D135" s="82">
        <v>0.9236111111111112</v>
      </c>
      <c r="E135" s="159" t="b">
        <v>1</v>
      </c>
      <c r="F135" s="83"/>
      <c r="G135" s="92" t="b">
        <v>0</v>
      </c>
      <c r="H135" s="85" t="s">
        <v>1248</v>
      </c>
      <c r="I135" s="86" t="str">
        <f>IF(K135&gt;1,VLOOKUP(K135,DB!$A$4:$B$500,2,0),"")</f>
        <v>WARR</v>
      </c>
      <c r="J135" s="87" t="str">
        <f>IF(L135&gt;1,VLOOKUP(L135,DB!$A$4:$B$500,2,0),"")</f>
        <v/>
      </c>
      <c r="K135" s="88" t="s">
        <v>678</v>
      </c>
      <c r="L135" s="84"/>
      <c r="M135" s="81" t="str">
        <f>IF(B135&gt;1,VLOOKUP(B135,DB!$D$4:$F$800,3,0),"")</f>
        <v>GARUDA</v>
      </c>
      <c r="N135" s="96"/>
      <c r="O135" s="84" t="str">
        <f t="shared" si="8"/>
        <v>RON</v>
      </c>
      <c r="Q135" s="1" t="str">
        <f t="shared" si="2"/>
        <v>B2</v>
      </c>
      <c r="R135" s="1" t="str">
        <f t="shared" si="3"/>
        <v>RON</v>
      </c>
      <c r="S135" s="1" t="str">
        <f t="shared" si="4"/>
        <v>B 738</v>
      </c>
      <c r="T135" s="1" t="str">
        <f t="shared" si="5"/>
        <v>PK-GNF</v>
      </c>
      <c r="U135" s="1" t="str">
        <f t="shared" si="6"/>
        <v>GARUDA</v>
      </c>
    </row>
    <row r="136" ht="15.75" customHeight="1">
      <c r="A136" s="90">
        <v>119.0</v>
      </c>
      <c r="B136" s="90" t="s">
        <v>80</v>
      </c>
      <c r="C136" s="71" t="str">
        <f>IF(B136&gt;1,VLOOKUP(B136,DB!$D$4:$E$800,2,0),"")</f>
        <v>A 320</v>
      </c>
      <c r="D136" s="117">
        <v>0.8965277777777778</v>
      </c>
      <c r="E136" s="215" t="b">
        <v>1</v>
      </c>
      <c r="F136" s="119"/>
      <c r="G136" s="120" t="b">
        <v>0</v>
      </c>
      <c r="H136" s="121" t="s">
        <v>1226</v>
      </c>
      <c r="I136" s="112" t="s">
        <v>1253</v>
      </c>
      <c r="J136" s="77" t="str">
        <f>IF(L136&gt;1,VLOOKUP(L136,DB!$A$4:$B$500,2,0),"")</f>
        <v/>
      </c>
      <c r="K136" s="122"/>
      <c r="L136" s="123"/>
      <c r="M136" s="71" t="str">
        <f>IF(B136&gt;1,VLOOKUP(B136,DB!$D$4:$F$800,3,0),"")</f>
        <v>BATIK AIR</v>
      </c>
      <c r="N136" s="124"/>
      <c r="O136" s="123" t="str">
        <f t="shared" si="8"/>
        <v>RON</v>
      </c>
      <c r="Q136" s="1" t="str">
        <f t="shared" si="2"/>
        <v>SA06</v>
      </c>
      <c r="R136" s="1" t="str">
        <f t="shared" si="3"/>
        <v>RON</v>
      </c>
      <c r="S136" s="1" t="str">
        <f t="shared" si="4"/>
        <v>A 320</v>
      </c>
      <c r="T136" s="1" t="str">
        <f t="shared" si="5"/>
        <v>PK-BKP</v>
      </c>
      <c r="U136" s="1" t="str">
        <f t="shared" si="6"/>
        <v>BATIK AIR</v>
      </c>
    </row>
    <row r="137" ht="15.75" customHeight="1">
      <c r="A137" s="81">
        <v>120.0</v>
      </c>
      <c r="B137" s="81" t="s">
        <v>326</v>
      </c>
      <c r="C137" s="81" t="str">
        <f>IF(B137&gt;1,VLOOKUP(B137,DB!$D$4:$E$800,2,0),"")</f>
        <v>A 320</v>
      </c>
      <c r="D137" s="82">
        <v>0.9361111111111111</v>
      </c>
      <c r="E137" s="159" t="b">
        <v>1</v>
      </c>
      <c r="F137" s="83"/>
      <c r="G137" s="92" t="b">
        <v>0</v>
      </c>
      <c r="H137" s="85" t="s">
        <v>1228</v>
      </c>
      <c r="I137" s="103" t="s">
        <v>1247</v>
      </c>
      <c r="J137" s="87" t="str">
        <f>IF(L137&gt;1,VLOOKUP(L137,DB!$A$4:$B$500,2,0),"")</f>
        <v/>
      </c>
      <c r="K137" s="88"/>
      <c r="L137" s="84"/>
      <c r="M137" s="81" t="str">
        <f>IF(B137&gt;1,VLOOKUP(B137,DB!$D$4:$F$800,3,0),"")</f>
        <v>BATIK AIR</v>
      </c>
      <c r="N137" s="96"/>
      <c r="O137" s="84" t="str">
        <f t="shared" si="8"/>
        <v>RON</v>
      </c>
      <c r="Q137" s="1" t="str">
        <f t="shared" si="2"/>
        <v>SA07</v>
      </c>
      <c r="R137" s="1" t="str">
        <f t="shared" si="3"/>
        <v>RON</v>
      </c>
      <c r="S137" s="1" t="str">
        <f t="shared" si="4"/>
        <v>A 320</v>
      </c>
      <c r="T137" s="1" t="str">
        <f t="shared" si="5"/>
        <v>PK-LZH</v>
      </c>
      <c r="U137" s="1" t="str">
        <f t="shared" si="6"/>
        <v>BATIK AIR</v>
      </c>
    </row>
    <row r="138" ht="15.75" customHeight="1">
      <c r="A138" s="90">
        <v>121.0</v>
      </c>
      <c r="B138" s="90" t="s">
        <v>750</v>
      </c>
      <c r="C138" s="71" t="str">
        <f>IF(B138&gt;1,VLOOKUP(B138,DB!$D$4:$E$800,2,0),"")</f>
        <v>EMB 135</v>
      </c>
      <c r="D138" s="117">
        <v>0.6666666666666666</v>
      </c>
      <c r="E138" s="118" t="b">
        <v>0</v>
      </c>
      <c r="F138" s="119"/>
      <c r="G138" s="120" t="b">
        <v>0</v>
      </c>
      <c r="H138" s="121" t="s">
        <v>1234</v>
      </c>
      <c r="I138" s="112" t="s">
        <v>1218</v>
      </c>
      <c r="J138" s="77" t="str">
        <f>IF(L138&gt;1,VLOOKUP(L138,DB!$A$4:$B$500,2,0),"")</f>
        <v/>
      </c>
      <c r="K138" s="122"/>
      <c r="L138" s="123"/>
      <c r="M138" s="71" t="str">
        <f>IF(B138&gt;1,VLOOKUP(B138,DB!$D$4:$F$800,3,0),"")</f>
        <v>JETSET</v>
      </c>
      <c r="N138" s="124"/>
      <c r="O138" s="123" t="str">
        <f t="shared" si="8"/>
        <v>RON</v>
      </c>
      <c r="Q138" s="1" t="str">
        <f t="shared" si="2"/>
        <v>SA11</v>
      </c>
      <c r="R138" s="1" t="str">
        <f t="shared" si="3"/>
        <v>RON</v>
      </c>
      <c r="S138" s="1" t="str">
        <f t="shared" si="4"/>
        <v>EMB 135</v>
      </c>
      <c r="T138" s="1" t="str">
        <f t="shared" si="5"/>
        <v>PK-VCS</v>
      </c>
      <c r="U138" s="1" t="str">
        <f t="shared" si="6"/>
        <v>JETSET</v>
      </c>
    </row>
    <row r="139" ht="15.75" customHeight="1">
      <c r="A139" s="81">
        <v>122.0</v>
      </c>
      <c r="B139" s="81"/>
      <c r="C139" s="81" t="str">
        <f>IF(B139&gt;1,VLOOKUP(B139,DB!$D$4:$E$800,2,0),"")</f>
        <v/>
      </c>
      <c r="D139" s="82"/>
      <c r="E139" s="105" t="b">
        <v>0</v>
      </c>
      <c r="F139" s="83"/>
      <c r="G139" s="92" t="b">
        <v>0</v>
      </c>
      <c r="H139" s="85"/>
      <c r="I139" s="86" t="str">
        <f>IF(K139&gt;1,VLOOKUP(K139,DB!$A$4:$B$500,2,0),"")</f>
        <v/>
      </c>
      <c r="J139" s="87" t="str">
        <f>IF(L139&gt;1,VLOOKUP(L139,DB!$A$4:$B$500,2,0),"")</f>
        <v/>
      </c>
      <c r="K139" s="88"/>
      <c r="L139" s="84"/>
      <c r="M139" s="81" t="str">
        <f>IF(B139&gt;1,VLOOKUP(B139,DB!$D$4:$F$800,3,0),"")</f>
        <v/>
      </c>
      <c r="N139" s="96"/>
      <c r="O139" s="84" t="str">
        <f t="shared" si="8"/>
        <v>RON</v>
      </c>
      <c r="Q139" s="1" t="str">
        <f t="shared" si="2"/>
        <v/>
      </c>
      <c r="R139" s="1" t="str">
        <f t="shared" si="3"/>
        <v>RON</v>
      </c>
      <c r="S139" s="1" t="str">
        <f t="shared" si="4"/>
        <v/>
      </c>
      <c r="T139" s="1" t="str">
        <f t="shared" si="5"/>
        <v/>
      </c>
      <c r="U139" s="1" t="str">
        <f t="shared" si="6"/>
        <v/>
      </c>
    </row>
    <row r="140" ht="15.75" customHeight="1">
      <c r="A140" s="90">
        <v>123.0</v>
      </c>
      <c r="B140" s="90"/>
      <c r="C140" s="71" t="str">
        <f>IF(B140&gt;1,VLOOKUP(B140,DB!$D$4:$E$800,2,0),"")</f>
        <v/>
      </c>
      <c r="D140" s="117"/>
      <c r="E140" s="118" t="b">
        <v>0</v>
      </c>
      <c r="F140" s="119"/>
      <c r="G140" s="120" t="b">
        <v>0</v>
      </c>
      <c r="H140" s="121"/>
      <c r="I140" s="76" t="str">
        <f>IF(K140&gt;1,VLOOKUP(K140,DB!$A$4:$B$500,2,0),"")</f>
        <v/>
      </c>
      <c r="J140" s="77" t="str">
        <f>IF(L140&gt;1,VLOOKUP(L140,DB!$A$4:$B$500,2,0),"")</f>
        <v/>
      </c>
      <c r="K140" s="122"/>
      <c r="L140" s="123"/>
      <c r="M140" s="71" t="str">
        <f>IF(B140&gt;1,VLOOKUP(B140,DB!$D$4:$F$800,3,0),"")</f>
        <v/>
      </c>
      <c r="N140" s="124"/>
      <c r="O140" s="123" t="str">
        <f t="shared" si="8"/>
        <v>RON</v>
      </c>
      <c r="Q140" s="1" t="str">
        <f t="shared" si="2"/>
        <v/>
      </c>
      <c r="R140" s="1" t="str">
        <f t="shared" si="3"/>
        <v>RON</v>
      </c>
      <c r="S140" s="1" t="str">
        <f t="shared" si="4"/>
        <v/>
      </c>
      <c r="T140" s="1" t="str">
        <f t="shared" si="5"/>
        <v/>
      </c>
      <c r="U140" s="1" t="str">
        <f t="shared" si="6"/>
        <v/>
      </c>
    </row>
    <row r="141" ht="15.75" customHeight="1">
      <c r="A141" s="81">
        <v>124.0</v>
      </c>
      <c r="B141" s="81"/>
      <c r="C141" s="81" t="str">
        <f>IF(B141&gt;1,VLOOKUP(B141,DB!$D$4:$E$800,2,0),"")</f>
        <v/>
      </c>
      <c r="D141" s="82"/>
      <c r="E141" s="105" t="b">
        <v>0</v>
      </c>
      <c r="F141" s="83"/>
      <c r="G141" s="92" t="b">
        <v>0</v>
      </c>
      <c r="H141" s="85"/>
      <c r="I141" s="86" t="str">
        <f>IF(K141&gt;1,VLOOKUP(K141,DB!$A$4:$B$500,2,0),"")</f>
        <v/>
      </c>
      <c r="J141" s="87" t="str">
        <f>IF(L141&gt;1,VLOOKUP(L141,DB!$A$4:$B$500,2,0),"")</f>
        <v/>
      </c>
      <c r="K141" s="88"/>
      <c r="L141" s="84"/>
      <c r="M141" s="81" t="str">
        <f>IF(B141&gt;1,VLOOKUP(B141,DB!$D$4:$F$800,3,0),"")</f>
        <v/>
      </c>
      <c r="N141" s="96"/>
      <c r="O141" s="84" t="str">
        <f t="shared" si="8"/>
        <v>RON</v>
      </c>
      <c r="Q141" s="1" t="str">
        <f t="shared" si="2"/>
        <v/>
      </c>
      <c r="R141" s="1" t="str">
        <f t="shared" si="3"/>
        <v>RON</v>
      </c>
      <c r="S141" s="1" t="str">
        <f t="shared" si="4"/>
        <v/>
      </c>
      <c r="T141" s="1" t="str">
        <f t="shared" si="5"/>
        <v/>
      </c>
      <c r="U141" s="1" t="str">
        <f t="shared" si="6"/>
        <v/>
      </c>
    </row>
    <row r="142" ht="15.75" customHeight="1">
      <c r="A142" s="90">
        <v>125.0</v>
      </c>
      <c r="B142" s="90"/>
      <c r="C142" s="71" t="str">
        <f>IF(B142&gt;1,VLOOKUP(B142,DB!$D$4:$E$800,2,0),"")</f>
        <v/>
      </c>
      <c r="D142" s="117"/>
      <c r="E142" s="118" t="b">
        <v>0</v>
      </c>
      <c r="F142" s="119"/>
      <c r="G142" s="120" t="b">
        <v>0</v>
      </c>
      <c r="H142" s="121"/>
      <c r="I142" s="76" t="str">
        <f>IF(K142&gt;1,VLOOKUP(K142,DB!$A$4:$B$500,2,0),"")</f>
        <v/>
      </c>
      <c r="J142" s="77" t="str">
        <f>IF(L142&gt;1,VLOOKUP(L142,DB!$A$4:$B$500,2,0),"")</f>
        <v/>
      </c>
      <c r="K142" s="122"/>
      <c r="L142" s="123"/>
      <c r="M142" s="71" t="str">
        <f>IF(B142&gt;1,VLOOKUP(B142,DB!$D$4:$F$800,3,0),"")</f>
        <v/>
      </c>
      <c r="N142" s="124"/>
      <c r="O142" s="123" t="str">
        <f t="shared" si="8"/>
        <v>RON</v>
      </c>
      <c r="Q142" s="1" t="str">
        <f t="shared" si="2"/>
        <v/>
      </c>
      <c r="R142" s="1" t="str">
        <f t="shared" si="3"/>
        <v>RON</v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81">
        <v>126.0</v>
      </c>
      <c r="B143" s="81"/>
      <c r="C143" s="81" t="str">
        <f>IF(B143&gt;1,VLOOKUP(B143,DB!$D$4:$E$800,2,0),"")</f>
        <v/>
      </c>
      <c r="D143" s="82"/>
      <c r="E143" s="105" t="b">
        <v>0</v>
      </c>
      <c r="F143" s="83"/>
      <c r="G143" s="92" t="b">
        <v>0</v>
      </c>
      <c r="H143" s="85"/>
      <c r="I143" s="86" t="str">
        <f>IF(K143&gt;1,VLOOKUP(K143,DB!$A$4:$B$500,2,0),"")</f>
        <v/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/>
      </c>
      <c r="N143" s="96"/>
      <c r="O143" s="84" t="str">
        <f t="shared" si="8"/>
        <v>RON</v>
      </c>
      <c r="Q143" s="1" t="str">
        <f t="shared" si="2"/>
        <v/>
      </c>
      <c r="R143" s="1" t="str">
        <f t="shared" si="3"/>
        <v>RON</v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90">
        <v>127.0</v>
      </c>
      <c r="B144" s="90"/>
      <c r="C144" s="71" t="str">
        <f>IF(B144&gt;1,VLOOKUP(B144,DB!$D$4:$E$800,2,0),"")</f>
        <v/>
      </c>
      <c r="D144" s="117"/>
      <c r="E144" s="118" t="b">
        <v>0</v>
      </c>
      <c r="F144" s="119"/>
      <c r="G144" s="120" t="b">
        <v>0</v>
      </c>
      <c r="H144" s="121"/>
      <c r="I144" s="76" t="str">
        <f>IF(K144&gt;1,VLOOKUP(K144,DB!$A$4:$B$500,2,0),"")</f>
        <v/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/>
      </c>
      <c r="N144" s="124"/>
      <c r="O144" s="123" t="str">
        <f t="shared" si="8"/>
        <v>RON</v>
      </c>
      <c r="Q144" s="1" t="str">
        <f t="shared" si="2"/>
        <v/>
      </c>
      <c r="R144" s="1" t="str">
        <f t="shared" si="3"/>
        <v>RON</v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81">
        <v>128.0</v>
      </c>
      <c r="B145" s="81"/>
      <c r="C145" s="81" t="str">
        <f>IF(B145&gt;1,VLOOKUP(B145,DB!$D$4:$E$800,2,0),"")</f>
        <v/>
      </c>
      <c r="D145" s="82"/>
      <c r="E145" s="105" t="b">
        <v>0</v>
      </c>
      <c r="F145" s="83"/>
      <c r="G145" s="92" t="b">
        <v>0</v>
      </c>
      <c r="H145" s="85"/>
      <c r="I145" s="86" t="str">
        <f>IF(K145&gt;1,VLOOKUP(K145,DB!$A$4:$B$500,2,0),"")</f>
        <v/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/>
      </c>
      <c r="N145" s="96"/>
      <c r="O145" s="84" t="str">
        <f t="shared" si="8"/>
        <v>RON</v>
      </c>
      <c r="Q145" s="1" t="str">
        <f t="shared" si="2"/>
        <v/>
      </c>
      <c r="R145" s="1" t="str">
        <f t="shared" si="3"/>
        <v>RON</v>
      </c>
      <c r="S145" s="1" t="str">
        <f t="shared" si="4"/>
        <v/>
      </c>
      <c r="T145" s="1" t="str">
        <f t="shared" si="5"/>
        <v/>
      </c>
      <c r="U145" s="1" t="str">
        <f t="shared" si="6"/>
        <v/>
      </c>
    </row>
    <row r="146" ht="15.75" customHeight="1">
      <c r="A146" s="90">
        <v>129.0</v>
      </c>
      <c r="B146" s="90"/>
      <c r="C146" s="71" t="str">
        <f>IF(B146&gt;1,VLOOKUP(B146,DB!$D$4:$E$800,2,0),"")</f>
        <v/>
      </c>
      <c r="D146" s="117"/>
      <c r="E146" s="118" t="b">
        <v>0</v>
      </c>
      <c r="F146" s="119"/>
      <c r="G146" s="120" t="b">
        <v>0</v>
      </c>
      <c r="H146" s="121"/>
      <c r="I146" s="76" t="str">
        <f>IF(K146&gt;1,VLOOKUP(K146,DB!$A$4:$B$500,2,0),"")</f>
        <v/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/>
      </c>
      <c r="N146" s="124"/>
      <c r="O146" s="123" t="str">
        <f t="shared" si="8"/>
        <v>RON</v>
      </c>
      <c r="Q146" s="1" t="str">
        <f t="shared" si="2"/>
        <v/>
      </c>
      <c r="R146" s="1" t="str">
        <f t="shared" si="3"/>
        <v>RON</v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81">
        <v>130.0</v>
      </c>
      <c r="B147" s="81"/>
      <c r="C147" s="81" t="str">
        <f>IF(B147&gt;1,VLOOKUP(B147,DB!$D$4:$E$800,2,0),"")</f>
        <v/>
      </c>
      <c r="D147" s="82"/>
      <c r="E147" s="105" t="b">
        <v>0</v>
      </c>
      <c r="F147" s="83"/>
      <c r="G147" s="92" t="b">
        <v>0</v>
      </c>
      <c r="H147" s="85"/>
      <c r="I147" s="86" t="str">
        <f>IF(K147&gt;1,VLOOKUP(K147,DB!$A$4:$B$500,2,0),"")</f>
        <v/>
      </c>
      <c r="J147" s="87" t="str">
        <f>IF(L147&gt;1,VLOOKUP(L147,DB!$A$4:$B$500,2,0),"")</f>
        <v/>
      </c>
      <c r="K147" s="88"/>
      <c r="L147" s="84"/>
      <c r="M147" s="81" t="str">
        <f>IF(B147&gt;1,VLOOKUP(B147,DB!$D$4:$F$800,3,0),"")</f>
        <v/>
      </c>
      <c r="N147" s="96"/>
      <c r="O147" s="84" t="str">
        <f t="shared" si="8"/>
        <v>RON</v>
      </c>
      <c r="Q147" s="1" t="str">
        <f t="shared" si="2"/>
        <v/>
      </c>
      <c r="R147" s="1" t="str">
        <f t="shared" si="3"/>
        <v>RON</v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90">
        <v>131.0</v>
      </c>
      <c r="B148" s="90"/>
      <c r="C148" s="71" t="str">
        <f>IF(B148&gt;1,VLOOKUP(B148,DB!$D$4:$E$800,2,0),"")</f>
        <v/>
      </c>
      <c r="D148" s="117"/>
      <c r="E148" s="118" t="b">
        <v>0</v>
      </c>
      <c r="F148" s="119"/>
      <c r="G148" s="120" t="b">
        <v>0</v>
      </c>
      <c r="H148" s="121"/>
      <c r="I148" s="76" t="str">
        <f>IF(K148&gt;1,VLOOKUP(K148,DB!$A$4:$B$500,2,0),"")</f>
        <v/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/>
      </c>
      <c r="N148" s="124"/>
      <c r="O148" s="123" t="str">
        <f t="shared" si="8"/>
        <v>RON</v>
      </c>
      <c r="Q148" s="1" t="str">
        <f t="shared" si="2"/>
        <v/>
      </c>
      <c r="R148" s="1" t="str">
        <f t="shared" si="3"/>
        <v>RON</v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2"/>
      <c r="E149" s="105" t="b">
        <v>0</v>
      </c>
      <c r="F149" s="83"/>
      <c r="G149" s="92" t="b">
        <v>0</v>
      </c>
      <c r="H149" s="85"/>
      <c r="I149" s="86" t="str">
        <f>IF(K149&gt;1,VLOOKUP(K149,DB!$A$4:$B$500,2,0),"")</f>
        <v/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/>
      </c>
      <c r="N149" s="96"/>
      <c r="O149" s="84" t="str">
        <f t="shared" si="8"/>
        <v>RON</v>
      </c>
      <c r="Q149" s="1" t="str">
        <f t="shared" si="2"/>
        <v/>
      </c>
      <c r="R149" s="1" t="str">
        <f t="shared" si="3"/>
        <v>RON</v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117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8"/>
        <v>RON</v>
      </c>
      <c r="Q150" s="1" t="str">
        <f t="shared" si="2"/>
        <v/>
      </c>
      <c r="R150" s="1" t="str">
        <f t="shared" si="3"/>
        <v>RON</v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8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8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8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8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8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8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8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8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8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8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8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8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8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8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8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8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8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45854.0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1180</v>
      </c>
      <c r="D10" s="27"/>
      <c r="E10" s="26" t="s">
        <v>1181</v>
      </c>
      <c r="F10" s="28"/>
      <c r="G10" s="28"/>
      <c r="H10" s="27"/>
    </row>
    <row r="11" ht="15.75" customHeight="1">
      <c r="A11" s="25"/>
      <c r="B11" s="21"/>
      <c r="C11" s="29" t="s">
        <v>1182</v>
      </c>
      <c r="D11" s="30"/>
      <c r="E11" s="26" t="s">
        <v>1183</v>
      </c>
      <c r="F11" s="28"/>
      <c r="G11" s="28"/>
      <c r="H11" s="27"/>
    </row>
    <row r="12" ht="15.75" customHeight="1">
      <c r="A12" s="25"/>
      <c r="B12" s="21"/>
      <c r="C12" s="29" t="s">
        <v>1184</v>
      </c>
      <c r="D12" s="30"/>
      <c r="E12" s="29" t="s">
        <v>1463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">
        <v>773</v>
      </c>
      <c r="N18" s="79" t="s">
        <v>1201</v>
      </c>
      <c r="O18" s="74" t="str">
        <f t="shared" ref="O18:O138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">
        <v>538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">
        <v>874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">
        <v>874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">
        <v>874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">
        <v>737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">
        <v>835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">
        <v>835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">
        <v>835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963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1214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T7-FCN</v>
      </c>
      <c r="U27" s="1" t="str">
        <f t="shared" si="6"/>
        <v>KARISMA</v>
      </c>
    </row>
    <row r="28" ht="15.75" customHeight="1">
      <c r="A28" s="71">
        <v>11.0</v>
      </c>
      <c r="B28" s="71" t="s">
        <v>826</v>
      </c>
      <c r="C28" s="71" t="str">
        <f>IF(B28&gt;1,VLOOKUP(B28,DB!$D$4:$E$800,2,0),"")</f>
        <v>AVANTI</v>
      </c>
      <c r="D28" s="78" t="s">
        <v>7</v>
      </c>
      <c r="E28" s="73" t="b">
        <v>0</v>
      </c>
      <c r="F28" s="73">
        <v>0.2326388888888889</v>
      </c>
      <c r="G28" s="74" t="b">
        <v>1</v>
      </c>
      <c r="H28" s="75" t="s">
        <v>1212</v>
      </c>
      <c r="I28" s="76" t="str">
        <f>IF(K28&gt;1,VLOOKUP(K28,DB!$A$4:$B$500,2,0),"")</f>
        <v>EX RON</v>
      </c>
      <c r="J28" s="74" t="s">
        <v>1256</v>
      </c>
      <c r="K28" s="78" t="s">
        <v>7</v>
      </c>
      <c r="L28" s="74"/>
      <c r="M28" s="71" t="s">
        <v>822</v>
      </c>
      <c r="N28" s="79"/>
      <c r="O28" s="74" t="str">
        <f t="shared" si="1"/>
        <v/>
      </c>
      <c r="Q28" s="1" t="str">
        <f t="shared" si="2"/>
        <v/>
      </c>
      <c r="R28" s="1" t="str">
        <f t="shared" si="3"/>
        <v/>
      </c>
      <c r="S28" s="1" t="str">
        <f t="shared" si="4"/>
        <v/>
      </c>
      <c r="T28" s="1" t="str">
        <f t="shared" si="5"/>
        <v/>
      </c>
      <c r="U28" s="1" t="str">
        <f t="shared" si="6"/>
        <v/>
      </c>
    </row>
    <row r="29" ht="15.75" customHeight="1">
      <c r="A29" s="81">
        <v>12.0</v>
      </c>
      <c r="B29" s="81" t="s">
        <v>968</v>
      </c>
      <c r="C29" s="81" t="str">
        <f>IF(B29&gt;1,VLOOKUP(B29,DB!$D$4:$E$800,2,0),"")</f>
        <v>HK 850</v>
      </c>
      <c r="D29" s="88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">
        <v>1214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HK 850</v>
      </c>
      <c r="T29" s="1" t="str">
        <f t="shared" si="5"/>
        <v>T7-TUN</v>
      </c>
      <c r="U29" s="1" t="str">
        <f t="shared" si="6"/>
        <v>KARISMA</v>
      </c>
    </row>
    <row r="30" ht="15.75" customHeight="1">
      <c r="A30" s="71">
        <v>13.0</v>
      </c>
      <c r="B30" s="71" t="s">
        <v>1123</v>
      </c>
      <c r="C30" s="71" t="str">
        <f>IF(B30&gt;1,VLOOKUP(B30,DB!$D$4:$E$800,2,0),"")</f>
        <v>KING AIR</v>
      </c>
      <c r="D30" s="78" t="s">
        <v>7</v>
      </c>
      <c r="E30" s="73" t="b">
        <v>0</v>
      </c>
      <c r="F30" s="73"/>
      <c r="G30" s="74" t="b">
        <v>0</v>
      </c>
      <c r="H30" s="75" t="s">
        <v>1215</v>
      </c>
      <c r="I30" s="76" t="str">
        <f>IF(K30&gt;1,VLOOKUP(K30,DB!$A$4:$B$500,2,0),"")</f>
        <v/>
      </c>
      <c r="J30" s="77" t="str">
        <f>IF(L30&gt;1,VLOOKUP(L30,DB!$A$4:$B$500,2,0),"")</f>
        <v/>
      </c>
      <c r="K30" s="78"/>
      <c r="L30" s="74"/>
      <c r="M30" s="71" t="s">
        <v>1211</v>
      </c>
      <c r="N30" s="79"/>
      <c r="O30" s="74" t="str">
        <f t="shared" si="1"/>
        <v>RON</v>
      </c>
      <c r="Q30" s="1" t="str">
        <f t="shared" si="2"/>
        <v>NSA13</v>
      </c>
      <c r="R30" s="1" t="str">
        <f t="shared" si="3"/>
        <v>RON</v>
      </c>
      <c r="S30" s="1" t="str">
        <f t="shared" si="4"/>
        <v>KING AIR</v>
      </c>
      <c r="T30" s="1" t="str">
        <f t="shared" si="5"/>
        <v>T7-HNC</v>
      </c>
      <c r="U30" s="1" t="str">
        <f t="shared" si="6"/>
        <v>AFM</v>
      </c>
    </row>
    <row r="31" ht="15.75" customHeight="1">
      <c r="A31" s="81">
        <v>14.0</v>
      </c>
      <c r="B31" s="81" t="s">
        <v>741</v>
      </c>
      <c r="C31" s="81" t="str">
        <f>IF(B31&gt;1,VLOOKUP(B31,DB!$D$4:$E$800,2,0),"")</f>
        <v>ATR 42</v>
      </c>
      <c r="D31" s="88" t="s">
        <v>7</v>
      </c>
      <c r="E31" s="83" t="b">
        <v>0</v>
      </c>
      <c r="F31" s="83"/>
      <c r="G31" s="84" t="b">
        <v>0</v>
      </c>
      <c r="H31" s="85" t="s">
        <v>1217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">
        <v>740</v>
      </c>
      <c r="N31" s="89"/>
      <c r="O31" s="84" t="str">
        <f t="shared" si="1"/>
        <v>RON</v>
      </c>
      <c r="Q31" s="1" t="str">
        <f t="shared" si="2"/>
        <v>SA01</v>
      </c>
      <c r="R31" s="1" t="str">
        <f t="shared" si="3"/>
        <v>RON</v>
      </c>
      <c r="S31" s="1" t="str">
        <f t="shared" si="4"/>
        <v>ATR 42</v>
      </c>
      <c r="T31" s="1" t="str">
        <f t="shared" si="5"/>
        <v>PK-THT</v>
      </c>
      <c r="U31" s="1" t="str">
        <f t="shared" si="6"/>
        <v>IAT</v>
      </c>
    </row>
    <row r="32" ht="15.75" customHeight="1">
      <c r="A32" s="71">
        <v>15.0</v>
      </c>
      <c r="B32" s="71" t="s">
        <v>34</v>
      </c>
      <c r="C32" s="71" t="str">
        <f>IF(B32&gt;1,VLOOKUP(B32,DB!$D$4:$E$800,2,0),"")</f>
        <v>B 733</v>
      </c>
      <c r="D32" s="78" t="s">
        <v>7</v>
      </c>
      <c r="E32" s="73" t="b">
        <v>0</v>
      </c>
      <c r="F32" s="73">
        <v>0.38958333333333334</v>
      </c>
      <c r="G32" s="74" t="b">
        <v>1</v>
      </c>
      <c r="H32" s="75" t="s">
        <v>1219</v>
      </c>
      <c r="I32" s="76" t="str">
        <f>IF(K32&gt;1,VLOOKUP(K32,DB!$A$4:$B$500,2,0),"")</f>
        <v>EX RON</v>
      </c>
      <c r="J32" s="74" t="s">
        <v>1254</v>
      </c>
      <c r="K32" s="78" t="s">
        <v>7</v>
      </c>
      <c r="L32" s="74"/>
      <c r="M32" s="71" t="s">
        <v>31</v>
      </c>
      <c r="N32" s="79"/>
      <c r="O32" s="74" t="str">
        <f t="shared" si="1"/>
        <v/>
      </c>
      <c r="Q32" s="1" t="str">
        <f t="shared" si="2"/>
        <v/>
      </c>
      <c r="R32" s="1" t="str">
        <f t="shared" si="3"/>
        <v/>
      </c>
      <c r="S32" s="1" t="str">
        <f t="shared" si="4"/>
        <v/>
      </c>
      <c r="T32" s="1" t="str">
        <f t="shared" si="5"/>
        <v/>
      </c>
      <c r="U32" s="1" t="str">
        <f t="shared" si="6"/>
        <v/>
      </c>
    </row>
    <row r="33" ht="15.75" customHeight="1">
      <c r="A33" s="81">
        <v>16.0</v>
      </c>
      <c r="B33" s="81" t="s">
        <v>893</v>
      </c>
      <c r="C33" s="81" t="str">
        <f>IF(B33&gt;1,VLOOKUP(B33,DB!$D$4:$E$800,2,0),"")</f>
        <v>G VI</v>
      </c>
      <c r="D33" s="88" t="s">
        <v>7</v>
      </c>
      <c r="E33" s="83" t="b">
        <v>0</v>
      </c>
      <c r="F33" s="83">
        <v>0.6527777777777778</v>
      </c>
      <c r="G33" s="84" t="b">
        <v>1</v>
      </c>
      <c r="H33" s="85" t="s">
        <v>1220</v>
      </c>
      <c r="I33" s="86" t="str">
        <f>IF(K33&gt;1,VLOOKUP(K33,DB!$A$4:$B$500,2,0),"")</f>
        <v>EX RON</v>
      </c>
      <c r="J33" s="84" t="s">
        <v>1236</v>
      </c>
      <c r="K33" s="88" t="s">
        <v>7</v>
      </c>
      <c r="L33" s="84"/>
      <c r="M33" s="81" t="s">
        <v>1211</v>
      </c>
      <c r="N33" s="89"/>
      <c r="O33" s="84" t="str">
        <f t="shared" si="1"/>
        <v/>
      </c>
      <c r="Q33" s="1" t="str">
        <f t="shared" si="2"/>
        <v/>
      </c>
      <c r="R33" s="1" t="str">
        <f t="shared" si="3"/>
        <v/>
      </c>
      <c r="S33" s="1" t="str">
        <f t="shared" si="4"/>
        <v/>
      </c>
      <c r="T33" s="1" t="str">
        <f t="shared" si="5"/>
        <v/>
      </c>
      <c r="U33" s="1" t="str">
        <f t="shared" si="6"/>
        <v/>
      </c>
    </row>
    <row r="34" ht="15.75" customHeight="1">
      <c r="A34" s="71">
        <v>17.0</v>
      </c>
      <c r="B34" s="71" t="s">
        <v>915</v>
      </c>
      <c r="C34" s="71" t="str">
        <f>IF(B34&gt;1,VLOOKUP(B34,DB!$D$4:$E$800,2,0),"")</f>
        <v>GLEX</v>
      </c>
      <c r="D34" s="78" t="s">
        <v>7</v>
      </c>
      <c r="E34" s="73" t="b">
        <v>0</v>
      </c>
      <c r="F34" s="73"/>
      <c r="G34" s="74" t="b">
        <v>0</v>
      </c>
      <c r="H34" s="75" t="s">
        <v>1223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">
        <v>810</v>
      </c>
      <c r="N34" s="79"/>
      <c r="O34" s="74" t="str">
        <f t="shared" si="1"/>
        <v>RON</v>
      </c>
      <c r="Q34" s="1" t="str">
        <f t="shared" si="2"/>
        <v>SA04</v>
      </c>
      <c r="R34" s="1" t="str">
        <f t="shared" si="3"/>
        <v>RON</v>
      </c>
      <c r="S34" s="1" t="str">
        <f t="shared" si="4"/>
        <v>GLEX</v>
      </c>
      <c r="T34" s="1" t="str">
        <f t="shared" si="5"/>
        <v>N-11UB</v>
      </c>
      <c r="U34" s="1" t="str">
        <f t="shared" si="6"/>
        <v>PTN</v>
      </c>
    </row>
    <row r="35" ht="15.75" customHeight="1">
      <c r="A35" s="81">
        <v>18.0</v>
      </c>
      <c r="B35" s="81" t="s">
        <v>967</v>
      </c>
      <c r="C35" s="81" t="str">
        <f>IF(B35&gt;1,VLOOKUP(B35,DB!$D$4:$E$800,2,0),"")</f>
        <v>EMB 135</v>
      </c>
      <c r="D35" s="88" t="s">
        <v>7</v>
      </c>
      <c r="E35" s="83" t="b">
        <v>0</v>
      </c>
      <c r="F35" s="83">
        <v>0.625</v>
      </c>
      <c r="G35" s="84" t="b">
        <v>1</v>
      </c>
      <c r="H35" s="85" t="s">
        <v>1224</v>
      </c>
      <c r="I35" s="86" t="str">
        <f>IF(K35&gt;1,VLOOKUP(K35,DB!$A$4:$B$500,2,0),"")</f>
        <v>EX RON</v>
      </c>
      <c r="J35" s="84" t="s">
        <v>1218</v>
      </c>
      <c r="K35" s="88" t="s">
        <v>7</v>
      </c>
      <c r="L35" s="84"/>
      <c r="M35" s="81" t="s">
        <v>1211</v>
      </c>
      <c r="N35" s="89"/>
      <c r="O35" s="84" t="str">
        <f t="shared" si="1"/>
        <v/>
      </c>
      <c r="Q35" s="1" t="str">
        <f t="shared" si="2"/>
        <v/>
      </c>
      <c r="R35" s="1" t="str">
        <f t="shared" si="3"/>
        <v/>
      </c>
      <c r="S35" s="1" t="str">
        <f t="shared" si="4"/>
        <v/>
      </c>
      <c r="T35" s="1" t="str">
        <f t="shared" si="5"/>
        <v/>
      </c>
      <c r="U35" s="1" t="str">
        <f t="shared" si="6"/>
        <v/>
      </c>
    </row>
    <row r="36" ht="15.75" customHeight="1">
      <c r="A36" s="71">
        <v>19.0</v>
      </c>
      <c r="B36" s="71" t="s">
        <v>80</v>
      </c>
      <c r="C36" s="71" t="str">
        <f>IF(B36&gt;1,VLOOKUP(B36,DB!$D$4:$E$800,2,0),"")</f>
        <v>A 320</v>
      </c>
      <c r="D36" s="78" t="s">
        <v>7</v>
      </c>
      <c r="E36" s="73" t="b">
        <v>0</v>
      </c>
      <c r="F36" s="73">
        <v>0.2423611111111111</v>
      </c>
      <c r="G36" s="74" t="b">
        <v>1</v>
      </c>
      <c r="H36" s="75" t="s">
        <v>1226</v>
      </c>
      <c r="I36" s="76" t="str">
        <f>IF(K36&gt;1,VLOOKUP(K36,DB!$A$4:$B$500,2,0),"")</f>
        <v>EX RON</v>
      </c>
      <c r="J36" s="74" t="s">
        <v>1247</v>
      </c>
      <c r="K36" s="78" t="s">
        <v>7</v>
      </c>
      <c r="L36" s="74"/>
      <c r="M36" s="71" t="s">
        <v>46</v>
      </c>
      <c r="N36" s="79"/>
      <c r="O36" s="74" t="str">
        <f t="shared" si="1"/>
        <v/>
      </c>
      <c r="Q36" s="1" t="str">
        <f t="shared" si="2"/>
        <v/>
      </c>
      <c r="R36" s="1" t="str">
        <f t="shared" si="3"/>
        <v/>
      </c>
      <c r="S36" s="1" t="str">
        <f t="shared" si="4"/>
        <v/>
      </c>
      <c r="T36" s="1" t="str">
        <f t="shared" si="5"/>
        <v/>
      </c>
      <c r="U36" s="1" t="str">
        <f t="shared" si="6"/>
        <v/>
      </c>
    </row>
    <row r="37" ht="15.75" customHeight="1">
      <c r="A37" s="81">
        <v>20.0</v>
      </c>
      <c r="B37" s="81" t="s">
        <v>326</v>
      </c>
      <c r="C37" s="81" t="str">
        <f>IF(B37&gt;1,VLOOKUP(B37,DB!$D$4:$E$800,2,0),"")</f>
        <v>A 320</v>
      </c>
      <c r="D37" s="88" t="s">
        <v>7</v>
      </c>
      <c r="E37" s="83" t="b">
        <v>0</v>
      </c>
      <c r="F37" s="83">
        <v>0.27361111111111114</v>
      </c>
      <c r="G37" s="84" t="b">
        <v>1</v>
      </c>
      <c r="H37" s="85" t="s">
        <v>1228</v>
      </c>
      <c r="I37" s="86" t="str">
        <f>IF(K37&gt;1,VLOOKUP(K37,DB!$A$4:$B$500,2,0),"")</f>
        <v>EX RON</v>
      </c>
      <c r="J37" s="84" t="s">
        <v>1246</v>
      </c>
      <c r="K37" s="88" t="s">
        <v>7</v>
      </c>
      <c r="L37" s="84"/>
      <c r="M37" s="81" t="s">
        <v>46</v>
      </c>
      <c r="N37" s="89"/>
      <c r="O37" s="84" t="str">
        <f t="shared" si="1"/>
        <v/>
      </c>
      <c r="Q37" s="1" t="str">
        <f t="shared" si="2"/>
        <v/>
      </c>
      <c r="R37" s="1" t="str">
        <f t="shared" si="3"/>
        <v/>
      </c>
      <c r="S37" s="1" t="str">
        <f t="shared" si="4"/>
        <v/>
      </c>
      <c r="T37" s="1" t="str">
        <f t="shared" si="5"/>
        <v/>
      </c>
      <c r="U37" s="1" t="str">
        <f t="shared" si="6"/>
        <v/>
      </c>
    </row>
    <row r="38" ht="15.75" customHeight="1">
      <c r="A38" s="71">
        <v>21.0</v>
      </c>
      <c r="B38" s="71" t="s">
        <v>345</v>
      </c>
      <c r="C38" s="71" t="str">
        <f>IF(B38&gt;1,VLOOKUP(B38,DB!$D$4:$E$800,2,0),"")</f>
        <v>ATR 72</v>
      </c>
      <c r="D38" s="78" t="s">
        <v>7</v>
      </c>
      <c r="E38" s="73" t="b">
        <v>0</v>
      </c>
      <c r="F38" s="73"/>
      <c r="G38" s="74" t="b">
        <v>0</v>
      </c>
      <c r="H38" s="75" t="s">
        <v>1230</v>
      </c>
      <c r="I38" s="76" t="str">
        <f>IF(K38&gt;1,VLOOKUP(K38,DB!$A$4:$B$500,2,0),"")</f>
        <v/>
      </c>
      <c r="J38" s="77" t="str">
        <f>IF(L38&gt;1,VLOOKUP(L38,DB!$A$4:$B$500,2,0),"")</f>
        <v/>
      </c>
      <c r="K38" s="78"/>
      <c r="L38" s="74"/>
      <c r="M38" s="71" t="s">
        <v>343</v>
      </c>
      <c r="N38" s="79"/>
      <c r="O38" s="74" t="str">
        <f t="shared" si="1"/>
        <v>RON</v>
      </c>
      <c r="Q38" s="1" t="str">
        <f t="shared" si="2"/>
        <v>SA08</v>
      </c>
      <c r="R38" s="1" t="str">
        <f t="shared" si="3"/>
        <v>RON</v>
      </c>
      <c r="S38" s="1" t="str">
        <f t="shared" si="4"/>
        <v>ATR 72</v>
      </c>
      <c r="T38" s="1" t="str">
        <f t="shared" si="5"/>
        <v>PK-GJT</v>
      </c>
      <c r="U38" s="1" t="str">
        <f t="shared" si="6"/>
        <v>CITILINK</v>
      </c>
    </row>
    <row r="39" ht="15.75" customHeight="1">
      <c r="A39" s="81">
        <v>22.0</v>
      </c>
      <c r="B39" s="81" t="s">
        <v>947</v>
      </c>
      <c r="C39" s="81" t="str">
        <f>IF(B39&gt;1,VLOOKUP(B39,DB!$D$4:$E$800,2,0),"")</f>
        <v>EMB 135</v>
      </c>
      <c r="D39" s="88" t="s">
        <v>7</v>
      </c>
      <c r="E39" s="91" t="b">
        <v>0</v>
      </c>
      <c r="F39" s="83"/>
      <c r="G39" s="92" t="b">
        <v>0</v>
      </c>
      <c r="H39" s="85" t="s">
        <v>1231</v>
      </c>
      <c r="I39" s="86" t="str">
        <f>IF(K39&gt;1,VLOOKUP(K39,DB!$A$4:$B$500,2,0),"")</f>
        <v/>
      </c>
      <c r="J39" s="87" t="str">
        <f>IF(L39&gt;1,VLOOKUP(L39,DB!$A$4:$B$500,2,0),"")</f>
        <v/>
      </c>
      <c r="K39" s="88"/>
      <c r="L39" s="84"/>
      <c r="M39" s="81" t="s">
        <v>810</v>
      </c>
      <c r="N39" s="89"/>
      <c r="O39" s="84" t="str">
        <f t="shared" si="1"/>
        <v>RON</v>
      </c>
      <c r="Q39" s="1" t="str">
        <f t="shared" si="2"/>
        <v>SA09</v>
      </c>
      <c r="R39" s="1" t="str">
        <f t="shared" si="3"/>
        <v>RON</v>
      </c>
      <c r="S39" s="1" t="str">
        <f t="shared" si="4"/>
        <v>EMB 135</v>
      </c>
      <c r="T39" s="1" t="str">
        <f t="shared" si="5"/>
        <v>PK-RSS</v>
      </c>
      <c r="U39" s="1" t="str">
        <f t="shared" si="6"/>
        <v>PTN</v>
      </c>
    </row>
    <row r="40" ht="15.75" customHeight="1">
      <c r="A40" s="71">
        <v>23.0</v>
      </c>
      <c r="B40" s="71" t="s">
        <v>1064</v>
      </c>
      <c r="C40" s="71" t="str">
        <f>IF(B40&gt;1,VLOOKUP(B40,DB!$D$4:$E$800,2,0),"")</f>
        <v>EMB 135</v>
      </c>
      <c r="D40" s="78" t="s">
        <v>7</v>
      </c>
      <c r="E40" s="93" t="b">
        <v>0</v>
      </c>
      <c r="F40" s="73"/>
      <c r="G40" s="94" t="b">
        <v>0</v>
      </c>
      <c r="H40" s="75" t="s">
        <v>1233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">
        <v>1214</v>
      </c>
      <c r="N40" s="13"/>
      <c r="O40" s="74" t="str">
        <f t="shared" si="1"/>
        <v>RON</v>
      </c>
      <c r="Q40" s="1" t="str">
        <f t="shared" si="2"/>
        <v>SA10</v>
      </c>
      <c r="R40" s="1" t="str">
        <f t="shared" si="3"/>
        <v>RON</v>
      </c>
      <c r="S40" s="1" t="str">
        <f t="shared" si="4"/>
        <v>EMB 135</v>
      </c>
      <c r="T40" s="1" t="str">
        <f t="shared" si="5"/>
        <v>T7-GBS</v>
      </c>
      <c r="U40" s="1" t="str">
        <f t="shared" si="6"/>
        <v>KARISMA</v>
      </c>
    </row>
    <row r="41" ht="15.75" customHeight="1">
      <c r="A41" s="81">
        <v>24.0</v>
      </c>
      <c r="B41" s="81" t="s">
        <v>750</v>
      </c>
      <c r="C41" s="81" t="str">
        <f>IF(B41&gt;1,VLOOKUP(B41,DB!$D$4:$E$800,2,0),"")</f>
        <v>EMB 135</v>
      </c>
      <c r="D41" s="88" t="s">
        <v>7</v>
      </c>
      <c r="E41" s="95" t="b">
        <v>0</v>
      </c>
      <c r="F41" s="83"/>
      <c r="G41" s="92" t="b">
        <v>0</v>
      </c>
      <c r="H41" s="85" t="s">
        <v>1234</v>
      </c>
      <c r="I41" s="86" t="str">
        <f>IF(K41&gt;1,VLOOKUP(K41,DB!$A$4:$B$500,2,0),"")</f>
        <v/>
      </c>
      <c r="J41" s="87" t="str">
        <f>IF(L41&gt;1,VLOOKUP(L41,DB!$A$4:$B$500,2,0),"")</f>
        <v/>
      </c>
      <c r="K41" s="88"/>
      <c r="L41" s="84"/>
      <c r="M41" s="81" t="s">
        <v>747</v>
      </c>
      <c r="N41" s="96"/>
      <c r="O41" s="84" t="str">
        <f t="shared" si="1"/>
        <v>RON</v>
      </c>
      <c r="Q41" s="1" t="str">
        <f t="shared" si="2"/>
        <v>SA11</v>
      </c>
      <c r="R41" s="1" t="str">
        <f t="shared" si="3"/>
        <v>RON</v>
      </c>
      <c r="S41" s="1" t="str">
        <f t="shared" si="4"/>
        <v>EMB 135</v>
      </c>
      <c r="T41" s="1" t="str">
        <f t="shared" si="5"/>
        <v>PK-VCS</v>
      </c>
      <c r="U41" s="1" t="str">
        <f t="shared" si="6"/>
        <v>JETSET</v>
      </c>
    </row>
    <row r="42" ht="15.75" customHeight="1">
      <c r="A42" s="97">
        <v>25.0</v>
      </c>
      <c r="B42" s="71" t="s">
        <v>964</v>
      </c>
      <c r="C42" s="71" t="str">
        <f>IF(B42&gt;1,VLOOKUP(B42,DB!$D$4:$E$800,2,0),"")</f>
        <v>G IV</v>
      </c>
      <c r="D42" s="78" t="s">
        <v>7</v>
      </c>
      <c r="E42" s="98" t="b">
        <v>0</v>
      </c>
      <c r="F42" s="73"/>
      <c r="G42" s="94" t="b">
        <v>0</v>
      </c>
      <c r="H42" s="75" t="s">
        <v>1235</v>
      </c>
      <c r="I42" s="76" t="str">
        <f>IF(K42&gt;1,VLOOKUP(K42,DB!$A$4:$B$500,2,0),"")</f>
        <v/>
      </c>
      <c r="J42" s="77" t="str">
        <f>IF(L42&gt;1,VLOOKUP(L42,DB!$A$4:$B$500,2,0),"")</f>
        <v/>
      </c>
      <c r="K42" s="78"/>
      <c r="L42" s="74"/>
      <c r="M42" s="71" t="s">
        <v>1211</v>
      </c>
      <c r="N42" s="13"/>
      <c r="O42" s="74" t="str">
        <f t="shared" si="1"/>
        <v>RON</v>
      </c>
      <c r="Q42" s="1" t="str">
        <f t="shared" si="2"/>
        <v>SA12</v>
      </c>
      <c r="R42" s="1" t="str">
        <f t="shared" si="3"/>
        <v>RON</v>
      </c>
      <c r="S42" s="1" t="str">
        <f t="shared" si="4"/>
        <v>G IV</v>
      </c>
      <c r="T42" s="1" t="str">
        <f t="shared" si="5"/>
        <v>T7-HNA</v>
      </c>
      <c r="U42" s="1" t="str">
        <f t="shared" si="6"/>
        <v>AFM</v>
      </c>
    </row>
    <row r="43" ht="15.75" customHeight="1">
      <c r="A43" s="81">
        <v>26.0</v>
      </c>
      <c r="B43" s="81" t="s">
        <v>332</v>
      </c>
      <c r="C43" s="81" t="str">
        <f>IF(B43&gt;1,VLOOKUP(B43,DB!$D$4:$E$800,2,0),"")</f>
        <v>GLEX</v>
      </c>
      <c r="D43" s="88" t="s">
        <v>7</v>
      </c>
      <c r="E43" s="95" t="b">
        <v>0</v>
      </c>
      <c r="F43" s="83"/>
      <c r="G43" s="92" t="b">
        <v>0</v>
      </c>
      <c r="H43" s="85" t="s">
        <v>1237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">
        <v>334</v>
      </c>
      <c r="N43" s="89"/>
      <c r="O43" s="84" t="str">
        <f t="shared" si="1"/>
        <v>RON</v>
      </c>
      <c r="Q43" s="1" t="str">
        <f t="shared" si="2"/>
        <v>SA13</v>
      </c>
      <c r="R43" s="1" t="str">
        <f t="shared" si="3"/>
        <v>RON</v>
      </c>
      <c r="S43" s="1" t="str">
        <f t="shared" si="4"/>
        <v>GLEX</v>
      </c>
      <c r="T43" s="1" t="str">
        <f t="shared" si="5"/>
        <v>N-939AP</v>
      </c>
      <c r="U43" s="1" t="str">
        <f t="shared" si="6"/>
        <v>BIOMANTARA</v>
      </c>
    </row>
    <row r="44" ht="15.75" customHeight="1">
      <c r="A44" s="71">
        <v>27.0</v>
      </c>
      <c r="B44" s="71" t="s">
        <v>512</v>
      </c>
      <c r="C44" s="71" t="str">
        <f>IF(B44&gt;1,VLOOKUP(B44,DB!$D$4:$E$800,2,0),"")</f>
        <v>B 735</v>
      </c>
      <c r="D44" s="78" t="s">
        <v>7</v>
      </c>
      <c r="E44" s="98" t="b">
        <v>0</v>
      </c>
      <c r="F44" s="73"/>
      <c r="G44" s="94" t="b">
        <v>0</v>
      </c>
      <c r="H44" s="75" t="s">
        <v>1239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">
        <v>343</v>
      </c>
      <c r="N44" s="13"/>
      <c r="O44" s="74" t="str">
        <f t="shared" si="1"/>
        <v>RON</v>
      </c>
      <c r="Q44" s="1" t="str">
        <f t="shared" si="2"/>
        <v>SA14</v>
      </c>
      <c r="R44" s="1" t="str">
        <f t="shared" si="3"/>
        <v>RON</v>
      </c>
      <c r="S44" s="1" t="str">
        <f t="shared" si="4"/>
        <v>B 735</v>
      </c>
      <c r="T44" s="1" t="str">
        <f t="shared" si="5"/>
        <v>PK-GGC</v>
      </c>
      <c r="U44" s="1" t="str">
        <f t="shared" si="6"/>
        <v>CITILINK</v>
      </c>
    </row>
    <row r="45" ht="15.75" customHeight="1">
      <c r="A45" s="81">
        <v>28.0</v>
      </c>
      <c r="B45" s="81" t="s">
        <v>978</v>
      </c>
      <c r="C45" s="81" t="str">
        <f>IF(B45&gt;1,VLOOKUP(B45,DB!$D$4:$E$800,2,0),"")</f>
        <v>EMB 135</v>
      </c>
      <c r="D45" s="88" t="s">
        <v>7</v>
      </c>
      <c r="E45" s="91" t="b">
        <v>0</v>
      </c>
      <c r="F45" s="83">
        <v>0.41805555555555557</v>
      </c>
      <c r="G45" s="92" t="b">
        <v>1</v>
      </c>
      <c r="H45" s="85" t="s">
        <v>1240</v>
      </c>
      <c r="I45" s="86" t="str">
        <f>IF(K45&gt;1,VLOOKUP(K45,DB!$A$4:$B$500,2,0),"")</f>
        <v>EX RON</v>
      </c>
      <c r="J45" s="84" t="s">
        <v>1242</v>
      </c>
      <c r="K45" s="88" t="s">
        <v>7</v>
      </c>
      <c r="L45" s="84"/>
      <c r="M45" s="81" t="s">
        <v>1214</v>
      </c>
      <c r="N45" s="89"/>
      <c r="O45" s="84" t="str">
        <f t="shared" si="1"/>
        <v/>
      </c>
      <c r="Q45" s="1" t="str">
        <f t="shared" si="2"/>
        <v/>
      </c>
      <c r="R45" s="1" t="str">
        <f t="shared" si="3"/>
        <v/>
      </c>
      <c r="S45" s="1" t="str">
        <f t="shared" si="4"/>
        <v/>
      </c>
      <c r="T45" s="1" t="str">
        <f t="shared" si="5"/>
        <v/>
      </c>
      <c r="U45" s="1" t="str">
        <f t="shared" si="6"/>
        <v/>
      </c>
    </row>
    <row r="46" ht="15.75" customHeight="1">
      <c r="A46" s="71">
        <v>29.0</v>
      </c>
      <c r="B46" s="71" t="s">
        <v>1142</v>
      </c>
      <c r="C46" s="71" t="str">
        <f>IF(B46&gt;1,VLOOKUP(B46,DB!$D$4:$E$800,2,0),"")</f>
        <v>EMB 135</v>
      </c>
      <c r="D46" s="78" t="s">
        <v>7</v>
      </c>
      <c r="E46" s="93" t="b">
        <v>0</v>
      </c>
      <c r="F46" s="73"/>
      <c r="G46" s="94" t="b">
        <v>0</v>
      </c>
      <c r="H46" s="75" t="s">
        <v>1264</v>
      </c>
      <c r="I46" s="76" t="str">
        <f>IF(K46&gt;1,VLOOKUP(K46,DB!$A$4:$B$500,2,0),"")</f>
        <v/>
      </c>
      <c r="J46" s="77" t="str">
        <f>IF(L46&gt;1,VLOOKUP(L46,DB!$A$4:$B$500,2,0),"")</f>
        <v/>
      </c>
      <c r="K46" s="78"/>
      <c r="L46" s="74"/>
      <c r="M46" s="71" t="s">
        <v>1329</v>
      </c>
      <c r="N46" s="13"/>
      <c r="O46" s="74" t="str">
        <f t="shared" si="1"/>
        <v>RON</v>
      </c>
      <c r="Q46" s="1" t="str">
        <f t="shared" si="2"/>
        <v>SA16</v>
      </c>
      <c r="R46" s="1" t="str">
        <f t="shared" si="3"/>
        <v>RON</v>
      </c>
      <c r="S46" s="1" t="str">
        <f t="shared" si="4"/>
        <v>EMB 135</v>
      </c>
      <c r="T46" s="1" t="str">
        <f t="shared" si="5"/>
        <v>T7-MRC</v>
      </c>
      <c r="U46" s="1" t="str">
        <f t="shared" si="6"/>
        <v>B. G. S.</v>
      </c>
    </row>
    <row r="47" ht="15.75" customHeight="1">
      <c r="A47" s="81">
        <v>30.0</v>
      </c>
      <c r="B47" s="81" t="s">
        <v>748</v>
      </c>
      <c r="C47" s="81" t="str">
        <f>IF(B47&gt;1,VLOOKUP(B47,DB!$D$4:$E$800,2,0),"")</f>
        <v>CL 850</v>
      </c>
      <c r="D47" s="88" t="s">
        <v>7</v>
      </c>
      <c r="E47" s="95" t="b">
        <v>0</v>
      </c>
      <c r="F47" s="83"/>
      <c r="G47" s="92" t="b">
        <v>0</v>
      </c>
      <c r="H47" s="85" t="s">
        <v>1241</v>
      </c>
      <c r="I47" s="86" t="str">
        <f>IF(K47&gt;1,VLOOKUP(K47,DB!$A$4:$B$500,2,0),"")</f>
        <v/>
      </c>
      <c r="J47" s="87" t="str">
        <f>IF(L47&gt;1,VLOOKUP(L47,DB!$A$4:$B$500,2,0),"")</f>
        <v/>
      </c>
      <c r="K47" s="88"/>
      <c r="L47" s="84"/>
      <c r="M47" s="81" t="str">
        <f>IF(B47&gt;1,VLOOKUP(B47,DB!$D$4:$F$800,3,0),"")</f>
        <v>JETSET</v>
      </c>
      <c r="N47" s="96"/>
      <c r="O47" s="84" t="str">
        <f t="shared" si="1"/>
        <v>RON</v>
      </c>
      <c r="Q47" s="1" t="str">
        <f t="shared" si="2"/>
        <v>RE01</v>
      </c>
      <c r="R47" s="1" t="str">
        <f t="shared" si="3"/>
        <v>RON</v>
      </c>
      <c r="S47" s="1" t="str">
        <f t="shared" si="4"/>
        <v>CL 850</v>
      </c>
      <c r="T47" s="1" t="str">
        <f t="shared" si="5"/>
        <v>PK-KAS</v>
      </c>
      <c r="U47" s="1" t="str">
        <f t="shared" si="6"/>
        <v>JETSET</v>
      </c>
    </row>
    <row r="48" ht="15.75" customHeight="1">
      <c r="A48" s="71">
        <v>31.0</v>
      </c>
      <c r="B48" s="71" t="s">
        <v>1158</v>
      </c>
      <c r="C48" s="71" t="str">
        <f>IF(B48&gt;1,VLOOKUP(B48,DB!$D$4:$E$800,2,0),"")</f>
        <v>CL 605</v>
      </c>
      <c r="D48" s="78" t="s">
        <v>7</v>
      </c>
      <c r="E48" s="98" t="b">
        <v>0</v>
      </c>
      <c r="F48" s="73">
        <v>0.24166666666666667</v>
      </c>
      <c r="G48" s="94" t="b">
        <v>1</v>
      </c>
      <c r="H48" s="75" t="s">
        <v>1242</v>
      </c>
      <c r="I48" s="76" t="str">
        <f>IF(K48&gt;1,VLOOKUP(K48,DB!$A$4:$B$500,2,0),"")</f>
        <v>EX RON</v>
      </c>
      <c r="J48" s="74" t="s">
        <v>1255</v>
      </c>
      <c r="K48" s="78" t="s">
        <v>7</v>
      </c>
      <c r="L48" s="74"/>
      <c r="M48" s="71" t="s">
        <v>334</v>
      </c>
      <c r="N48" s="79"/>
      <c r="O48" s="74" t="str">
        <f t="shared" si="1"/>
        <v/>
      </c>
      <c r="Q48" s="1" t="str">
        <f t="shared" si="2"/>
        <v/>
      </c>
      <c r="R48" s="1" t="str">
        <f t="shared" si="3"/>
        <v/>
      </c>
      <c r="S48" s="1" t="str">
        <f t="shared" si="4"/>
        <v/>
      </c>
      <c r="T48" s="1" t="str">
        <f t="shared" si="5"/>
        <v/>
      </c>
      <c r="U48" s="1" t="str">
        <f t="shared" si="6"/>
        <v/>
      </c>
    </row>
    <row r="49" ht="15.75" customHeight="1">
      <c r="A49" s="81">
        <v>32.0</v>
      </c>
      <c r="B49" s="81" t="s">
        <v>745</v>
      </c>
      <c r="C49" s="81" t="str">
        <f>IF(B49&gt;1,VLOOKUP(B49,DB!$D$4:$E$800,2,0),"")</f>
        <v>G IV</v>
      </c>
      <c r="D49" s="88" t="s">
        <v>7</v>
      </c>
      <c r="E49" s="95" t="b">
        <v>0</v>
      </c>
      <c r="F49" s="83">
        <v>0.3840277777777778</v>
      </c>
      <c r="G49" s="92" t="b">
        <v>1</v>
      </c>
      <c r="H49" s="85" t="s">
        <v>1263</v>
      </c>
      <c r="I49" s="86" t="str">
        <f>IF(K49&gt;1,VLOOKUP(K49,DB!$A$4:$B$500,2,0),"")</f>
        <v>EX RON</v>
      </c>
      <c r="J49" s="84" t="s">
        <v>1232</v>
      </c>
      <c r="K49" s="88" t="s">
        <v>7</v>
      </c>
      <c r="L49" s="84"/>
      <c r="M49" s="81" t="str">
        <f>IF(B49&gt;1,VLOOKUP(B49,DB!$D$4:$F$800,3,0),"")</f>
        <v>JETSET</v>
      </c>
      <c r="N49" s="89"/>
      <c r="O49" s="84" t="str">
        <f t="shared" si="1"/>
        <v/>
      </c>
      <c r="Q49" s="1" t="str">
        <f t="shared" si="2"/>
        <v/>
      </c>
      <c r="R49" s="1" t="str">
        <f t="shared" si="3"/>
        <v/>
      </c>
      <c r="S49" s="1" t="str">
        <f t="shared" si="4"/>
        <v/>
      </c>
      <c r="T49" s="1" t="str">
        <f t="shared" si="5"/>
        <v/>
      </c>
      <c r="U49" s="1" t="str">
        <f t="shared" si="6"/>
        <v/>
      </c>
    </row>
    <row r="50" ht="15.75" customHeight="1">
      <c r="A50" s="71">
        <v>33.0</v>
      </c>
      <c r="B50" s="71" t="s">
        <v>1159</v>
      </c>
      <c r="C50" s="71" t="str">
        <f>IF(B50&gt;1,VLOOKUP(B50,DB!$D$4:$E$800,2,0),"")</f>
        <v>GLEX</v>
      </c>
      <c r="D50" s="78" t="s">
        <v>7</v>
      </c>
      <c r="E50" s="98" t="b">
        <v>0</v>
      </c>
      <c r="F50" s="73"/>
      <c r="G50" s="94" t="b">
        <v>0</v>
      </c>
      <c r="H50" s="75" t="s">
        <v>1244</v>
      </c>
      <c r="I50" s="76" t="str">
        <f>IF(K50&gt;1,VLOOKUP(K50,DB!$A$4:$B$500,2,0),"")</f>
        <v/>
      </c>
      <c r="J50" s="77" t="str">
        <f>IF(L50&gt;1,VLOOKUP(L50,DB!$A$4:$B$500,2,0),"")</f>
        <v/>
      </c>
      <c r="K50" s="78"/>
      <c r="L50" s="74"/>
      <c r="M50" s="71" t="s">
        <v>1211</v>
      </c>
      <c r="N50" s="79"/>
      <c r="O50" s="74" t="str">
        <f t="shared" si="1"/>
        <v>RON</v>
      </c>
      <c r="Q50" s="1" t="str">
        <f t="shared" si="2"/>
        <v>RE04</v>
      </c>
      <c r="R50" s="1" t="str">
        <f t="shared" si="3"/>
        <v>RON</v>
      </c>
      <c r="S50" s="1" t="str">
        <f t="shared" si="4"/>
        <v>GLEX</v>
      </c>
      <c r="T50" s="1" t="str">
        <f t="shared" si="5"/>
        <v>VP-CMM</v>
      </c>
      <c r="U50" s="1" t="str">
        <f t="shared" si="6"/>
        <v>AFM</v>
      </c>
    </row>
    <row r="51" ht="15.75" customHeight="1">
      <c r="A51" s="81">
        <v>34.0</v>
      </c>
      <c r="B51" s="81" t="s">
        <v>1049</v>
      </c>
      <c r="C51" s="81" t="str">
        <f>IF(B51&gt;1,VLOOKUP(B51,DB!$D$4:$E$800,2,0),"")</f>
        <v>G V</v>
      </c>
      <c r="D51" s="88" t="s">
        <v>7</v>
      </c>
      <c r="E51" s="95" t="b">
        <v>0</v>
      </c>
      <c r="F51" s="83"/>
      <c r="G51" s="92" t="b">
        <v>0</v>
      </c>
      <c r="H51" s="85" t="s">
        <v>1245</v>
      </c>
      <c r="I51" s="86" t="str">
        <f>IF(K51&gt;1,VLOOKUP(K51,DB!$A$4:$B$500,2,0),"")</f>
        <v/>
      </c>
      <c r="J51" s="87" t="str">
        <f>IF(L51&gt;1,VLOOKUP(L51,DB!$A$4:$B$500,2,0),"")</f>
        <v/>
      </c>
      <c r="K51" s="88"/>
      <c r="L51" s="84"/>
      <c r="M51" s="81" t="s">
        <v>1214</v>
      </c>
      <c r="N51" s="96"/>
      <c r="O51" s="84" t="str">
        <f t="shared" si="1"/>
        <v>RON</v>
      </c>
      <c r="Q51" s="1" t="str">
        <f t="shared" si="2"/>
        <v>RE05</v>
      </c>
      <c r="R51" s="1" t="str">
        <f t="shared" si="3"/>
        <v>RON</v>
      </c>
      <c r="S51" s="1" t="str">
        <f t="shared" si="4"/>
        <v>G V</v>
      </c>
      <c r="T51" s="1" t="str">
        <f t="shared" si="5"/>
        <v>VP-CWZ</v>
      </c>
      <c r="U51" s="1" t="str">
        <f t="shared" si="6"/>
        <v>KARISMA</v>
      </c>
    </row>
    <row r="52" ht="15.75" customHeight="1">
      <c r="A52" s="71">
        <v>35.0</v>
      </c>
      <c r="B52" s="71" t="s">
        <v>832</v>
      </c>
      <c r="C52" s="71" t="str">
        <f>IF(B52&gt;1,VLOOKUP(B52,DB!$D$4:$E$800,2,0),"")</f>
        <v>ATR 72</v>
      </c>
      <c r="D52" s="78" t="s">
        <v>7</v>
      </c>
      <c r="E52" s="98" t="b">
        <v>0</v>
      </c>
      <c r="F52" s="73"/>
      <c r="G52" s="94" t="b">
        <v>0</v>
      </c>
      <c r="H52" s="75" t="s">
        <v>1461</v>
      </c>
      <c r="I52" s="76" t="str">
        <f>IF(K52&gt;1,VLOOKUP(K52,DB!$A$4:$B$500,2,0),"")</f>
        <v/>
      </c>
      <c r="J52" s="77" t="str">
        <f>IF(L52&gt;1,VLOOKUP(L52,DB!$A$4:$B$500,2,0),"")</f>
        <v/>
      </c>
      <c r="K52" s="78"/>
      <c r="L52" s="74"/>
      <c r="M52" s="71" t="str">
        <f>IF(B52&gt;1,VLOOKUP(B52,DB!$D$4:$F$800,3,0),"")</f>
        <v>TAS</v>
      </c>
      <c r="N52" s="79"/>
      <c r="O52" s="74" t="str">
        <f t="shared" si="1"/>
        <v>RON</v>
      </c>
      <c r="Q52" s="1" t="str">
        <f t="shared" si="2"/>
        <v>RE06</v>
      </c>
      <c r="R52" s="1" t="str">
        <f t="shared" si="3"/>
        <v>RON</v>
      </c>
      <c r="S52" s="1" t="str">
        <f t="shared" si="4"/>
        <v>ATR 72</v>
      </c>
      <c r="T52" s="1" t="str">
        <f t="shared" si="5"/>
        <v>PK-OTR</v>
      </c>
      <c r="U52" s="1" t="str">
        <f t="shared" si="6"/>
        <v>TAS</v>
      </c>
    </row>
    <row r="53" ht="15.75" customHeight="1">
      <c r="A53" s="81">
        <v>36.0</v>
      </c>
      <c r="B53" s="81" t="s">
        <v>313</v>
      </c>
      <c r="C53" s="81" t="str">
        <f>IF(B53&gt;1,VLOOKUP(B53,DB!$D$4:$E$800,2,0),"")</f>
        <v>A 320</v>
      </c>
      <c r="D53" s="88" t="s">
        <v>7</v>
      </c>
      <c r="E53" s="95" t="b">
        <v>0</v>
      </c>
      <c r="F53" s="83">
        <v>0.22569444444444445</v>
      </c>
      <c r="G53" s="92" t="b">
        <v>1</v>
      </c>
      <c r="H53" s="85" t="s">
        <v>1229</v>
      </c>
      <c r="I53" s="86" t="str">
        <f>IF(K53&gt;1,VLOOKUP(K53,DB!$A$4:$B$500,2,0),"")</f>
        <v>EX RON</v>
      </c>
      <c r="J53" s="87" t="str">
        <f>IF(L53&gt;1,VLOOKUP(L53,DB!$A$4:$B$500,2,0),"")</f>
        <v>WARR</v>
      </c>
      <c r="K53" s="88" t="s">
        <v>7</v>
      </c>
      <c r="L53" s="84" t="s">
        <v>239</v>
      </c>
      <c r="M53" s="81" t="str">
        <f>IF(B53&gt;1,VLOOKUP(B53,DB!$D$4:$F$800,3,0),"")</f>
        <v>BATIK AIR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510</v>
      </c>
      <c r="C54" s="71" t="str">
        <f>IF(B54&gt;1,VLOOKUP(B54,DB!$D$4:$E$800,2,0),"")</f>
        <v>ATR 72</v>
      </c>
      <c r="D54" s="78" t="s">
        <v>7</v>
      </c>
      <c r="E54" s="98" t="b">
        <v>0</v>
      </c>
      <c r="F54" s="73">
        <v>0.24444444444444444</v>
      </c>
      <c r="G54" s="94" t="b">
        <v>1</v>
      </c>
      <c r="H54" s="75" t="s">
        <v>1246</v>
      </c>
      <c r="I54" s="76" t="str">
        <f>IF(K54&gt;1,VLOOKUP(K54,DB!$A$4:$B$500,2,0),"")</f>
        <v>EX RON</v>
      </c>
      <c r="J54" s="74" t="s">
        <v>33</v>
      </c>
      <c r="K54" s="78" t="s">
        <v>7</v>
      </c>
      <c r="L54" s="74" t="s">
        <v>591</v>
      </c>
      <c r="M54" s="71" t="str">
        <f>IF(B54&gt;1,VLOOKUP(B54,DB!$D$4:$F$800,3,0),"")</f>
        <v>CITILINK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383</v>
      </c>
      <c r="C55" s="81" t="str">
        <f>IF(B55&gt;1,VLOOKUP(B55,DB!$D$4:$E$800,2,0),"")</f>
        <v>A 320</v>
      </c>
      <c r="D55" s="88" t="s">
        <v>7</v>
      </c>
      <c r="E55" s="95" t="b">
        <v>0</v>
      </c>
      <c r="F55" s="83">
        <v>0.2817191782378359</v>
      </c>
      <c r="G55" s="92" t="b">
        <v>1</v>
      </c>
      <c r="H55" s="85" t="s">
        <v>1225</v>
      </c>
      <c r="I55" s="86" t="str">
        <f>IF(K55&gt;1,VLOOKUP(K55,DB!$A$4:$B$500,2,0),"")</f>
        <v>EX RON</v>
      </c>
      <c r="J55" s="87" t="str">
        <f>IF(L55&gt;1,VLOOKUP(L55,DB!$A$4:$B$500,2,0),"")</f>
        <v>WIMN</v>
      </c>
      <c r="K55" s="88" t="s">
        <v>7</v>
      </c>
      <c r="L55" s="84" t="s">
        <v>494</v>
      </c>
      <c r="M55" s="81" t="str">
        <f>IF(B55&gt;1,VLOOKUP(B55,DB!$D$4:$F$800,3,0),"")</f>
        <v>CITILINK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652</v>
      </c>
      <c r="C56" s="71" t="str">
        <f>IF(B56&gt;1,VLOOKUP(B56,DB!$D$4:$E$800,2,0),"")</f>
        <v>B 738</v>
      </c>
      <c r="D56" s="78" t="s">
        <v>7</v>
      </c>
      <c r="E56" s="98" t="b">
        <v>0</v>
      </c>
      <c r="F56" s="73">
        <v>0.26235304398142034</v>
      </c>
      <c r="G56" s="94" t="b">
        <v>1</v>
      </c>
      <c r="H56" s="75" t="s">
        <v>1248</v>
      </c>
      <c r="I56" s="76" t="str">
        <f>IF(K56&gt;1,VLOOKUP(K56,DB!$A$4:$B$500,2,0),"")</f>
        <v>EX RON</v>
      </c>
      <c r="J56" s="77" t="str">
        <f>IF(L56&gt;1,VLOOKUP(L56,DB!$A$4:$B$500,2,0),"")</f>
        <v>WIMM</v>
      </c>
      <c r="K56" s="78" t="s">
        <v>7</v>
      </c>
      <c r="L56" s="74" t="s">
        <v>77</v>
      </c>
      <c r="M56" s="71" t="str">
        <f>IF(B56&gt;1,VLOOKUP(B56,DB!$D$4:$F$800,3,0),"")</f>
        <v>GARUDA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763</v>
      </c>
      <c r="C57" s="81" t="str">
        <f>IF(B57&gt;1,VLOOKUP(B57,DB!$D$4:$E$800,2,0),"")</f>
        <v>ATR 72</v>
      </c>
      <c r="D57" s="88" t="s">
        <v>7</v>
      </c>
      <c r="E57" s="95" t="b">
        <v>0</v>
      </c>
      <c r="F57" s="83">
        <v>0.20694444444444443</v>
      </c>
      <c r="G57" s="92" t="b">
        <v>1</v>
      </c>
      <c r="H57" s="85" t="s">
        <v>1216</v>
      </c>
      <c r="I57" s="86" t="str">
        <f>IF(K57&gt;1,VLOOKUP(K57,DB!$A$4:$B$500,2,0),"")</f>
        <v>EX RON</v>
      </c>
      <c r="J57" s="87" t="str">
        <f>IF(L57&gt;1,VLOOKUP(L57,DB!$A$4:$B$500,2,0),"")</f>
        <v>WIDM</v>
      </c>
      <c r="K57" s="88" t="s">
        <v>7</v>
      </c>
      <c r="L57" s="84" t="s">
        <v>470</v>
      </c>
      <c r="M57" s="81" t="str">
        <f>IF(B57&gt;1,VLOOKUP(B57,DB!$D$4:$F$800,3,0),"")</f>
        <v>PELITA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292</v>
      </c>
      <c r="C58" s="71" t="str">
        <f>IF(B58&gt;1,VLOOKUP(B58,DB!$D$4:$E$800,2,0),"")</f>
        <v>A 320</v>
      </c>
      <c r="D58" s="78" t="s">
        <v>7</v>
      </c>
      <c r="E58" s="100" t="b">
        <v>0</v>
      </c>
      <c r="F58" s="73">
        <v>0.3680555555555556</v>
      </c>
      <c r="G58" s="74" t="b">
        <v>1</v>
      </c>
      <c r="H58" s="75" t="s">
        <v>1232</v>
      </c>
      <c r="I58" s="76" t="str">
        <f>IF(K58&gt;1,VLOOKUP(K58,DB!$A$4:$B$500,2,0),"")</f>
        <v>EX RON</v>
      </c>
      <c r="J58" s="77" t="str">
        <f>IF(L58&gt;1,VLOOKUP(L58,DB!$A$4:$B$500,2,0),"")</f>
        <v>WAHQ</v>
      </c>
      <c r="K58" s="78" t="s">
        <v>7</v>
      </c>
      <c r="L58" s="74" t="s">
        <v>181</v>
      </c>
      <c r="M58" s="71" t="str">
        <f>IF(B58&gt;1,VLOOKUP(B58,DB!$D$4:$F$800,3,0),"")</f>
        <v>BATIK AIR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309</v>
      </c>
      <c r="C59" s="81" t="str">
        <f>IF(B59&gt;1,VLOOKUP(B59,DB!$D$4:$E$800,2,0),"")</f>
        <v>A 320</v>
      </c>
      <c r="D59" s="88" t="s">
        <v>7</v>
      </c>
      <c r="E59" s="101" t="b">
        <v>0</v>
      </c>
      <c r="F59" s="83">
        <v>0.291033518515178</v>
      </c>
      <c r="G59" s="102" t="b">
        <v>1</v>
      </c>
      <c r="H59" s="85" t="s">
        <v>1236</v>
      </c>
      <c r="I59" s="86" t="str">
        <f>IF(K59&gt;1,VLOOKUP(K59,DB!$A$4:$B$500,2,0),"")</f>
        <v>EX RON</v>
      </c>
      <c r="J59" s="87" t="str">
        <f>IF(L59&gt;1,VLOOKUP(L59,DB!$A$4:$B$500,2,0),"")</f>
        <v>WARA</v>
      </c>
      <c r="K59" s="88" t="s">
        <v>7</v>
      </c>
      <c r="L59" s="84" t="s">
        <v>298</v>
      </c>
      <c r="M59" s="81" t="str">
        <f>IF(B59&gt;1,VLOOKUP(B59,DB!$D$4:$F$800,3,0),"")</f>
        <v>BATIK AIR</v>
      </c>
      <c r="N59" s="89" t="s">
        <v>1464</v>
      </c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743</v>
      </c>
      <c r="C60" s="71" t="str">
        <f>IF(B60&gt;1,VLOOKUP(B60,DB!$D$4:$E$800,2,0),"")</f>
        <v>B 733</v>
      </c>
      <c r="D60" s="78" t="s">
        <v>7</v>
      </c>
      <c r="E60" s="104" t="b">
        <v>0</v>
      </c>
      <c r="F60" s="73">
        <v>0.29110146990569774</v>
      </c>
      <c r="G60" s="94" t="b">
        <v>1</v>
      </c>
      <c r="H60" s="75" t="s">
        <v>1252</v>
      </c>
      <c r="I60" s="76" t="str">
        <f>IF(K60&gt;1,VLOOKUP(K60,DB!$A$4:$B$500,2,0),"")</f>
        <v>EX RON</v>
      </c>
      <c r="J60" s="74" t="s">
        <v>33</v>
      </c>
      <c r="K60" s="78" t="s">
        <v>7</v>
      </c>
      <c r="L60" s="74"/>
      <c r="M60" s="71" t="str">
        <f>IF(B60&gt;1,VLOOKUP(B60,DB!$D$4:$F$800,3,0),"")</f>
        <v>JAYAWIJAYA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886</v>
      </c>
      <c r="C61" s="81" t="str">
        <f>IF(B61&gt;1,VLOOKUP(B61,DB!$D$4:$E$800,2,0),"")</f>
        <v>B 733</v>
      </c>
      <c r="D61" s="88" t="s">
        <v>7</v>
      </c>
      <c r="E61" s="105" t="b">
        <v>0</v>
      </c>
      <c r="F61" s="83">
        <v>0.3055555555555556</v>
      </c>
      <c r="G61" s="92" t="b">
        <v>1</v>
      </c>
      <c r="H61" s="85" t="s">
        <v>1254</v>
      </c>
      <c r="I61" s="86" t="str">
        <f>IF(K61&gt;1,VLOOKUP(K61,DB!$A$4:$B$500,2,0),"")</f>
        <v>EX RON</v>
      </c>
      <c r="J61" s="87" t="str">
        <f>IF(L61&gt;1,VLOOKUP(L61,DB!$A$4:$B$500,2,0),"")</f>
        <v>WAGG</v>
      </c>
      <c r="K61" s="88" t="s">
        <v>7</v>
      </c>
      <c r="L61" s="84" t="s">
        <v>337</v>
      </c>
      <c r="M61" s="81" t="str">
        <f>IF(B61&gt;1,VLOOKUP(B61,DB!$D$4:$F$800,3,0),"")</f>
        <v>TRIGANA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880</v>
      </c>
      <c r="C62" s="71" t="str">
        <f>IF(B62&gt;1,VLOOKUP(B62,DB!$D$4:$E$800,2,0),"")</f>
        <v>B 733</v>
      </c>
      <c r="D62" s="106">
        <v>0.21388888888888888</v>
      </c>
      <c r="E62" s="161" t="b">
        <v>1</v>
      </c>
      <c r="F62" s="108">
        <v>0.25</v>
      </c>
      <c r="G62" s="109" t="b">
        <v>1</v>
      </c>
      <c r="H62" s="110" t="s">
        <v>1227</v>
      </c>
      <c r="I62" s="76" t="str">
        <f>IF(K62&gt;1,VLOOKUP(K62,DB!$A$4:$B$500,2,0),"")</f>
        <v>WSSS</v>
      </c>
      <c r="J62" s="77" t="str">
        <f>IF(L62&gt;1,VLOOKUP(L62,DB!$A$4:$B$500,2,0),"")</f>
        <v>WALL</v>
      </c>
      <c r="K62" s="78" t="s">
        <v>104</v>
      </c>
      <c r="L62" s="102" t="s">
        <v>110</v>
      </c>
      <c r="M62" s="71" t="str">
        <f>IF(B62&gt;1,VLOOKUP(B62,DB!$D$4:$F$800,3,0),"")</f>
        <v>TRI MG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826</v>
      </c>
      <c r="C63" s="81" t="str">
        <f>IF(B63&gt;1,VLOOKUP(B63,DB!$D$4:$E$800,2,0),"")</f>
        <v>AVANTI</v>
      </c>
      <c r="D63" s="82">
        <v>0.23958333333333334</v>
      </c>
      <c r="E63" s="159" t="b">
        <v>1</v>
      </c>
      <c r="F63" s="83">
        <v>0.3159722222222222</v>
      </c>
      <c r="G63" s="92" t="b">
        <v>1</v>
      </c>
      <c r="H63" s="85" t="s">
        <v>1256</v>
      </c>
      <c r="I63" s="103" t="s">
        <v>1212</v>
      </c>
      <c r="J63" s="84" t="s">
        <v>184</v>
      </c>
      <c r="K63" s="88"/>
      <c r="L63" s="84"/>
      <c r="M63" s="81" t="str">
        <f>IF(B63&gt;1,VLOOKUP(B63,DB!$D$4:$F$800,3,0),"")</f>
        <v>SUSI AIR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1158</v>
      </c>
      <c r="C64" s="71" t="str">
        <f>IF(B64&gt;1,VLOOKUP(B64,DB!$D$4:$E$800,2,0),"")</f>
        <v>CL 605</v>
      </c>
      <c r="D64" s="72">
        <v>0.24305555555555555</v>
      </c>
      <c r="E64" s="160" t="b">
        <v>1</v>
      </c>
      <c r="F64" s="73">
        <v>0.30694444444444446</v>
      </c>
      <c r="G64" s="94" t="b">
        <v>1</v>
      </c>
      <c r="H64" s="75" t="s">
        <v>1255</v>
      </c>
      <c r="I64" s="112" t="s">
        <v>1242</v>
      </c>
      <c r="J64" s="74" t="s">
        <v>1266</v>
      </c>
      <c r="K64" s="78"/>
      <c r="L64" s="74"/>
      <c r="M64" s="71" t="s">
        <v>334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80</v>
      </c>
      <c r="C65" s="81" t="str">
        <f>IF(B65&gt;1,VLOOKUP(B65,DB!$D$4:$E$800,2,0),"")</f>
        <v>A 320</v>
      </c>
      <c r="D65" s="82">
        <v>0.24930555555555556</v>
      </c>
      <c r="E65" s="159" t="b">
        <v>1</v>
      </c>
      <c r="F65" s="83">
        <v>0.31805555555555554</v>
      </c>
      <c r="G65" s="92" t="b">
        <v>1</v>
      </c>
      <c r="H65" s="85" t="s">
        <v>1247</v>
      </c>
      <c r="I65" s="103" t="s">
        <v>1226</v>
      </c>
      <c r="J65" s="87" t="str">
        <f>IF(L65&gt;1,VLOOKUP(L65,DB!$A$4:$B$500,2,0),"")</f>
        <v>WIPP</v>
      </c>
      <c r="K65" s="88" t="s">
        <v>7</v>
      </c>
      <c r="L65" s="84" t="s">
        <v>188</v>
      </c>
      <c r="M65" s="81" t="str">
        <f>IF(B65&gt;1,VLOOKUP(B65,DB!$D$4:$F$800,3,0),"")</f>
        <v>BATIK AIR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944</v>
      </c>
      <c r="C66" s="71" t="str">
        <f>IF(B66&gt;1,VLOOKUP(B66,DB!$D$4:$E$800,2,0),"")</f>
        <v>CL 850</v>
      </c>
      <c r="D66" s="72">
        <v>0.2569444444444444</v>
      </c>
      <c r="E66" s="160" t="b">
        <v>1</v>
      </c>
      <c r="F66" s="73">
        <v>0.3416666666666667</v>
      </c>
      <c r="G66" s="94" t="b">
        <v>1</v>
      </c>
      <c r="H66" s="75" t="s">
        <v>1216</v>
      </c>
      <c r="I66" s="112" t="s">
        <v>1218</v>
      </c>
      <c r="J66" s="74" t="s">
        <v>1258</v>
      </c>
      <c r="K66" s="78"/>
      <c r="L66" s="74"/>
      <c r="M66" s="71" t="s">
        <v>787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305</v>
      </c>
      <c r="C67" s="81" t="str">
        <f>IF(B67&gt;1,VLOOKUP(B67,DB!$D$4:$E$800,2,0),"")</f>
        <v>A 320</v>
      </c>
      <c r="D67" s="82">
        <v>0.26180555555555557</v>
      </c>
      <c r="E67" s="159" t="b">
        <v>1</v>
      </c>
      <c r="F67" s="83">
        <v>0.3541666666666667</v>
      </c>
      <c r="G67" s="92" t="b">
        <v>1</v>
      </c>
      <c r="H67" s="85" t="s">
        <v>1229</v>
      </c>
      <c r="I67" s="86" t="str">
        <f>IF(K67&gt;1,VLOOKUP(K67,DB!$A$4:$B$500,2,0),"")</f>
        <v>WARR</v>
      </c>
      <c r="J67" s="87" t="str">
        <f>IF(L67&gt;1,VLOOKUP(L67,DB!$A$4:$B$500,2,0),"")</f>
        <v>WAHI</v>
      </c>
      <c r="K67" s="88" t="s">
        <v>235</v>
      </c>
      <c r="L67" s="84" t="s">
        <v>268</v>
      </c>
      <c r="M67" s="81" t="str">
        <f>IF(B67&gt;1,VLOOKUP(B67,DB!$D$4:$F$800,3,0),"")</f>
        <v>BATIK AIR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753</v>
      </c>
      <c r="C68" s="71" t="str">
        <f>IF(B68&gt;1,VLOOKUP(B68,DB!$D$4:$E$800,2,0),"")</f>
        <v>CT 680</v>
      </c>
      <c r="D68" s="106">
        <v>0.25416666666666665</v>
      </c>
      <c r="E68" s="161" t="b">
        <v>1</v>
      </c>
      <c r="F68" s="108">
        <v>0.2916666666666667</v>
      </c>
      <c r="G68" s="109" t="b">
        <v>1</v>
      </c>
      <c r="H68" s="110" t="s">
        <v>1249</v>
      </c>
      <c r="I68" s="112" t="s">
        <v>22</v>
      </c>
      <c r="J68" s="74" t="s">
        <v>1212</v>
      </c>
      <c r="K68" s="111"/>
      <c r="L68" s="102"/>
      <c r="M68" s="71" t="str">
        <f>IF(B68&gt;1,VLOOKUP(B68,DB!$D$4:$F$800,3,0),"")</f>
        <v>JIP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326</v>
      </c>
      <c r="C69" s="81" t="str">
        <f>IF(B69&gt;1,VLOOKUP(B69,DB!$D$4:$E$800,2,0),"")</f>
        <v>A 320</v>
      </c>
      <c r="D69" s="82">
        <v>0.28055555555555556</v>
      </c>
      <c r="E69" s="159" t="b">
        <v>1</v>
      </c>
      <c r="F69" s="83">
        <v>0.36666666666666664</v>
      </c>
      <c r="G69" s="92" t="b">
        <v>1</v>
      </c>
      <c r="H69" s="85" t="s">
        <v>1246</v>
      </c>
      <c r="I69" s="103" t="s">
        <v>1228</v>
      </c>
      <c r="J69" s="87" t="str">
        <f>IF(L69&gt;1,VLOOKUP(L69,DB!$A$4:$B$500,2,0),"")</f>
        <v>WARR</v>
      </c>
      <c r="K69" s="88" t="s">
        <v>7</v>
      </c>
      <c r="L69" s="84" t="s">
        <v>243</v>
      </c>
      <c r="M69" s="81" t="str">
        <f>IF(B69&gt;1,VLOOKUP(B69,DB!$D$4:$F$800,3,0),"")</f>
        <v>BATIK AIR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753</v>
      </c>
      <c r="C70" s="71" t="str">
        <f>IF(B70&gt;1,VLOOKUP(B70,DB!$D$4:$E$800,2,0),"")</f>
        <v>CT 680</v>
      </c>
      <c r="D70" s="72">
        <v>0.2986111111111111</v>
      </c>
      <c r="E70" s="160" t="b">
        <v>1</v>
      </c>
      <c r="F70" s="73"/>
      <c r="G70" s="94" t="b">
        <v>0</v>
      </c>
      <c r="H70" s="75" t="s">
        <v>1212</v>
      </c>
      <c r="I70" s="112" t="s">
        <v>1249</v>
      </c>
      <c r="J70" s="77" t="str">
        <f>IF(L70&gt;1,VLOOKUP(L70,DB!$A$4:$B$500,2,0),"")</f>
        <v/>
      </c>
      <c r="K70" s="78"/>
      <c r="L70" s="74"/>
      <c r="M70" s="71" t="str">
        <f>IF(B70&gt;1,VLOOKUP(B70,DB!$D$4:$F$800,3,0),"")</f>
        <v>JIP</v>
      </c>
      <c r="N70" s="79"/>
      <c r="O70" s="74" t="str">
        <f t="shared" si="1"/>
        <v>RON</v>
      </c>
      <c r="Q70" s="1" t="str">
        <f t="shared" si="2"/>
        <v>NSA11</v>
      </c>
      <c r="R70" s="1" t="str">
        <f t="shared" si="3"/>
        <v>RON</v>
      </c>
      <c r="S70" s="1" t="str">
        <f t="shared" si="4"/>
        <v>CT 680</v>
      </c>
      <c r="T70" s="1" t="str">
        <f t="shared" si="5"/>
        <v>N-977JH</v>
      </c>
      <c r="U70" s="1" t="str">
        <f t="shared" si="6"/>
        <v>JIP</v>
      </c>
    </row>
    <row r="71" ht="15.75" customHeight="1">
      <c r="A71" s="81">
        <v>54.0</v>
      </c>
      <c r="B71" s="81" t="s">
        <v>540</v>
      </c>
      <c r="C71" s="81" t="str">
        <f>IF(B71&gt;1,VLOOKUP(B71,DB!$D$4:$E$800,2,0),"")</f>
        <v>ATR 72</v>
      </c>
      <c r="D71" s="82">
        <v>0.3090277777777778</v>
      </c>
      <c r="E71" s="159" t="b">
        <v>1</v>
      </c>
      <c r="F71" s="83">
        <v>0.3277777777777778</v>
      </c>
      <c r="G71" s="92" t="b">
        <v>1</v>
      </c>
      <c r="H71" s="85" t="s">
        <v>1248</v>
      </c>
      <c r="I71" s="86" t="str">
        <f>IF(K71&gt;1,VLOOKUP(K71,DB!$A$4:$B$500,2,0),"")</f>
        <v>WAHH</v>
      </c>
      <c r="J71" s="87" t="str">
        <f>IF(L71&gt;1,VLOOKUP(L71,DB!$A$4:$B$500,2,0),"")</f>
        <v>WAHH</v>
      </c>
      <c r="K71" s="88" t="s">
        <v>479</v>
      </c>
      <c r="L71" s="84" t="s">
        <v>482</v>
      </c>
      <c r="M71" s="81" t="str">
        <f>IF(B71&gt;1,VLOOKUP(B71,DB!$D$4:$F$800,3,0),"")</f>
        <v>FLY JAYA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828</v>
      </c>
      <c r="C72" s="71" t="str">
        <f>IF(B72&gt;1,VLOOKUP(B72,DB!$D$4:$E$800,2,0),"")</f>
        <v>C 208</v>
      </c>
      <c r="D72" s="106">
        <v>0.30416666666666664</v>
      </c>
      <c r="E72" s="161" t="b">
        <v>1</v>
      </c>
      <c r="F72" s="108">
        <v>0.3298611111111111</v>
      </c>
      <c r="G72" s="109" t="b">
        <v>1</v>
      </c>
      <c r="H72" s="110" t="s">
        <v>1225</v>
      </c>
      <c r="I72" s="76" t="str">
        <f>IF(K72&gt;1,VLOOKUP(K72,DB!$A$4:$B$500,2,0),"")</f>
        <v>WICN</v>
      </c>
      <c r="J72" s="77" t="str">
        <f>IF(L72&gt;1,VLOOKUP(L72,DB!$A$4:$B$500,2,0),"")</f>
        <v>WICC</v>
      </c>
      <c r="K72" s="111" t="s">
        <v>674</v>
      </c>
      <c r="L72" s="102" t="s">
        <v>668</v>
      </c>
      <c r="M72" s="71" t="str">
        <f>IF(B72&gt;1,VLOOKUP(B72,DB!$D$4:$F$800,3,0),"")</f>
        <v>SUSI AIR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892</v>
      </c>
      <c r="C73" s="81" t="str">
        <f>IF(B73&gt;1,VLOOKUP(B73,DB!$D$4:$E$800,2,0),"")</f>
        <v>B 733</v>
      </c>
      <c r="D73" s="82">
        <v>0.32083333333333336</v>
      </c>
      <c r="E73" s="159" t="b">
        <v>1</v>
      </c>
      <c r="F73" s="83">
        <v>0.3854166666666667</v>
      </c>
      <c r="G73" s="92" t="b">
        <v>1</v>
      </c>
      <c r="H73" s="85" t="s">
        <v>1253</v>
      </c>
      <c r="I73" s="86" t="str">
        <f>IF(K73&gt;1,VLOOKUP(K73,DB!$A$4:$B$500,2,0),"")</f>
        <v>WAMM</v>
      </c>
      <c r="J73" s="87" t="str">
        <f>IF(L73&gt;1,VLOOKUP(L73,DB!$A$4:$B$500,2,0),"")</f>
        <v>WIOO</v>
      </c>
      <c r="K73" s="88" t="s">
        <v>406</v>
      </c>
      <c r="L73" s="84" t="s">
        <v>427</v>
      </c>
      <c r="M73" s="81" t="str">
        <f>IF(B73&gt;1,VLOOKUP(B73,DB!$D$4:$F$800,3,0),"")</f>
        <v>TRIGANA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66</v>
      </c>
      <c r="C74" s="71" t="str">
        <f>IF(B74&gt;1,VLOOKUP(B74,DB!$D$4:$E$800,2,0),"")</f>
        <v>A 320</v>
      </c>
      <c r="D74" s="72">
        <v>0.325</v>
      </c>
      <c r="E74" s="160" t="b">
        <v>1</v>
      </c>
      <c r="F74" s="73">
        <v>0.4111111111111111</v>
      </c>
      <c r="G74" s="94" t="b">
        <v>1</v>
      </c>
      <c r="H74" s="75" t="s">
        <v>1236</v>
      </c>
      <c r="I74" s="76" t="str">
        <f>IF(K74&gt;1,VLOOKUP(K74,DB!$A$4:$B$500,2,0),"")</f>
        <v>WIBB</v>
      </c>
      <c r="J74" s="77" t="str">
        <f>IF(L74&gt;1,VLOOKUP(L74,DB!$A$4:$B$500,2,0),"")</f>
        <v>WAHS</v>
      </c>
      <c r="K74" s="78" t="s">
        <v>211</v>
      </c>
      <c r="L74" s="74" t="s">
        <v>289</v>
      </c>
      <c r="M74" s="71" t="str">
        <f>IF(B74&gt;1,VLOOKUP(B74,DB!$D$4:$F$800,3,0),"")</f>
        <v>BATIK AIR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317</v>
      </c>
      <c r="C75" s="81" t="str">
        <f>IF(B75&gt;1,VLOOKUP(B75,DB!$D$4:$E$800,2,0),"")</f>
        <v>A 320</v>
      </c>
      <c r="D75" s="82">
        <v>0.3298611111111111</v>
      </c>
      <c r="E75" s="159" t="b">
        <v>1</v>
      </c>
      <c r="F75" s="83">
        <v>0.38333333333333336</v>
      </c>
      <c r="G75" s="92" t="b">
        <v>1</v>
      </c>
      <c r="H75" s="85" t="s">
        <v>1255</v>
      </c>
      <c r="I75" s="86" t="str">
        <f>IF(K75&gt;1,VLOOKUP(K75,DB!$A$4:$B$500,2,0),"")</f>
        <v>WIPP</v>
      </c>
      <c r="J75" s="87" t="str">
        <f>IF(L75&gt;1,VLOOKUP(L75,DB!$A$4:$B$500,2,0),"")</f>
        <v>WADD</v>
      </c>
      <c r="K75" s="88" t="s">
        <v>194</v>
      </c>
      <c r="L75" s="84" t="s">
        <v>223</v>
      </c>
      <c r="M75" s="81" t="str">
        <f>IF(B75&gt;1,VLOOKUP(B75,DB!$D$4:$F$800,3,0),"")</f>
        <v>BATIK AIR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741</v>
      </c>
      <c r="C76" s="71" t="str">
        <f>IF(B76&gt;1,VLOOKUP(B76,DB!$D$4:$E$800,2,0),"")</f>
        <v>ATR 42</v>
      </c>
      <c r="D76" s="72">
        <v>0.3333333333333333</v>
      </c>
      <c r="E76" s="160" t="b">
        <v>1</v>
      </c>
      <c r="F76" s="73">
        <v>0.3763888888888889</v>
      </c>
      <c r="G76" s="94" t="b">
        <v>1</v>
      </c>
      <c r="H76" s="75" t="s">
        <v>1250</v>
      </c>
      <c r="I76" s="112" t="s">
        <v>1218</v>
      </c>
      <c r="J76" s="74" t="s">
        <v>1465</v>
      </c>
      <c r="K76" s="78"/>
      <c r="L76" s="74"/>
      <c r="M76" s="71" t="str">
        <f>IF(B76&gt;1,VLOOKUP(B76,DB!$D$4:$F$800,3,0),"")</f>
        <v>IAT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313</v>
      </c>
      <c r="C77" s="81" t="str">
        <f>IF(B77&gt;1,VLOOKUP(B77,DB!$D$4:$E$800,2,0),"")</f>
        <v>A 320</v>
      </c>
      <c r="D77" s="82">
        <v>0.3715277777777778</v>
      </c>
      <c r="E77" s="159" t="b">
        <v>1</v>
      </c>
      <c r="F77" s="83">
        <v>0.40694444444444444</v>
      </c>
      <c r="G77" s="92" t="b">
        <v>1</v>
      </c>
      <c r="H77" s="85" t="s">
        <v>1229</v>
      </c>
      <c r="I77" s="86" t="str">
        <f>IF(K77&gt;1,VLOOKUP(K77,DB!$A$4:$B$500,2,0),"")</f>
        <v>WARR</v>
      </c>
      <c r="J77" s="87" t="str">
        <f>IF(L77&gt;1,VLOOKUP(L77,DB!$A$4:$B$500,2,0),"")</f>
        <v>WARR</v>
      </c>
      <c r="K77" s="88" t="s">
        <v>237</v>
      </c>
      <c r="L77" s="84" t="s">
        <v>251</v>
      </c>
      <c r="M77" s="81" t="str">
        <f>IF(B77&gt;1,VLOOKUP(B77,DB!$D$4:$F$800,3,0),"")</f>
        <v>BATIK AIR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510</v>
      </c>
      <c r="C78" s="71" t="str">
        <f>IF(B78&gt;1,VLOOKUP(B78,DB!$D$4:$E$800,2,0),"")</f>
        <v>ATR 72</v>
      </c>
      <c r="D78" s="72">
        <v>0.3819444444444444</v>
      </c>
      <c r="E78" s="160" t="b">
        <v>1</v>
      </c>
      <c r="F78" s="73">
        <v>0.40555555555555556</v>
      </c>
      <c r="G78" s="94" t="b">
        <v>1</v>
      </c>
      <c r="H78" s="75" t="s">
        <v>1247</v>
      </c>
      <c r="I78" s="76" t="str">
        <f>IF(K78&gt;1,VLOOKUP(K78,DB!$A$4:$B$500,2,0),"")</f>
        <v>WAHH</v>
      </c>
      <c r="J78" s="77" t="str">
        <f>IF(L78&gt;1,VLOOKUP(L78,DB!$A$4:$B$500,2,0),"")</f>
        <v>WAHH</v>
      </c>
      <c r="K78" s="78" t="s">
        <v>593</v>
      </c>
      <c r="L78" s="74" t="s">
        <v>599</v>
      </c>
      <c r="M78" s="71" t="str">
        <f>IF(B78&gt;1,VLOOKUP(B78,DB!$D$4:$F$800,3,0),"")</f>
        <v>CITILINK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921</v>
      </c>
      <c r="C79" s="81" t="str">
        <f>IF(B79&gt;1,VLOOKUP(B79,DB!$D$4:$E$800,2,0),"")</f>
        <v>G VI</v>
      </c>
      <c r="D79" s="82">
        <v>0.3888888888888889</v>
      </c>
      <c r="E79" s="159" t="b">
        <v>1</v>
      </c>
      <c r="F79" s="83">
        <v>0.48541666666666666</v>
      </c>
      <c r="G79" s="92" t="b">
        <v>1</v>
      </c>
      <c r="H79" s="85" t="s">
        <v>1249</v>
      </c>
      <c r="I79" s="103" t="s">
        <v>1258</v>
      </c>
      <c r="J79" s="84" t="s">
        <v>1258</v>
      </c>
      <c r="K79" s="88"/>
      <c r="L79" s="84"/>
      <c r="M79" s="81" t="s">
        <v>1214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34</v>
      </c>
      <c r="C80" s="71" t="str">
        <f>IF(B80&gt;1,VLOOKUP(B80,DB!$D$4:$E$800,2,0),"")</f>
        <v>B 733</v>
      </c>
      <c r="D80" s="72">
        <v>0.39444444444444443</v>
      </c>
      <c r="E80" s="160" t="b">
        <v>1</v>
      </c>
      <c r="F80" s="73">
        <v>0.5965277777777778</v>
      </c>
      <c r="G80" s="94" t="b">
        <v>1</v>
      </c>
      <c r="H80" s="75" t="s">
        <v>1254</v>
      </c>
      <c r="I80" s="112" t="s">
        <v>1219</v>
      </c>
      <c r="J80" s="74" t="s">
        <v>52</v>
      </c>
      <c r="K80" s="78"/>
      <c r="L80" s="74"/>
      <c r="M80" s="71" t="str">
        <f>IF(B80&gt;1,VLOOKUP(B80,DB!$D$4:$F$800,3,0),"")</f>
        <v>AIRNESIA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745</v>
      </c>
      <c r="C81" s="81" t="str">
        <f>IF(B81&gt;1,VLOOKUP(B81,DB!$D$4:$E$800,2,0),"")</f>
        <v>G IV</v>
      </c>
      <c r="D81" s="82">
        <v>0.3909722222222222</v>
      </c>
      <c r="E81" s="159" t="b">
        <v>1</v>
      </c>
      <c r="F81" s="83">
        <v>0.4597222222222222</v>
      </c>
      <c r="G81" s="92" t="b">
        <v>1</v>
      </c>
      <c r="H81" s="85" t="s">
        <v>1232</v>
      </c>
      <c r="I81" s="103" t="s">
        <v>1263</v>
      </c>
      <c r="J81" s="84" t="s">
        <v>91</v>
      </c>
      <c r="K81" s="88"/>
      <c r="L81" s="84"/>
      <c r="M81" s="81" t="str">
        <f>IF(B81&gt;1,VLOOKUP(B81,DB!$D$4:$F$800,3,0),"")</f>
        <v>JETSET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80</v>
      </c>
      <c r="C82" s="71" t="str">
        <f>IF(B82&gt;1,VLOOKUP(B82,DB!$D$4:$E$800,2,0),"")</f>
        <v>A 320</v>
      </c>
      <c r="D82" s="72">
        <v>0.44583333333333336</v>
      </c>
      <c r="E82" s="160" t="b">
        <v>1</v>
      </c>
      <c r="F82" s="73">
        <v>0.47708333333333336</v>
      </c>
      <c r="G82" s="94" t="b">
        <v>1</v>
      </c>
      <c r="H82" s="75" t="s">
        <v>1229</v>
      </c>
      <c r="I82" s="76" t="str">
        <f>IF(K82&gt;1,VLOOKUP(K82,DB!$A$4:$B$500,2,0),"")</f>
        <v>WIPP</v>
      </c>
      <c r="J82" s="77" t="str">
        <f>IF(L82&gt;1,VLOOKUP(L82,DB!$A$4:$B$500,2,0),"")</f>
        <v>WAHQ</v>
      </c>
      <c r="K82" s="78" t="s">
        <v>190</v>
      </c>
      <c r="L82" s="74" t="s">
        <v>264</v>
      </c>
      <c r="M82" s="71" t="str">
        <f>IF(B82&gt;1,VLOOKUP(B82,DB!$D$4:$F$800,3,0),"")</f>
        <v>BATIK AIR</v>
      </c>
      <c r="N82" s="114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309</v>
      </c>
      <c r="C83" s="81" t="str">
        <f>IF(B83&gt;1,VLOOKUP(B83,DB!$D$4:$E$800,2,0),"")</f>
        <v>A 320</v>
      </c>
      <c r="D83" s="82">
        <v>0.44305555555555554</v>
      </c>
      <c r="E83" s="159" t="b">
        <v>1</v>
      </c>
      <c r="F83" s="83">
        <v>0.47430555555555554</v>
      </c>
      <c r="G83" s="92" t="b">
        <v>1</v>
      </c>
      <c r="H83" s="85" t="s">
        <v>1246</v>
      </c>
      <c r="I83" s="86" t="str">
        <f>IF(K83&gt;1,VLOOKUP(K83,DB!$A$4:$B$500,2,0),"")</f>
        <v>WARA</v>
      </c>
      <c r="J83" s="87" t="str">
        <f>IF(L83&gt;1,VLOOKUP(L83,DB!$A$4:$B$500,2,0),"")</f>
        <v>WARA</v>
      </c>
      <c r="K83" s="88" t="s">
        <v>295</v>
      </c>
      <c r="L83" s="84" t="s">
        <v>302</v>
      </c>
      <c r="M83" s="81" t="str">
        <f>IF(B83&gt;1,VLOOKUP(B83,DB!$D$4:$F$800,3,0),"")</f>
        <v>BATIK AIR</v>
      </c>
      <c r="N83" s="96"/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978</v>
      </c>
      <c r="C84" s="71" t="str">
        <f>IF(B84&gt;1,VLOOKUP(B84,DB!$D$4:$E$800,2,0),"")</f>
        <v>EMB 135</v>
      </c>
      <c r="D84" s="72">
        <v>0.425</v>
      </c>
      <c r="E84" s="160" t="b">
        <v>1</v>
      </c>
      <c r="F84" s="73"/>
      <c r="G84" s="94" t="b">
        <v>0</v>
      </c>
      <c r="H84" s="75" t="s">
        <v>1242</v>
      </c>
      <c r="I84" s="112" t="s">
        <v>1240</v>
      </c>
      <c r="J84" s="77" t="str">
        <f>IF(L84&gt;1,VLOOKUP(L84,DB!$A$4:$B$500,2,0),"")</f>
        <v/>
      </c>
      <c r="K84" s="78"/>
      <c r="L84" s="74"/>
      <c r="M84" s="71" t="s">
        <v>1214</v>
      </c>
      <c r="N84" s="79"/>
      <c r="O84" s="74" t="str">
        <f t="shared" si="1"/>
        <v>RON</v>
      </c>
      <c r="Q84" s="1" t="str">
        <f t="shared" si="2"/>
        <v>RE02</v>
      </c>
      <c r="R84" s="1" t="str">
        <f t="shared" si="3"/>
        <v>RON</v>
      </c>
      <c r="S84" s="1" t="str">
        <f t="shared" si="4"/>
        <v>EMB 135</v>
      </c>
      <c r="T84" s="1" t="str">
        <f t="shared" si="5"/>
        <v>VP-CLL</v>
      </c>
      <c r="U84" s="1" t="str">
        <f t="shared" si="6"/>
        <v>KARISMA</v>
      </c>
    </row>
    <row r="85" ht="15.75" customHeight="1">
      <c r="A85" s="81">
        <v>68.0</v>
      </c>
      <c r="B85" s="81" t="s">
        <v>652</v>
      </c>
      <c r="C85" s="81" t="str">
        <f>IF(B85&gt;1,VLOOKUP(B85,DB!$D$4:$E$800,2,0),"")</f>
        <v>B 738</v>
      </c>
      <c r="D85" s="82">
        <v>0.5048611111111111</v>
      </c>
      <c r="E85" s="159" t="b">
        <v>1</v>
      </c>
      <c r="F85" s="83">
        <v>0.5402777777777777</v>
      </c>
      <c r="G85" s="92" t="b">
        <v>1</v>
      </c>
      <c r="H85" s="85" t="s">
        <v>1248</v>
      </c>
      <c r="I85" s="86" t="str">
        <f>IF(K85&gt;1,VLOOKUP(K85,DB!$A$4:$B$500,2,0),"")</f>
        <v>WIMM</v>
      </c>
      <c r="J85" s="87" t="str">
        <f>IF(L85&gt;1,VLOOKUP(L85,DB!$A$4:$B$500,2,0),"")</f>
        <v>WARR</v>
      </c>
      <c r="K85" s="88" t="s">
        <v>79</v>
      </c>
      <c r="L85" s="84" t="s">
        <v>81</v>
      </c>
      <c r="M85" s="81" t="str">
        <f>IF(B85&gt;1,VLOOKUP(B85,DB!$D$4:$F$800,3,0),"")</f>
        <v>GARUDA</v>
      </c>
      <c r="N85" s="89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383</v>
      </c>
      <c r="C86" s="71" t="str">
        <f>IF(B86&gt;1,VLOOKUP(B86,DB!$D$4:$E$800,2,0),"")</f>
        <v>A 320</v>
      </c>
      <c r="D86" s="72">
        <v>0.49583333333333335</v>
      </c>
      <c r="E86" s="160" t="b">
        <v>1</v>
      </c>
      <c r="F86" s="73">
        <v>0.5277777777777778</v>
      </c>
      <c r="G86" s="94" t="b">
        <v>1</v>
      </c>
      <c r="H86" s="75" t="s">
        <v>1247</v>
      </c>
      <c r="I86" s="76" t="str">
        <f>IF(K86&gt;1,VLOOKUP(K86,DB!$A$4:$B$500,2,0),"")</f>
        <v>WIMN</v>
      </c>
      <c r="J86" s="77" t="str">
        <f>IF(L86&gt;1,VLOOKUP(L86,DB!$A$4:$B$500,2,0),"")</f>
        <v>WARA</v>
      </c>
      <c r="K86" s="78" t="s">
        <v>497</v>
      </c>
      <c r="L86" s="74" t="s">
        <v>555</v>
      </c>
      <c r="M86" s="71" t="str">
        <f>IF(B86&gt;1,VLOOKUP(B86,DB!$D$4:$F$800,3,0),"")</f>
        <v>CITILINK</v>
      </c>
      <c r="N86" s="13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886</v>
      </c>
      <c r="C87" s="81" t="str">
        <f>IF(B87&gt;1,VLOOKUP(B87,DB!$D$4:$E$800,2,0),"")</f>
        <v>B 733</v>
      </c>
      <c r="D87" s="82">
        <v>0.5</v>
      </c>
      <c r="E87" s="159" t="b">
        <v>1</v>
      </c>
      <c r="F87" s="83">
        <v>0.6472222222222223</v>
      </c>
      <c r="G87" s="92" t="b">
        <v>1</v>
      </c>
      <c r="H87" s="85" t="s">
        <v>1251</v>
      </c>
      <c r="I87" s="86" t="str">
        <f>IF(K87&gt;1,VLOOKUP(K87,DB!$A$4:$B$500,2,0),"")</f>
        <v>WAGG</v>
      </c>
      <c r="J87" s="87" t="str">
        <f>IF(L87&gt;1,VLOOKUP(L87,DB!$A$4:$B$500,2,0),"")</f>
        <v>WAGG</v>
      </c>
      <c r="K87" s="88" t="s">
        <v>344</v>
      </c>
      <c r="L87" s="84" t="s">
        <v>340</v>
      </c>
      <c r="M87" s="81" t="str">
        <f>IF(B87&gt;1,VLOOKUP(B87,DB!$D$4:$F$800,3,0),"")</f>
        <v>TRIGANA</v>
      </c>
      <c r="N87" s="89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305</v>
      </c>
      <c r="C88" s="71" t="str">
        <f>IF(B88&gt;1,VLOOKUP(B88,DB!$D$4:$E$800,2,0),"")</f>
        <v>A 320</v>
      </c>
      <c r="D88" s="106">
        <v>0.4847222222222222</v>
      </c>
      <c r="E88" s="161" t="b">
        <v>1</v>
      </c>
      <c r="F88" s="108">
        <v>0.5236111111111111</v>
      </c>
      <c r="G88" s="109" t="b">
        <v>1</v>
      </c>
      <c r="H88" s="110" t="s">
        <v>1225</v>
      </c>
      <c r="I88" s="76" t="str">
        <f>IF(K88&gt;1,VLOOKUP(K88,DB!$A$4:$B$500,2,0),"")</f>
        <v>WAHI</v>
      </c>
      <c r="J88" s="77" t="str">
        <f>IF(L88&gt;1,VLOOKUP(L88,DB!$A$4:$B$500,2,0),"")</f>
        <v>WARR</v>
      </c>
      <c r="K88" s="111" t="s">
        <v>278</v>
      </c>
      <c r="L88" s="102" t="s">
        <v>247</v>
      </c>
      <c r="M88" s="71" t="str">
        <f>IF(B88&gt;1,VLOOKUP(B88,DB!$D$4:$F$800,3,0),"")</f>
        <v>BATIK AIR</v>
      </c>
      <c r="N88" s="115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743</v>
      </c>
      <c r="C89" s="81" t="str">
        <f>IF(B89&gt;1,VLOOKUP(B89,DB!$D$4:$E$800,2,0),"")</f>
        <v>B 733</v>
      </c>
      <c r="D89" s="82">
        <v>0.49166666666666664</v>
      </c>
      <c r="E89" s="159" t="b">
        <v>1</v>
      </c>
      <c r="F89" s="83">
        <v>0.6416666666666667</v>
      </c>
      <c r="G89" s="92" t="b">
        <v>1</v>
      </c>
      <c r="H89" s="85" t="s">
        <v>1252</v>
      </c>
      <c r="I89" s="103" t="s">
        <v>33</v>
      </c>
      <c r="J89" s="84" t="s">
        <v>1459</v>
      </c>
      <c r="K89" s="88"/>
      <c r="L89" s="84"/>
      <c r="M89" s="81" t="str">
        <f>IF(B89&gt;1,VLOOKUP(B89,DB!$D$4:$F$800,3,0),"")</f>
        <v>JAYAWIJAYA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292</v>
      </c>
      <c r="C90" s="71" t="str">
        <f>IF(B90&gt;1,VLOOKUP(B90,DB!$D$4:$E$800,2,0),"")</f>
        <v>A 320</v>
      </c>
      <c r="D90" s="72">
        <v>0.48194444444444445</v>
      </c>
      <c r="E90" s="160" t="b">
        <v>1</v>
      </c>
      <c r="F90" s="73">
        <v>0.5347222222222222</v>
      </c>
      <c r="G90" s="94" t="b">
        <v>1</v>
      </c>
      <c r="H90" s="75" t="s">
        <v>1246</v>
      </c>
      <c r="I90" s="76" t="str">
        <f>IF(K90&gt;1,VLOOKUP(K90,DB!$A$4:$B$500,2,0),"")</f>
        <v>WAHQ</v>
      </c>
      <c r="J90" s="77" t="str">
        <f>IF(L90&gt;1,VLOOKUP(L90,DB!$A$4:$B$500,2,0),"")</f>
        <v>WAHI</v>
      </c>
      <c r="K90" s="78" t="s">
        <v>178</v>
      </c>
      <c r="L90" s="74" t="s">
        <v>276</v>
      </c>
      <c r="M90" s="71" t="str">
        <f>IF(B90&gt;1,VLOOKUP(B90,DB!$D$4:$F$800,3,0),"")</f>
        <v>BATIK AIR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826</v>
      </c>
      <c r="C91" s="81" t="str">
        <f>IF(B91&gt;1,VLOOKUP(B91,DB!$D$4:$E$800,2,0),"")</f>
        <v>AVANTI</v>
      </c>
      <c r="D91" s="82">
        <v>0.5138888888888888</v>
      </c>
      <c r="E91" s="159" t="b">
        <v>1</v>
      </c>
      <c r="F91" s="83">
        <v>0.5277777777777778</v>
      </c>
      <c r="G91" s="92" t="b">
        <v>1</v>
      </c>
      <c r="H91" s="85" t="s">
        <v>1236</v>
      </c>
      <c r="I91" s="103" t="s">
        <v>184</v>
      </c>
      <c r="J91" s="84" t="s">
        <v>1374</v>
      </c>
      <c r="K91" s="88"/>
      <c r="L91" s="84"/>
      <c r="M91" s="81" t="str">
        <f>IF(B91&gt;1,VLOOKUP(B91,DB!$D$4:$F$800,3,0),"")</f>
        <v>SUSI AIR</v>
      </c>
      <c r="N91" s="96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326</v>
      </c>
      <c r="C92" s="71" t="str">
        <f>IF(B92&gt;1,VLOOKUP(B92,DB!$D$4:$E$800,2,0),"")</f>
        <v>A 320</v>
      </c>
      <c r="D92" s="72">
        <v>0.5236111111111111</v>
      </c>
      <c r="E92" s="160" t="b">
        <v>1</v>
      </c>
      <c r="F92" s="73">
        <v>0.5555555555555556</v>
      </c>
      <c r="G92" s="94" t="b">
        <v>1</v>
      </c>
      <c r="H92" s="75" t="s">
        <v>1229</v>
      </c>
      <c r="I92" s="76" t="str">
        <f>IF(K92&gt;1,VLOOKUP(K92,DB!$A$4:$B$500,2,0),"")</f>
        <v>WARR</v>
      </c>
      <c r="J92" s="77" t="str">
        <f>IF(L92&gt;1,VLOOKUP(L92,DB!$A$4:$B$500,2,0),"")</f>
        <v>WIPP</v>
      </c>
      <c r="K92" s="78" t="s">
        <v>249</v>
      </c>
      <c r="L92" s="74" t="s">
        <v>183</v>
      </c>
      <c r="M92" s="71" t="str">
        <f>IF(B92&gt;1,VLOOKUP(B92,DB!$D$4:$F$800,3,0),"")</f>
        <v>BATIK AIR</v>
      </c>
      <c r="N92" s="79"/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510</v>
      </c>
      <c r="C93" s="81" t="str">
        <f>IF(B93&gt;1,VLOOKUP(B93,DB!$D$4:$E$800,2,0),"")</f>
        <v>ATR 72</v>
      </c>
      <c r="D93" s="82">
        <v>0.5277777777777778</v>
      </c>
      <c r="E93" s="159" t="b">
        <v>1</v>
      </c>
      <c r="F93" s="83">
        <v>0.5659722222222222</v>
      </c>
      <c r="G93" s="92" t="b">
        <v>1</v>
      </c>
      <c r="H93" s="85" t="s">
        <v>1225</v>
      </c>
      <c r="I93" s="86" t="str">
        <f>IF(K93&gt;1,VLOOKUP(K93,DB!$A$4:$B$500,2,0),"")</f>
        <v>WAHH</v>
      </c>
      <c r="J93" s="87" t="str">
        <f>IF(L93&gt;1,VLOOKUP(L93,DB!$A$4:$B$500,2,0),"")</f>
        <v>WAHH</v>
      </c>
      <c r="K93" s="88" t="s">
        <v>597</v>
      </c>
      <c r="L93" s="84" t="s">
        <v>595</v>
      </c>
      <c r="M93" s="81" t="str">
        <f>IF(B93&gt;1,VLOOKUP(B93,DB!$D$4:$F$800,3,0),"")</f>
        <v>CITILINK</v>
      </c>
      <c r="N93" s="96"/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828</v>
      </c>
      <c r="C94" s="71" t="str">
        <f>IF(B94&gt;1,VLOOKUP(B94,DB!$D$4:$E$800,2,0),"")</f>
        <v>C 208</v>
      </c>
      <c r="D94" s="72">
        <v>0.5347222222222222</v>
      </c>
      <c r="E94" s="160" t="b">
        <v>1</v>
      </c>
      <c r="F94" s="73">
        <v>0.5604166666666667</v>
      </c>
      <c r="G94" s="94" t="b">
        <v>1</v>
      </c>
      <c r="H94" s="75" t="s">
        <v>1256</v>
      </c>
      <c r="I94" s="76" t="str">
        <f>IF(K94&gt;1,VLOOKUP(K94,DB!$A$4:$B$500,2,0),"")</f>
        <v>WICC</v>
      </c>
      <c r="J94" s="77" t="str">
        <f>IF(L94&gt;1,VLOOKUP(L94,DB!$A$4:$B$500,2,0),"")</f>
        <v>WICN</v>
      </c>
      <c r="K94" s="78" t="s">
        <v>670</v>
      </c>
      <c r="L94" s="74" t="s">
        <v>672</v>
      </c>
      <c r="M94" s="71" t="str">
        <f>IF(B94&gt;1,VLOOKUP(B94,DB!$D$4:$F$800,3,0),"")</f>
        <v>SUSI AIR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66</v>
      </c>
      <c r="C95" s="81" t="str">
        <f>IF(B95&gt;1,VLOOKUP(B95,DB!$D$4:$E$800,2,0),"")</f>
        <v>A 320</v>
      </c>
      <c r="D95" s="82">
        <v>0.53125</v>
      </c>
      <c r="E95" s="159" t="b">
        <v>1</v>
      </c>
      <c r="F95" s="83">
        <v>0.5770833333333333</v>
      </c>
      <c r="G95" s="92" t="b">
        <v>1</v>
      </c>
      <c r="H95" s="85" t="s">
        <v>1255</v>
      </c>
      <c r="I95" s="86" t="str">
        <f>IF(K95&gt;1,VLOOKUP(K95,DB!$A$4:$B$500,2,0),"")</f>
        <v>WAHS</v>
      </c>
      <c r="J95" s="87" t="str">
        <f>IF(L95&gt;1,VLOOKUP(L95,DB!$A$4:$B$500,2,0),"")</f>
        <v>WIMM</v>
      </c>
      <c r="K95" s="88" t="s">
        <v>287</v>
      </c>
      <c r="L95" s="84" t="s">
        <v>172</v>
      </c>
      <c r="M95" s="81" t="str">
        <f>IF(B95&gt;1,VLOOKUP(B95,DB!$D$4:$F$800,3,0),"")</f>
        <v>BATIK AIR</v>
      </c>
      <c r="N95" s="96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1124</v>
      </c>
      <c r="C96" s="71" t="str">
        <f>IF(B96&gt;1,VLOOKUP(B96,DB!$D$4:$E$800,2,0),"")</f>
        <v>BELL 412EP</v>
      </c>
      <c r="D96" s="72">
        <v>0.4166666666666667</v>
      </c>
      <c r="E96" s="160" t="b">
        <v>1</v>
      </c>
      <c r="F96" s="73">
        <v>0.5236111111111111</v>
      </c>
      <c r="G96" s="94" t="b">
        <v>1</v>
      </c>
      <c r="H96" s="75" t="s">
        <v>1219</v>
      </c>
      <c r="I96" s="112" t="s">
        <v>1218</v>
      </c>
      <c r="J96" s="74" t="s">
        <v>1238</v>
      </c>
      <c r="K96" s="78"/>
      <c r="L96" s="74"/>
      <c r="M96" s="71" t="s">
        <v>16</v>
      </c>
      <c r="N96" s="79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540</v>
      </c>
      <c r="C97" s="81" t="str">
        <f>IF(B97&gt;1,VLOOKUP(B97,DB!$D$4:$E$800,2,0),"")</f>
        <v>ATR 72</v>
      </c>
      <c r="D97" s="82">
        <v>0.5576388888888889</v>
      </c>
      <c r="E97" s="159" t="b">
        <v>1</v>
      </c>
      <c r="F97" s="83">
        <v>0.5958333333333333</v>
      </c>
      <c r="G97" s="92" t="b">
        <v>1</v>
      </c>
      <c r="H97" s="85" t="s">
        <v>1247</v>
      </c>
      <c r="I97" s="86" t="str">
        <f>IF(K97&gt;1,VLOOKUP(K97,DB!$A$4:$B$500,2,0),"")</f>
        <v>WAHH</v>
      </c>
      <c r="J97" s="87" t="str">
        <f>IF(L97&gt;1,VLOOKUP(L97,DB!$A$4:$B$500,2,0),"")</f>
        <v>WAHH</v>
      </c>
      <c r="K97" s="88" t="s">
        <v>484</v>
      </c>
      <c r="L97" s="84" t="s">
        <v>486</v>
      </c>
      <c r="M97" s="81" t="str">
        <f>IF(B97&gt;1,VLOOKUP(B97,DB!$D$4:$F$800,3,0),"")</f>
        <v>FLY JAYA</v>
      </c>
      <c r="N97" s="96"/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313</v>
      </c>
      <c r="C98" s="71" t="str">
        <f>IF(B98&gt;1,VLOOKUP(B98,DB!$D$4:$E$800,2,0),"")</f>
        <v>A 320</v>
      </c>
      <c r="D98" s="72">
        <v>0.5631944444444444</v>
      </c>
      <c r="E98" s="160" t="b">
        <v>1</v>
      </c>
      <c r="F98" s="73">
        <v>0.5916666666666667</v>
      </c>
      <c r="G98" s="94" t="b">
        <v>1</v>
      </c>
      <c r="H98" s="75" t="s">
        <v>1246</v>
      </c>
      <c r="I98" s="76" t="str">
        <f>IF(K98&gt;1,VLOOKUP(K98,DB!$A$4:$B$500,2,0),"")</f>
        <v>WARR</v>
      </c>
      <c r="J98" s="77" t="str">
        <f>IF(L98&gt;1,VLOOKUP(L98,DB!$A$4:$B$500,2,0),"")</f>
        <v>WARR</v>
      </c>
      <c r="K98" s="78" t="s">
        <v>257</v>
      </c>
      <c r="L98" s="74" t="s">
        <v>229</v>
      </c>
      <c r="M98" s="71" t="str">
        <f>IF(B98&gt;1,VLOOKUP(B98,DB!$D$4:$F$800,3,0),"")</f>
        <v>BATIK AIR</v>
      </c>
      <c r="N98" s="13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317</v>
      </c>
      <c r="C99" s="81" t="str">
        <f>IF(B99&gt;1,VLOOKUP(B99,DB!$D$4:$E$800,2,0),"")</f>
        <v>A 320</v>
      </c>
      <c r="D99" s="82">
        <v>0.5708333333333333</v>
      </c>
      <c r="E99" s="159" t="b">
        <v>1</v>
      </c>
      <c r="F99" s="83">
        <v>0.6430555555555556</v>
      </c>
      <c r="G99" s="92" t="b">
        <v>1</v>
      </c>
      <c r="H99" s="85" t="s">
        <v>1229</v>
      </c>
      <c r="I99" s="86" t="str">
        <f>IF(K99&gt;1,VLOOKUP(K99,DB!$A$4:$B$500,2,0),"")</f>
        <v>WADD</v>
      </c>
      <c r="J99" s="87" t="str">
        <f>IF(L99&gt;1,VLOOKUP(L99,DB!$A$4:$B$500,2,0),"")</f>
        <v>WAHS</v>
      </c>
      <c r="K99" s="88" t="s">
        <v>221</v>
      </c>
      <c r="L99" s="84" t="s">
        <v>293</v>
      </c>
      <c r="M99" s="81" t="str">
        <f>IF(B99&gt;1,VLOOKUP(B99,DB!$D$4:$F$800,3,0),"")</f>
        <v>BATIK AIR</v>
      </c>
      <c r="N99" s="89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892</v>
      </c>
      <c r="C100" s="71" t="str">
        <f>IF(B100&gt;1,VLOOKUP(B100,DB!$D$4:$E$800,2,0),"")</f>
        <v>B 733</v>
      </c>
      <c r="D100" s="72">
        <v>0.5763888888888888</v>
      </c>
      <c r="E100" s="160" t="b">
        <v>1</v>
      </c>
      <c r="F100" s="73">
        <v>0.6798611111111111</v>
      </c>
      <c r="G100" s="94" t="b">
        <v>1</v>
      </c>
      <c r="H100" s="75" t="s">
        <v>1253</v>
      </c>
      <c r="I100" s="76" t="str">
        <f>IF(K100&gt;1,VLOOKUP(K100,DB!$A$4:$B$500,2,0),"")</f>
        <v>WIOO</v>
      </c>
      <c r="J100" s="77" t="str">
        <f>IF(L100&gt;1,VLOOKUP(L100,DB!$A$4:$B$500,2,0),"")</f>
        <v>WIOO</v>
      </c>
      <c r="K100" s="78" t="s">
        <v>432</v>
      </c>
      <c r="L100" s="74" t="s">
        <v>436</v>
      </c>
      <c r="M100" s="71" t="str">
        <f>IF(B100&gt;1,VLOOKUP(B100,DB!$D$4:$F$800,3,0),"")</f>
        <v>TRIGANA</v>
      </c>
      <c r="N100" s="79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826</v>
      </c>
      <c r="C101" s="81" t="str">
        <f>IF(B101&gt;1,VLOOKUP(B101,DB!$D$4:$E$800,2,0),"")</f>
        <v>AVANTI</v>
      </c>
      <c r="D101" s="82">
        <v>0.5347222222222222</v>
      </c>
      <c r="E101" s="159" t="b">
        <v>1</v>
      </c>
      <c r="F101" s="83"/>
      <c r="G101" s="92" t="b">
        <v>0</v>
      </c>
      <c r="H101" s="85" t="s">
        <v>1374</v>
      </c>
      <c r="I101" s="103" t="s">
        <v>1236</v>
      </c>
      <c r="J101" s="87" t="str">
        <f>IF(L101&gt;1,VLOOKUP(L101,DB!$A$4:$B$500,2,0),"")</f>
        <v/>
      </c>
      <c r="K101" s="88"/>
      <c r="L101" s="84"/>
      <c r="M101" s="81" t="str">
        <f>IF(B101&gt;1,VLOOKUP(B101,DB!$D$4:$F$800,3,0),"")</f>
        <v>SUSI AIR</v>
      </c>
      <c r="N101" s="89"/>
      <c r="O101" s="84" t="str">
        <f t="shared" si="1"/>
        <v>RON</v>
      </c>
      <c r="Q101" s="1" t="str">
        <f t="shared" si="2"/>
        <v>NSA16</v>
      </c>
      <c r="R101" s="1" t="str">
        <f t="shared" si="3"/>
        <v>RON</v>
      </c>
      <c r="S101" s="1" t="str">
        <f t="shared" si="4"/>
        <v>AVANTI</v>
      </c>
      <c r="T101" s="1" t="str">
        <f t="shared" si="5"/>
        <v>PK-BVX</v>
      </c>
      <c r="U101" s="1" t="str">
        <f t="shared" si="6"/>
        <v>SUSI AIR</v>
      </c>
    </row>
    <row r="102" ht="15.75" customHeight="1">
      <c r="A102" s="71">
        <v>85.0</v>
      </c>
      <c r="B102" s="71" t="s">
        <v>1124</v>
      </c>
      <c r="C102" s="71" t="str">
        <f>IF(B102&gt;1,VLOOKUP(B102,DB!$D$4:$E$800,2,0),"")</f>
        <v>BELL 412EP</v>
      </c>
      <c r="D102" s="72">
        <v>0.5479166666666667</v>
      </c>
      <c r="E102" s="160" t="b">
        <v>1</v>
      </c>
      <c r="F102" s="73">
        <v>0.5506944444444445</v>
      </c>
      <c r="G102" s="94" t="b">
        <v>1</v>
      </c>
      <c r="H102" s="75" t="s">
        <v>1219</v>
      </c>
      <c r="I102" s="112" t="s">
        <v>1238</v>
      </c>
      <c r="J102" s="74" t="s">
        <v>1218</v>
      </c>
      <c r="K102" s="78"/>
      <c r="L102" s="74"/>
      <c r="M102" s="71" t="s">
        <v>16</v>
      </c>
      <c r="N102" s="13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309</v>
      </c>
      <c r="C103" s="81" t="str">
        <f>IF(B103&gt;1,VLOOKUP(B103,DB!$D$4:$E$800,2,0),"")</f>
        <v>A 320</v>
      </c>
      <c r="D103" s="82">
        <v>0.6534722222222222</v>
      </c>
      <c r="E103" s="159" t="b">
        <v>1</v>
      </c>
      <c r="F103" s="83">
        <v>0.9763888888888889</v>
      </c>
      <c r="G103" s="92" t="b">
        <v>1</v>
      </c>
      <c r="H103" s="85" t="s">
        <v>1255</v>
      </c>
      <c r="I103" s="86" t="str">
        <f>IF(K103&gt;1,VLOOKUP(K103,DB!$A$4:$B$500,2,0),"")</f>
        <v>WARA</v>
      </c>
      <c r="J103" s="84" t="s">
        <v>1224</v>
      </c>
      <c r="K103" s="88" t="s">
        <v>300</v>
      </c>
      <c r="L103" s="84"/>
      <c r="M103" s="81" t="str">
        <f>IF(B103&gt;1,VLOOKUP(B103,DB!$D$4:$F$800,3,0),"")</f>
        <v>BATIK AIR</v>
      </c>
      <c r="N103" s="96"/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71" t="s">
        <v>80</v>
      </c>
      <c r="C104" s="71" t="str">
        <f>IF(B104&gt;1,VLOOKUP(B104,DB!$D$4:$E$800,2,0),"")</f>
        <v>A 320</v>
      </c>
      <c r="D104" s="72">
        <v>0.65</v>
      </c>
      <c r="E104" s="160" t="b">
        <v>1</v>
      </c>
      <c r="F104" s="73">
        <v>0.6805555555555556</v>
      </c>
      <c r="G104" s="94" t="b">
        <v>1</v>
      </c>
      <c r="H104" s="75" t="s">
        <v>1246</v>
      </c>
      <c r="I104" s="76" t="str">
        <f>IF(K104&gt;1,VLOOKUP(K104,DB!$A$4:$B$500,2,0),"")</f>
        <v>WAHQ</v>
      </c>
      <c r="J104" s="77" t="str">
        <f>IF(L104&gt;1,VLOOKUP(L104,DB!$A$4:$B$500,2,0),"")</f>
        <v>WIEE</v>
      </c>
      <c r="K104" s="78" t="s">
        <v>266</v>
      </c>
      <c r="L104" s="74" t="s">
        <v>215</v>
      </c>
      <c r="M104" s="71" t="str">
        <f>IF(B104&gt;1,VLOOKUP(B104,DB!$D$4:$F$800,3,0),"")</f>
        <v>BATIK AIR</v>
      </c>
      <c r="N104" s="13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893</v>
      </c>
      <c r="C105" s="81" t="str">
        <f>IF(B105&gt;1,VLOOKUP(B105,DB!$D$4:$E$800,2,0),"")</f>
        <v>G VI</v>
      </c>
      <c r="D105" s="82">
        <v>0.6597222222222222</v>
      </c>
      <c r="E105" s="159" t="b">
        <v>1</v>
      </c>
      <c r="F105" s="83">
        <v>0.7131944444444445</v>
      </c>
      <c r="G105" s="92" t="b">
        <v>1</v>
      </c>
      <c r="H105" s="85" t="s">
        <v>1236</v>
      </c>
      <c r="I105" s="103" t="s">
        <v>1220</v>
      </c>
      <c r="J105" s="84" t="s">
        <v>1258</v>
      </c>
      <c r="K105" s="88"/>
      <c r="L105" s="84"/>
      <c r="M105" s="81" t="s">
        <v>1211</v>
      </c>
      <c r="N105" s="96"/>
      <c r="O105" s="84" t="str">
        <f t="shared" si="1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912</v>
      </c>
      <c r="C106" s="71" t="str">
        <f>IF(B106&gt;1,VLOOKUP(B106,DB!$D$4:$E$800,2,0),"")</f>
        <v>GLEX</v>
      </c>
      <c r="D106" s="72">
        <v>0.6472222222222223</v>
      </c>
      <c r="E106" s="160" t="b">
        <v>1</v>
      </c>
      <c r="F106" s="73">
        <v>0.6791666666666667</v>
      </c>
      <c r="G106" s="94" t="b">
        <v>1</v>
      </c>
      <c r="H106" s="75" t="s">
        <v>1232</v>
      </c>
      <c r="I106" s="112" t="s">
        <v>1258</v>
      </c>
      <c r="J106" s="74" t="s">
        <v>1219</v>
      </c>
      <c r="K106" s="78"/>
      <c r="L106" s="74"/>
      <c r="M106" s="71" t="s">
        <v>1214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1466</v>
      </c>
      <c r="C107" s="81" t="s">
        <v>1467</v>
      </c>
      <c r="D107" s="82">
        <v>0.6222222222222222</v>
      </c>
      <c r="E107" s="159" t="b">
        <v>1</v>
      </c>
      <c r="F107" s="83">
        <v>0.6875</v>
      </c>
      <c r="G107" s="92" t="b">
        <v>1</v>
      </c>
      <c r="H107" s="85" t="s">
        <v>1259</v>
      </c>
      <c r="I107" s="103" t="s">
        <v>1468</v>
      </c>
      <c r="J107" s="84" t="s">
        <v>13</v>
      </c>
      <c r="K107" s="88" t="s">
        <v>1469</v>
      </c>
      <c r="L107" s="84" t="s">
        <v>1470</v>
      </c>
      <c r="M107" s="81" t="s">
        <v>544</v>
      </c>
      <c r="N107" s="89" t="s">
        <v>1471</v>
      </c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292</v>
      </c>
      <c r="C108" s="71" t="str">
        <f>IF(B108&gt;1,VLOOKUP(B108,DB!$D$4:$E$800,2,0),"")</f>
        <v>A 320</v>
      </c>
      <c r="D108" s="72">
        <v>0.65625</v>
      </c>
      <c r="E108" s="160" t="b">
        <v>1</v>
      </c>
      <c r="F108" s="73">
        <v>0.6951388888888889</v>
      </c>
      <c r="G108" s="94" t="b">
        <v>1</v>
      </c>
      <c r="H108" s="75" t="s">
        <v>1225</v>
      </c>
      <c r="I108" s="76" t="str">
        <f>IF(K108&gt;1,VLOOKUP(K108,DB!$A$4:$B$500,2,0),"")</f>
        <v>WAHI</v>
      </c>
      <c r="J108" s="77" t="str">
        <f>IF(L108&gt;1,VLOOKUP(L108,DB!$A$4:$B$500,2,0),"")</f>
        <v>WADD</v>
      </c>
      <c r="K108" s="78" t="s">
        <v>274</v>
      </c>
      <c r="L108" s="74" t="s">
        <v>227</v>
      </c>
      <c r="M108" s="71" t="str">
        <f>IF(B108&gt;1,VLOOKUP(B108,DB!$D$4:$F$800,3,0),"")</f>
        <v>BATIK AIR</v>
      </c>
      <c r="N108" s="79"/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305</v>
      </c>
      <c r="C109" s="81" t="str">
        <f>IF(B109&gt;1,VLOOKUP(B109,DB!$D$4:$E$800,2,0),"")</f>
        <v>A 320</v>
      </c>
      <c r="D109" s="82">
        <v>0.6631944444444444</v>
      </c>
      <c r="E109" s="159" t="b">
        <v>1</v>
      </c>
      <c r="F109" s="83">
        <v>0.6993055555555555</v>
      </c>
      <c r="G109" s="92" t="b">
        <v>1</v>
      </c>
      <c r="H109" s="85" t="s">
        <v>1229</v>
      </c>
      <c r="I109" s="86" t="str">
        <f>IF(K109&gt;1,VLOOKUP(K109,DB!$A$4:$B$500,2,0),"")</f>
        <v>WARR</v>
      </c>
      <c r="J109" s="87" t="str">
        <f>IF(L109&gt;1,VLOOKUP(L109,DB!$A$4:$B$500,2,0),"")</f>
        <v>WIPP</v>
      </c>
      <c r="K109" s="88" t="s">
        <v>245</v>
      </c>
      <c r="L109" s="84" t="s">
        <v>198</v>
      </c>
      <c r="M109" s="81" t="str">
        <f>IF(B109&gt;1,VLOOKUP(B109,DB!$D$4:$F$800,3,0),"")</f>
        <v>BATIK AIR</v>
      </c>
      <c r="N109" s="89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383</v>
      </c>
      <c r="C110" s="71" t="str">
        <f>IF(B110&gt;1,VLOOKUP(B110,DB!$D$4:$E$800,2,0),"")</f>
        <v>A 320</v>
      </c>
      <c r="D110" s="72">
        <v>0.6729166666666667</v>
      </c>
      <c r="E110" s="160" t="b">
        <v>1</v>
      </c>
      <c r="F110" s="73">
        <v>0.7020833333333333</v>
      </c>
      <c r="G110" s="94" t="b">
        <v>1</v>
      </c>
      <c r="H110" s="75" t="s">
        <v>1247</v>
      </c>
      <c r="I110" s="76" t="str">
        <f>IF(K110&gt;1,VLOOKUP(K110,DB!$A$4:$B$500,2,0),"")</f>
        <v>WARA</v>
      </c>
      <c r="J110" s="77" t="str">
        <f>IF(L110&gt;1,VLOOKUP(L110,DB!$A$4:$B$500,2,0),"")</f>
        <v>WARR</v>
      </c>
      <c r="K110" s="78" t="s">
        <v>557</v>
      </c>
      <c r="L110" s="74" t="s">
        <v>563</v>
      </c>
      <c r="M110" s="71" t="str">
        <f>IF(B110&gt;1,VLOOKUP(B110,DB!$D$4:$F$800,3,0),"")</f>
        <v>CITILINK</v>
      </c>
      <c r="N110" s="13"/>
      <c r="O110" s="74" t="str">
        <f t="shared" si="1"/>
        <v/>
      </c>
      <c r="Q110" s="1" t="str">
        <f t="shared" si="2"/>
        <v/>
      </c>
      <c r="R110" s="1" t="str">
        <f t="shared" si="3"/>
        <v/>
      </c>
      <c r="S110" s="1" t="str">
        <f t="shared" si="4"/>
        <v/>
      </c>
      <c r="T110" s="1" t="str">
        <f t="shared" si="5"/>
        <v/>
      </c>
      <c r="U110" s="1" t="str">
        <f t="shared" si="6"/>
        <v/>
      </c>
    </row>
    <row r="111" ht="15.75" customHeight="1">
      <c r="A111" s="81">
        <v>94.0</v>
      </c>
      <c r="B111" s="81" t="s">
        <v>652</v>
      </c>
      <c r="C111" s="81" t="str">
        <f>IF(B111&gt;1,VLOOKUP(B111,DB!$D$4:$E$800,2,0),"")</f>
        <v>B 738</v>
      </c>
      <c r="D111" s="82">
        <v>0.7006944444444444</v>
      </c>
      <c r="E111" s="159" t="b">
        <v>1</v>
      </c>
      <c r="F111" s="83">
        <v>0.7326388888888888</v>
      </c>
      <c r="G111" s="92" t="b">
        <v>1</v>
      </c>
      <c r="H111" s="85" t="s">
        <v>1248</v>
      </c>
      <c r="I111" s="86" t="str">
        <f>IF(K111&gt;1,VLOOKUP(K111,DB!$A$4:$B$500,2,0),"")</f>
        <v>WARR</v>
      </c>
      <c r="J111" s="87" t="str">
        <f>IF(L111&gt;1,VLOOKUP(L111,DB!$A$4:$B$500,2,0),"")</f>
        <v>WARR</v>
      </c>
      <c r="K111" s="88" t="s">
        <v>84</v>
      </c>
      <c r="L111" s="84" t="s">
        <v>676</v>
      </c>
      <c r="M111" s="81" t="str">
        <f>IF(B111&gt;1,VLOOKUP(B111,DB!$D$4:$F$800,3,0),"")</f>
        <v>GARUDA</v>
      </c>
      <c r="N111" s="89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326</v>
      </c>
      <c r="C112" s="71" t="str">
        <f>IF(B112&gt;1,VLOOKUP(B112,DB!$D$4:$E$800,2,0),"")</f>
        <v>A 320</v>
      </c>
      <c r="D112" s="72">
        <v>0.6784722222222223</v>
      </c>
      <c r="E112" s="160" t="b">
        <v>1</v>
      </c>
      <c r="F112" s="73">
        <v>0.7131944444444445</v>
      </c>
      <c r="G112" s="94" t="b">
        <v>1</v>
      </c>
      <c r="H112" s="75" t="s">
        <v>1227</v>
      </c>
      <c r="I112" s="76" t="str">
        <f>IF(K112&gt;1,VLOOKUP(K112,DB!$A$4:$B$500,2,0),"")</f>
        <v>WIPP</v>
      </c>
      <c r="J112" s="77" t="str">
        <f>IF(L112&gt;1,VLOOKUP(L112,DB!$A$4:$B$500,2,0),"")</f>
        <v>WARR</v>
      </c>
      <c r="K112" s="78" t="s">
        <v>186</v>
      </c>
      <c r="L112" s="74" t="s">
        <v>233</v>
      </c>
      <c r="M112" s="71" t="str">
        <f>IF(B112&gt;1,VLOOKUP(B112,DB!$D$4:$F$800,3,0),"")</f>
        <v>BATIK AIR</v>
      </c>
      <c r="N112" s="79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510</v>
      </c>
      <c r="C113" s="81" t="str">
        <f>IF(B113&gt;1,VLOOKUP(B113,DB!$D$4:$E$800,2,0),"")</f>
        <v>ATR 72</v>
      </c>
      <c r="D113" s="82">
        <v>0.7090277777777778</v>
      </c>
      <c r="E113" s="159" t="b">
        <v>1</v>
      </c>
      <c r="F113" s="83">
        <v>0.73125</v>
      </c>
      <c r="G113" s="92" t="b">
        <v>1</v>
      </c>
      <c r="H113" s="85" t="s">
        <v>1246</v>
      </c>
      <c r="I113" s="86" t="str">
        <f>IF(K113&gt;1,VLOOKUP(K113,DB!$A$4:$B$500,2,0),"")</f>
        <v>WAHH</v>
      </c>
      <c r="J113" s="87" t="str">
        <f>IF(L113&gt;1,VLOOKUP(L113,DB!$A$4:$B$500,2,0),"")</f>
        <v>WIPO</v>
      </c>
      <c r="K113" s="88" t="s">
        <v>601</v>
      </c>
      <c r="L113" s="84" t="s">
        <v>611</v>
      </c>
      <c r="M113" s="81" t="str">
        <f>IF(B113&gt;1,VLOOKUP(B113,DB!$D$4:$F$800,3,0),"")</f>
        <v>CITILINK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354</v>
      </c>
      <c r="C114" s="71" t="str">
        <f>IF(B114&gt;1,VLOOKUP(B114,DB!$D$4:$E$800,2,0),"")</f>
        <v>A 320</v>
      </c>
      <c r="D114" s="72">
        <v>0.7166666666666667</v>
      </c>
      <c r="E114" s="160" t="b">
        <v>1</v>
      </c>
      <c r="F114" s="73">
        <v>0.7451388888888889</v>
      </c>
      <c r="G114" s="94" t="b">
        <v>1</v>
      </c>
      <c r="H114" s="75" t="s">
        <v>1216</v>
      </c>
      <c r="I114" s="76" t="str">
        <f>IF(K114&gt;1,VLOOKUP(K114,DB!$A$4:$B$500,2,0),"")</f>
        <v>WADD</v>
      </c>
      <c r="J114" s="77" t="str">
        <f>IF(L114&gt;1,VLOOKUP(L114,DB!$A$4:$B$500,2,0),"")</f>
        <v>WADD</v>
      </c>
      <c r="K114" s="78" t="s">
        <v>585</v>
      </c>
      <c r="L114" s="74" t="s">
        <v>583</v>
      </c>
      <c r="M114" s="71" t="str">
        <f>IF(B114&gt;1,VLOOKUP(B114,DB!$D$4:$F$800,3,0),"")</f>
        <v>CITILINK</v>
      </c>
      <c r="N114" s="13"/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741</v>
      </c>
      <c r="C115" s="81" t="str">
        <f>IF(B115&gt;1,VLOOKUP(B115,DB!$D$4:$E$800,2,0),"")</f>
        <v>ATR 42</v>
      </c>
      <c r="D115" s="82">
        <v>0.7138888888888889</v>
      </c>
      <c r="E115" s="159" t="b">
        <v>1</v>
      </c>
      <c r="F115" s="83">
        <v>0.7243055555555555</v>
      </c>
      <c r="G115" s="92" t="b">
        <v>1</v>
      </c>
      <c r="H115" s="85" t="s">
        <v>1249</v>
      </c>
      <c r="I115" s="103" t="s">
        <v>1465</v>
      </c>
      <c r="J115" s="84" t="s">
        <v>1218</v>
      </c>
      <c r="K115" s="88"/>
      <c r="L115" s="84"/>
      <c r="M115" s="81" t="str">
        <f>IF(B115&gt;1,VLOOKUP(B115,DB!$D$4:$F$800,3,0),"")</f>
        <v>IAT</v>
      </c>
      <c r="N115" s="96"/>
      <c r="O115" s="84" t="str">
        <f t="shared" si="1"/>
        <v/>
      </c>
      <c r="Q115" s="1" t="str">
        <f t="shared" si="2"/>
        <v/>
      </c>
      <c r="R115" s="1" t="str">
        <f t="shared" si="3"/>
        <v/>
      </c>
      <c r="S115" s="1" t="str">
        <f t="shared" si="4"/>
        <v/>
      </c>
      <c r="T115" s="1" t="str">
        <f t="shared" si="5"/>
        <v/>
      </c>
      <c r="U115" s="1" t="str">
        <f t="shared" si="6"/>
        <v/>
      </c>
    </row>
    <row r="116" ht="15.75" customHeight="1">
      <c r="A116" s="71">
        <v>99.0</v>
      </c>
      <c r="B116" s="71" t="s">
        <v>912</v>
      </c>
      <c r="C116" s="71" t="str">
        <f>IF(B116&gt;1,VLOOKUP(B116,DB!$D$4:$E$800,2,0),"")</f>
        <v>GLEX</v>
      </c>
      <c r="D116" s="72">
        <v>0.6861111111111111</v>
      </c>
      <c r="E116" s="160" t="b">
        <v>1</v>
      </c>
      <c r="F116" s="73"/>
      <c r="G116" s="94" t="b">
        <v>0</v>
      </c>
      <c r="H116" s="75" t="s">
        <v>1219</v>
      </c>
      <c r="I116" s="112" t="s">
        <v>1232</v>
      </c>
      <c r="J116" s="77" t="str">
        <f>IF(L116&gt;1,VLOOKUP(L116,DB!$A$4:$B$500,2,0),"")</f>
        <v/>
      </c>
      <c r="K116" s="78"/>
      <c r="L116" s="74"/>
      <c r="M116" s="71" t="s">
        <v>1214</v>
      </c>
      <c r="N116" s="79"/>
      <c r="O116" s="74" t="str">
        <f t="shared" si="1"/>
        <v>RON</v>
      </c>
      <c r="Q116" s="1" t="str">
        <f t="shared" si="2"/>
        <v>SA02</v>
      </c>
      <c r="R116" s="1" t="str">
        <f t="shared" si="3"/>
        <v>RON</v>
      </c>
      <c r="S116" s="1" t="str">
        <f t="shared" si="4"/>
        <v>GLEX</v>
      </c>
      <c r="T116" s="1" t="str">
        <f t="shared" si="5"/>
        <v>M-JGVJ</v>
      </c>
      <c r="U116" s="1" t="str">
        <f t="shared" si="6"/>
        <v>KARISMA</v>
      </c>
    </row>
    <row r="117" ht="15.75" customHeight="1">
      <c r="A117" s="81">
        <v>100.0</v>
      </c>
      <c r="B117" s="81" t="s">
        <v>806</v>
      </c>
      <c r="C117" s="81" t="str">
        <f>IF(B117&gt;1,VLOOKUP(B117,DB!$D$4:$E$800,2,0),"")</f>
        <v>EC 135</v>
      </c>
      <c r="D117" s="82">
        <v>0.6847222222222222</v>
      </c>
      <c r="E117" s="159" t="b">
        <v>1</v>
      </c>
      <c r="F117" s="83"/>
      <c r="G117" s="92" t="b">
        <v>0</v>
      </c>
      <c r="H117" s="85" t="s">
        <v>1220</v>
      </c>
      <c r="I117" s="103" t="s">
        <v>1218</v>
      </c>
      <c r="J117" s="87" t="str">
        <f>IF(L117&gt;1,VLOOKUP(L117,DB!$A$4:$B$500,2,0),"")</f>
        <v/>
      </c>
      <c r="K117" s="88"/>
      <c r="L117" s="84"/>
      <c r="M117" s="81" t="str">
        <f>IF(B117&gt;1,VLOOKUP(B117,DB!$D$4:$F$800,3,0),"")</f>
        <v>PREMI</v>
      </c>
      <c r="N117" s="89"/>
      <c r="O117" s="84" t="str">
        <f t="shared" si="1"/>
        <v>RON</v>
      </c>
      <c r="Q117" s="1" t="str">
        <f t="shared" si="2"/>
        <v>SA03</v>
      </c>
      <c r="R117" s="1" t="str">
        <f t="shared" si="3"/>
        <v>RON</v>
      </c>
      <c r="S117" s="1" t="str">
        <f t="shared" si="4"/>
        <v>EC 135</v>
      </c>
      <c r="T117" s="1" t="str">
        <f t="shared" si="5"/>
        <v>PK-RJH</v>
      </c>
      <c r="U117" s="1" t="str">
        <f t="shared" si="6"/>
        <v>PREMI</v>
      </c>
    </row>
    <row r="118" ht="15.75" customHeight="1">
      <c r="A118" s="71">
        <v>101.0</v>
      </c>
      <c r="B118" s="71" t="s">
        <v>313</v>
      </c>
      <c r="C118" s="71" t="str">
        <f>IF(B118&gt;1,VLOOKUP(B118,DB!$D$4:$E$800,2,0),"")</f>
        <v>A 320</v>
      </c>
      <c r="D118" s="72">
        <v>0.7256944444444444</v>
      </c>
      <c r="E118" s="160" t="b">
        <v>1</v>
      </c>
      <c r="F118" s="73">
        <v>0.7479166666666667</v>
      </c>
      <c r="G118" s="94" t="b">
        <v>1</v>
      </c>
      <c r="H118" s="75" t="s">
        <v>1247</v>
      </c>
      <c r="I118" s="76" t="str">
        <f>IF(K118&gt;1,VLOOKUP(K118,DB!$A$4:$B$500,2,0),"")</f>
        <v>WARR</v>
      </c>
      <c r="J118" s="77" t="str">
        <f>IF(L118&gt;1,VLOOKUP(L118,DB!$A$4:$B$500,2,0),"")</f>
        <v>WARR</v>
      </c>
      <c r="K118" s="78" t="s">
        <v>241</v>
      </c>
      <c r="L118" s="74" t="s">
        <v>255</v>
      </c>
      <c r="M118" s="71" t="str">
        <f>IF(B118&gt;1,VLOOKUP(B118,DB!$D$4:$F$800,3,0),"")</f>
        <v>BATIK AIR</v>
      </c>
      <c r="N118" s="13"/>
      <c r="O118" s="74" t="str">
        <f t="shared" si="1"/>
        <v/>
      </c>
      <c r="Q118" s="1" t="str">
        <f t="shared" si="2"/>
        <v/>
      </c>
      <c r="R118" s="1" t="str">
        <f t="shared" si="3"/>
        <v/>
      </c>
      <c r="S118" s="1" t="str">
        <f t="shared" si="4"/>
        <v/>
      </c>
      <c r="T118" s="1" t="str">
        <f t="shared" si="5"/>
        <v/>
      </c>
      <c r="U118" s="1" t="str">
        <f t="shared" si="6"/>
        <v/>
      </c>
    </row>
    <row r="119" ht="15.75" customHeight="1">
      <c r="A119" s="81">
        <v>102.0</v>
      </c>
      <c r="B119" s="81" t="s">
        <v>763</v>
      </c>
      <c r="C119" s="81" t="str">
        <f>IF(B119&gt;1,VLOOKUP(B119,DB!$D$4:$E$800,2,0),"")</f>
        <v>ATR 72</v>
      </c>
      <c r="D119" s="82">
        <v>0.7597222222222222</v>
      </c>
      <c r="E119" s="159" t="b">
        <v>1</v>
      </c>
      <c r="F119" s="83"/>
      <c r="G119" s="92" t="b">
        <v>0</v>
      </c>
      <c r="H119" s="85" t="s">
        <v>1229</v>
      </c>
      <c r="I119" s="86" t="str">
        <f>IF(K119&gt;1,VLOOKUP(K119,DB!$A$4:$B$500,2,0),"")</f>
        <v>WIDM</v>
      </c>
      <c r="J119" s="87" t="str">
        <f>IF(L119&gt;1,VLOOKUP(L119,DB!$A$4:$B$500,2,0),"")</f>
        <v/>
      </c>
      <c r="K119" s="88" t="s">
        <v>473</v>
      </c>
      <c r="L119" s="84"/>
      <c r="M119" s="81" t="str">
        <f>IF(B119&gt;1,VLOOKUP(B119,DB!$D$4:$F$800,3,0),"")</f>
        <v>PELITA</v>
      </c>
      <c r="N119" s="96"/>
      <c r="O119" s="84" t="str">
        <f t="shared" si="1"/>
        <v>RON</v>
      </c>
      <c r="Q119" s="1" t="str">
        <f t="shared" si="2"/>
        <v>A1</v>
      </c>
      <c r="R119" s="1" t="str">
        <f t="shared" si="3"/>
        <v>RON</v>
      </c>
      <c r="S119" s="1" t="str">
        <f t="shared" si="4"/>
        <v>ATR 72</v>
      </c>
      <c r="T119" s="1" t="str">
        <f t="shared" si="5"/>
        <v>PK-PAH</v>
      </c>
      <c r="U119" s="1" t="str">
        <f t="shared" si="6"/>
        <v>PELITA</v>
      </c>
    </row>
    <row r="120" ht="15.75" customHeight="1">
      <c r="A120" s="71">
        <v>103.0</v>
      </c>
      <c r="B120" s="71" t="s">
        <v>281</v>
      </c>
      <c r="C120" s="71" t="str">
        <f>IF(B120&gt;1,VLOOKUP(B120,DB!$D$4:$E$800,2,0),"")</f>
        <v>A 320</v>
      </c>
      <c r="D120" s="72">
        <v>0.7569444444444444</v>
      </c>
      <c r="E120" s="160" t="b">
        <v>1</v>
      </c>
      <c r="F120" s="73">
        <v>0.7861111111111111</v>
      </c>
      <c r="G120" s="94" t="b">
        <v>1</v>
      </c>
      <c r="H120" s="75" t="s">
        <v>1225</v>
      </c>
      <c r="I120" s="76" t="str">
        <f>IF(K120&gt;1,VLOOKUP(K120,DB!$A$4:$B$500,2,0),"")</f>
        <v>WAHS</v>
      </c>
      <c r="J120" s="77" t="str">
        <f>IF(L120&gt;1,VLOOKUP(L120,DB!$A$4:$B$500,2,0),"")</f>
        <v>WIBB</v>
      </c>
      <c r="K120" s="78" t="s">
        <v>291</v>
      </c>
      <c r="L120" s="74" t="s">
        <v>209</v>
      </c>
      <c r="M120" s="71" t="str">
        <f>IF(B120&gt;1,VLOOKUP(B120,DB!$D$4:$F$800,3,0),"")</f>
        <v>BATIK AIR</v>
      </c>
      <c r="N120" s="13"/>
      <c r="O120" s="74" t="str">
        <f t="shared" si="1"/>
        <v/>
      </c>
      <c r="Q120" s="1" t="str">
        <f t="shared" si="2"/>
        <v/>
      </c>
      <c r="R120" s="1" t="str">
        <f t="shared" si="3"/>
        <v/>
      </c>
      <c r="S120" s="1" t="str">
        <f t="shared" si="4"/>
        <v/>
      </c>
      <c r="T120" s="1" t="str">
        <f t="shared" si="5"/>
        <v/>
      </c>
      <c r="U120" s="1" t="str">
        <f t="shared" si="6"/>
        <v/>
      </c>
    </row>
    <row r="121" ht="15.75" customHeight="1">
      <c r="A121" s="81">
        <v>104.0</v>
      </c>
      <c r="B121" s="81" t="s">
        <v>34</v>
      </c>
      <c r="C121" s="81" t="str">
        <f>IF(B121&gt;1,VLOOKUP(B121,DB!$D$4:$E$800,2,0),"")</f>
        <v>B 733</v>
      </c>
      <c r="D121" s="82">
        <v>0.7638888888888888</v>
      </c>
      <c r="E121" s="159" t="b">
        <v>1</v>
      </c>
      <c r="F121" s="83">
        <v>0.9423611111111111</v>
      </c>
      <c r="G121" s="92" t="b">
        <v>1</v>
      </c>
      <c r="H121" s="85" t="s">
        <v>1254</v>
      </c>
      <c r="I121" s="103" t="s">
        <v>33</v>
      </c>
      <c r="J121" s="84" t="s">
        <v>1226</v>
      </c>
      <c r="K121" s="88"/>
      <c r="L121" s="84"/>
      <c r="M121" s="81" t="str">
        <f>IF(B121&gt;1,VLOOKUP(B121,DB!$D$4:$F$800,3,0),"")</f>
        <v>AIRNESIA</v>
      </c>
      <c r="N121" s="96"/>
      <c r="O121" s="84" t="str">
        <f t="shared" si="1"/>
        <v/>
      </c>
      <c r="Q121" s="1" t="str">
        <f t="shared" si="2"/>
        <v/>
      </c>
      <c r="R121" s="1" t="str">
        <f t="shared" si="3"/>
        <v/>
      </c>
      <c r="S121" s="1" t="str">
        <f t="shared" si="4"/>
        <v/>
      </c>
      <c r="T121" s="1" t="str">
        <f t="shared" si="5"/>
        <v/>
      </c>
      <c r="U121" s="1" t="str">
        <f t="shared" si="6"/>
        <v/>
      </c>
    </row>
    <row r="122" ht="15.75" customHeight="1">
      <c r="A122" s="71">
        <v>105.0</v>
      </c>
      <c r="B122" s="71" t="s">
        <v>109</v>
      </c>
      <c r="C122" s="71" t="str">
        <f>IF(B122&gt;1,VLOOKUP(B122,DB!$D$4:$E$800,2,0),"")</f>
        <v>A 320</v>
      </c>
      <c r="D122" s="72">
        <v>0.7805555555555556</v>
      </c>
      <c r="E122" s="160" t="b">
        <v>1</v>
      </c>
      <c r="F122" s="73">
        <v>0.8069444444444445</v>
      </c>
      <c r="G122" s="94" t="b">
        <v>1</v>
      </c>
      <c r="H122" s="75" t="s">
        <v>1246</v>
      </c>
      <c r="I122" s="76" t="str">
        <f>IF(K122&gt;1,VLOOKUP(K122,DB!$A$4:$B$500,2,0),"")</f>
        <v>WIMM</v>
      </c>
      <c r="J122" s="77" t="str">
        <f>IF(L122&gt;1,VLOOKUP(L122,DB!$A$4:$B$500,2,0),"")</f>
        <v>WIPP</v>
      </c>
      <c r="K122" s="78" t="s">
        <v>170</v>
      </c>
      <c r="L122" s="74" t="s">
        <v>192</v>
      </c>
      <c r="M122" s="71" t="str">
        <f>IF(B122&gt;1,VLOOKUP(B122,DB!$D$4:$F$800,3,0),"")</f>
        <v>BATIK AIR</v>
      </c>
      <c r="N122" s="13"/>
      <c r="O122" s="74" t="str">
        <f t="shared" si="1"/>
        <v/>
      </c>
      <c r="Q122" s="1" t="str">
        <f t="shared" si="2"/>
        <v/>
      </c>
      <c r="R122" s="1" t="str">
        <f t="shared" si="3"/>
        <v/>
      </c>
      <c r="S122" s="1" t="str">
        <f t="shared" si="4"/>
        <v/>
      </c>
      <c r="T122" s="1" t="str">
        <f t="shared" si="5"/>
        <v/>
      </c>
      <c r="U122" s="1" t="str">
        <f t="shared" si="6"/>
        <v/>
      </c>
    </row>
    <row r="123" ht="15.75" customHeight="1">
      <c r="A123" s="81">
        <v>106.0</v>
      </c>
      <c r="B123" s="81" t="s">
        <v>305</v>
      </c>
      <c r="C123" s="81" t="str">
        <f>IF(B123&gt;1,VLOOKUP(B123,DB!$D$4:$E$800,2,0),"")</f>
        <v>A 320</v>
      </c>
      <c r="D123" s="82">
        <v>0.8125</v>
      </c>
      <c r="E123" s="159" t="b">
        <v>1</v>
      </c>
      <c r="F123" s="83"/>
      <c r="G123" s="92" t="b">
        <v>0</v>
      </c>
      <c r="H123" s="85" t="s">
        <v>1236</v>
      </c>
      <c r="I123" s="86" t="str">
        <f>IF(K123&gt;1,VLOOKUP(K123,DB!$A$4:$B$500,2,0),"")</f>
        <v>WIPP</v>
      </c>
      <c r="J123" s="87" t="str">
        <f>IF(L123&gt;1,VLOOKUP(L123,DB!$A$4:$B$500,2,0),"")</f>
        <v/>
      </c>
      <c r="K123" s="88" t="s">
        <v>196</v>
      </c>
      <c r="L123" s="84"/>
      <c r="M123" s="81" t="str">
        <f>IF(B123&gt;1,VLOOKUP(B123,DB!$D$4:$F$800,3,0),"")</f>
        <v>BATIK AIR</v>
      </c>
      <c r="N123" s="96"/>
      <c r="O123" s="84" t="str">
        <f t="shared" si="1"/>
        <v>RON</v>
      </c>
      <c r="Q123" s="1" t="str">
        <f t="shared" si="2"/>
        <v>B7</v>
      </c>
      <c r="R123" s="1" t="str">
        <f t="shared" si="3"/>
        <v>RON</v>
      </c>
      <c r="S123" s="1" t="str">
        <f t="shared" si="4"/>
        <v>A 320</v>
      </c>
      <c r="T123" s="1" t="str">
        <f t="shared" si="5"/>
        <v>PK-LUQ</v>
      </c>
      <c r="U123" s="1" t="str">
        <f t="shared" si="6"/>
        <v>BATIK AIR</v>
      </c>
    </row>
    <row r="124" ht="15.75" customHeight="1">
      <c r="A124" s="71">
        <v>107.0</v>
      </c>
      <c r="B124" s="71" t="s">
        <v>383</v>
      </c>
      <c r="C124" s="71" t="str">
        <f>IF(B124&gt;1,VLOOKUP(B124,DB!$D$4:$E$800,2,0),"")</f>
        <v>A 320</v>
      </c>
      <c r="D124" s="72">
        <v>0.8465277777777778</v>
      </c>
      <c r="E124" s="160" t="b">
        <v>1</v>
      </c>
      <c r="F124" s="73"/>
      <c r="G124" s="94" t="b">
        <v>0</v>
      </c>
      <c r="H124" s="75" t="s">
        <v>1247</v>
      </c>
      <c r="I124" s="76" t="str">
        <f>IF(K124&gt;1,VLOOKUP(K124,DB!$A$4:$B$500,2,0),"")</f>
        <v>WARR</v>
      </c>
      <c r="J124" s="77" t="str">
        <f>IF(L124&gt;1,VLOOKUP(L124,DB!$A$4:$B$500,2,0),"")</f>
        <v/>
      </c>
      <c r="K124" s="78" t="s">
        <v>565</v>
      </c>
      <c r="L124" s="74"/>
      <c r="M124" s="71" t="str">
        <f>IF(B124&gt;1,VLOOKUP(B124,DB!$D$4:$F$800,3,0),"")</f>
        <v>CITILINK</v>
      </c>
      <c r="N124" s="13"/>
      <c r="O124" s="74" t="str">
        <f t="shared" si="1"/>
        <v>RON</v>
      </c>
      <c r="Q124" s="1" t="str">
        <f t="shared" si="2"/>
        <v>B1</v>
      </c>
      <c r="R124" s="1" t="str">
        <f t="shared" si="3"/>
        <v>RON</v>
      </c>
      <c r="S124" s="1" t="str">
        <f t="shared" si="4"/>
        <v>A 320</v>
      </c>
      <c r="T124" s="1" t="str">
        <f t="shared" si="5"/>
        <v>PK-GLS</v>
      </c>
      <c r="U124" s="1" t="str">
        <f t="shared" si="6"/>
        <v>CITILINK</v>
      </c>
    </row>
    <row r="125" ht="15.75" customHeight="1">
      <c r="A125" s="81">
        <v>108.0</v>
      </c>
      <c r="B125" s="81" t="s">
        <v>892</v>
      </c>
      <c r="C125" s="81" t="str">
        <f>IF(B125&gt;1,VLOOKUP(B125,DB!$D$4:$E$800,2,0),"")</f>
        <v>B 733</v>
      </c>
      <c r="D125" s="82">
        <v>0.8451388888888889</v>
      </c>
      <c r="E125" s="159" t="b">
        <v>1</v>
      </c>
      <c r="F125" s="83">
        <v>0.9208333333333333</v>
      </c>
      <c r="G125" s="92" t="b">
        <v>1</v>
      </c>
      <c r="H125" s="85" t="s">
        <v>1253</v>
      </c>
      <c r="I125" s="86" t="str">
        <f>IF(K125&gt;1,VLOOKUP(K125,DB!$A$4:$B$500,2,0),"")</f>
        <v>WIOO</v>
      </c>
      <c r="J125" s="87" t="str">
        <f>IF(L125&gt;1,VLOOKUP(L125,DB!$A$4:$B$500,2,0),"")</f>
        <v>WAAA</v>
      </c>
      <c r="K125" s="88" t="s">
        <v>438</v>
      </c>
      <c r="L125" s="84" t="s">
        <v>376</v>
      </c>
      <c r="M125" s="81" t="str">
        <f>IF(B125&gt;1,VLOOKUP(B125,DB!$D$4:$F$800,3,0),"")</f>
        <v>TRIGANA</v>
      </c>
      <c r="N125" s="96"/>
      <c r="O125" s="84" t="str">
        <f t="shared" si="1"/>
        <v/>
      </c>
      <c r="Q125" s="1" t="str">
        <f t="shared" si="2"/>
        <v/>
      </c>
      <c r="R125" s="1" t="str">
        <f t="shared" si="3"/>
        <v/>
      </c>
      <c r="S125" s="1" t="str">
        <f t="shared" si="4"/>
        <v/>
      </c>
      <c r="T125" s="1" t="str">
        <f t="shared" si="5"/>
        <v/>
      </c>
      <c r="U125" s="1" t="str">
        <f t="shared" si="6"/>
        <v/>
      </c>
    </row>
    <row r="126" ht="15.75" customHeight="1">
      <c r="A126" s="71">
        <v>109.0</v>
      </c>
      <c r="B126" s="71" t="s">
        <v>326</v>
      </c>
      <c r="C126" s="71" t="str">
        <f>IF(B126&gt;1,VLOOKUP(B126,DB!$D$4:$E$800,2,0),"")</f>
        <v>A 320</v>
      </c>
      <c r="D126" s="72">
        <v>0.8493055555555555</v>
      </c>
      <c r="E126" s="160" t="b">
        <v>1</v>
      </c>
      <c r="F126" s="73"/>
      <c r="G126" s="94" t="b">
        <v>0</v>
      </c>
      <c r="H126" s="75" t="s">
        <v>1227</v>
      </c>
      <c r="I126" s="76" t="str">
        <f>IF(K126&gt;1,VLOOKUP(K126,DB!$A$4:$B$500,2,0),"")</f>
        <v>WARR</v>
      </c>
      <c r="J126" s="77" t="str">
        <f>IF(L126&gt;1,VLOOKUP(L126,DB!$A$4:$B$500,2,0),"")</f>
        <v/>
      </c>
      <c r="K126" s="78" t="s">
        <v>231</v>
      </c>
      <c r="L126" s="74"/>
      <c r="M126" s="71" t="str">
        <f>IF(B126&gt;1,VLOOKUP(B126,DB!$D$4:$F$800,3,0),"")</f>
        <v>BATIK AIR</v>
      </c>
      <c r="N126" s="13"/>
      <c r="O126" s="74" t="str">
        <f t="shared" si="1"/>
        <v>RON</v>
      </c>
      <c r="Q126" s="1" t="str">
        <f t="shared" si="2"/>
        <v>B9</v>
      </c>
      <c r="R126" s="1" t="str">
        <f t="shared" si="3"/>
        <v>RON</v>
      </c>
      <c r="S126" s="1" t="str">
        <f t="shared" si="4"/>
        <v>A 320</v>
      </c>
      <c r="T126" s="1" t="str">
        <f t="shared" si="5"/>
        <v>PK-LZH</v>
      </c>
      <c r="U126" s="1" t="str">
        <f t="shared" si="6"/>
        <v>BATIK AIR</v>
      </c>
    </row>
    <row r="127" ht="15.75" customHeight="1">
      <c r="A127" s="81">
        <v>110.0</v>
      </c>
      <c r="B127" s="81" t="s">
        <v>80</v>
      </c>
      <c r="C127" s="81" t="str">
        <f>IF(B127&gt;1,VLOOKUP(B127,DB!$D$4:$E$800,2,0),"")</f>
        <v>A 320</v>
      </c>
      <c r="D127" s="82">
        <v>0.8631944444444445</v>
      </c>
      <c r="E127" s="159" t="b">
        <v>1</v>
      </c>
      <c r="F127" s="83">
        <v>0.8958333333333334</v>
      </c>
      <c r="G127" s="92" t="b">
        <v>1</v>
      </c>
      <c r="H127" s="85" t="s">
        <v>1246</v>
      </c>
      <c r="I127" s="86" t="str">
        <f>IF(K127&gt;1,VLOOKUP(K127,DB!$A$4:$B$500,2,0),"")</f>
        <v>WIEE</v>
      </c>
      <c r="J127" s="87" t="str">
        <f>IF(L127&gt;1,VLOOKUP(L127,DB!$A$4:$B$500,2,0),"")</f>
        <v>WARR</v>
      </c>
      <c r="K127" s="88" t="s">
        <v>213</v>
      </c>
      <c r="L127" s="84" t="s">
        <v>259</v>
      </c>
      <c r="M127" s="81" t="str">
        <f>IF(B127&gt;1,VLOOKUP(B127,DB!$D$4:$F$800,3,0),"")</f>
        <v>BATIK AIR</v>
      </c>
      <c r="N127" s="96"/>
      <c r="O127" s="84" t="str">
        <f t="shared" si="1"/>
        <v/>
      </c>
      <c r="Q127" s="1" t="str">
        <f t="shared" si="2"/>
        <v/>
      </c>
      <c r="R127" s="1" t="str">
        <f t="shared" si="3"/>
        <v/>
      </c>
      <c r="S127" s="1" t="str">
        <f t="shared" si="4"/>
        <v/>
      </c>
      <c r="T127" s="1" t="str">
        <f t="shared" si="5"/>
        <v/>
      </c>
      <c r="U127" s="1" t="str">
        <f t="shared" si="6"/>
        <v/>
      </c>
    </row>
    <row r="128" ht="15.75" customHeight="1">
      <c r="A128" s="71">
        <v>111.0</v>
      </c>
      <c r="B128" s="71" t="s">
        <v>292</v>
      </c>
      <c r="C128" s="71" t="str">
        <f>IF(B128&gt;1,VLOOKUP(B128,DB!$D$4:$E$800,2,0),"")</f>
        <v>A 320</v>
      </c>
      <c r="D128" s="72">
        <v>0.875</v>
      </c>
      <c r="E128" s="160" t="b">
        <v>1</v>
      </c>
      <c r="F128" s="73">
        <v>0.9680555555555556</v>
      </c>
      <c r="G128" s="94" t="b">
        <v>1</v>
      </c>
      <c r="H128" s="75" t="s">
        <v>1250</v>
      </c>
      <c r="I128" s="76" t="str">
        <f>IF(K128&gt;1,VLOOKUP(K128,DB!$A$4:$B$500,2,0),"")</f>
        <v>WADD</v>
      </c>
      <c r="J128" s="74" t="s">
        <v>1228</v>
      </c>
      <c r="K128" s="78" t="s">
        <v>225</v>
      </c>
      <c r="L128" s="74"/>
      <c r="M128" s="71" t="str">
        <f>IF(B128&gt;1,VLOOKUP(B128,DB!$D$4:$F$800,3,0),"")</f>
        <v>BATIK AIR</v>
      </c>
      <c r="N128" s="13"/>
      <c r="O128" s="74" t="str">
        <f t="shared" si="1"/>
        <v/>
      </c>
      <c r="Q128" s="1" t="str">
        <f t="shared" si="2"/>
        <v/>
      </c>
      <c r="R128" s="1" t="str">
        <f t="shared" si="3"/>
        <v/>
      </c>
      <c r="S128" s="1" t="str">
        <f t="shared" si="4"/>
        <v/>
      </c>
      <c r="T128" s="1" t="str">
        <f t="shared" si="5"/>
        <v/>
      </c>
      <c r="U128" s="1" t="str">
        <f t="shared" si="6"/>
        <v/>
      </c>
    </row>
    <row r="129" ht="15.75" customHeight="1">
      <c r="A129" s="81">
        <v>112.0</v>
      </c>
      <c r="B129" s="81" t="s">
        <v>743</v>
      </c>
      <c r="C129" s="81" t="str">
        <f>IF(B129&gt;1,VLOOKUP(B129,DB!$D$4:$E$800,2,0),"")</f>
        <v>B 733</v>
      </c>
      <c r="D129" s="82">
        <v>0.8708333333333333</v>
      </c>
      <c r="E129" s="159" t="b">
        <v>1</v>
      </c>
      <c r="F129" s="83">
        <v>0.9277777777777778</v>
      </c>
      <c r="G129" s="92" t="b">
        <v>1</v>
      </c>
      <c r="H129" s="85" t="s">
        <v>1252</v>
      </c>
      <c r="I129" s="103" t="s">
        <v>358</v>
      </c>
      <c r="J129" s="84" t="s">
        <v>22</v>
      </c>
      <c r="K129" s="88"/>
      <c r="L129" s="84"/>
      <c r="M129" s="81" t="str">
        <f>IF(B129&gt;1,VLOOKUP(B129,DB!$D$4:$F$800,3,0),"")</f>
        <v>JAYAWIJAYA</v>
      </c>
      <c r="N129" s="96"/>
      <c r="O129" s="84" t="str">
        <f t="shared" si="1"/>
        <v/>
      </c>
      <c r="Q129" s="1" t="str">
        <f t="shared" si="2"/>
        <v/>
      </c>
      <c r="R129" s="1" t="str">
        <f t="shared" si="3"/>
        <v/>
      </c>
      <c r="S129" s="1" t="str">
        <f t="shared" si="4"/>
        <v/>
      </c>
      <c r="T129" s="1" t="str">
        <f t="shared" si="5"/>
        <v/>
      </c>
      <c r="U129" s="1" t="str">
        <f t="shared" si="6"/>
        <v/>
      </c>
    </row>
    <row r="130" ht="15.75" customHeight="1">
      <c r="A130" s="71">
        <v>113.0</v>
      </c>
      <c r="B130" s="71" t="s">
        <v>510</v>
      </c>
      <c r="C130" s="71" t="str">
        <f>IF(B130&gt;1,VLOOKUP(B130,DB!$D$4:$E$800,2,0),"")</f>
        <v>ATR 72</v>
      </c>
      <c r="D130" s="72">
        <v>0.8680555555555556</v>
      </c>
      <c r="E130" s="160" t="b">
        <v>1</v>
      </c>
      <c r="F130" s="73"/>
      <c r="G130" s="94" t="b">
        <v>0</v>
      </c>
      <c r="H130" s="75" t="s">
        <v>1225</v>
      </c>
      <c r="I130" s="76" t="str">
        <f>IF(K130&gt;1,VLOOKUP(K130,DB!$A$4:$B$500,2,0),"")</f>
        <v>WIPO</v>
      </c>
      <c r="J130" s="77" t="str">
        <f>IF(L130&gt;1,VLOOKUP(L130,DB!$A$4:$B$500,2,0),"")</f>
        <v/>
      </c>
      <c r="K130" s="78" t="s">
        <v>614</v>
      </c>
      <c r="L130" s="74"/>
      <c r="M130" s="71" t="str">
        <f>IF(B130&gt;1,VLOOKUP(B130,DB!$D$4:$F$800,3,0),"")</f>
        <v>CITILINK</v>
      </c>
      <c r="N130" s="79"/>
      <c r="O130" s="74" t="str">
        <f t="shared" si="1"/>
        <v>RON</v>
      </c>
      <c r="Q130" s="1" t="str">
        <f t="shared" si="2"/>
        <v>A3</v>
      </c>
      <c r="R130" s="1" t="str">
        <f t="shared" si="3"/>
        <v>RON</v>
      </c>
      <c r="S130" s="1" t="str">
        <f t="shared" si="4"/>
        <v>ATR 72</v>
      </c>
      <c r="T130" s="1" t="str">
        <f t="shared" si="5"/>
        <v>PK-GJV</v>
      </c>
      <c r="U130" s="1" t="str">
        <f t="shared" si="6"/>
        <v>CITILINK</v>
      </c>
    </row>
    <row r="131" ht="15.75" customHeight="1">
      <c r="A131" s="81">
        <v>114.0</v>
      </c>
      <c r="B131" s="81" t="s">
        <v>313</v>
      </c>
      <c r="C131" s="81" t="str">
        <f>IF(B131&gt;1,VLOOKUP(B131,DB!$D$4:$E$800,2,0),"")</f>
        <v>A 320</v>
      </c>
      <c r="D131" s="82">
        <v>0.8847222222222222</v>
      </c>
      <c r="E131" s="159" t="b">
        <v>1</v>
      </c>
      <c r="F131" s="83"/>
      <c r="G131" s="92" t="b">
        <v>0</v>
      </c>
      <c r="H131" s="85" t="s">
        <v>1251</v>
      </c>
      <c r="I131" s="86" t="str">
        <f>IF(K131&gt;1,VLOOKUP(K131,DB!$A$4:$B$500,2,0),"")</f>
        <v>WARR</v>
      </c>
      <c r="J131" s="87" t="str">
        <f>IF(L131&gt;1,VLOOKUP(L131,DB!$A$4:$B$500,2,0),"")</f>
        <v/>
      </c>
      <c r="K131" s="88" t="s">
        <v>253</v>
      </c>
      <c r="L131" s="84"/>
      <c r="M131" s="81" t="str">
        <f>IF(B131&gt;1,VLOOKUP(B131,DB!$D$4:$F$800,3,0),"")</f>
        <v>BATIK AIR</v>
      </c>
      <c r="N131" s="96"/>
      <c r="O131" s="84" t="str">
        <f t="shared" si="1"/>
        <v>RON</v>
      </c>
      <c r="Q131" s="1" t="str">
        <f t="shared" si="2"/>
        <v>B12</v>
      </c>
      <c r="R131" s="1" t="str">
        <f t="shared" si="3"/>
        <v>RON</v>
      </c>
      <c r="S131" s="1" t="str">
        <f t="shared" si="4"/>
        <v>A 320</v>
      </c>
      <c r="T131" s="1" t="str">
        <f t="shared" si="5"/>
        <v>PK-LUU</v>
      </c>
      <c r="U131" s="1" t="str">
        <f t="shared" si="6"/>
        <v>BATIK AIR</v>
      </c>
    </row>
    <row r="132" ht="15.75" customHeight="1">
      <c r="A132" s="71">
        <v>115.0</v>
      </c>
      <c r="B132" s="71" t="s">
        <v>893</v>
      </c>
      <c r="C132" s="71" t="str">
        <f>IF(B132&gt;1,VLOOKUP(B132,DB!$D$4:$E$800,2,0),"")</f>
        <v>G VI</v>
      </c>
      <c r="D132" s="72">
        <v>0.8958333333333334</v>
      </c>
      <c r="E132" s="160" t="b">
        <v>1</v>
      </c>
      <c r="F132" s="73">
        <v>0.9881944444444445</v>
      </c>
      <c r="G132" s="94" t="b">
        <v>1</v>
      </c>
      <c r="H132" s="75" t="s">
        <v>1232</v>
      </c>
      <c r="I132" s="112" t="s">
        <v>1258</v>
      </c>
      <c r="J132" s="74" t="s">
        <v>1243</v>
      </c>
      <c r="K132" s="78"/>
      <c r="L132" s="74"/>
      <c r="M132" s="71" t="s">
        <v>1211</v>
      </c>
      <c r="N132" s="13"/>
      <c r="O132" s="74" t="str">
        <f t="shared" si="1"/>
        <v/>
      </c>
      <c r="Q132" s="1" t="str">
        <f t="shared" si="2"/>
        <v/>
      </c>
      <c r="R132" s="1" t="str">
        <f t="shared" si="3"/>
        <v/>
      </c>
      <c r="S132" s="1" t="str">
        <f t="shared" si="4"/>
        <v/>
      </c>
      <c r="T132" s="1" t="str">
        <f t="shared" si="5"/>
        <v/>
      </c>
      <c r="U132" s="1" t="str">
        <f t="shared" si="6"/>
        <v/>
      </c>
    </row>
    <row r="133" ht="15.75" customHeight="1">
      <c r="A133" s="81">
        <v>116.0</v>
      </c>
      <c r="B133" s="81" t="s">
        <v>788</v>
      </c>
      <c r="C133" s="81" t="str">
        <f>IF(B133&gt;1,VLOOKUP(B133,DB!$D$4:$E$800,2,0),"")</f>
        <v>GLEX</v>
      </c>
      <c r="D133" s="82">
        <v>0.8590277777777777</v>
      </c>
      <c r="E133" s="159" t="b">
        <v>1</v>
      </c>
      <c r="F133" s="83">
        <v>0.9354166666666667</v>
      </c>
      <c r="G133" s="92" t="b">
        <v>1</v>
      </c>
      <c r="H133" s="85" t="s">
        <v>1216</v>
      </c>
      <c r="I133" s="103" t="s">
        <v>1218</v>
      </c>
      <c r="J133" s="84" t="s">
        <v>1472</v>
      </c>
      <c r="K133" s="88"/>
      <c r="L133" s="84"/>
      <c r="M133" s="81" t="str">
        <f>IF(B133&gt;1,VLOOKUP(B133,DB!$D$4:$F$800,3,0),"")</f>
        <v>PREMI</v>
      </c>
      <c r="N133" s="96"/>
      <c r="O133" s="84" t="str">
        <f t="shared" si="1"/>
        <v/>
      </c>
      <c r="Q133" s="1" t="str">
        <f t="shared" si="2"/>
        <v/>
      </c>
      <c r="R133" s="1" t="str">
        <f t="shared" si="3"/>
        <v/>
      </c>
      <c r="S133" s="1" t="str">
        <f t="shared" si="4"/>
        <v/>
      </c>
      <c r="T133" s="1" t="str">
        <f t="shared" si="5"/>
        <v/>
      </c>
      <c r="U133" s="1" t="str">
        <f t="shared" si="6"/>
        <v/>
      </c>
    </row>
    <row r="134" ht="15.75" customHeight="1">
      <c r="A134" s="90">
        <v>117.0</v>
      </c>
      <c r="B134" s="90" t="s">
        <v>703</v>
      </c>
      <c r="C134" s="71" t="str">
        <f>IF(B134&gt;1,VLOOKUP(B134,DB!$D$4:$E$800,2,0),"")</f>
        <v>B 738</v>
      </c>
      <c r="D134" s="117">
        <v>0.9152777777777777</v>
      </c>
      <c r="E134" s="215" t="b">
        <v>1</v>
      </c>
      <c r="F134" s="119"/>
      <c r="G134" s="120" t="b">
        <v>0</v>
      </c>
      <c r="H134" s="121" t="s">
        <v>1248</v>
      </c>
      <c r="I134" s="76" t="str">
        <f>IF(K134&gt;1,VLOOKUP(K134,DB!$A$4:$B$500,2,0),"")</f>
        <v>WARR</v>
      </c>
      <c r="J134" s="77" t="str">
        <f>IF(L134&gt;1,VLOOKUP(L134,DB!$A$4:$B$500,2,0),"")</f>
        <v/>
      </c>
      <c r="K134" s="122" t="s">
        <v>678</v>
      </c>
      <c r="L134" s="123"/>
      <c r="M134" s="71" t="str">
        <f>IF(B134&gt;1,VLOOKUP(B134,DB!$D$4:$F$800,3,0),"")</f>
        <v>GARUDA</v>
      </c>
      <c r="N134" s="124"/>
      <c r="O134" s="123" t="str">
        <f t="shared" si="1"/>
        <v>RON</v>
      </c>
      <c r="Q134" s="1" t="str">
        <f t="shared" si="2"/>
        <v>B2</v>
      </c>
      <c r="R134" s="1" t="str">
        <f t="shared" si="3"/>
        <v>RON</v>
      </c>
      <c r="S134" s="1" t="str">
        <f t="shared" si="4"/>
        <v>B 738</v>
      </c>
      <c r="T134" s="1" t="str">
        <f t="shared" si="5"/>
        <v>PK-GUF</v>
      </c>
      <c r="U134" s="1" t="str">
        <f t="shared" si="6"/>
        <v>GARUDA</v>
      </c>
    </row>
    <row r="135" ht="15.75" customHeight="1">
      <c r="A135" s="81">
        <v>118.0</v>
      </c>
      <c r="B135" s="81" t="s">
        <v>309</v>
      </c>
      <c r="C135" s="81" t="str">
        <f>IF(B135&gt;1,VLOOKUP(B135,DB!$D$4:$E$800,2,0),"")</f>
        <v>A 320</v>
      </c>
      <c r="D135" s="82">
        <v>0.9854166666666667</v>
      </c>
      <c r="E135" s="159" t="b">
        <v>1</v>
      </c>
      <c r="F135" s="83"/>
      <c r="G135" s="92" t="b">
        <v>0</v>
      </c>
      <c r="H135" s="85" t="s">
        <v>1224</v>
      </c>
      <c r="I135" s="103" t="s">
        <v>1255</v>
      </c>
      <c r="J135" s="87" t="str">
        <f>IF(L135&gt;1,VLOOKUP(L135,DB!$A$4:$B$500,2,0),"")</f>
        <v/>
      </c>
      <c r="K135" s="88"/>
      <c r="L135" s="84"/>
      <c r="M135" s="81" t="str">
        <f>IF(B135&gt;1,VLOOKUP(B135,DB!$D$4:$F$800,3,0),"")</f>
        <v>BATIK AIR</v>
      </c>
      <c r="N135" s="96"/>
      <c r="O135" s="84" t="str">
        <f t="shared" si="1"/>
        <v>RON</v>
      </c>
      <c r="Q135" s="1" t="str">
        <f t="shared" si="2"/>
        <v>SA05</v>
      </c>
      <c r="R135" s="1" t="str">
        <f t="shared" si="3"/>
        <v>RON</v>
      </c>
      <c r="S135" s="1" t="str">
        <f t="shared" si="4"/>
        <v>A 320</v>
      </c>
      <c r="T135" s="1" t="str">
        <f t="shared" si="5"/>
        <v>PK-LUS</v>
      </c>
      <c r="U135" s="1" t="str">
        <f t="shared" si="6"/>
        <v>BATIK AIR</v>
      </c>
    </row>
    <row r="136" ht="15.75" customHeight="1">
      <c r="A136" s="90">
        <v>119.0</v>
      </c>
      <c r="B136" s="90" t="s">
        <v>292</v>
      </c>
      <c r="C136" s="71" t="str">
        <f>IF(B136&gt;1,VLOOKUP(B136,DB!$D$4:$E$800,2,0),"")</f>
        <v>A 320</v>
      </c>
      <c r="D136" s="117">
        <v>0.9805555555555555</v>
      </c>
      <c r="E136" s="215" t="b">
        <v>1</v>
      </c>
      <c r="F136" s="119"/>
      <c r="G136" s="120" t="b">
        <v>0</v>
      </c>
      <c r="H136" s="121" t="s">
        <v>1228</v>
      </c>
      <c r="I136" s="112" t="s">
        <v>1250</v>
      </c>
      <c r="J136" s="77" t="str">
        <f>IF(L136&gt;1,VLOOKUP(L136,DB!$A$4:$B$500,2,0),"")</f>
        <v/>
      </c>
      <c r="K136" s="122"/>
      <c r="L136" s="123"/>
      <c r="M136" s="71" t="str">
        <f>IF(B136&gt;1,VLOOKUP(B136,DB!$D$4:$F$800,3,0),"")</f>
        <v>BATIK AIR</v>
      </c>
      <c r="N136" s="124"/>
      <c r="O136" s="123" t="str">
        <f t="shared" si="1"/>
        <v>RON</v>
      </c>
      <c r="Q136" s="1" t="str">
        <f t="shared" si="2"/>
        <v>SA07</v>
      </c>
      <c r="R136" s="1" t="str">
        <f t="shared" si="3"/>
        <v>RON</v>
      </c>
      <c r="S136" s="1" t="str">
        <f t="shared" si="4"/>
        <v>A 320</v>
      </c>
      <c r="T136" s="1" t="str">
        <f t="shared" si="5"/>
        <v>PK-LUK</v>
      </c>
      <c r="U136" s="1" t="str">
        <f t="shared" si="6"/>
        <v>BATIK AIR</v>
      </c>
    </row>
    <row r="137" ht="15.75" customHeight="1">
      <c r="A137" s="81">
        <v>120.0</v>
      </c>
      <c r="B137" s="81" t="s">
        <v>34</v>
      </c>
      <c r="C137" s="81" t="str">
        <f>IF(B137&gt;1,VLOOKUP(B137,DB!$D$4:$E$800,2,0),"")</f>
        <v>B 733</v>
      </c>
      <c r="D137" s="82">
        <v>0.9493055555555555</v>
      </c>
      <c r="E137" s="159" t="b">
        <v>1</v>
      </c>
      <c r="F137" s="83"/>
      <c r="G137" s="92" t="b">
        <v>0</v>
      </c>
      <c r="H137" s="85" t="s">
        <v>1226</v>
      </c>
      <c r="I137" s="103" t="s">
        <v>1254</v>
      </c>
      <c r="J137" s="87" t="str">
        <f>IF(L137&gt;1,VLOOKUP(L137,DB!$A$4:$B$500,2,0),"")</f>
        <v/>
      </c>
      <c r="K137" s="88"/>
      <c r="L137" s="84"/>
      <c r="M137" s="81" t="str">
        <f>IF(B137&gt;1,VLOOKUP(B137,DB!$D$4:$F$800,3,0),"")</f>
        <v>AIRNESIA</v>
      </c>
      <c r="N137" s="96"/>
      <c r="O137" s="84" t="str">
        <f t="shared" si="1"/>
        <v>RON</v>
      </c>
      <c r="Q137" s="1" t="str">
        <f t="shared" si="2"/>
        <v>SA06</v>
      </c>
      <c r="R137" s="1" t="str">
        <f t="shared" si="3"/>
        <v>RON</v>
      </c>
      <c r="S137" s="1" t="str">
        <f t="shared" si="4"/>
        <v>B 733</v>
      </c>
      <c r="T137" s="1" t="str">
        <f t="shared" si="5"/>
        <v>PK-NMI</v>
      </c>
      <c r="U137" s="1" t="str">
        <f t="shared" si="6"/>
        <v>AIRNESIA</v>
      </c>
    </row>
    <row r="138" ht="15.75" customHeight="1">
      <c r="A138" s="186">
        <v>121.0</v>
      </c>
      <c r="B138" s="186" t="s">
        <v>893</v>
      </c>
      <c r="C138" s="186" t="str">
        <f>IF(B138&gt;1,VLOOKUP(B138,DB!$D$4:$E$800,2,0),"")</f>
        <v>G VI</v>
      </c>
      <c r="D138" s="187">
        <v>0.9902777777777778</v>
      </c>
      <c r="E138" s="188" t="b">
        <v>1</v>
      </c>
      <c r="F138" s="189"/>
      <c r="G138" s="190" t="b">
        <v>0</v>
      </c>
      <c r="H138" s="191" t="s">
        <v>1243</v>
      </c>
      <c r="I138" s="192" t="s">
        <v>1232</v>
      </c>
      <c r="J138" s="193" t="str">
        <f>IF(L138&gt;1,VLOOKUP(L138,DB!$A$4:$B$500,2,0),"")</f>
        <v/>
      </c>
      <c r="K138" s="194"/>
      <c r="L138" s="195"/>
      <c r="M138" s="186" t="s">
        <v>1211</v>
      </c>
      <c r="N138" s="196"/>
      <c r="O138" s="195" t="str">
        <f t="shared" si="1"/>
        <v>RON</v>
      </c>
      <c r="Q138" s="1" t="str">
        <f t="shared" si="2"/>
        <v>RE03</v>
      </c>
      <c r="R138" s="1" t="str">
        <f t="shared" si="3"/>
        <v>RON</v>
      </c>
      <c r="S138" s="1" t="str">
        <f t="shared" si="4"/>
        <v>G VI</v>
      </c>
      <c r="T138" s="1" t="str">
        <f t="shared" si="5"/>
        <v>T7-X14</v>
      </c>
      <c r="U138" s="1" t="str">
        <f t="shared" si="6"/>
        <v>AFM</v>
      </c>
    </row>
    <row r="139" ht="15.75" customHeight="1">
      <c r="A139" s="197"/>
      <c r="B139" s="197"/>
      <c r="C139" s="197"/>
      <c r="D139" s="198"/>
      <c r="E139" s="199"/>
      <c r="F139" s="199"/>
      <c r="G139" s="197"/>
      <c r="H139" s="200"/>
      <c r="I139" s="201"/>
      <c r="J139" s="201"/>
      <c r="K139" s="202"/>
      <c r="L139" s="197"/>
      <c r="M139" s="197"/>
      <c r="N139" s="203"/>
      <c r="O139" s="197"/>
      <c r="Q139" s="1" t="str">
        <f t="shared" si="2"/>
        <v/>
      </c>
      <c r="R139" s="1" t="str">
        <f t="shared" si="3"/>
        <v/>
      </c>
      <c r="S139" s="1" t="str">
        <f t="shared" si="4"/>
        <v/>
      </c>
      <c r="T139" s="1" t="str">
        <f t="shared" si="5"/>
        <v/>
      </c>
      <c r="U139" s="1" t="str">
        <f t="shared" si="6"/>
        <v/>
      </c>
    </row>
    <row r="140" ht="15.75" customHeight="1">
      <c r="A140" s="197"/>
      <c r="B140" s="197"/>
      <c r="C140" s="197"/>
      <c r="D140" s="198"/>
      <c r="E140" s="199"/>
      <c r="F140" s="199"/>
      <c r="G140" s="197"/>
      <c r="H140" s="200"/>
      <c r="I140" s="201"/>
      <c r="J140" s="201"/>
      <c r="K140" s="202"/>
      <c r="L140" s="197"/>
      <c r="M140" s="197"/>
      <c r="N140" s="203"/>
      <c r="O140" s="197"/>
      <c r="Q140" s="1" t="str">
        <f t="shared" si="2"/>
        <v/>
      </c>
      <c r="R140" s="1" t="str">
        <f t="shared" si="3"/>
        <v/>
      </c>
      <c r="S140" s="1" t="str">
        <f t="shared" si="4"/>
        <v/>
      </c>
      <c r="T140" s="1" t="str">
        <f t="shared" si="5"/>
        <v/>
      </c>
      <c r="U140" s="1" t="str">
        <f t="shared" si="6"/>
        <v/>
      </c>
    </row>
    <row r="141" ht="15.75" customHeight="1">
      <c r="A141" s="197"/>
      <c r="B141" s="197"/>
      <c r="C141" s="197"/>
      <c r="D141" s="198"/>
      <c r="E141" s="199"/>
      <c r="F141" s="199"/>
      <c r="G141" s="197"/>
      <c r="H141" s="200"/>
      <c r="I141" s="201"/>
      <c r="J141" s="201"/>
      <c r="K141" s="202"/>
      <c r="L141" s="197"/>
      <c r="M141" s="197"/>
      <c r="N141" s="203"/>
      <c r="O141" s="197"/>
      <c r="Q141" s="1" t="str">
        <f t="shared" si="2"/>
        <v/>
      </c>
      <c r="R141" s="1" t="str">
        <f t="shared" si="3"/>
        <v/>
      </c>
      <c r="S141" s="1" t="str">
        <f t="shared" si="4"/>
        <v/>
      </c>
      <c r="T141" s="1" t="str">
        <f t="shared" si="5"/>
        <v/>
      </c>
      <c r="U141" s="1" t="str">
        <f t="shared" si="6"/>
        <v/>
      </c>
    </row>
    <row r="142" ht="15.75" customHeight="1">
      <c r="A142" s="197"/>
      <c r="B142" s="197"/>
      <c r="C142" s="197"/>
      <c r="D142" s="198"/>
      <c r="E142" s="199"/>
      <c r="F142" s="199"/>
      <c r="G142" s="197"/>
      <c r="H142" s="200"/>
      <c r="I142" s="201"/>
      <c r="J142" s="201"/>
      <c r="K142" s="202"/>
      <c r="L142" s="197"/>
      <c r="M142" s="197"/>
      <c r="N142" s="203"/>
      <c r="O142" s="197"/>
      <c r="Q142" s="1" t="str">
        <f t="shared" si="2"/>
        <v/>
      </c>
      <c r="R142" s="1" t="str">
        <f t="shared" si="3"/>
        <v/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197"/>
      <c r="B143" s="197"/>
      <c r="C143" s="197"/>
      <c r="D143" s="198"/>
      <c r="E143" s="199"/>
      <c r="F143" s="199"/>
      <c r="G143" s="197"/>
      <c r="H143" s="200"/>
      <c r="I143" s="201"/>
      <c r="J143" s="201"/>
      <c r="K143" s="202"/>
      <c r="L143" s="197"/>
      <c r="M143" s="197"/>
      <c r="N143" s="203"/>
      <c r="O143" s="197"/>
      <c r="Q143" s="1" t="str">
        <f t="shared" si="2"/>
        <v/>
      </c>
      <c r="R143" s="1" t="str">
        <f t="shared" si="3"/>
        <v/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197"/>
      <c r="B144" s="197"/>
      <c r="C144" s="197"/>
      <c r="D144" s="198"/>
      <c r="E144" s="199"/>
      <c r="F144" s="199"/>
      <c r="G144" s="197"/>
      <c r="H144" s="200"/>
      <c r="I144" s="201"/>
      <c r="J144" s="201"/>
      <c r="K144" s="202"/>
      <c r="L144" s="197"/>
      <c r="M144" s="197"/>
      <c r="N144" s="203"/>
      <c r="O144" s="197"/>
      <c r="Q144" s="1" t="str">
        <f t="shared" si="2"/>
        <v/>
      </c>
      <c r="R144" s="1" t="str">
        <f t="shared" si="3"/>
        <v/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197"/>
      <c r="B145" s="197"/>
      <c r="C145" s="197"/>
      <c r="D145" s="198"/>
      <c r="E145" s="199"/>
      <c r="F145" s="199"/>
      <c r="G145" s="197"/>
      <c r="H145" s="200"/>
      <c r="I145" s="201"/>
      <c r="J145" s="201"/>
      <c r="K145" s="202"/>
      <c r="L145" s="197"/>
      <c r="M145" s="197"/>
      <c r="N145" s="203"/>
      <c r="O145" s="197"/>
      <c r="Q145" s="1" t="str">
        <f t="shared" si="2"/>
        <v/>
      </c>
      <c r="R145" s="1" t="str">
        <f t="shared" si="3"/>
        <v/>
      </c>
      <c r="S145" s="1" t="str">
        <f t="shared" si="4"/>
        <v/>
      </c>
      <c r="T145" s="1" t="str">
        <f t="shared" si="5"/>
        <v/>
      </c>
      <c r="U145" s="1" t="str">
        <f t="shared" si="6"/>
        <v/>
      </c>
    </row>
    <row r="146" ht="15.75" customHeight="1">
      <c r="A146" s="197"/>
      <c r="B146" s="197"/>
      <c r="C146" s="197"/>
      <c r="D146" s="198"/>
      <c r="E146" s="199"/>
      <c r="F146" s="199"/>
      <c r="G146" s="197"/>
      <c r="H146" s="200"/>
      <c r="I146" s="201"/>
      <c r="J146" s="201"/>
      <c r="K146" s="202"/>
      <c r="L146" s="197"/>
      <c r="M146" s="197"/>
      <c r="N146" s="203"/>
      <c r="O146" s="197"/>
      <c r="Q146" s="1" t="str">
        <f t="shared" si="2"/>
        <v/>
      </c>
      <c r="R146" s="1" t="str">
        <f t="shared" si="3"/>
        <v/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197"/>
      <c r="B147" s="197"/>
      <c r="C147" s="197"/>
      <c r="D147" s="198"/>
      <c r="E147" s="199"/>
      <c r="F147" s="199"/>
      <c r="G147" s="197"/>
      <c r="H147" s="200"/>
      <c r="I147" s="201"/>
      <c r="J147" s="201"/>
      <c r="K147" s="202"/>
      <c r="L147" s="197"/>
      <c r="M147" s="197"/>
      <c r="N147" s="203"/>
      <c r="O147" s="197"/>
      <c r="Q147" s="1" t="str">
        <f t="shared" si="2"/>
        <v/>
      </c>
      <c r="R147" s="1" t="str">
        <f t="shared" si="3"/>
        <v/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197"/>
      <c r="B148" s="197"/>
      <c r="C148" s="197"/>
      <c r="D148" s="198"/>
      <c r="E148" s="199"/>
      <c r="F148" s="199"/>
      <c r="G148" s="197"/>
      <c r="H148" s="200"/>
      <c r="I148" s="201"/>
      <c r="J148" s="201"/>
      <c r="K148" s="202"/>
      <c r="L148" s="197"/>
      <c r="M148" s="197"/>
      <c r="N148" s="203"/>
      <c r="O148" s="197"/>
      <c r="Q148" s="1" t="str">
        <f t="shared" si="2"/>
        <v/>
      </c>
      <c r="R148" s="1" t="str">
        <f t="shared" si="3"/>
        <v/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197"/>
      <c r="B149" s="197"/>
      <c r="C149" s="197"/>
      <c r="D149" s="198"/>
      <c r="E149" s="199"/>
      <c r="F149" s="199"/>
      <c r="G149" s="197"/>
      <c r="H149" s="200"/>
      <c r="I149" s="201"/>
      <c r="J149" s="201"/>
      <c r="K149" s="202"/>
      <c r="L149" s="197"/>
      <c r="M149" s="197"/>
      <c r="N149" s="203"/>
      <c r="O149" s="197"/>
      <c r="Q149" s="1" t="str">
        <f t="shared" si="2"/>
        <v/>
      </c>
      <c r="R149" s="1" t="str">
        <f t="shared" si="3"/>
        <v/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197"/>
      <c r="B150" s="197"/>
      <c r="C150" s="197"/>
      <c r="D150" s="198"/>
      <c r="E150" s="199"/>
      <c r="F150" s="199"/>
      <c r="G150" s="197"/>
      <c r="H150" s="200"/>
      <c r="I150" s="201"/>
      <c r="J150" s="201"/>
      <c r="K150" s="202"/>
      <c r="L150" s="197"/>
      <c r="M150" s="197"/>
      <c r="N150" s="203"/>
      <c r="O150" s="197"/>
      <c r="Q150" s="1" t="str">
        <f t="shared" si="2"/>
        <v/>
      </c>
      <c r="R150" s="1" t="str">
        <f t="shared" si="3"/>
        <v/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197"/>
      <c r="B151" s="197"/>
      <c r="C151" s="197"/>
      <c r="D151" s="198"/>
      <c r="E151" s="199"/>
      <c r="F151" s="199"/>
      <c r="G151" s="197"/>
      <c r="H151" s="200"/>
      <c r="I151" s="201"/>
      <c r="J151" s="201"/>
      <c r="K151" s="202"/>
      <c r="L151" s="197"/>
      <c r="M151" s="197"/>
      <c r="N151" s="203"/>
      <c r="O151" s="197"/>
      <c r="Q151" s="1" t="str">
        <f t="shared" si="2"/>
        <v/>
      </c>
      <c r="R151" s="1" t="str">
        <f t="shared" si="3"/>
        <v/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197"/>
      <c r="B152" s="197"/>
      <c r="C152" s="197"/>
      <c r="D152" s="198"/>
      <c r="E152" s="199"/>
      <c r="F152" s="199"/>
      <c r="G152" s="197"/>
      <c r="H152" s="200"/>
      <c r="I152" s="201"/>
      <c r="J152" s="201"/>
      <c r="K152" s="202"/>
      <c r="L152" s="197"/>
      <c r="M152" s="197"/>
      <c r="N152" s="203"/>
      <c r="O152" s="197"/>
      <c r="Q152" s="1" t="str">
        <f t="shared" si="2"/>
        <v/>
      </c>
      <c r="R152" s="1" t="str">
        <f t="shared" si="3"/>
        <v/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197"/>
      <c r="B153" s="197"/>
      <c r="C153" s="197"/>
      <c r="D153" s="198"/>
      <c r="E153" s="199"/>
      <c r="F153" s="199"/>
      <c r="G153" s="197"/>
      <c r="H153" s="200"/>
      <c r="I153" s="201"/>
      <c r="J153" s="201"/>
      <c r="K153" s="202"/>
      <c r="L153" s="197"/>
      <c r="M153" s="197"/>
      <c r="N153" s="203"/>
      <c r="O153" s="197"/>
      <c r="Q153" s="1" t="str">
        <f t="shared" si="2"/>
        <v/>
      </c>
      <c r="R153" s="1" t="str">
        <f t="shared" si="3"/>
        <v/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197"/>
      <c r="B154" s="197"/>
      <c r="C154" s="197"/>
      <c r="D154" s="198"/>
      <c r="E154" s="199"/>
      <c r="F154" s="199"/>
      <c r="G154" s="197"/>
      <c r="H154" s="200"/>
      <c r="I154" s="201"/>
      <c r="J154" s="201"/>
      <c r="K154" s="202"/>
      <c r="L154" s="197"/>
      <c r="M154" s="197"/>
      <c r="N154" s="203"/>
      <c r="O154" s="197"/>
      <c r="Q154" s="1" t="str">
        <f t="shared" si="2"/>
        <v/>
      </c>
      <c r="R154" s="1" t="str">
        <f t="shared" si="3"/>
        <v/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197"/>
      <c r="B155" s="197"/>
      <c r="C155" s="197"/>
      <c r="D155" s="198"/>
      <c r="E155" s="199"/>
      <c r="F155" s="199"/>
      <c r="G155" s="197"/>
      <c r="H155" s="200"/>
      <c r="I155" s="201"/>
      <c r="J155" s="201"/>
      <c r="K155" s="202"/>
      <c r="L155" s="197"/>
      <c r="M155" s="197"/>
      <c r="N155" s="203"/>
      <c r="O155" s="197"/>
      <c r="Q155" s="1" t="str">
        <f t="shared" si="2"/>
        <v/>
      </c>
      <c r="R155" s="1" t="str">
        <f t="shared" si="3"/>
        <v/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197"/>
      <c r="B156" s="197"/>
      <c r="C156" s="197"/>
      <c r="D156" s="198"/>
      <c r="E156" s="199"/>
      <c r="F156" s="199"/>
      <c r="G156" s="197"/>
      <c r="H156" s="200"/>
      <c r="I156" s="201"/>
      <c r="J156" s="201"/>
      <c r="K156" s="202"/>
      <c r="L156" s="197"/>
      <c r="M156" s="197"/>
      <c r="N156" s="203"/>
      <c r="O156" s="197"/>
      <c r="Q156" s="1" t="str">
        <f t="shared" si="2"/>
        <v/>
      </c>
      <c r="R156" s="1" t="str">
        <f t="shared" si="3"/>
        <v/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197"/>
      <c r="B157" s="197"/>
      <c r="C157" s="197"/>
      <c r="D157" s="198"/>
      <c r="E157" s="199"/>
      <c r="F157" s="199"/>
      <c r="G157" s="197"/>
      <c r="H157" s="200"/>
      <c r="I157" s="201"/>
      <c r="J157" s="201"/>
      <c r="K157" s="202"/>
      <c r="L157" s="197"/>
      <c r="M157" s="197"/>
      <c r="N157" s="203"/>
      <c r="O157" s="197"/>
      <c r="Q157" s="1" t="str">
        <f t="shared" si="2"/>
        <v/>
      </c>
      <c r="R157" s="1" t="str">
        <f t="shared" si="3"/>
        <v/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197"/>
      <c r="B158" s="197"/>
      <c r="C158" s="197"/>
      <c r="D158" s="198"/>
      <c r="E158" s="199"/>
      <c r="F158" s="199"/>
      <c r="G158" s="197"/>
      <c r="H158" s="200"/>
      <c r="I158" s="201"/>
      <c r="J158" s="201"/>
      <c r="K158" s="202"/>
      <c r="L158" s="197"/>
      <c r="M158" s="197"/>
      <c r="N158" s="203"/>
      <c r="O158" s="197"/>
      <c r="Q158" s="1" t="str">
        <f t="shared" si="2"/>
        <v/>
      </c>
      <c r="R158" s="1" t="str">
        <f t="shared" si="3"/>
        <v/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197"/>
      <c r="B159" s="197"/>
      <c r="C159" s="197"/>
      <c r="D159" s="198"/>
      <c r="E159" s="199"/>
      <c r="F159" s="199"/>
      <c r="G159" s="197"/>
      <c r="H159" s="200"/>
      <c r="I159" s="201"/>
      <c r="J159" s="201"/>
      <c r="K159" s="202"/>
      <c r="L159" s="197"/>
      <c r="M159" s="197"/>
      <c r="N159" s="203"/>
      <c r="O159" s="197"/>
      <c r="Q159" s="1" t="str">
        <f t="shared" si="2"/>
        <v/>
      </c>
      <c r="R159" s="1" t="str">
        <f t="shared" si="3"/>
        <v/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197"/>
      <c r="B160" s="197"/>
      <c r="C160" s="197"/>
      <c r="D160" s="198"/>
      <c r="E160" s="199"/>
      <c r="F160" s="199"/>
      <c r="G160" s="197"/>
      <c r="H160" s="200"/>
      <c r="I160" s="201"/>
      <c r="J160" s="201"/>
      <c r="K160" s="202"/>
      <c r="L160" s="197"/>
      <c r="M160" s="197"/>
      <c r="N160" s="203"/>
      <c r="O160" s="197"/>
      <c r="Q160" s="1" t="str">
        <f t="shared" si="2"/>
        <v/>
      </c>
      <c r="R160" s="1" t="str">
        <f t="shared" si="3"/>
        <v/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197"/>
      <c r="B161" s="197"/>
      <c r="C161" s="197"/>
      <c r="D161" s="198"/>
      <c r="E161" s="199"/>
      <c r="F161" s="199"/>
      <c r="G161" s="197"/>
      <c r="H161" s="200"/>
      <c r="I161" s="201"/>
      <c r="J161" s="201"/>
      <c r="K161" s="202"/>
      <c r="L161" s="197"/>
      <c r="M161" s="197"/>
      <c r="N161" s="203"/>
      <c r="O161" s="197"/>
      <c r="Q161" s="1" t="str">
        <f t="shared" si="2"/>
        <v/>
      </c>
      <c r="R161" s="1" t="str">
        <f t="shared" si="3"/>
        <v/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197"/>
      <c r="B162" s="197"/>
      <c r="C162" s="197"/>
      <c r="D162" s="198"/>
      <c r="E162" s="199"/>
      <c r="F162" s="199"/>
      <c r="G162" s="197"/>
      <c r="H162" s="200"/>
      <c r="I162" s="201"/>
      <c r="J162" s="201"/>
      <c r="K162" s="202"/>
      <c r="L162" s="197"/>
      <c r="M162" s="197"/>
      <c r="N162" s="203"/>
      <c r="O162" s="197"/>
      <c r="Q162" s="1" t="str">
        <f t="shared" si="2"/>
        <v/>
      </c>
      <c r="R162" s="1" t="str">
        <f t="shared" si="3"/>
        <v/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197"/>
      <c r="B163" s="197"/>
      <c r="C163" s="197"/>
      <c r="D163" s="198"/>
      <c r="E163" s="199"/>
      <c r="F163" s="199"/>
      <c r="G163" s="197"/>
      <c r="H163" s="200"/>
      <c r="I163" s="201"/>
      <c r="J163" s="201"/>
      <c r="K163" s="202"/>
      <c r="L163" s="197"/>
      <c r="M163" s="197"/>
      <c r="N163" s="203"/>
      <c r="O163" s="197"/>
      <c r="Q163" s="1" t="str">
        <f t="shared" si="2"/>
        <v/>
      </c>
      <c r="R163" s="1" t="str">
        <f t="shared" si="3"/>
        <v/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197"/>
      <c r="B164" s="197"/>
      <c r="C164" s="197"/>
      <c r="D164" s="198"/>
      <c r="E164" s="199"/>
      <c r="F164" s="199"/>
      <c r="G164" s="197"/>
      <c r="H164" s="200"/>
      <c r="I164" s="201"/>
      <c r="J164" s="201"/>
      <c r="K164" s="202"/>
      <c r="L164" s="197"/>
      <c r="M164" s="197"/>
      <c r="N164" s="203"/>
      <c r="O164" s="197"/>
      <c r="Q164" s="1" t="str">
        <f t="shared" si="2"/>
        <v/>
      </c>
      <c r="R164" s="1" t="str">
        <f t="shared" si="3"/>
        <v/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197"/>
      <c r="B165" s="197"/>
      <c r="C165" s="197"/>
      <c r="D165" s="198"/>
      <c r="E165" s="199"/>
      <c r="F165" s="199"/>
      <c r="G165" s="197"/>
      <c r="H165" s="200"/>
      <c r="I165" s="201"/>
      <c r="J165" s="201"/>
      <c r="K165" s="202"/>
      <c r="L165" s="197"/>
      <c r="M165" s="197"/>
      <c r="N165" s="203"/>
      <c r="O165" s="197"/>
      <c r="Q165" s="1" t="str">
        <f t="shared" si="2"/>
        <v/>
      </c>
      <c r="R165" s="1" t="str">
        <f t="shared" si="3"/>
        <v/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197"/>
      <c r="B166" s="197"/>
      <c r="C166" s="197"/>
      <c r="D166" s="198"/>
      <c r="E166" s="199"/>
      <c r="F166" s="199"/>
      <c r="G166" s="197"/>
      <c r="H166" s="200"/>
      <c r="I166" s="201"/>
      <c r="J166" s="201"/>
      <c r="K166" s="202"/>
      <c r="L166" s="197"/>
      <c r="M166" s="197"/>
      <c r="N166" s="203"/>
      <c r="O166" s="197"/>
      <c r="Q166" s="1" t="str">
        <f t="shared" si="2"/>
        <v/>
      </c>
      <c r="R166" s="1" t="str">
        <f t="shared" si="3"/>
        <v/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97"/>
      <c r="B167" s="197"/>
      <c r="C167" s="197"/>
      <c r="D167" s="198"/>
      <c r="E167" s="199"/>
      <c r="F167" s="199"/>
      <c r="G167" s="197"/>
      <c r="H167" s="200"/>
      <c r="I167" s="201"/>
      <c r="J167" s="201"/>
      <c r="K167" s="202"/>
      <c r="L167" s="197"/>
      <c r="M167" s="197"/>
      <c r="N167" s="203"/>
      <c r="O167" s="197"/>
      <c r="Q167" s="1" t="str">
        <f t="shared" si="2"/>
        <v/>
      </c>
      <c r="R167" s="1" t="str">
        <f t="shared" si="3"/>
        <v/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45855.0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1267</v>
      </c>
      <c r="D10" s="27"/>
      <c r="E10" s="26" t="s">
        <v>1180</v>
      </c>
      <c r="F10" s="28"/>
      <c r="G10" s="28"/>
      <c r="H10" s="27"/>
    </row>
    <row r="11" ht="15.75" customHeight="1">
      <c r="A11" s="25"/>
      <c r="B11" s="21"/>
      <c r="C11" s="29" t="s">
        <v>1268</v>
      </c>
      <c r="D11" s="30"/>
      <c r="E11" s="26" t="s">
        <v>1182</v>
      </c>
      <c r="F11" s="28"/>
      <c r="G11" s="28"/>
      <c r="H11" s="27"/>
    </row>
    <row r="12" ht="15.75" customHeight="1">
      <c r="A12" s="25"/>
      <c r="B12" s="21"/>
      <c r="C12" s="29" t="s">
        <v>1473</v>
      </c>
      <c r="D12" s="30"/>
      <c r="E12" s="29" t="s">
        <v>1184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6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963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1214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T7-FCN</v>
      </c>
      <c r="U27" s="1" t="str">
        <f t="shared" si="6"/>
        <v>KARISMA</v>
      </c>
    </row>
    <row r="28" ht="15.75" customHeight="1">
      <c r="A28" s="71">
        <v>11.0</v>
      </c>
      <c r="B28" s="71" t="s">
        <v>753</v>
      </c>
      <c r="C28" s="71" t="str">
        <f>IF(B28&gt;1,VLOOKUP(B28,DB!$D$4:$E$800,2,0),"")</f>
        <v>CT 680</v>
      </c>
      <c r="D28" s="78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tr">
        <f>IF(B28&gt;1,VLOOKUP(B28,DB!$D$4:$F$800,3,0),"")</f>
        <v>JIP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CT 680</v>
      </c>
      <c r="T28" s="1" t="str">
        <f t="shared" si="5"/>
        <v>N-977JH</v>
      </c>
      <c r="U28" s="1" t="str">
        <f t="shared" si="6"/>
        <v>JIP</v>
      </c>
    </row>
    <row r="29" ht="15.75" customHeight="1">
      <c r="A29" s="81">
        <v>12.0</v>
      </c>
      <c r="B29" s="81" t="s">
        <v>968</v>
      </c>
      <c r="C29" s="81" t="str">
        <f>IF(B29&gt;1,VLOOKUP(B29,DB!$D$4:$E$800,2,0),"")</f>
        <v>HK 850</v>
      </c>
      <c r="D29" s="88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">
        <v>1214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HK 850</v>
      </c>
      <c r="T29" s="1" t="str">
        <f t="shared" si="5"/>
        <v>T7-TUN</v>
      </c>
      <c r="U29" s="1" t="str">
        <f t="shared" si="6"/>
        <v>KARISMA</v>
      </c>
    </row>
    <row r="30" ht="15.75" customHeight="1">
      <c r="A30" s="71">
        <v>13.0</v>
      </c>
      <c r="B30" s="71" t="s">
        <v>1123</v>
      </c>
      <c r="C30" s="71" t="str">
        <f>IF(B30&gt;1,VLOOKUP(B30,DB!$D$4:$E$800,2,0),"")</f>
        <v>KING AIR</v>
      </c>
      <c r="D30" s="78" t="s">
        <v>7</v>
      </c>
      <c r="E30" s="73" t="b">
        <v>0</v>
      </c>
      <c r="F30" s="73"/>
      <c r="G30" s="74" t="b">
        <v>0</v>
      </c>
      <c r="H30" s="75" t="s">
        <v>1215</v>
      </c>
      <c r="I30" s="76" t="str">
        <f>IF(K30&gt;1,VLOOKUP(K30,DB!$A$4:$B$500,2,0),"")</f>
        <v/>
      </c>
      <c r="J30" s="77" t="str">
        <f>IF(L30&gt;1,VLOOKUP(L30,DB!$A$4:$B$500,2,0),"")</f>
        <v/>
      </c>
      <c r="K30" s="78"/>
      <c r="L30" s="74"/>
      <c r="M30" s="71" t="s">
        <v>1211</v>
      </c>
      <c r="N30" s="79"/>
      <c r="O30" s="74" t="str">
        <f t="shared" si="1"/>
        <v>RON</v>
      </c>
      <c r="Q30" s="1" t="str">
        <f t="shared" si="2"/>
        <v>NSA13</v>
      </c>
      <c r="R30" s="1" t="str">
        <f t="shared" si="3"/>
        <v>RON</v>
      </c>
      <c r="S30" s="1" t="str">
        <f t="shared" si="4"/>
        <v>KING AIR</v>
      </c>
      <c r="T30" s="1" t="str">
        <f t="shared" si="5"/>
        <v>T7-HNC</v>
      </c>
      <c r="U30" s="1" t="str">
        <f t="shared" si="6"/>
        <v>AFM</v>
      </c>
    </row>
    <row r="31" ht="15.75" customHeight="1">
      <c r="A31" s="81">
        <v>14.0</v>
      </c>
      <c r="B31" s="81" t="s">
        <v>826</v>
      </c>
      <c r="C31" s="81" t="str">
        <f>IF(B31&gt;1,VLOOKUP(B31,DB!$D$4:$E$800,2,0),"")</f>
        <v>AVANTI</v>
      </c>
      <c r="D31" s="88" t="s">
        <v>7</v>
      </c>
      <c r="E31" s="83" t="b">
        <v>0</v>
      </c>
      <c r="F31" s="83"/>
      <c r="G31" s="84" t="b">
        <v>0</v>
      </c>
      <c r="H31" s="85" t="s">
        <v>1319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tr">
        <f>IF(B31&gt;1,VLOOKUP(B31,DB!$D$4:$F$800,3,0),"")</f>
        <v>SUSI AIR</v>
      </c>
      <c r="N31" s="89"/>
      <c r="O31" s="84" t="str">
        <f t="shared" si="1"/>
        <v>RON</v>
      </c>
      <c r="Q31" s="1" t="str">
        <f t="shared" si="2"/>
        <v>NSA14</v>
      </c>
      <c r="R31" s="1" t="str">
        <f t="shared" si="3"/>
        <v>RON</v>
      </c>
      <c r="S31" s="1" t="str">
        <f t="shared" si="4"/>
        <v>AVANTI</v>
      </c>
      <c r="T31" s="1" t="str">
        <f t="shared" si="5"/>
        <v>PK-BVX</v>
      </c>
      <c r="U31" s="1" t="str">
        <f t="shared" si="6"/>
        <v>SUSI AIR</v>
      </c>
    </row>
    <row r="32" ht="15.75" customHeight="1">
      <c r="A32" s="71">
        <v>15.0</v>
      </c>
      <c r="B32" s="71" t="s">
        <v>741</v>
      </c>
      <c r="C32" s="71" t="str">
        <f>IF(B32&gt;1,VLOOKUP(B32,DB!$D$4:$E$800,2,0),"")</f>
        <v>ATR 42</v>
      </c>
      <c r="D32" s="78" t="s">
        <v>7</v>
      </c>
      <c r="E32" s="73" t="b">
        <v>0</v>
      </c>
      <c r="F32" s="73"/>
      <c r="G32" s="74" t="b">
        <v>0</v>
      </c>
      <c r="H32" s="75" t="s">
        <v>1217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tr">
        <f>IF(B32&gt;1,VLOOKUP(B32,DB!$D$4:$F$800,3,0),"")</f>
        <v>IAT</v>
      </c>
      <c r="N32" s="79"/>
      <c r="O32" s="74" t="str">
        <f t="shared" si="1"/>
        <v>RON</v>
      </c>
      <c r="Q32" s="1" t="str">
        <f t="shared" si="2"/>
        <v>SA01</v>
      </c>
      <c r="R32" s="1" t="str">
        <f t="shared" si="3"/>
        <v>RON</v>
      </c>
      <c r="S32" s="1" t="str">
        <f t="shared" si="4"/>
        <v>ATR 42</v>
      </c>
      <c r="T32" s="1" t="str">
        <f t="shared" si="5"/>
        <v>PK-THT</v>
      </c>
      <c r="U32" s="1" t="str">
        <f t="shared" si="6"/>
        <v>IAT</v>
      </c>
    </row>
    <row r="33" ht="15.75" customHeight="1">
      <c r="A33" s="81">
        <v>16.0</v>
      </c>
      <c r="B33" s="81" t="s">
        <v>912</v>
      </c>
      <c r="C33" s="81" t="str">
        <f>IF(B33&gt;1,VLOOKUP(B33,DB!$D$4:$E$800,2,0),"")</f>
        <v>GLEX</v>
      </c>
      <c r="D33" s="88" t="s">
        <v>7</v>
      </c>
      <c r="E33" s="83" t="b">
        <v>0</v>
      </c>
      <c r="F33" s="83"/>
      <c r="G33" s="84" t="b">
        <v>0</v>
      </c>
      <c r="H33" s="85" t="s">
        <v>1219</v>
      </c>
      <c r="I33" s="86" t="str">
        <f>IF(K33&gt;1,VLOOKUP(K33,DB!$A$4:$B$500,2,0),"")</f>
        <v/>
      </c>
      <c r="J33" s="87" t="str">
        <f>IF(L33&gt;1,VLOOKUP(L33,DB!$A$4:$B$500,2,0),"")</f>
        <v/>
      </c>
      <c r="K33" s="88"/>
      <c r="L33" s="84"/>
      <c r="M33" s="81" t="s">
        <v>1214</v>
      </c>
      <c r="N33" s="89"/>
      <c r="O33" s="84" t="str">
        <f t="shared" si="1"/>
        <v>RON</v>
      </c>
      <c r="Q33" s="1" t="str">
        <f t="shared" si="2"/>
        <v>SA02</v>
      </c>
      <c r="R33" s="1" t="str">
        <f t="shared" si="3"/>
        <v>RON</v>
      </c>
      <c r="S33" s="1" t="str">
        <f t="shared" si="4"/>
        <v>GLEX</v>
      </c>
      <c r="T33" s="1" t="str">
        <f t="shared" si="5"/>
        <v>M-JGVJ</v>
      </c>
      <c r="U33" s="1" t="str">
        <f t="shared" si="6"/>
        <v>KARISMA</v>
      </c>
    </row>
    <row r="34" ht="15.75" customHeight="1">
      <c r="A34" s="71">
        <v>17.0</v>
      </c>
      <c r="B34" s="71" t="s">
        <v>806</v>
      </c>
      <c r="C34" s="71" t="str">
        <f>IF(B34&gt;1,VLOOKUP(B34,DB!$D$4:$E$800,2,0),"")</f>
        <v>EC 135</v>
      </c>
      <c r="D34" s="78" t="s">
        <v>7</v>
      </c>
      <c r="E34" s="73" t="b">
        <v>0</v>
      </c>
      <c r="F34" s="73"/>
      <c r="G34" s="74" t="b">
        <v>0</v>
      </c>
      <c r="H34" s="75" t="s">
        <v>1220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tr">
        <f>IF(B34&gt;1,VLOOKUP(B34,DB!$D$4:$F$800,3,0),"")</f>
        <v>PREMI</v>
      </c>
      <c r="N34" s="79"/>
      <c r="O34" s="74" t="str">
        <f t="shared" si="1"/>
        <v>RON</v>
      </c>
      <c r="Q34" s="1" t="str">
        <f t="shared" si="2"/>
        <v>SA03</v>
      </c>
      <c r="R34" s="1" t="str">
        <f t="shared" si="3"/>
        <v>RON</v>
      </c>
      <c r="S34" s="1" t="str">
        <f t="shared" si="4"/>
        <v>EC 135</v>
      </c>
      <c r="T34" s="1" t="str">
        <f t="shared" si="5"/>
        <v>PK-RJH</v>
      </c>
      <c r="U34" s="1" t="str">
        <f t="shared" si="6"/>
        <v>PREMI</v>
      </c>
    </row>
    <row r="35" ht="15.75" customHeight="1">
      <c r="A35" s="81">
        <v>18.0</v>
      </c>
      <c r="B35" s="81" t="s">
        <v>915</v>
      </c>
      <c r="C35" s="81" t="str">
        <f>IF(B35&gt;1,VLOOKUP(B35,DB!$D$4:$E$800,2,0),"")</f>
        <v>GLEX</v>
      </c>
      <c r="D35" s="88" t="s">
        <v>7</v>
      </c>
      <c r="E35" s="83" t="b">
        <v>0</v>
      </c>
      <c r="F35" s="204" t="s">
        <v>1396</v>
      </c>
      <c r="G35" s="84" t="b">
        <v>1</v>
      </c>
      <c r="H35" s="85" t="s">
        <v>1223</v>
      </c>
      <c r="I35" s="86" t="str">
        <f>IF(K35&gt;1,VLOOKUP(K35,DB!$A$4:$B$500,2,0),"")</f>
        <v>EX RON</v>
      </c>
      <c r="J35" s="84" t="s">
        <v>1250</v>
      </c>
      <c r="K35" s="88" t="s">
        <v>7</v>
      </c>
      <c r="L35" s="84"/>
      <c r="M35" s="81" t="s">
        <v>810</v>
      </c>
      <c r="N35" s="89"/>
      <c r="O35" s="84" t="str">
        <f t="shared" si="1"/>
        <v/>
      </c>
      <c r="Q35" s="1" t="str">
        <f t="shared" si="2"/>
        <v/>
      </c>
      <c r="R35" s="1" t="str">
        <f t="shared" si="3"/>
        <v/>
      </c>
      <c r="S35" s="1" t="str">
        <f t="shared" si="4"/>
        <v/>
      </c>
      <c r="T35" s="1" t="str">
        <f t="shared" si="5"/>
        <v/>
      </c>
      <c r="U35" s="1" t="str">
        <f t="shared" si="6"/>
        <v/>
      </c>
    </row>
    <row r="36" ht="15.75" customHeight="1">
      <c r="A36" s="71">
        <v>19.0</v>
      </c>
      <c r="B36" s="71" t="s">
        <v>309</v>
      </c>
      <c r="C36" s="71" t="str">
        <f>IF(B36&gt;1,VLOOKUP(B36,DB!$D$4:$E$800,2,0),"")</f>
        <v>A 320</v>
      </c>
      <c r="D36" s="78" t="s">
        <v>7</v>
      </c>
      <c r="E36" s="73" t="b">
        <v>0</v>
      </c>
      <c r="F36" s="205" t="s">
        <v>1474</v>
      </c>
      <c r="G36" s="74" t="b">
        <v>1</v>
      </c>
      <c r="H36" s="75" t="s">
        <v>1224</v>
      </c>
      <c r="I36" s="76" t="str">
        <f>IF(K36&gt;1,VLOOKUP(K36,DB!$A$4:$B$500,2,0),"")</f>
        <v>EX RON</v>
      </c>
      <c r="J36" s="74" t="s">
        <v>1246</v>
      </c>
      <c r="K36" s="78" t="s">
        <v>7</v>
      </c>
      <c r="L36" s="74"/>
      <c r="M36" s="71" t="str">
        <f>IF(B36&gt;1,VLOOKUP(B36,DB!$D$4:$F$800,3,0),"")</f>
        <v>BATIK AIR</v>
      </c>
      <c r="N36" s="79"/>
      <c r="O36" s="74" t="str">
        <f t="shared" si="1"/>
        <v/>
      </c>
      <c r="Q36" s="1" t="str">
        <f t="shared" si="2"/>
        <v/>
      </c>
      <c r="R36" s="1" t="str">
        <f t="shared" si="3"/>
        <v/>
      </c>
      <c r="S36" s="1" t="str">
        <f t="shared" si="4"/>
        <v/>
      </c>
      <c r="T36" s="1" t="str">
        <f t="shared" si="5"/>
        <v/>
      </c>
      <c r="U36" s="1" t="str">
        <f t="shared" si="6"/>
        <v/>
      </c>
    </row>
    <row r="37" ht="15.75" customHeight="1">
      <c r="A37" s="81">
        <v>20.0</v>
      </c>
      <c r="B37" s="81" t="s">
        <v>34</v>
      </c>
      <c r="C37" s="81" t="str">
        <f>IF(B37&gt;1,VLOOKUP(B37,DB!$D$4:$E$800,2,0),"")</f>
        <v>B 733</v>
      </c>
      <c r="D37" s="88" t="s">
        <v>7</v>
      </c>
      <c r="E37" s="83" t="b">
        <v>0</v>
      </c>
      <c r="F37" s="83"/>
      <c r="G37" s="84" t="b">
        <v>0</v>
      </c>
      <c r="H37" s="85" t="s">
        <v>1226</v>
      </c>
      <c r="I37" s="86" t="str">
        <f>IF(K37&gt;1,VLOOKUP(K37,DB!$A$4:$B$500,2,0),"")</f>
        <v/>
      </c>
      <c r="J37" s="87" t="str">
        <f>IF(L37&gt;1,VLOOKUP(L37,DB!$A$4:$B$500,2,0),"")</f>
        <v/>
      </c>
      <c r="K37" s="88"/>
      <c r="L37" s="84"/>
      <c r="M37" s="81" t="str">
        <f>IF(B37&gt;1,VLOOKUP(B37,DB!$D$4:$F$800,3,0),"")</f>
        <v>AIRNESIA</v>
      </c>
      <c r="N37" s="89"/>
      <c r="O37" s="84" t="str">
        <f t="shared" si="1"/>
        <v>RON</v>
      </c>
      <c r="Q37" s="1" t="str">
        <f t="shared" si="2"/>
        <v>SA06</v>
      </c>
      <c r="R37" s="1" t="str">
        <f t="shared" si="3"/>
        <v>RON</v>
      </c>
      <c r="S37" s="1" t="str">
        <f t="shared" si="4"/>
        <v>B 733</v>
      </c>
      <c r="T37" s="1" t="str">
        <f t="shared" si="5"/>
        <v>PK-NMI</v>
      </c>
      <c r="U37" s="1" t="str">
        <f t="shared" si="6"/>
        <v>AIRNESIA</v>
      </c>
    </row>
    <row r="38" ht="15.75" customHeight="1">
      <c r="A38" s="71">
        <v>21.0</v>
      </c>
      <c r="B38" s="71" t="s">
        <v>292</v>
      </c>
      <c r="C38" s="71" t="str">
        <f>IF(B38&gt;1,VLOOKUP(B38,DB!$D$4:$E$800,2,0),"")</f>
        <v>A 320</v>
      </c>
      <c r="D38" s="78" t="s">
        <v>7</v>
      </c>
      <c r="E38" s="73" t="b">
        <v>0</v>
      </c>
      <c r="F38" s="205" t="s">
        <v>1475</v>
      </c>
      <c r="G38" s="74" t="b">
        <v>1</v>
      </c>
      <c r="H38" s="75" t="s">
        <v>1228</v>
      </c>
      <c r="I38" s="76" t="str">
        <f>IF(K38&gt;1,VLOOKUP(K38,DB!$A$4:$B$500,2,0),"")</f>
        <v>EX RON</v>
      </c>
      <c r="J38" s="74" t="s">
        <v>1247</v>
      </c>
      <c r="K38" s="78" t="s">
        <v>7</v>
      </c>
      <c r="L38" s="74"/>
      <c r="M38" s="71" t="str">
        <f>IF(B38&gt;1,VLOOKUP(B38,DB!$D$4:$F$800,3,0),"")</f>
        <v>BATIK AIR</v>
      </c>
      <c r="N38" s="79"/>
      <c r="O38" s="74" t="str">
        <f t="shared" si="1"/>
        <v/>
      </c>
      <c r="Q38" s="1" t="str">
        <f t="shared" si="2"/>
        <v/>
      </c>
      <c r="R38" s="1" t="str">
        <f t="shared" si="3"/>
        <v/>
      </c>
      <c r="S38" s="1" t="str">
        <f t="shared" si="4"/>
        <v/>
      </c>
      <c r="T38" s="1" t="str">
        <f t="shared" si="5"/>
        <v/>
      </c>
      <c r="U38" s="1" t="str">
        <f t="shared" si="6"/>
        <v/>
      </c>
    </row>
    <row r="39" ht="15.75" customHeight="1">
      <c r="A39" s="81">
        <v>22.0</v>
      </c>
      <c r="B39" s="81" t="s">
        <v>345</v>
      </c>
      <c r="C39" s="81" t="str">
        <f>IF(B39&gt;1,VLOOKUP(B39,DB!$D$4:$E$800,2,0),"")</f>
        <v>ATR 72</v>
      </c>
      <c r="D39" s="88" t="s">
        <v>7</v>
      </c>
      <c r="E39" s="91" t="b">
        <v>0</v>
      </c>
      <c r="F39" s="83"/>
      <c r="G39" s="92" t="b">
        <v>0</v>
      </c>
      <c r="H39" s="85" t="s">
        <v>1230</v>
      </c>
      <c r="I39" s="86" t="str">
        <f>IF(K39&gt;1,VLOOKUP(K39,DB!$A$4:$B$500,2,0),"")</f>
        <v/>
      </c>
      <c r="J39" s="87" t="str">
        <f>IF(L39&gt;1,VLOOKUP(L39,DB!$A$4:$B$500,2,0),"")</f>
        <v/>
      </c>
      <c r="K39" s="88"/>
      <c r="L39" s="84"/>
      <c r="M39" s="81" t="str">
        <f>IF(B39&gt;1,VLOOKUP(B39,DB!$D$4:$F$800,3,0),"")</f>
        <v>CITILINK</v>
      </c>
      <c r="N39" s="89"/>
      <c r="O39" s="84" t="str">
        <f t="shared" si="1"/>
        <v>RON</v>
      </c>
      <c r="Q39" s="1" t="str">
        <f t="shared" si="2"/>
        <v>SA08</v>
      </c>
      <c r="R39" s="1" t="str">
        <f t="shared" si="3"/>
        <v>RON</v>
      </c>
      <c r="S39" s="1" t="str">
        <f t="shared" si="4"/>
        <v>ATR 72</v>
      </c>
      <c r="T39" s="1" t="str">
        <f t="shared" si="5"/>
        <v>PK-GJT</v>
      </c>
      <c r="U39" s="1" t="str">
        <f t="shared" si="6"/>
        <v>CITILINK</v>
      </c>
    </row>
    <row r="40" ht="15.75" customHeight="1">
      <c r="A40" s="71">
        <v>23.0</v>
      </c>
      <c r="B40" s="71" t="s">
        <v>947</v>
      </c>
      <c r="C40" s="71" t="str">
        <f>IF(B40&gt;1,VLOOKUP(B40,DB!$D$4:$E$800,2,0),"")</f>
        <v>EMB 135</v>
      </c>
      <c r="D40" s="78" t="s">
        <v>7</v>
      </c>
      <c r="E40" s="93" t="b">
        <v>0</v>
      </c>
      <c r="F40" s="205" t="s">
        <v>1476</v>
      </c>
      <c r="G40" s="94" t="b">
        <v>1</v>
      </c>
      <c r="H40" s="75" t="s">
        <v>1231</v>
      </c>
      <c r="I40" s="76" t="str">
        <f>IF(K40&gt;1,VLOOKUP(K40,DB!$A$4:$B$500,2,0),"")</f>
        <v>EX RON</v>
      </c>
      <c r="J40" s="74" t="s">
        <v>1250</v>
      </c>
      <c r="K40" s="78" t="s">
        <v>7</v>
      </c>
      <c r="L40" s="74"/>
      <c r="M40" s="71" t="s">
        <v>1214</v>
      </c>
      <c r="N40" s="13"/>
      <c r="O40" s="74" t="str">
        <f t="shared" si="1"/>
        <v/>
      </c>
      <c r="Q40" s="1" t="str">
        <f t="shared" si="2"/>
        <v/>
      </c>
      <c r="R40" s="1" t="str">
        <f t="shared" si="3"/>
        <v/>
      </c>
      <c r="S40" s="1" t="str">
        <f t="shared" si="4"/>
        <v/>
      </c>
      <c r="T40" s="1" t="str">
        <f t="shared" si="5"/>
        <v/>
      </c>
      <c r="U40" s="1" t="str">
        <f t="shared" si="6"/>
        <v/>
      </c>
    </row>
    <row r="41" ht="15.75" customHeight="1">
      <c r="A41" s="81">
        <v>24.0</v>
      </c>
      <c r="B41" s="81" t="s">
        <v>1064</v>
      </c>
      <c r="C41" s="81" t="str">
        <f>IF(B41&gt;1,VLOOKUP(B41,DB!$D$4:$E$800,2,0),"")</f>
        <v>EMB 135</v>
      </c>
      <c r="D41" s="88" t="s">
        <v>7</v>
      </c>
      <c r="E41" s="95" t="b">
        <v>0</v>
      </c>
      <c r="F41" s="83">
        <v>0.4222222222222222</v>
      </c>
      <c r="G41" s="92" t="b">
        <v>1</v>
      </c>
      <c r="H41" s="85" t="s">
        <v>1233</v>
      </c>
      <c r="I41" s="86" t="str">
        <f>IF(K41&gt;1,VLOOKUP(K41,DB!$A$4:$B$500,2,0),"")</f>
        <v>EX RON</v>
      </c>
      <c r="J41" s="84" t="s">
        <v>1216</v>
      </c>
      <c r="K41" s="88" t="s">
        <v>7</v>
      </c>
      <c r="L41" s="84"/>
      <c r="M41" s="81" t="s">
        <v>1214</v>
      </c>
      <c r="N41" s="96"/>
      <c r="O41" s="84" t="str">
        <f t="shared" si="1"/>
        <v/>
      </c>
      <c r="Q41" s="1" t="str">
        <f t="shared" si="2"/>
        <v/>
      </c>
      <c r="R41" s="1" t="str">
        <f t="shared" si="3"/>
        <v/>
      </c>
      <c r="S41" s="1" t="str">
        <f t="shared" si="4"/>
        <v/>
      </c>
      <c r="T41" s="1" t="str">
        <f t="shared" si="5"/>
        <v/>
      </c>
      <c r="U41" s="1" t="str">
        <f t="shared" si="6"/>
        <v/>
      </c>
    </row>
    <row r="42" ht="15.75" customHeight="1">
      <c r="A42" s="97">
        <v>25.0</v>
      </c>
      <c r="B42" s="71" t="s">
        <v>750</v>
      </c>
      <c r="C42" s="71" t="str">
        <f>IF(B42&gt;1,VLOOKUP(B42,DB!$D$4:$E$800,2,0),"")</f>
        <v>EMB 135</v>
      </c>
      <c r="D42" s="78" t="s">
        <v>7</v>
      </c>
      <c r="E42" s="98" t="b">
        <v>0</v>
      </c>
      <c r="F42" s="73"/>
      <c r="G42" s="94" t="b">
        <v>0</v>
      </c>
      <c r="H42" s="75" t="s">
        <v>1234</v>
      </c>
      <c r="I42" s="76" t="str">
        <f>IF(K42&gt;1,VLOOKUP(K42,DB!$A$4:$B$500,2,0),"")</f>
        <v/>
      </c>
      <c r="J42" s="77" t="str">
        <f>IF(L42&gt;1,VLOOKUP(L42,DB!$A$4:$B$500,2,0),"")</f>
        <v/>
      </c>
      <c r="K42" s="78"/>
      <c r="L42" s="74"/>
      <c r="M42" s="71" t="str">
        <f>IF(B42&gt;1,VLOOKUP(B42,DB!$D$4:$F$800,3,0),"")</f>
        <v>JETSET</v>
      </c>
      <c r="N42" s="13"/>
      <c r="O42" s="74" t="str">
        <f t="shared" si="1"/>
        <v>RON</v>
      </c>
      <c r="Q42" s="1" t="str">
        <f t="shared" si="2"/>
        <v>SA11</v>
      </c>
      <c r="R42" s="1" t="str">
        <f t="shared" si="3"/>
        <v>RON</v>
      </c>
      <c r="S42" s="1" t="str">
        <f t="shared" si="4"/>
        <v>EMB 135</v>
      </c>
      <c r="T42" s="1" t="str">
        <f t="shared" si="5"/>
        <v>PK-VCS</v>
      </c>
      <c r="U42" s="1" t="str">
        <f t="shared" si="6"/>
        <v>JETSET</v>
      </c>
    </row>
    <row r="43" ht="15.75" customHeight="1">
      <c r="A43" s="81">
        <v>26.0</v>
      </c>
      <c r="B43" s="81" t="s">
        <v>964</v>
      </c>
      <c r="C43" s="81" t="str">
        <f>IF(B43&gt;1,VLOOKUP(B43,DB!$D$4:$E$800,2,0),"")</f>
        <v>G IV</v>
      </c>
      <c r="D43" s="88" t="s">
        <v>7</v>
      </c>
      <c r="E43" s="95" t="b">
        <v>0</v>
      </c>
      <c r="F43" s="83"/>
      <c r="G43" s="92" t="b">
        <v>0</v>
      </c>
      <c r="H43" s="85" t="s">
        <v>1235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">
        <v>1211</v>
      </c>
      <c r="N43" s="89"/>
      <c r="O43" s="84" t="str">
        <f t="shared" si="1"/>
        <v>RON</v>
      </c>
      <c r="Q43" s="1" t="str">
        <f t="shared" si="2"/>
        <v>SA12</v>
      </c>
      <c r="R43" s="1" t="str">
        <f t="shared" si="3"/>
        <v>RON</v>
      </c>
      <c r="S43" s="1" t="str">
        <f t="shared" si="4"/>
        <v>G IV</v>
      </c>
      <c r="T43" s="1" t="str">
        <f t="shared" si="5"/>
        <v>T7-HNA</v>
      </c>
      <c r="U43" s="1" t="str">
        <f t="shared" si="6"/>
        <v>AFM</v>
      </c>
    </row>
    <row r="44" ht="15.75" customHeight="1">
      <c r="A44" s="71">
        <v>27.0</v>
      </c>
      <c r="B44" s="71" t="s">
        <v>332</v>
      </c>
      <c r="C44" s="71" t="str">
        <f>IF(B44&gt;1,VLOOKUP(B44,DB!$D$4:$E$800,2,0),"")</f>
        <v>GLEX</v>
      </c>
      <c r="D44" s="78" t="s">
        <v>7</v>
      </c>
      <c r="E44" s="98" t="b">
        <v>0</v>
      </c>
      <c r="F44" s="73"/>
      <c r="G44" s="94" t="b">
        <v>0</v>
      </c>
      <c r="H44" s="75" t="s">
        <v>1237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tr">
        <f>IF(B44&gt;1,VLOOKUP(B44,DB!$D$4:$F$800,3,0),"")</f>
        <v>BIOMANTARA</v>
      </c>
      <c r="N44" s="13"/>
      <c r="O44" s="74" t="str">
        <f t="shared" si="1"/>
        <v>RON</v>
      </c>
      <c r="Q44" s="1" t="str">
        <f t="shared" si="2"/>
        <v>SA13</v>
      </c>
      <c r="R44" s="1" t="str">
        <f t="shared" si="3"/>
        <v>RON</v>
      </c>
      <c r="S44" s="1" t="str">
        <f t="shared" si="4"/>
        <v>GLEX</v>
      </c>
      <c r="T44" s="1" t="str">
        <f t="shared" si="5"/>
        <v>N-939AP</v>
      </c>
      <c r="U44" s="1" t="str">
        <f t="shared" si="6"/>
        <v>BIOMANTARA</v>
      </c>
    </row>
    <row r="45" ht="15.75" customHeight="1">
      <c r="A45" s="81">
        <v>28.0</v>
      </c>
      <c r="B45" s="81" t="s">
        <v>512</v>
      </c>
      <c r="C45" s="81" t="str">
        <f>IF(B45&gt;1,VLOOKUP(B45,DB!$D$4:$E$800,2,0),"")</f>
        <v>B 735</v>
      </c>
      <c r="D45" s="88" t="s">
        <v>7</v>
      </c>
      <c r="E45" s="91" t="b">
        <v>0</v>
      </c>
      <c r="F45" s="83"/>
      <c r="G45" s="92" t="b">
        <v>0</v>
      </c>
      <c r="H45" s="85" t="s">
        <v>1239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">
        <v>343</v>
      </c>
      <c r="N45" s="89"/>
      <c r="O45" s="84" t="str">
        <f t="shared" si="1"/>
        <v>RON</v>
      </c>
      <c r="Q45" s="1" t="str">
        <f t="shared" si="2"/>
        <v>SA14</v>
      </c>
      <c r="R45" s="1" t="str">
        <f t="shared" si="3"/>
        <v>RON</v>
      </c>
      <c r="S45" s="1" t="str">
        <f t="shared" si="4"/>
        <v>B 735</v>
      </c>
      <c r="T45" s="1" t="str">
        <f t="shared" si="5"/>
        <v>PK-GGC</v>
      </c>
      <c r="U45" s="1" t="str">
        <f t="shared" si="6"/>
        <v>CITILINK</v>
      </c>
    </row>
    <row r="46" ht="15.75" customHeight="1">
      <c r="A46" s="71">
        <v>29.0</v>
      </c>
      <c r="B46" s="71" t="s">
        <v>1142</v>
      </c>
      <c r="C46" s="71" t="str">
        <f>IF(B46&gt;1,VLOOKUP(B46,DB!$D$4:$E$800,2,0),"")</f>
        <v>EMB 135</v>
      </c>
      <c r="D46" s="78" t="s">
        <v>7</v>
      </c>
      <c r="E46" s="93" t="b">
        <v>0</v>
      </c>
      <c r="F46" s="205" t="s">
        <v>1396</v>
      </c>
      <c r="G46" s="94" t="b">
        <v>1</v>
      </c>
      <c r="H46" s="75" t="s">
        <v>1240</v>
      </c>
      <c r="I46" s="76" t="str">
        <f>IF(K46&gt;1,VLOOKUP(K46,DB!$A$4:$B$500,2,0),"")</f>
        <v>EX RON</v>
      </c>
      <c r="J46" s="74" t="s">
        <v>1216</v>
      </c>
      <c r="K46" s="78" t="s">
        <v>7</v>
      </c>
      <c r="L46" s="74"/>
      <c r="M46" s="71" t="s">
        <v>1329</v>
      </c>
      <c r="N46" s="13"/>
      <c r="O46" s="74" t="str">
        <f t="shared" si="1"/>
        <v/>
      </c>
      <c r="Q46" s="1" t="str">
        <f t="shared" si="2"/>
        <v/>
      </c>
      <c r="R46" s="1" t="str">
        <f t="shared" si="3"/>
        <v/>
      </c>
      <c r="S46" s="1" t="str">
        <f t="shared" si="4"/>
        <v/>
      </c>
      <c r="T46" s="1" t="str">
        <f t="shared" si="5"/>
        <v/>
      </c>
      <c r="U46" s="1" t="str">
        <f t="shared" si="6"/>
        <v/>
      </c>
    </row>
    <row r="47" ht="15.75" customHeight="1">
      <c r="A47" s="81">
        <v>30.0</v>
      </c>
      <c r="B47" s="81" t="s">
        <v>748</v>
      </c>
      <c r="C47" s="81" t="str">
        <f>IF(B47&gt;1,VLOOKUP(B47,DB!$D$4:$E$800,2,0),"")</f>
        <v>CL 850</v>
      </c>
      <c r="D47" s="88" t="s">
        <v>7</v>
      </c>
      <c r="E47" s="95" t="b">
        <v>0</v>
      </c>
      <c r="F47" s="83"/>
      <c r="G47" s="92" t="b">
        <v>0</v>
      </c>
      <c r="H47" s="85" t="s">
        <v>1241</v>
      </c>
      <c r="I47" s="86" t="str">
        <f>IF(K47&gt;1,VLOOKUP(K47,DB!$A$4:$B$500,2,0),"")</f>
        <v/>
      </c>
      <c r="J47" s="87" t="str">
        <f>IF(L47&gt;1,VLOOKUP(L47,DB!$A$4:$B$500,2,0),"")</f>
        <v/>
      </c>
      <c r="K47" s="88"/>
      <c r="L47" s="84"/>
      <c r="M47" s="81" t="str">
        <f>IF(B47&gt;1,VLOOKUP(B47,DB!$D$4:$F$800,3,0),"")</f>
        <v>JETSET</v>
      </c>
      <c r="N47" s="96"/>
      <c r="O47" s="84" t="str">
        <f t="shared" si="1"/>
        <v>RON</v>
      </c>
      <c r="Q47" s="1" t="str">
        <f t="shared" si="2"/>
        <v>RE01</v>
      </c>
      <c r="R47" s="1" t="str">
        <f t="shared" si="3"/>
        <v>RON</v>
      </c>
      <c r="S47" s="1" t="str">
        <f t="shared" si="4"/>
        <v>CL 850</v>
      </c>
      <c r="T47" s="1" t="str">
        <f t="shared" si="5"/>
        <v>PK-KAS</v>
      </c>
      <c r="U47" s="1" t="str">
        <f t="shared" si="6"/>
        <v>JETSET</v>
      </c>
    </row>
    <row r="48" ht="15.75" customHeight="1">
      <c r="A48" s="71">
        <v>31.0</v>
      </c>
      <c r="B48" s="71" t="s">
        <v>978</v>
      </c>
      <c r="C48" s="71" t="str">
        <f>IF(B48&gt;1,VLOOKUP(B48,DB!$D$4:$E$800,2,0),"")</f>
        <v>EMB 135</v>
      </c>
      <c r="D48" s="78" t="s">
        <v>7</v>
      </c>
      <c r="E48" s="98" t="b">
        <v>0</v>
      </c>
      <c r="F48" s="73">
        <v>0.58125</v>
      </c>
      <c r="G48" s="94" t="b">
        <v>1</v>
      </c>
      <c r="H48" s="75" t="s">
        <v>1242</v>
      </c>
      <c r="I48" s="76" t="str">
        <f>IF(K48&gt;1,VLOOKUP(K48,DB!$A$4:$B$500,2,0),"")</f>
        <v/>
      </c>
      <c r="J48" s="74" t="s">
        <v>1249</v>
      </c>
      <c r="K48" s="78"/>
      <c r="L48" s="74"/>
      <c r="M48" s="71" t="s">
        <v>1214</v>
      </c>
      <c r="N48" s="79"/>
      <c r="O48" s="74" t="str">
        <f t="shared" si="1"/>
        <v/>
      </c>
      <c r="Q48" s="1" t="str">
        <f t="shared" si="2"/>
        <v/>
      </c>
      <c r="R48" s="1" t="str">
        <f t="shared" si="3"/>
        <v/>
      </c>
      <c r="S48" s="1" t="str">
        <f t="shared" si="4"/>
        <v/>
      </c>
      <c r="T48" s="1" t="str">
        <f t="shared" si="5"/>
        <v/>
      </c>
      <c r="U48" s="1" t="str">
        <f t="shared" si="6"/>
        <v/>
      </c>
    </row>
    <row r="49" ht="15.75" customHeight="1">
      <c r="A49" s="81">
        <v>32.0</v>
      </c>
      <c r="B49" s="81" t="s">
        <v>893</v>
      </c>
      <c r="C49" s="81" t="str">
        <f>IF(B49&gt;1,VLOOKUP(B49,DB!$D$4:$E$800,2,0),"")</f>
        <v>G VI</v>
      </c>
      <c r="D49" s="88" t="s">
        <v>7</v>
      </c>
      <c r="E49" s="95" t="b">
        <v>0</v>
      </c>
      <c r="F49" s="83"/>
      <c r="G49" s="92" t="b">
        <v>0</v>
      </c>
      <c r="H49" s="85" t="s">
        <v>1243</v>
      </c>
      <c r="I49" s="86" t="str">
        <f>IF(K49&gt;1,VLOOKUP(K49,DB!$A$4:$B$500,2,0),"")</f>
        <v/>
      </c>
      <c r="J49" s="87" t="str">
        <f>IF(L49&gt;1,VLOOKUP(L49,DB!$A$4:$B$500,2,0),"")</f>
        <v/>
      </c>
      <c r="K49" s="88"/>
      <c r="L49" s="84"/>
      <c r="M49" s="81" t="s">
        <v>1211</v>
      </c>
      <c r="N49" s="89"/>
      <c r="O49" s="84" t="str">
        <f t="shared" si="1"/>
        <v>RON</v>
      </c>
      <c r="Q49" s="1" t="str">
        <f t="shared" si="2"/>
        <v>RE03</v>
      </c>
      <c r="R49" s="1" t="str">
        <f t="shared" si="3"/>
        <v>RON</v>
      </c>
      <c r="S49" s="1" t="str">
        <f t="shared" si="4"/>
        <v>G VI</v>
      </c>
      <c r="T49" s="1" t="str">
        <f t="shared" si="5"/>
        <v>T7-X14</v>
      </c>
      <c r="U49" s="1" t="str">
        <f t="shared" si="6"/>
        <v>AFM</v>
      </c>
    </row>
    <row r="50" ht="15.75" customHeight="1">
      <c r="A50" s="71">
        <v>33.0</v>
      </c>
      <c r="B50" s="71" t="s">
        <v>1159</v>
      </c>
      <c r="C50" s="71" t="str">
        <f>IF(B50&gt;1,VLOOKUP(B50,DB!$D$4:$E$800,2,0),"")</f>
        <v>GLEX</v>
      </c>
      <c r="D50" s="78" t="s">
        <v>7</v>
      </c>
      <c r="E50" s="98" t="b">
        <v>0</v>
      </c>
      <c r="F50" s="73">
        <v>0.3951388888888889</v>
      </c>
      <c r="G50" s="94" t="b">
        <v>1</v>
      </c>
      <c r="H50" s="75" t="s">
        <v>1244</v>
      </c>
      <c r="I50" s="76" t="str">
        <f>IF(K50&gt;1,VLOOKUP(K50,DB!$A$4:$B$500,2,0),"")</f>
        <v>EX RON</v>
      </c>
      <c r="J50" s="74" t="s">
        <v>1249</v>
      </c>
      <c r="K50" s="78" t="s">
        <v>7</v>
      </c>
      <c r="L50" s="74"/>
      <c r="M50" s="71" t="s">
        <v>1211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1049</v>
      </c>
      <c r="C51" s="81" t="str">
        <f>IF(B51&gt;1,VLOOKUP(B51,DB!$D$4:$E$800,2,0),"")</f>
        <v>G V</v>
      </c>
      <c r="D51" s="88" t="s">
        <v>7</v>
      </c>
      <c r="E51" s="95" t="b">
        <v>0</v>
      </c>
      <c r="F51" s="83">
        <v>0.49722222222222223</v>
      </c>
      <c r="G51" s="92" t="b">
        <v>1</v>
      </c>
      <c r="H51" s="85" t="s">
        <v>1245</v>
      </c>
      <c r="I51" s="86" t="str">
        <f>IF(K51&gt;1,VLOOKUP(K51,DB!$A$4:$B$500,2,0),"")</f>
        <v>EX RON</v>
      </c>
      <c r="J51" s="84" t="s">
        <v>1249</v>
      </c>
      <c r="K51" s="88" t="s">
        <v>7</v>
      </c>
      <c r="L51" s="84"/>
      <c r="M51" s="81" t="s">
        <v>1214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832</v>
      </c>
      <c r="C52" s="71" t="str">
        <f>IF(B52&gt;1,VLOOKUP(B52,DB!$D$4:$E$800,2,0),"")</f>
        <v>ATR 72</v>
      </c>
      <c r="D52" s="78" t="s">
        <v>7</v>
      </c>
      <c r="E52" s="98" t="b">
        <v>0</v>
      </c>
      <c r="F52" s="73">
        <v>0.4527777777777778</v>
      </c>
      <c r="G52" s="94" t="b">
        <v>1</v>
      </c>
      <c r="H52" s="75" t="s">
        <v>1461</v>
      </c>
      <c r="I52" s="76" t="str">
        <f>IF(K52&gt;1,VLOOKUP(K52,DB!$A$4:$B$500,2,0),"")</f>
        <v/>
      </c>
      <c r="J52" s="74" t="s">
        <v>1233</v>
      </c>
      <c r="K52" s="78"/>
      <c r="L52" s="74"/>
      <c r="M52" s="71" t="str">
        <f>IF(B52&gt;1,VLOOKUP(B52,DB!$D$4:$F$800,3,0),"")</f>
        <v>TAS</v>
      </c>
      <c r="N52" s="79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763</v>
      </c>
      <c r="C53" s="81" t="str">
        <f>IF(B53&gt;1,VLOOKUP(B53,DB!$D$4:$E$800,2,0),"")</f>
        <v>ATR 72</v>
      </c>
      <c r="D53" s="88" t="s">
        <v>7</v>
      </c>
      <c r="E53" s="95" t="b">
        <v>0</v>
      </c>
      <c r="F53" s="83">
        <v>0.2513888888888889</v>
      </c>
      <c r="G53" s="92" t="b">
        <v>1</v>
      </c>
      <c r="H53" s="85" t="s">
        <v>1229</v>
      </c>
      <c r="I53" s="86" t="str">
        <f>IF(K53&gt;1,VLOOKUP(K53,DB!$A$4:$B$500,2,0),"")</f>
        <v>EX RON</v>
      </c>
      <c r="J53" s="87" t="str">
        <f>IF(L53&gt;1,VLOOKUP(L53,DB!$A$4:$B$500,2,0),"")</f>
        <v>WIDM</v>
      </c>
      <c r="K53" s="88" t="s">
        <v>7</v>
      </c>
      <c r="L53" s="84" t="s">
        <v>470</v>
      </c>
      <c r="M53" s="81" t="str">
        <f>IF(B53&gt;1,VLOOKUP(B53,DB!$D$4:$F$800,3,0),"")</f>
        <v>PELITA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510</v>
      </c>
      <c r="C54" s="71" t="str">
        <f>IF(B54&gt;1,VLOOKUP(B54,DB!$D$4:$E$800,2,0),"")</f>
        <v>ATR 72</v>
      </c>
      <c r="D54" s="78" t="s">
        <v>7</v>
      </c>
      <c r="E54" s="98" t="b">
        <v>0</v>
      </c>
      <c r="F54" s="205" t="s">
        <v>1477</v>
      </c>
      <c r="G54" s="94" t="b">
        <v>1</v>
      </c>
      <c r="H54" s="75" t="s">
        <v>1225</v>
      </c>
      <c r="I54" s="76" t="str">
        <f>IF(K54&gt;1,VLOOKUP(K54,DB!$A$4:$B$500,2,0),"")</f>
        <v>EX RON</v>
      </c>
      <c r="J54" s="77" t="str">
        <f>IF(L54&gt;1,VLOOKUP(L54,DB!$A$4:$B$500,2,0),"")</f>
        <v>WAHH</v>
      </c>
      <c r="K54" s="78" t="s">
        <v>7</v>
      </c>
      <c r="L54" s="74" t="s">
        <v>591</v>
      </c>
      <c r="M54" s="71" t="str">
        <f>IF(B54&gt;1,VLOOKUP(B54,DB!$D$4:$F$800,3,0),"")</f>
        <v>CITILINK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383</v>
      </c>
      <c r="C55" s="81" t="str">
        <f>IF(B55&gt;1,VLOOKUP(B55,DB!$D$4:$E$800,2,0),"")</f>
        <v>A 320</v>
      </c>
      <c r="D55" s="88" t="s">
        <v>7</v>
      </c>
      <c r="E55" s="95" t="b">
        <v>0</v>
      </c>
      <c r="F55" s="204" t="s">
        <v>1478</v>
      </c>
      <c r="G55" s="92" t="b">
        <v>1</v>
      </c>
      <c r="H55" s="85" t="s">
        <v>1247</v>
      </c>
      <c r="I55" s="86" t="str">
        <f>IF(K55&gt;1,VLOOKUP(K55,DB!$A$4:$B$500,2,0),"")</f>
        <v>EX RON</v>
      </c>
      <c r="J55" s="87" t="str">
        <f>IF(L55&gt;1,VLOOKUP(L55,DB!$A$4:$B$500,2,0),"")</f>
        <v>WIMN</v>
      </c>
      <c r="K55" s="88" t="s">
        <v>7</v>
      </c>
      <c r="L55" s="84" t="s">
        <v>494</v>
      </c>
      <c r="M55" s="81" t="str">
        <f>IF(B55&gt;1,VLOOKUP(B55,DB!$D$4:$F$800,3,0),"")</f>
        <v>CITILINK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703</v>
      </c>
      <c r="C56" s="71" t="str">
        <f>IF(B56&gt;1,VLOOKUP(B56,DB!$D$4:$E$800,2,0),"")</f>
        <v>B 738</v>
      </c>
      <c r="D56" s="78" t="s">
        <v>7</v>
      </c>
      <c r="E56" s="98" t="b">
        <v>0</v>
      </c>
      <c r="F56" s="205" t="s">
        <v>1479</v>
      </c>
      <c r="G56" s="94" t="b">
        <v>1</v>
      </c>
      <c r="H56" s="75" t="s">
        <v>1248</v>
      </c>
      <c r="I56" s="76" t="str">
        <f>IF(K56&gt;1,VLOOKUP(K56,DB!$A$4:$B$500,2,0),"")</f>
        <v>EX RON</v>
      </c>
      <c r="J56" s="77" t="str">
        <f>IF(L56&gt;1,VLOOKUP(L56,DB!$A$4:$B$500,2,0),"")</f>
        <v>WIMM</v>
      </c>
      <c r="K56" s="78" t="s">
        <v>7</v>
      </c>
      <c r="L56" s="74" t="s">
        <v>77</v>
      </c>
      <c r="M56" s="71" t="str">
        <f>IF(B56&gt;1,VLOOKUP(B56,DB!$D$4:$F$800,3,0),"")</f>
        <v>GARUDA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305</v>
      </c>
      <c r="C57" s="81" t="str">
        <f>IF(B57&gt;1,VLOOKUP(B57,DB!$D$4:$E$800,2,0),"")</f>
        <v>A 320</v>
      </c>
      <c r="D57" s="88" t="s">
        <v>7</v>
      </c>
      <c r="E57" s="95" t="b">
        <v>0</v>
      </c>
      <c r="F57" s="83">
        <v>0.22430555555555556</v>
      </c>
      <c r="G57" s="92" t="b">
        <v>1</v>
      </c>
      <c r="H57" s="85" t="s">
        <v>1236</v>
      </c>
      <c r="I57" s="86" t="str">
        <f>IF(K57&gt;1,VLOOKUP(K57,DB!$A$4:$B$500,2,0),"")</f>
        <v>EX RON</v>
      </c>
      <c r="J57" s="87" t="str">
        <f>IF(L57&gt;1,VLOOKUP(L57,DB!$A$4:$B$500,2,0),"")</f>
        <v>WARR</v>
      </c>
      <c r="K57" s="88" t="s">
        <v>7</v>
      </c>
      <c r="L57" s="84" t="s">
        <v>239</v>
      </c>
      <c r="M57" s="81" t="str">
        <f>IF(B57&gt;1,VLOOKUP(B57,DB!$D$4:$F$800,3,0),"")</f>
        <v>BATIK AIR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326</v>
      </c>
      <c r="C58" s="71" t="str">
        <f>IF(B58&gt;1,VLOOKUP(B58,DB!$D$4:$E$800,2,0),"")</f>
        <v>A 320</v>
      </c>
      <c r="D58" s="78" t="s">
        <v>7</v>
      </c>
      <c r="E58" s="100" t="b">
        <v>0</v>
      </c>
      <c r="F58" s="205" t="s">
        <v>1480</v>
      </c>
      <c r="G58" s="74" t="b">
        <v>1</v>
      </c>
      <c r="H58" s="75" t="s">
        <v>1227</v>
      </c>
      <c r="I58" s="76" t="str">
        <f>IF(K58&gt;1,VLOOKUP(K58,DB!$A$4:$B$500,2,0),"")</f>
        <v>EX RON</v>
      </c>
      <c r="J58" s="77" t="str">
        <f>IF(L58&gt;1,VLOOKUP(L58,DB!$A$4:$B$500,2,0),"")</f>
        <v>WARA</v>
      </c>
      <c r="K58" s="78" t="s">
        <v>7</v>
      </c>
      <c r="L58" s="74" t="s">
        <v>298</v>
      </c>
      <c r="M58" s="71" t="str">
        <f>IF(B58&gt;1,VLOOKUP(B58,DB!$D$4:$F$800,3,0),"")</f>
        <v>BATIK AIR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313</v>
      </c>
      <c r="C59" s="81" t="str">
        <f>IF(B59&gt;1,VLOOKUP(B59,DB!$D$4:$E$800,2,0),"")</f>
        <v>A 320</v>
      </c>
      <c r="D59" s="88" t="s">
        <v>7</v>
      </c>
      <c r="E59" s="101" t="b">
        <v>0</v>
      </c>
      <c r="F59" s="83">
        <v>0.5194444444444445</v>
      </c>
      <c r="G59" s="102" t="b">
        <v>1</v>
      </c>
      <c r="H59" s="85" t="s">
        <v>1251</v>
      </c>
      <c r="I59" s="86" t="str">
        <f>IF(K59&gt;1,VLOOKUP(K59,DB!$A$4:$B$500,2,0),"")</f>
        <v>EX RON</v>
      </c>
      <c r="J59" s="87" t="str">
        <f>IF(L59&gt;1,VLOOKUP(L59,DB!$A$4:$B$500,2,0),"")</f>
        <v>WARR</v>
      </c>
      <c r="K59" s="88" t="s">
        <v>7</v>
      </c>
      <c r="L59" s="84" t="s">
        <v>247</v>
      </c>
      <c r="M59" s="81" t="str">
        <f>IF(B59&gt;1,VLOOKUP(B59,DB!$D$4:$F$800,3,0),"")</f>
        <v>BATIK AIR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1142</v>
      </c>
      <c r="C60" s="71" t="str">
        <f>IF(B60&gt;1,VLOOKUP(B60,DB!$D$4:$E$800,2,0),"")</f>
        <v>EMB 135</v>
      </c>
      <c r="D60" s="206" t="s">
        <v>1481</v>
      </c>
      <c r="E60" s="160" t="b">
        <v>1</v>
      </c>
      <c r="F60" s="205" t="s">
        <v>1482</v>
      </c>
      <c r="G60" s="94" t="b">
        <v>1</v>
      </c>
      <c r="H60" s="75" t="s">
        <v>1216</v>
      </c>
      <c r="I60" s="112" t="s">
        <v>1240</v>
      </c>
      <c r="J60" s="74" t="s">
        <v>1258</v>
      </c>
      <c r="K60" s="78"/>
      <c r="L60" s="74"/>
      <c r="M60" s="71" t="s">
        <v>1329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210" t="s">
        <v>915</v>
      </c>
      <c r="C61" s="210" t="str">
        <f>IF(B61&gt;1,VLOOKUP(B61,DB!$D$4:$E$800,2,0),"")</f>
        <v>GLEX</v>
      </c>
      <c r="D61" s="209" t="s">
        <v>1481</v>
      </c>
      <c r="E61" s="159" t="b">
        <v>1</v>
      </c>
      <c r="F61" s="218" t="s">
        <v>1483</v>
      </c>
      <c r="G61" s="92" t="b">
        <v>1</v>
      </c>
      <c r="H61" s="85" t="s">
        <v>1250</v>
      </c>
      <c r="I61" s="103" t="s">
        <v>1223</v>
      </c>
      <c r="J61" s="212" t="s">
        <v>450</v>
      </c>
      <c r="K61" s="88"/>
      <c r="L61" s="84"/>
      <c r="M61" s="210" t="s">
        <v>810</v>
      </c>
      <c r="N61" s="213" t="s">
        <v>1484</v>
      </c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219" t="s">
        <v>762</v>
      </c>
      <c r="C62" s="219" t="str">
        <f>IF(B62&gt;1,VLOOKUP(B62,DB!$D$4:$E$800,2,0),"")</f>
        <v>G IV</v>
      </c>
      <c r="D62" s="256" t="s">
        <v>1334</v>
      </c>
      <c r="E62" s="161" t="b">
        <v>1</v>
      </c>
      <c r="F62" s="208" t="s">
        <v>1479</v>
      </c>
      <c r="G62" s="109" t="b">
        <v>1</v>
      </c>
      <c r="H62" s="110" t="s">
        <v>1232</v>
      </c>
      <c r="I62" s="240" t="s">
        <v>1485</v>
      </c>
      <c r="J62" s="74" t="s">
        <v>1223</v>
      </c>
      <c r="K62" s="111"/>
      <c r="L62" s="102"/>
      <c r="M62" s="219" t="str">
        <f>IF(B62&gt;1,VLOOKUP(B62,DB!$D$4:$F$800,3,0),"")</f>
        <v>JIP</v>
      </c>
      <c r="N62" s="222" t="s">
        <v>1284</v>
      </c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880</v>
      </c>
      <c r="C63" s="81" t="str">
        <f>IF(B63&gt;1,VLOOKUP(B63,DB!$D$4:$E$800,2,0),"")</f>
        <v>B 733</v>
      </c>
      <c r="D63" s="209" t="s">
        <v>1486</v>
      </c>
      <c r="E63" s="159" t="b">
        <v>1</v>
      </c>
      <c r="F63" s="204" t="s">
        <v>1487</v>
      </c>
      <c r="G63" s="92" t="b">
        <v>1</v>
      </c>
      <c r="H63" s="85" t="s">
        <v>1254</v>
      </c>
      <c r="I63" s="86" t="str">
        <f>IF(K63&gt;1,VLOOKUP(K63,DB!$A$4:$B$500,2,0),"")</f>
        <v>WSSS</v>
      </c>
      <c r="J63" s="87" t="str">
        <f>IF(L63&gt;1,VLOOKUP(L63,DB!$A$4:$B$500,2,0),"")</f>
        <v>WALL</v>
      </c>
      <c r="K63" s="88" t="s">
        <v>104</v>
      </c>
      <c r="L63" s="84" t="s">
        <v>110</v>
      </c>
      <c r="M63" s="81" t="str">
        <f>IF(B63&gt;1,VLOOKUP(B63,DB!$D$4:$F$800,3,0),"")</f>
        <v>TRI MG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309</v>
      </c>
      <c r="C64" s="71" t="str">
        <f>IF(B64&gt;1,VLOOKUP(B64,DB!$D$4:$E$800,2,0),"")</f>
        <v>A 320</v>
      </c>
      <c r="D64" s="72">
        <v>0.22152777777777777</v>
      </c>
      <c r="E64" s="160" t="b">
        <v>1</v>
      </c>
      <c r="F64" s="205" t="s">
        <v>1488</v>
      </c>
      <c r="G64" s="94" t="b">
        <v>1</v>
      </c>
      <c r="H64" s="75" t="s">
        <v>1246</v>
      </c>
      <c r="I64" s="112" t="s">
        <v>1224</v>
      </c>
      <c r="J64" s="77" t="str">
        <f>IF(L64&gt;1,VLOOKUP(L64,DB!$A$4:$B$500,2,0),"")</f>
        <v>WAHI</v>
      </c>
      <c r="K64" s="78"/>
      <c r="L64" s="74" t="s">
        <v>268</v>
      </c>
      <c r="M64" s="71" t="str">
        <f>IF(B64&gt;1,VLOOKUP(B64,DB!$D$4:$F$800,3,0),"")</f>
        <v>BATIK AIR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947</v>
      </c>
      <c r="C65" s="81" t="str">
        <f>IF(B65&gt;1,VLOOKUP(B65,DB!$D$4:$E$800,2,0),"")</f>
        <v>EMB 135</v>
      </c>
      <c r="D65" s="209" t="s">
        <v>1489</v>
      </c>
      <c r="E65" s="159" t="b">
        <v>1</v>
      </c>
      <c r="F65" s="204" t="s">
        <v>1490</v>
      </c>
      <c r="G65" s="92" t="b">
        <v>1</v>
      </c>
      <c r="H65" s="85" t="s">
        <v>1250</v>
      </c>
      <c r="I65" s="103" t="s">
        <v>1231</v>
      </c>
      <c r="J65" s="84" t="s">
        <v>1232</v>
      </c>
      <c r="K65" s="88"/>
      <c r="L65" s="84"/>
      <c r="M65" s="81" t="s">
        <v>810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219" t="s">
        <v>756</v>
      </c>
      <c r="C66" s="219" t="str">
        <f>IF(B66&gt;1,VLOOKUP(B66,DB!$D$4:$E$800,2,0),"")</f>
        <v>BBJ</v>
      </c>
      <c r="D66" s="223">
        <v>0.2534722222222222</v>
      </c>
      <c r="E66" s="160" t="b">
        <v>1</v>
      </c>
      <c r="F66" s="205" t="s">
        <v>1491</v>
      </c>
      <c r="G66" s="94" t="b">
        <v>1</v>
      </c>
      <c r="H66" s="75" t="s">
        <v>1302</v>
      </c>
      <c r="I66" s="240" t="s">
        <v>1485</v>
      </c>
      <c r="J66" s="74" t="s">
        <v>1224</v>
      </c>
      <c r="K66" s="78"/>
      <c r="L66" s="74"/>
      <c r="M66" s="219" t="str">
        <f>IF(B66&gt;1,VLOOKUP(B66,DB!$D$4:$F$800,3,0),"")</f>
        <v>JIP</v>
      </c>
      <c r="N66" s="222" t="s">
        <v>1492</v>
      </c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210" t="s">
        <v>307</v>
      </c>
      <c r="C67" s="210" t="str">
        <f>IF(B67&gt;1,VLOOKUP(B67,DB!$D$4:$E$800,2,0),"")</f>
        <v>A 320</v>
      </c>
      <c r="D67" s="257" t="s">
        <v>1479</v>
      </c>
      <c r="E67" s="159" t="b">
        <v>1</v>
      </c>
      <c r="F67" s="204" t="s">
        <v>1493</v>
      </c>
      <c r="G67" s="92" t="b">
        <v>1</v>
      </c>
      <c r="H67" s="85" t="s">
        <v>1249</v>
      </c>
      <c r="I67" s="254" t="str">
        <f>IF(K67&gt;1,VLOOKUP(K67,DB!$A$4:$B$500,2,0),"")</f>
        <v>WARR</v>
      </c>
      <c r="J67" s="87" t="str">
        <f>IF(L67&gt;1,VLOOKUP(L67,DB!$A$4:$B$500,2,0),"")</f>
        <v>WIPP</v>
      </c>
      <c r="K67" s="255" t="s">
        <v>235</v>
      </c>
      <c r="L67" s="84" t="s">
        <v>188</v>
      </c>
      <c r="M67" s="210" t="str">
        <f>IF(B67&gt;1,VLOOKUP(B67,DB!$D$4:$F$800,3,0),"")</f>
        <v>BATIK AIR</v>
      </c>
      <c r="N67" s="213" t="s">
        <v>1464</v>
      </c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743</v>
      </c>
      <c r="C68" s="71" t="str">
        <f>IF(B68&gt;1,VLOOKUP(B68,DB!$D$4:$E$800,2,0),"")</f>
        <v>B 733</v>
      </c>
      <c r="D68" s="207" t="s">
        <v>1447</v>
      </c>
      <c r="E68" s="161" t="b">
        <v>1</v>
      </c>
      <c r="F68" s="108">
        <v>0.5756944444444444</v>
      </c>
      <c r="G68" s="109" t="b">
        <v>1</v>
      </c>
      <c r="H68" s="110" t="s">
        <v>1252</v>
      </c>
      <c r="I68" s="112" t="s">
        <v>22</v>
      </c>
      <c r="J68" s="74" t="s">
        <v>349</v>
      </c>
      <c r="K68" s="111"/>
      <c r="L68" s="102"/>
      <c r="M68" s="71" t="str">
        <f>IF(B68&gt;1,VLOOKUP(B68,DB!$D$4:$F$800,3,0),"")</f>
        <v>JAYAWIJAYA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762</v>
      </c>
      <c r="C69" s="81" t="str">
        <f>IF(B69&gt;1,VLOOKUP(B69,DB!$D$4:$E$800,2,0),"")</f>
        <v>G IV</v>
      </c>
      <c r="D69" s="209" t="s">
        <v>1447</v>
      </c>
      <c r="E69" s="159" t="b">
        <v>1</v>
      </c>
      <c r="F69" s="83"/>
      <c r="G69" s="92" t="b">
        <v>0</v>
      </c>
      <c r="H69" s="85" t="s">
        <v>1223</v>
      </c>
      <c r="I69" s="103" t="s">
        <v>1232</v>
      </c>
      <c r="J69" s="87" t="str">
        <f>IF(L69&gt;1,VLOOKUP(L69,DB!$A$4:$B$500,2,0),"")</f>
        <v/>
      </c>
      <c r="K69" s="88"/>
      <c r="L69" s="84"/>
      <c r="M69" s="81" t="str">
        <f>IF(B69&gt;1,VLOOKUP(B69,DB!$D$4:$F$800,3,0),"")</f>
        <v>JIP</v>
      </c>
      <c r="N69" s="89"/>
      <c r="O69" s="84" t="str">
        <f t="shared" si="1"/>
        <v>RON</v>
      </c>
      <c r="Q69" s="1" t="str">
        <f t="shared" si="2"/>
        <v>SA04</v>
      </c>
      <c r="R69" s="1" t="str">
        <f t="shared" si="3"/>
        <v>RON</v>
      </c>
      <c r="S69" s="1" t="str">
        <f t="shared" si="4"/>
        <v>G IV</v>
      </c>
      <c r="T69" s="1" t="str">
        <f t="shared" si="5"/>
        <v>T7-977</v>
      </c>
      <c r="U69" s="1" t="str">
        <f t="shared" si="6"/>
        <v>JIP</v>
      </c>
    </row>
    <row r="70" ht="15.75" customHeight="1">
      <c r="A70" s="71">
        <v>53.0</v>
      </c>
      <c r="B70" s="71" t="s">
        <v>292</v>
      </c>
      <c r="C70" s="71" t="str">
        <f>IF(B70&gt;1,VLOOKUP(B70,DB!$D$4:$E$800,2,0),"")</f>
        <v>A 320</v>
      </c>
      <c r="D70" s="206" t="s">
        <v>1494</v>
      </c>
      <c r="E70" s="160" t="b">
        <v>1</v>
      </c>
      <c r="F70" s="73">
        <v>0.38333333333333336</v>
      </c>
      <c r="G70" s="94" t="b">
        <v>1</v>
      </c>
      <c r="H70" s="75" t="s">
        <v>1247</v>
      </c>
      <c r="I70" s="112" t="s">
        <v>1228</v>
      </c>
      <c r="J70" s="77" t="str">
        <f>IF(L70&gt;1,VLOOKUP(L70,DB!$A$4:$B$500,2,0),"")</f>
        <v>WADD</v>
      </c>
      <c r="K70" s="78"/>
      <c r="L70" s="74" t="s">
        <v>223</v>
      </c>
      <c r="M70" s="71" t="str">
        <f>IF(B70&gt;1,VLOOKUP(B70,DB!$D$4:$F$800,3,0),"")</f>
        <v>BATIK AIR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947</v>
      </c>
      <c r="C71" s="81" t="str">
        <f>IF(B71&gt;1,VLOOKUP(B71,DB!$D$4:$E$800,2,0),"")</f>
        <v>EMB 135</v>
      </c>
      <c r="D71" s="209" t="s">
        <v>1495</v>
      </c>
      <c r="E71" s="159" t="b">
        <v>1</v>
      </c>
      <c r="F71" s="83">
        <v>0.3715277777777778</v>
      </c>
      <c r="G71" s="92" t="b">
        <v>1</v>
      </c>
      <c r="H71" s="85" t="s">
        <v>1232</v>
      </c>
      <c r="I71" s="103" t="s">
        <v>1250</v>
      </c>
      <c r="J71" s="84" t="s">
        <v>1456</v>
      </c>
      <c r="K71" s="88"/>
      <c r="L71" s="84"/>
      <c r="M71" s="81" t="s">
        <v>1214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828</v>
      </c>
      <c r="C72" s="71" t="str">
        <f>IF(B72&gt;1,VLOOKUP(B72,DB!$D$4:$E$800,2,0),"")</f>
        <v>C 208</v>
      </c>
      <c r="D72" s="207" t="s">
        <v>1496</v>
      </c>
      <c r="E72" s="161" t="b">
        <v>1</v>
      </c>
      <c r="F72" s="108">
        <v>0.32569444444444445</v>
      </c>
      <c r="G72" s="109" t="b">
        <v>1</v>
      </c>
      <c r="H72" s="110" t="s">
        <v>1256</v>
      </c>
      <c r="I72" s="76" t="str">
        <f>IF(K72&gt;1,VLOOKUP(K72,DB!$A$4:$B$500,2,0),"")</f>
        <v>WICN</v>
      </c>
      <c r="J72" s="77" t="str">
        <f>IF(L72&gt;1,VLOOKUP(L72,DB!$A$4:$B$500,2,0),"")</f>
        <v>WICN</v>
      </c>
      <c r="K72" s="111" t="s">
        <v>674</v>
      </c>
      <c r="L72" s="102" t="s">
        <v>672</v>
      </c>
      <c r="M72" s="71" t="str">
        <f>IF(B72&gt;1,VLOOKUP(B72,DB!$D$4:$F$800,3,0),"")</f>
        <v>SUSI AIR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540</v>
      </c>
      <c r="C73" s="81" t="str">
        <f>IF(B73&gt;1,VLOOKUP(B73,DB!$D$4:$E$800,2,0),"")</f>
        <v>ATR 72</v>
      </c>
      <c r="D73" s="209" t="s">
        <v>1497</v>
      </c>
      <c r="E73" s="159" t="b">
        <v>1</v>
      </c>
      <c r="F73" s="83">
        <v>0.32916666666666666</v>
      </c>
      <c r="G73" s="92" t="b">
        <v>1</v>
      </c>
      <c r="H73" s="85" t="s">
        <v>1248</v>
      </c>
      <c r="I73" s="86" t="str">
        <f>IF(K73&gt;1,VLOOKUP(K73,DB!$A$4:$B$500,2,0),"")</f>
        <v>WAHH</v>
      </c>
      <c r="J73" s="87" t="str">
        <f>IF(L73&gt;1,VLOOKUP(L73,DB!$A$4:$B$500,2,0),"")</f>
        <v>WAHH</v>
      </c>
      <c r="K73" s="88" t="s">
        <v>479</v>
      </c>
      <c r="L73" s="84" t="s">
        <v>482</v>
      </c>
      <c r="M73" s="81" t="str">
        <f>IF(B73&gt;1,VLOOKUP(B73,DB!$D$4:$F$800,3,0),"")</f>
        <v>FLY JAYA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756</v>
      </c>
      <c r="C74" s="71" t="str">
        <f>IF(B74&gt;1,VLOOKUP(B74,DB!$D$4:$E$800,2,0),"")</f>
        <v>BBJ</v>
      </c>
      <c r="D74" s="206" t="s">
        <v>1498</v>
      </c>
      <c r="E74" s="160" t="b">
        <v>1</v>
      </c>
      <c r="F74" s="73">
        <v>0.6479166666666667</v>
      </c>
      <c r="G74" s="94" t="b">
        <v>1</v>
      </c>
      <c r="H74" s="75" t="s">
        <v>1224</v>
      </c>
      <c r="I74" s="112" t="s">
        <v>1302</v>
      </c>
      <c r="J74" s="74" t="s">
        <v>1216</v>
      </c>
      <c r="K74" s="78"/>
      <c r="L74" s="74"/>
      <c r="M74" s="71" t="str">
        <f>IF(B74&gt;1,VLOOKUP(B74,DB!$D$4:$F$800,3,0),"")</f>
        <v>JIP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886</v>
      </c>
      <c r="C75" s="81" t="str">
        <f>IF(B75&gt;1,VLOOKUP(B75,DB!$D$4:$E$800,2,0),"")</f>
        <v>B 733</v>
      </c>
      <c r="D75" s="82">
        <v>0.32569444444444445</v>
      </c>
      <c r="E75" s="159" t="b">
        <v>1</v>
      </c>
      <c r="F75" s="83">
        <v>0.39166666666666666</v>
      </c>
      <c r="G75" s="92" t="b">
        <v>1</v>
      </c>
      <c r="H75" s="85" t="s">
        <v>1253</v>
      </c>
      <c r="I75" s="86" t="str">
        <f>IF(K75&gt;1,VLOOKUP(K75,DB!$A$4:$B$500,2,0),"")</f>
        <v>WAGG</v>
      </c>
      <c r="J75" s="87" t="str">
        <f>IF(L75&gt;1,VLOOKUP(L75,DB!$A$4:$B$500,2,0),"")</f>
        <v>WAGG</v>
      </c>
      <c r="K75" s="88" t="s">
        <v>346</v>
      </c>
      <c r="L75" s="84" t="s">
        <v>337</v>
      </c>
      <c r="M75" s="81" t="str">
        <f>IF(B75&gt;1,VLOOKUP(B75,DB!$D$4:$F$800,3,0),"")</f>
        <v>TRIGANA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281</v>
      </c>
      <c r="C76" s="71" t="str">
        <f>IF(B76&gt;1,VLOOKUP(B76,DB!$D$4:$E$800,2,0),"")</f>
        <v>A 320</v>
      </c>
      <c r="D76" s="72">
        <v>0.32222222222222224</v>
      </c>
      <c r="E76" s="160" t="b">
        <v>1</v>
      </c>
      <c r="F76" s="73">
        <v>0.3576388888888889</v>
      </c>
      <c r="G76" s="94" t="b">
        <v>1</v>
      </c>
      <c r="H76" s="75" t="s">
        <v>1229</v>
      </c>
      <c r="I76" s="76" t="str">
        <f>IF(K76&gt;1,VLOOKUP(K76,DB!$A$4:$B$500,2,0),"")</f>
        <v>WIBB</v>
      </c>
      <c r="J76" s="77" t="str">
        <f>IF(L76&gt;1,VLOOKUP(L76,DB!$A$4:$B$500,2,0),"")</f>
        <v>WARR</v>
      </c>
      <c r="K76" s="78" t="s">
        <v>211</v>
      </c>
      <c r="L76" s="74" t="s">
        <v>243</v>
      </c>
      <c r="M76" s="71" t="str">
        <f>IF(B76&gt;1,VLOOKUP(B76,DB!$D$4:$F$800,3,0),"")</f>
        <v>BATIK AIR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801</v>
      </c>
      <c r="C77" s="81" t="str">
        <f>IF(B77&gt;1,VLOOKUP(B77,DB!$D$4:$E$800,2,0),"")</f>
        <v>G 7500</v>
      </c>
      <c r="D77" s="82">
        <v>0.3161574537080014</v>
      </c>
      <c r="E77" s="159" t="b">
        <v>1</v>
      </c>
      <c r="F77" s="83">
        <v>0.3659722222222222</v>
      </c>
      <c r="G77" s="92" t="b">
        <v>1</v>
      </c>
      <c r="H77" s="85" t="s">
        <v>1216</v>
      </c>
      <c r="I77" s="103" t="s">
        <v>1218</v>
      </c>
      <c r="J77" s="84" t="s">
        <v>1499</v>
      </c>
      <c r="K77" s="88"/>
      <c r="L77" s="84"/>
      <c r="M77" s="81" t="str">
        <f>IF(B77&gt;1,VLOOKUP(B77,DB!$D$4:$F$800,3,0),"")</f>
        <v>PREMI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109</v>
      </c>
      <c r="C78" s="71" t="str">
        <f>IF(B78&gt;1,VLOOKUP(B78,DB!$D$4:$E$800,2,0),"")</f>
        <v>A 320</v>
      </c>
      <c r="D78" s="72">
        <v>0.3353200347191887</v>
      </c>
      <c r="E78" s="160" t="b">
        <v>1</v>
      </c>
      <c r="F78" s="73">
        <v>0.4048611111111111</v>
      </c>
      <c r="G78" s="94" t="b">
        <v>1</v>
      </c>
      <c r="H78" s="75" t="s">
        <v>1225</v>
      </c>
      <c r="I78" s="76" t="str">
        <f>IF(K78&gt;1,VLOOKUP(K78,DB!$A$4:$B$500,2,0),"")</f>
        <v>WIPP</v>
      </c>
      <c r="J78" s="77" t="str">
        <f>IF(L78&gt;1,VLOOKUP(L78,DB!$A$4:$B$500,2,0),"")</f>
        <v>WAHS</v>
      </c>
      <c r="K78" s="78" t="s">
        <v>194</v>
      </c>
      <c r="L78" s="74" t="s">
        <v>289</v>
      </c>
      <c r="M78" s="71" t="str">
        <f>IF(B78&gt;1,VLOOKUP(B78,DB!$D$4:$F$800,3,0),"")</f>
        <v>BATIK AIR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892</v>
      </c>
      <c r="C79" s="81" t="str">
        <f>IF(B79&gt;1,VLOOKUP(B79,DB!$D$4:$E$800,2,0),"")</f>
        <v>B 733</v>
      </c>
      <c r="D79" s="82">
        <v>0.3451388888888889</v>
      </c>
      <c r="E79" s="159" t="b">
        <v>1</v>
      </c>
      <c r="F79" s="83">
        <v>0.4027777777777778</v>
      </c>
      <c r="G79" s="92" t="b">
        <v>1</v>
      </c>
      <c r="H79" s="85" t="s">
        <v>1254</v>
      </c>
      <c r="I79" s="86" t="str">
        <f>IF(K79&gt;1,VLOOKUP(K79,DB!$A$4:$B$500,2,0),"")</f>
        <v>WAMM</v>
      </c>
      <c r="J79" s="87" t="str">
        <f>IF(L79&gt;1,VLOOKUP(L79,DB!$A$4:$B$500,2,0),"")</f>
        <v>WIOO</v>
      </c>
      <c r="K79" s="88" t="s">
        <v>406</v>
      </c>
      <c r="L79" s="84" t="s">
        <v>436</v>
      </c>
      <c r="M79" s="81" t="str">
        <f>IF(B79&gt;1,VLOOKUP(B79,DB!$D$4:$F$800,3,0),"")</f>
        <v>TRIGANA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305</v>
      </c>
      <c r="C80" s="71" t="str">
        <f>IF(B80&gt;1,VLOOKUP(B80,DB!$D$4:$E$800,2,0),"")</f>
        <v>A 320</v>
      </c>
      <c r="D80" s="72">
        <v>0.36041666666666666</v>
      </c>
      <c r="E80" s="160" t="b">
        <v>1</v>
      </c>
      <c r="F80" s="73">
        <v>0.4027777777777778</v>
      </c>
      <c r="G80" s="94" t="b">
        <v>1</v>
      </c>
      <c r="H80" s="75" t="s">
        <v>1246</v>
      </c>
      <c r="I80" s="76" t="str">
        <f>IF(K80&gt;1,VLOOKUP(K80,DB!$A$4:$B$500,2,0),"")</f>
        <v>WARR</v>
      </c>
      <c r="J80" s="77" t="str">
        <f>IF(L80&gt;1,VLOOKUP(L80,DB!$A$4:$B$500,2,0),"")</f>
        <v>WARR</v>
      </c>
      <c r="K80" s="78" t="s">
        <v>237</v>
      </c>
      <c r="L80" s="74" t="s">
        <v>251</v>
      </c>
      <c r="M80" s="71" t="str">
        <f>IF(B80&gt;1,VLOOKUP(B80,DB!$D$4:$F$800,3,0),"")</f>
        <v>BATIK AIR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510</v>
      </c>
      <c r="C81" s="81" t="str">
        <f>IF(B81&gt;1,VLOOKUP(B81,DB!$D$4:$E$800,2,0),"")</f>
        <v>ATR 72</v>
      </c>
      <c r="D81" s="82">
        <v>0.3819444444444444</v>
      </c>
      <c r="E81" s="159" t="b">
        <v>1</v>
      </c>
      <c r="F81" s="83">
        <v>0.41180555555555554</v>
      </c>
      <c r="G81" s="92" t="b">
        <v>1</v>
      </c>
      <c r="H81" s="85" t="s">
        <v>1248</v>
      </c>
      <c r="I81" s="86" t="str">
        <f>IF(K81&gt;1,VLOOKUP(K81,DB!$A$4:$B$500,2,0),"")</f>
        <v>WAHH</v>
      </c>
      <c r="J81" s="87" t="str">
        <f>IF(L81&gt;1,VLOOKUP(L81,DB!$A$4:$B$500,2,0),"")</f>
        <v>WAHH</v>
      </c>
      <c r="K81" s="88" t="s">
        <v>593</v>
      </c>
      <c r="L81" s="84" t="s">
        <v>599</v>
      </c>
      <c r="M81" s="81" t="str">
        <f>IF(B81&gt;1,VLOOKUP(B81,DB!$D$4:$F$800,3,0),"")</f>
        <v>CITILINK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808</v>
      </c>
      <c r="C82" s="71" t="str">
        <f>IF(B82&gt;1,VLOOKUP(B82,DB!$D$4:$E$800,2,0),"")</f>
        <v>BBJ 2</v>
      </c>
      <c r="D82" s="72">
        <v>0.36527777777777776</v>
      </c>
      <c r="E82" s="160" t="b">
        <v>1</v>
      </c>
      <c r="F82" s="73">
        <v>0.5576388888888889</v>
      </c>
      <c r="G82" s="94" t="b">
        <v>1</v>
      </c>
      <c r="H82" s="75" t="s">
        <v>1255</v>
      </c>
      <c r="I82" s="112" t="s">
        <v>1376</v>
      </c>
      <c r="J82" s="74" t="s">
        <v>1228</v>
      </c>
      <c r="K82" s="78"/>
      <c r="L82" s="74"/>
      <c r="M82" s="71" t="str">
        <f>IF(B82&gt;1,VLOOKUP(B82,DB!$D$4:$F$800,3,0),"")</f>
        <v>PTN</v>
      </c>
      <c r="N82" s="114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307</v>
      </c>
      <c r="C83" s="81" t="str">
        <f>IF(B83&gt;1,VLOOKUP(B83,DB!$D$4:$E$800,2,0),"")</f>
        <v>A 320</v>
      </c>
      <c r="D83" s="82">
        <v>0.41180555555555554</v>
      </c>
      <c r="E83" s="159" t="b">
        <v>1</v>
      </c>
      <c r="F83" s="83">
        <v>0.4444444444444444</v>
      </c>
      <c r="G83" s="92" t="b">
        <v>1</v>
      </c>
      <c r="H83" s="85" t="s">
        <v>1229</v>
      </c>
      <c r="I83" s="86" t="str">
        <f>IF(K83&gt;1,VLOOKUP(K83,DB!$A$4:$B$500,2,0),"")</f>
        <v>WIPP</v>
      </c>
      <c r="J83" s="87" t="str">
        <f>IF(L83&gt;1,VLOOKUP(L83,DB!$A$4:$B$500,2,0),"")</f>
        <v>WAHQ</v>
      </c>
      <c r="K83" s="88" t="s">
        <v>190</v>
      </c>
      <c r="L83" s="84" t="s">
        <v>264</v>
      </c>
      <c r="M83" s="81" t="str">
        <f>IF(B83&gt;1,VLOOKUP(B83,DB!$D$4:$F$800,3,0),"")</f>
        <v>BATIK AIR</v>
      </c>
      <c r="N83" s="96"/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1159</v>
      </c>
      <c r="C84" s="71" t="str">
        <f>IF(B84&gt;1,VLOOKUP(B84,DB!$D$4:$E$800,2,0),"")</f>
        <v>GLEX</v>
      </c>
      <c r="D84" s="72">
        <v>0.39652777777777776</v>
      </c>
      <c r="E84" s="160" t="b">
        <v>1</v>
      </c>
      <c r="F84" s="73">
        <v>0.49444444444444446</v>
      </c>
      <c r="G84" s="94" t="b">
        <v>1</v>
      </c>
      <c r="H84" s="75" t="s">
        <v>1249</v>
      </c>
      <c r="I84" s="112" t="s">
        <v>1244</v>
      </c>
      <c r="J84" s="74" t="s">
        <v>1431</v>
      </c>
      <c r="K84" s="78"/>
      <c r="L84" s="74"/>
      <c r="M84" s="71" t="s">
        <v>1211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326</v>
      </c>
      <c r="C85" s="81" t="str">
        <f>IF(B85&gt;1,VLOOKUP(B85,DB!$D$4:$E$800,2,0),"")</f>
        <v>A 320</v>
      </c>
      <c r="D85" s="82">
        <v>0.4388888888888889</v>
      </c>
      <c r="E85" s="159" t="b">
        <v>1</v>
      </c>
      <c r="F85" s="83">
        <v>0.42569444444444443</v>
      </c>
      <c r="G85" s="92" t="b">
        <v>1</v>
      </c>
      <c r="H85" s="85" t="s">
        <v>1246</v>
      </c>
      <c r="I85" s="86" t="str">
        <f>IF(K85&gt;1,VLOOKUP(K85,DB!$A$4:$B$500,2,0),"")</f>
        <v>WARA</v>
      </c>
      <c r="J85" s="87" t="str">
        <f>IF(L85&gt;1,VLOOKUP(L85,DB!$A$4:$B$500,2,0),"")</f>
        <v>WARA</v>
      </c>
      <c r="K85" s="88" t="s">
        <v>295</v>
      </c>
      <c r="L85" s="84" t="s">
        <v>302</v>
      </c>
      <c r="M85" s="81" t="str">
        <f>IF(B85&gt;1,VLOOKUP(B85,DB!$D$4:$F$800,3,0),"")</f>
        <v>BATIK AIR</v>
      </c>
      <c r="N85" s="89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828</v>
      </c>
      <c r="C86" s="71" t="str">
        <f>IF(B86&gt;1,VLOOKUP(B86,DB!$D$4:$E$800,2,0),"")</f>
        <v>C 208</v>
      </c>
      <c r="D86" s="72">
        <v>0.4236111111111111</v>
      </c>
      <c r="E86" s="160" t="b">
        <v>1</v>
      </c>
      <c r="F86" s="73">
        <v>0.44722222222222224</v>
      </c>
      <c r="G86" s="94" t="b">
        <v>1</v>
      </c>
      <c r="H86" s="75" t="s">
        <v>1256</v>
      </c>
      <c r="I86" s="76" t="str">
        <f>IF(K86&gt;1,VLOOKUP(K86,DB!$A$4:$B$500,2,0),"")</f>
        <v>WICN</v>
      </c>
      <c r="J86" s="77" t="str">
        <f>IF(L86&gt;1,VLOOKUP(L86,DB!$A$4:$B$500,2,0),"")</f>
        <v>WICN</v>
      </c>
      <c r="K86" s="78" t="s">
        <v>666</v>
      </c>
      <c r="L86" s="74" t="s">
        <v>663</v>
      </c>
      <c r="M86" s="71" t="str">
        <f>IF(B86&gt;1,VLOOKUP(B86,DB!$D$4:$F$800,3,0),"")</f>
        <v>SUSI AIR</v>
      </c>
      <c r="N86" s="13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1064</v>
      </c>
      <c r="C87" s="81" t="str">
        <f>IF(B87&gt;1,VLOOKUP(B87,DB!$D$4:$E$800,2,0),"")</f>
        <v>EMB 135</v>
      </c>
      <c r="D87" s="82">
        <v>0.42916666666666664</v>
      </c>
      <c r="E87" s="159" t="b">
        <v>1</v>
      </c>
      <c r="F87" s="83">
        <v>0.5625</v>
      </c>
      <c r="G87" s="92" t="b">
        <v>1</v>
      </c>
      <c r="H87" s="85" t="s">
        <v>1216</v>
      </c>
      <c r="I87" s="103" t="s">
        <v>1233</v>
      </c>
      <c r="J87" s="84" t="s">
        <v>1266</v>
      </c>
      <c r="K87" s="88"/>
      <c r="L87" s="84"/>
      <c r="M87" s="81" t="s">
        <v>1214</v>
      </c>
      <c r="N87" s="89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14</v>
      </c>
      <c r="C88" s="71" t="str">
        <f>IF(B88&gt;1,VLOOKUP(B88,DB!$D$4:$E$800,2,0),"")</f>
        <v>AS350</v>
      </c>
      <c r="D88" s="106">
        <v>0.4201388888888889</v>
      </c>
      <c r="E88" s="161" t="b">
        <v>1</v>
      </c>
      <c r="F88" s="108">
        <v>0.4236111111111111</v>
      </c>
      <c r="G88" s="109" t="b">
        <v>1</v>
      </c>
      <c r="H88" s="110" t="s">
        <v>1231</v>
      </c>
      <c r="I88" s="112" t="s">
        <v>1218</v>
      </c>
      <c r="J88" s="74" t="s">
        <v>1238</v>
      </c>
      <c r="K88" s="111"/>
      <c r="L88" s="102"/>
      <c r="M88" s="71" t="str">
        <f>IF(B88&gt;1,VLOOKUP(B88,DB!$D$4:$F$800,3,0),"")</f>
        <v>AIRFAST</v>
      </c>
      <c r="N88" s="115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14</v>
      </c>
      <c r="C89" s="81" t="str">
        <f>IF(B89&gt;1,VLOOKUP(B89,DB!$D$4:$E$800,2,0),"")</f>
        <v>AS350</v>
      </c>
      <c r="D89" s="82">
        <v>0.4361111111111111</v>
      </c>
      <c r="E89" s="159" t="b">
        <v>1</v>
      </c>
      <c r="F89" s="83">
        <v>0.4395833333333333</v>
      </c>
      <c r="G89" s="92" t="b">
        <v>1</v>
      </c>
      <c r="H89" s="85" t="s">
        <v>1231</v>
      </c>
      <c r="I89" s="103" t="s">
        <v>1238</v>
      </c>
      <c r="J89" s="84" t="s">
        <v>1218</v>
      </c>
      <c r="K89" s="88"/>
      <c r="L89" s="84"/>
      <c r="M89" s="81" t="str">
        <f>IF(B89&gt;1,VLOOKUP(B89,DB!$D$4:$F$800,3,0),"")</f>
        <v>AIRFAST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880</v>
      </c>
      <c r="C90" s="71" t="str">
        <f>IF(B90&gt;1,VLOOKUP(B90,DB!$D$4:$E$800,2,0),"")</f>
        <v>B 733</v>
      </c>
      <c r="D90" s="72">
        <v>0.4791666666666667</v>
      </c>
      <c r="E90" s="160" t="b">
        <v>1</v>
      </c>
      <c r="F90" s="73">
        <v>0.5305555555555556</v>
      </c>
      <c r="G90" s="94" t="b">
        <v>1</v>
      </c>
      <c r="H90" s="75" t="s">
        <v>1254</v>
      </c>
      <c r="I90" s="76" t="str">
        <f>IF(K90&gt;1,VLOOKUP(K90,DB!$A$4:$B$500,2,0),"")</f>
        <v>WALL</v>
      </c>
      <c r="J90" s="77" t="str">
        <f>IF(L90&gt;1,VLOOKUP(L90,DB!$A$4:$B$500,2,0),"")</f>
        <v>WALL</v>
      </c>
      <c r="K90" s="78" t="s">
        <v>107</v>
      </c>
      <c r="L90" s="74" t="s">
        <v>114</v>
      </c>
      <c r="M90" s="71" t="str">
        <f>IF(B90&gt;1,VLOOKUP(B90,DB!$D$4:$F$800,3,0),"")</f>
        <v>TRI MG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745</v>
      </c>
      <c r="C91" s="81" t="str">
        <f>IF(B91&gt;1,VLOOKUP(B91,DB!$D$4:$E$800,2,0),"")</f>
        <v>G IV</v>
      </c>
      <c r="D91" s="82">
        <v>0.49583333333333335</v>
      </c>
      <c r="E91" s="159" t="b">
        <v>1</v>
      </c>
      <c r="F91" s="83">
        <v>0.5416666666666666</v>
      </c>
      <c r="G91" s="92" t="b">
        <v>1</v>
      </c>
      <c r="H91" s="85" t="s">
        <v>1250</v>
      </c>
      <c r="I91" s="103" t="s">
        <v>91</v>
      </c>
      <c r="J91" s="84" t="s">
        <v>1244</v>
      </c>
      <c r="K91" s="88"/>
      <c r="L91" s="84"/>
      <c r="M91" s="81" t="str">
        <f>IF(B91&gt;1,VLOOKUP(B91,DB!$D$4:$F$800,3,0),"")</f>
        <v>JETSET</v>
      </c>
      <c r="N91" s="96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383</v>
      </c>
      <c r="C92" s="71" t="str">
        <f>IF(B92&gt;1,VLOOKUP(B92,DB!$D$4:$E$800,2,0),"")</f>
        <v>A 320</v>
      </c>
      <c r="D92" s="72">
        <v>0.4840277777777778</v>
      </c>
      <c r="E92" s="160" t="b">
        <v>1</v>
      </c>
      <c r="F92" s="73">
        <v>0.51875</v>
      </c>
      <c r="G92" s="94" t="b">
        <v>1</v>
      </c>
      <c r="H92" s="75" t="s">
        <v>1247</v>
      </c>
      <c r="I92" s="76" t="str">
        <f>IF(K92&gt;1,VLOOKUP(K92,DB!$A$4:$B$500,2,0),"")</f>
        <v>WIMN</v>
      </c>
      <c r="J92" s="77" t="str">
        <f>IF(L92&gt;1,VLOOKUP(L92,DB!$A$4:$B$500,2,0),"")</f>
        <v>WARA</v>
      </c>
      <c r="K92" s="78" t="s">
        <v>497</v>
      </c>
      <c r="L92" s="74" t="s">
        <v>555</v>
      </c>
      <c r="M92" s="71" t="str">
        <f>IF(B92&gt;1,VLOOKUP(B92,DB!$D$4:$F$800,3,0),"")</f>
        <v>CITILINK</v>
      </c>
      <c r="N92" s="79"/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703</v>
      </c>
      <c r="C93" s="81" t="str">
        <f>IF(B93&gt;1,VLOOKUP(B93,DB!$D$4:$E$800,2,0),"")</f>
        <v>B 738</v>
      </c>
      <c r="D93" s="82">
        <v>0.4930555555555556</v>
      </c>
      <c r="E93" s="159" t="b">
        <v>1</v>
      </c>
      <c r="F93" s="83">
        <v>0.5349301967580686</v>
      </c>
      <c r="G93" s="92" t="b">
        <v>1</v>
      </c>
      <c r="H93" s="85" t="s">
        <v>1248</v>
      </c>
      <c r="I93" s="86" t="str">
        <f>IF(K93&gt;1,VLOOKUP(K93,DB!$A$4:$B$500,2,0),"")</f>
        <v>WIMM</v>
      </c>
      <c r="J93" s="87" t="str">
        <f>IF(L93&gt;1,VLOOKUP(L93,DB!$A$4:$B$500,2,0),"")</f>
        <v>WARR</v>
      </c>
      <c r="K93" s="88" t="s">
        <v>79</v>
      </c>
      <c r="L93" s="84" t="s">
        <v>81</v>
      </c>
      <c r="M93" s="81" t="str">
        <f>IF(B93&gt;1,VLOOKUP(B93,DB!$D$4:$F$800,3,0),"")</f>
        <v>GARUDA</v>
      </c>
      <c r="N93" s="96"/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832</v>
      </c>
      <c r="C94" s="71" t="str">
        <f>IF(B94&gt;1,VLOOKUP(B94,DB!$D$4:$E$800,2,0),"")</f>
        <v>ATR 72</v>
      </c>
      <c r="D94" s="72">
        <v>0.45625</v>
      </c>
      <c r="E94" s="160" t="b">
        <v>1</v>
      </c>
      <c r="F94" s="73"/>
      <c r="G94" s="94" t="b">
        <v>0</v>
      </c>
      <c r="H94" s="75" t="s">
        <v>1233</v>
      </c>
      <c r="I94" s="112" t="s">
        <v>1461</v>
      </c>
      <c r="J94" s="77" t="str">
        <f>IF(L94&gt;1,VLOOKUP(L94,DB!$A$4:$B$500,2,0),"")</f>
        <v/>
      </c>
      <c r="K94" s="78"/>
      <c r="L94" s="74"/>
      <c r="M94" s="71" t="str">
        <f>IF(B94&gt;1,VLOOKUP(B94,DB!$D$4:$F$800,3,0),"")</f>
        <v>TAS</v>
      </c>
      <c r="N94" s="13"/>
      <c r="O94" s="74" t="str">
        <f t="shared" si="1"/>
        <v>RON</v>
      </c>
      <c r="Q94" s="1" t="str">
        <f t="shared" si="2"/>
        <v>SA10</v>
      </c>
      <c r="R94" s="1" t="str">
        <f t="shared" si="3"/>
        <v>RON</v>
      </c>
      <c r="S94" s="1" t="str">
        <f t="shared" si="4"/>
        <v>ATR 72</v>
      </c>
      <c r="T94" s="1" t="str">
        <f t="shared" si="5"/>
        <v>PK-OTR</v>
      </c>
      <c r="U94" s="1" t="str">
        <f t="shared" si="6"/>
        <v>TAS</v>
      </c>
    </row>
    <row r="95" ht="15.75" customHeight="1">
      <c r="A95" s="81">
        <v>78.0</v>
      </c>
      <c r="B95" s="81" t="s">
        <v>281</v>
      </c>
      <c r="C95" s="81" t="str">
        <f>IF(B95&gt;1,VLOOKUP(B95,DB!$D$4:$E$800,2,0),"")</f>
        <v>A 320</v>
      </c>
      <c r="D95" s="156">
        <v>0.5048611111111111</v>
      </c>
      <c r="E95" s="159" t="b">
        <v>1</v>
      </c>
      <c r="F95" s="83">
        <v>0.5388888888888889</v>
      </c>
      <c r="G95" s="92" t="b">
        <v>1</v>
      </c>
      <c r="H95" s="85" t="s">
        <v>1232</v>
      </c>
      <c r="I95" s="157" t="str">
        <f>IF(K95&gt;1,VLOOKUP(K95,DB!$A$4:$B$500,2,0),"")</f>
        <v>WARR</v>
      </c>
      <c r="J95" s="87" t="str">
        <f>IF(L95&gt;1,VLOOKUP(L95,DB!$A$4:$B$500,2,0),"")</f>
        <v>WIPP</v>
      </c>
      <c r="K95" s="158" t="s">
        <v>249</v>
      </c>
      <c r="L95" s="84" t="s">
        <v>183</v>
      </c>
      <c r="M95" s="81" t="str">
        <f>IF(B95&gt;1,VLOOKUP(B95,DB!$D$4:$F$800,3,0),"")</f>
        <v>BATIK AIR</v>
      </c>
      <c r="N95" s="258" t="s">
        <v>1500</v>
      </c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309</v>
      </c>
      <c r="C96" s="71" t="str">
        <f>IF(B96&gt;1,VLOOKUP(B96,DB!$D$4:$E$800,2,0),"")</f>
        <v>A 320</v>
      </c>
      <c r="D96" s="72">
        <v>0.5125</v>
      </c>
      <c r="E96" s="160" t="b">
        <v>1</v>
      </c>
      <c r="F96" s="73">
        <v>0.8263888888888888</v>
      </c>
      <c r="G96" s="94" t="b">
        <v>1</v>
      </c>
      <c r="H96" s="75" t="s">
        <v>1227</v>
      </c>
      <c r="I96" s="76" t="str">
        <f>IF(K96&gt;1,VLOOKUP(K96,DB!$A$4:$B$500,2,0),"")</f>
        <v>WAHI</v>
      </c>
      <c r="J96" s="77" t="str">
        <f>IF(L96&gt;1,VLOOKUP(L96,DB!$A$4:$B$500,2,0),"")</f>
        <v>WARR</v>
      </c>
      <c r="K96" s="78" t="s">
        <v>278</v>
      </c>
      <c r="L96" s="74" t="s">
        <v>259</v>
      </c>
      <c r="M96" s="71" t="str">
        <f>IF(B96&gt;1,VLOOKUP(B96,DB!$D$4:$F$800,3,0),"")</f>
        <v>BATIK AIR</v>
      </c>
      <c r="N96" s="79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109</v>
      </c>
      <c r="C97" s="81" t="str">
        <f>IF(B97&gt;1,VLOOKUP(B97,DB!$D$4:$E$800,2,0),"")</f>
        <v>A 320</v>
      </c>
      <c r="D97" s="82">
        <v>0.5270833333333333</v>
      </c>
      <c r="E97" s="159" t="b">
        <v>1</v>
      </c>
      <c r="F97" s="83">
        <v>0.5673611111111111</v>
      </c>
      <c r="G97" s="92" t="b">
        <v>1</v>
      </c>
      <c r="H97" s="85" t="s">
        <v>1229</v>
      </c>
      <c r="I97" s="86" t="str">
        <f>IF(K97&gt;1,VLOOKUP(K97,DB!$A$4:$B$500,2,0),"")</f>
        <v>WAHS</v>
      </c>
      <c r="J97" s="87" t="str">
        <f>IF(L97&gt;1,VLOOKUP(L97,DB!$A$4:$B$500,2,0),"")</f>
        <v>WIMM</v>
      </c>
      <c r="K97" s="88" t="s">
        <v>287</v>
      </c>
      <c r="L97" s="84" t="s">
        <v>172</v>
      </c>
      <c r="M97" s="81" t="str">
        <f>IF(B97&gt;1,VLOOKUP(B97,DB!$D$4:$F$800,3,0),"")</f>
        <v>BATIK AIR</v>
      </c>
      <c r="N97" s="96"/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1049</v>
      </c>
      <c r="C98" s="71" t="str">
        <f>IF(B98&gt;1,VLOOKUP(B98,DB!$D$4:$E$800,2,0),"")</f>
        <v>G V</v>
      </c>
      <c r="D98" s="72">
        <v>0.4986111111111111</v>
      </c>
      <c r="E98" s="160" t="b">
        <v>1</v>
      </c>
      <c r="F98" s="73">
        <v>0.5736111111111111</v>
      </c>
      <c r="G98" s="94" t="b">
        <v>1</v>
      </c>
      <c r="H98" s="75" t="s">
        <v>1249</v>
      </c>
      <c r="I98" s="112" t="s">
        <v>1245</v>
      </c>
      <c r="J98" s="74" t="s">
        <v>1371</v>
      </c>
      <c r="K98" s="78"/>
      <c r="L98" s="74"/>
      <c r="M98" s="71" t="s">
        <v>1214</v>
      </c>
      <c r="N98" s="13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305</v>
      </c>
      <c r="C99" s="81" t="str">
        <f>IF(B99&gt;1,VLOOKUP(B99,DB!$D$4:$E$800,2,0),"")</f>
        <v>A 320</v>
      </c>
      <c r="D99" s="82">
        <v>0.5395833333333333</v>
      </c>
      <c r="E99" s="159" t="b">
        <v>1</v>
      </c>
      <c r="F99" s="83">
        <v>0.5756944444444444</v>
      </c>
      <c r="G99" s="92" t="b">
        <v>1</v>
      </c>
      <c r="H99" s="85" t="s">
        <v>1246</v>
      </c>
      <c r="I99" s="86" t="str">
        <f>IF(K99&gt;1,VLOOKUP(K99,DB!$A$4:$B$500,2,0),"")</f>
        <v>WARR</v>
      </c>
      <c r="J99" s="87" t="str">
        <f>IF(L99&gt;1,VLOOKUP(L99,DB!$A$4:$B$500,2,0),"")</f>
        <v>WARR</v>
      </c>
      <c r="K99" s="88" t="s">
        <v>257</v>
      </c>
      <c r="L99" s="84" t="s">
        <v>229</v>
      </c>
      <c r="M99" s="81" t="str">
        <f>IF(B99&gt;1,VLOOKUP(B99,DB!$D$4:$F$800,3,0),"")</f>
        <v>BATIK AIR</v>
      </c>
      <c r="N99" s="89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510</v>
      </c>
      <c r="C100" s="71" t="str">
        <f>IF(B100&gt;1,VLOOKUP(B100,DB!$D$4:$E$800,2,0),"")</f>
        <v>ATR 72</v>
      </c>
      <c r="D100" s="72">
        <v>0.5576388888888889</v>
      </c>
      <c r="E100" s="160" t="b">
        <v>1</v>
      </c>
      <c r="F100" s="73">
        <v>0.58125</v>
      </c>
      <c r="G100" s="94" t="b">
        <v>1</v>
      </c>
      <c r="H100" s="75" t="s">
        <v>1247</v>
      </c>
      <c r="I100" s="76" t="str">
        <f>IF(K100&gt;1,VLOOKUP(K100,DB!$A$4:$B$500,2,0),"")</f>
        <v>WAHH</v>
      </c>
      <c r="J100" s="77" t="str">
        <f>IF(L100&gt;1,VLOOKUP(L100,DB!$A$4:$B$500,2,0),"")</f>
        <v>WAHH</v>
      </c>
      <c r="K100" s="78" t="s">
        <v>597</v>
      </c>
      <c r="L100" s="74" t="s">
        <v>595</v>
      </c>
      <c r="M100" s="71" t="str">
        <f>IF(B100&gt;1,VLOOKUP(B100,DB!$D$4:$F$800,3,0),"")</f>
        <v>CITILINK</v>
      </c>
      <c r="N100" s="79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292</v>
      </c>
      <c r="C101" s="81" t="str">
        <f>IF(B101&gt;1,VLOOKUP(B101,DB!$D$4:$E$800,2,0),"")</f>
        <v>A 320</v>
      </c>
      <c r="D101" s="82">
        <v>0.51875</v>
      </c>
      <c r="E101" s="159" t="b">
        <v>1</v>
      </c>
      <c r="F101" s="83">
        <v>0.5944444444444444</v>
      </c>
      <c r="G101" s="92" t="b">
        <v>1</v>
      </c>
      <c r="H101" s="85" t="s">
        <v>1225</v>
      </c>
      <c r="I101" s="86" t="str">
        <f>IF(K101&gt;1,VLOOKUP(K101,DB!$A$4:$B$500,2,0),"")</f>
        <v>WADD</v>
      </c>
      <c r="J101" s="87" t="str">
        <f>IF(L101&gt;1,VLOOKUP(L101,DB!$A$4:$B$500,2,0),"")</f>
        <v>WIEE</v>
      </c>
      <c r="K101" s="88" t="s">
        <v>221</v>
      </c>
      <c r="L101" s="84" t="s">
        <v>215</v>
      </c>
      <c r="M101" s="81" t="str">
        <f>IF(B101&gt;1,VLOOKUP(B101,DB!$D$4:$F$800,3,0),"")</f>
        <v>BATIK AIR</v>
      </c>
      <c r="N101" s="89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977</v>
      </c>
      <c r="C102" s="71" t="str">
        <f>IF(B102&gt;1,VLOOKUP(B102,DB!$D$4:$E$800,2,0),"")</f>
        <v>GLEX</v>
      </c>
      <c r="D102" s="72">
        <v>0.5368055555555555</v>
      </c>
      <c r="E102" s="160" t="b">
        <v>1</v>
      </c>
      <c r="F102" s="73">
        <v>0.5826388888888889</v>
      </c>
      <c r="G102" s="94" t="b">
        <v>1</v>
      </c>
      <c r="H102" s="75" t="s">
        <v>1253</v>
      </c>
      <c r="I102" s="112" t="s">
        <v>161</v>
      </c>
      <c r="J102" s="74" t="s">
        <v>1242</v>
      </c>
      <c r="K102" s="78"/>
      <c r="L102" s="74"/>
      <c r="M102" s="71" t="s">
        <v>1211</v>
      </c>
      <c r="N102" s="13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886</v>
      </c>
      <c r="C103" s="81" t="str">
        <f>IF(B103&gt;1,VLOOKUP(B103,DB!$D$4:$E$800,2,0),"")</f>
        <v>B 733</v>
      </c>
      <c r="D103" s="82">
        <v>0.58125</v>
      </c>
      <c r="E103" s="159" t="b">
        <v>1</v>
      </c>
      <c r="F103" s="83">
        <v>0.6645833333333333</v>
      </c>
      <c r="G103" s="92" t="b">
        <v>1</v>
      </c>
      <c r="H103" s="85" t="s">
        <v>1251</v>
      </c>
      <c r="I103" s="86" t="str">
        <f>IF(K103&gt;1,VLOOKUP(K103,DB!$A$4:$B$500,2,0),"")</f>
        <v>WAGG</v>
      </c>
      <c r="J103" s="87" t="str">
        <f>IF(L103&gt;1,VLOOKUP(L103,DB!$A$4:$B$500,2,0),"")</f>
        <v>WAOO</v>
      </c>
      <c r="K103" s="88" t="s">
        <v>344</v>
      </c>
      <c r="L103" s="84" t="s">
        <v>382</v>
      </c>
      <c r="M103" s="81" t="str">
        <f>IF(B103&gt;1,VLOOKUP(B103,DB!$D$4:$F$800,3,0),"")</f>
        <v>TRIGANA</v>
      </c>
      <c r="N103" s="96"/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71" t="s">
        <v>540</v>
      </c>
      <c r="C104" s="71" t="str">
        <f>IF(B104&gt;1,VLOOKUP(B104,DB!$D$4:$E$800,2,0),"")</f>
        <v>ATR 72</v>
      </c>
      <c r="D104" s="72">
        <v>0.5736111111111111</v>
      </c>
      <c r="E104" s="160" t="b">
        <v>1</v>
      </c>
      <c r="F104" s="73">
        <v>0.59375</v>
      </c>
      <c r="G104" s="94" t="b">
        <v>1</v>
      </c>
      <c r="H104" s="75" t="s">
        <v>1216</v>
      </c>
      <c r="I104" s="76" t="str">
        <f>IF(K104&gt;1,VLOOKUP(K104,DB!$A$4:$B$500,2,0),"")</f>
        <v>WAHH</v>
      </c>
      <c r="J104" s="77" t="str">
        <f>IF(L104&gt;1,VLOOKUP(L104,DB!$A$4:$B$500,2,0),"")</f>
        <v>WAHH</v>
      </c>
      <c r="K104" s="78" t="s">
        <v>484</v>
      </c>
      <c r="L104" s="74" t="s">
        <v>486</v>
      </c>
      <c r="M104" s="71" t="str">
        <f>IF(B104&gt;1,VLOOKUP(B104,DB!$D$4:$F$800,3,0),"")</f>
        <v>FLY JAYA</v>
      </c>
      <c r="N104" s="13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1134</v>
      </c>
      <c r="C105" s="81" t="str">
        <f>IF(B105&gt;1,VLOOKUP(B105,DB!$D$4:$E$800,2,0),"")</f>
        <v>LJ 55</v>
      </c>
      <c r="D105" s="82">
        <v>0.5770833333333333</v>
      </c>
      <c r="E105" s="159" t="b">
        <v>1</v>
      </c>
      <c r="F105" s="83">
        <v>0.6319444444444444</v>
      </c>
      <c r="G105" s="92" t="b">
        <v>1</v>
      </c>
      <c r="H105" s="85" t="s">
        <v>1236</v>
      </c>
      <c r="I105" s="103" t="s">
        <v>1266</v>
      </c>
      <c r="J105" s="84" t="s">
        <v>1349</v>
      </c>
      <c r="K105" s="88"/>
      <c r="L105" s="84"/>
      <c r="M105" s="81" t="s">
        <v>1348</v>
      </c>
      <c r="N105" s="96"/>
      <c r="O105" s="84" t="str">
        <f t="shared" si="1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1142</v>
      </c>
      <c r="C106" s="71" t="str">
        <f>IF(B106&gt;1,VLOOKUP(B106,DB!$D$4:$E$800,2,0),"")</f>
        <v>EMB 135</v>
      </c>
      <c r="D106" s="72">
        <v>0.59375</v>
      </c>
      <c r="E106" s="160" t="b">
        <v>1</v>
      </c>
      <c r="F106" s="73">
        <v>0.6402777777777777</v>
      </c>
      <c r="G106" s="94" t="b">
        <v>1</v>
      </c>
      <c r="H106" s="75" t="s">
        <v>1250</v>
      </c>
      <c r="I106" s="112" t="s">
        <v>1258</v>
      </c>
      <c r="J106" s="74" t="s">
        <v>1231</v>
      </c>
      <c r="K106" s="78"/>
      <c r="L106" s="74"/>
      <c r="M106" s="71" t="s">
        <v>1348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828</v>
      </c>
      <c r="C107" s="81" t="str">
        <f>IF(B107&gt;1,VLOOKUP(B107,DB!$D$4:$E$800,2,0),"")</f>
        <v>C 208</v>
      </c>
      <c r="D107" s="82">
        <v>0.5659722222222222</v>
      </c>
      <c r="E107" s="159" t="b">
        <v>1</v>
      </c>
      <c r="F107" s="83">
        <v>0.6055555555555555</v>
      </c>
      <c r="G107" s="92" t="b">
        <v>1</v>
      </c>
      <c r="H107" s="85" t="s">
        <v>1248</v>
      </c>
      <c r="I107" s="103" t="s">
        <v>664</v>
      </c>
      <c r="J107" s="84" t="s">
        <v>161</v>
      </c>
      <c r="K107" s="88"/>
      <c r="L107" s="84"/>
      <c r="M107" s="81" t="str">
        <f>IF(B107&gt;1,VLOOKUP(B107,DB!$D$4:$F$800,3,0),"")</f>
        <v>SUSI AIR</v>
      </c>
      <c r="N107" s="89"/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307</v>
      </c>
      <c r="C108" s="71" t="str">
        <f>IF(B108&gt;1,VLOOKUP(B108,DB!$D$4:$E$800,2,0),"")</f>
        <v>A 320</v>
      </c>
      <c r="D108" s="72">
        <v>0.5652777777777778</v>
      </c>
      <c r="E108" s="160" t="b">
        <v>1</v>
      </c>
      <c r="F108" s="73">
        <v>0.773397048615152</v>
      </c>
      <c r="G108" s="94" t="b">
        <v>1</v>
      </c>
      <c r="H108" s="75" t="s">
        <v>1255</v>
      </c>
      <c r="I108" s="76" t="str">
        <f>IF(K108&gt;1,VLOOKUP(K108,DB!$A$4:$B$500,2,0),"")</f>
        <v>WAHQ</v>
      </c>
      <c r="J108" s="77" t="str">
        <f>IF(L108&gt;1,VLOOKUP(L108,DB!$A$4:$B$500,2,0),"")</f>
        <v>WIBB</v>
      </c>
      <c r="K108" s="78" t="s">
        <v>266</v>
      </c>
      <c r="L108" s="74" t="s">
        <v>209</v>
      </c>
      <c r="M108" s="71" t="str">
        <f>IF(B108&gt;1,VLOOKUP(B108,DB!$D$4:$F$800,3,0),"")</f>
        <v>BATIK AIR</v>
      </c>
      <c r="N108" s="79"/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745</v>
      </c>
      <c r="C109" s="81" t="str">
        <f>IF(B109&gt;1,VLOOKUP(B109,DB!$D$4:$E$800,2,0),"")</f>
        <v>G IV</v>
      </c>
      <c r="D109" s="82">
        <v>0.5444444444444444</v>
      </c>
      <c r="E109" s="159" t="b">
        <v>1</v>
      </c>
      <c r="F109" s="83"/>
      <c r="G109" s="92" t="b">
        <v>0</v>
      </c>
      <c r="H109" s="85" t="s">
        <v>1244</v>
      </c>
      <c r="I109" s="103" t="s">
        <v>1250</v>
      </c>
      <c r="J109" s="87" t="str">
        <f>IF(L109&gt;1,VLOOKUP(L109,DB!$A$4:$B$500,2,0),"")</f>
        <v/>
      </c>
      <c r="K109" s="88"/>
      <c r="L109" s="84"/>
      <c r="M109" s="81" t="str">
        <f>IF(B109&gt;1,VLOOKUP(B109,DB!$D$4:$F$800,3,0),"")</f>
        <v>JETSET</v>
      </c>
      <c r="N109" s="89"/>
      <c r="O109" s="84" t="str">
        <f t="shared" si="1"/>
        <v>RON</v>
      </c>
      <c r="Q109" s="1" t="str">
        <f t="shared" si="2"/>
        <v>RE04</v>
      </c>
      <c r="R109" s="1" t="str">
        <f t="shared" si="3"/>
        <v>RON</v>
      </c>
      <c r="S109" s="1" t="str">
        <f t="shared" si="4"/>
        <v>G IV</v>
      </c>
      <c r="T109" s="1" t="str">
        <f t="shared" si="5"/>
        <v>PK-BON</v>
      </c>
      <c r="U109" s="1" t="str">
        <f t="shared" si="6"/>
        <v>JETSET</v>
      </c>
    </row>
    <row r="110" ht="15.75" customHeight="1">
      <c r="A110" s="71">
        <v>93.0</v>
      </c>
      <c r="B110" s="71" t="s">
        <v>892</v>
      </c>
      <c r="C110" s="71" t="str">
        <f>IF(B110&gt;1,VLOOKUP(B110,DB!$D$4:$E$800,2,0),"")</f>
        <v>B 733</v>
      </c>
      <c r="D110" s="72">
        <v>0.5854166666666667</v>
      </c>
      <c r="E110" s="160" t="b">
        <v>1</v>
      </c>
      <c r="F110" s="73">
        <v>0.7152777777777778</v>
      </c>
      <c r="G110" s="94" t="b">
        <v>1</v>
      </c>
      <c r="H110" s="75" t="s">
        <v>1254</v>
      </c>
      <c r="I110" s="76" t="str">
        <f>IF(K110&gt;1,VLOOKUP(K110,DB!$A$4:$B$500,2,0),"")</f>
        <v>WIOO</v>
      </c>
      <c r="J110" s="77" t="str">
        <f>IF(L110&gt;1,VLOOKUP(L110,DB!$A$4:$B$500,2,0),"")</f>
        <v>WIOO</v>
      </c>
      <c r="K110" s="78" t="s">
        <v>438</v>
      </c>
      <c r="L110" s="74" t="s">
        <v>427</v>
      </c>
      <c r="M110" s="71" t="str">
        <f>IF(B110&gt;1,VLOOKUP(B110,DB!$D$4:$F$800,3,0),"")</f>
        <v>TRIGANA</v>
      </c>
      <c r="N110" s="13"/>
      <c r="O110" s="74" t="str">
        <f t="shared" si="1"/>
        <v/>
      </c>
      <c r="Q110" s="1" t="str">
        <f t="shared" si="2"/>
        <v/>
      </c>
      <c r="R110" s="1" t="str">
        <f t="shared" si="3"/>
        <v/>
      </c>
      <c r="S110" s="1" t="str">
        <f t="shared" si="4"/>
        <v/>
      </c>
      <c r="T110" s="1" t="str">
        <f t="shared" si="5"/>
        <v/>
      </c>
      <c r="U110" s="1" t="str">
        <f t="shared" si="6"/>
        <v/>
      </c>
    </row>
    <row r="111" ht="15.75" customHeight="1">
      <c r="A111" s="81">
        <v>94.0</v>
      </c>
      <c r="B111" s="81" t="s">
        <v>808</v>
      </c>
      <c r="C111" s="81" t="str">
        <f>IF(B111&gt;1,VLOOKUP(B111,DB!$D$4:$E$800,2,0),"")</f>
        <v>BBJ 2</v>
      </c>
      <c r="D111" s="82">
        <v>0.5229166666666667</v>
      </c>
      <c r="E111" s="159" t="b">
        <v>1</v>
      </c>
      <c r="F111" s="83"/>
      <c r="G111" s="92" t="b">
        <v>0</v>
      </c>
      <c r="H111" s="85" t="s">
        <v>1228</v>
      </c>
      <c r="I111" s="103" t="s">
        <v>1255</v>
      </c>
      <c r="J111" s="87" t="str">
        <f>IF(L111&gt;1,VLOOKUP(L111,DB!$A$4:$B$500,2,0),"")</f>
        <v/>
      </c>
      <c r="K111" s="88"/>
      <c r="L111" s="84"/>
      <c r="M111" s="81" t="str">
        <f>IF(B111&gt;1,VLOOKUP(B111,DB!$D$4:$F$800,3,0),"")</f>
        <v>PTN</v>
      </c>
      <c r="N111" s="89"/>
      <c r="O111" s="84" t="str">
        <f t="shared" si="1"/>
        <v>RON</v>
      </c>
      <c r="Q111" s="1" t="str">
        <f t="shared" si="2"/>
        <v>SA07</v>
      </c>
      <c r="R111" s="1" t="str">
        <f t="shared" si="3"/>
        <v>RON</v>
      </c>
      <c r="S111" s="1" t="str">
        <f t="shared" si="4"/>
        <v>BBJ 2</v>
      </c>
      <c r="T111" s="1" t="str">
        <f t="shared" si="5"/>
        <v>PK-GRD</v>
      </c>
      <c r="U111" s="1" t="str">
        <f t="shared" si="6"/>
        <v>PTN</v>
      </c>
    </row>
    <row r="112" ht="15.75" customHeight="1">
      <c r="A112" s="71">
        <v>95.0</v>
      </c>
      <c r="B112" s="71" t="s">
        <v>978</v>
      </c>
      <c r="C112" s="71" t="str">
        <f>IF(B112&gt;1,VLOOKUP(B112,DB!$D$4:$E$800,2,0),"")</f>
        <v>EMB 135</v>
      </c>
      <c r="D112" s="72">
        <v>0.5833333333333334</v>
      </c>
      <c r="E112" s="160" t="b">
        <v>1</v>
      </c>
      <c r="F112" s="73">
        <v>0.6131944444444445</v>
      </c>
      <c r="G112" s="94" t="b">
        <v>1</v>
      </c>
      <c r="H112" s="75" t="s">
        <v>1249</v>
      </c>
      <c r="I112" s="112" t="s">
        <v>1242</v>
      </c>
      <c r="J112" s="74" t="s">
        <v>91</v>
      </c>
      <c r="K112" s="78"/>
      <c r="L112" s="74"/>
      <c r="M112" s="71" t="s">
        <v>1214</v>
      </c>
      <c r="N112" s="79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326</v>
      </c>
      <c r="C113" s="81" t="str">
        <f>IF(B113&gt;1,VLOOKUP(B113,DB!$D$4:$E$800,2,0),"")</f>
        <v>A 320</v>
      </c>
      <c r="D113" s="82">
        <v>0.6027777777777777</v>
      </c>
      <c r="E113" s="159" t="b">
        <v>1</v>
      </c>
      <c r="F113" s="83">
        <v>0.6548611111111111</v>
      </c>
      <c r="G113" s="92" t="b">
        <v>1</v>
      </c>
      <c r="H113" s="85" t="s">
        <v>1246</v>
      </c>
      <c r="I113" s="86" t="str">
        <f>IF(K113&gt;1,VLOOKUP(K113,DB!$A$4:$B$500,2,0),"")</f>
        <v>WARA</v>
      </c>
      <c r="J113" s="87" t="str">
        <f>IF(L113&gt;1,VLOOKUP(L113,DB!$A$4:$B$500,2,0),"")</f>
        <v>WADD</v>
      </c>
      <c r="K113" s="88" t="s">
        <v>300</v>
      </c>
      <c r="L113" s="84" t="s">
        <v>227</v>
      </c>
      <c r="M113" s="81" t="str">
        <f>IF(B113&gt;1,VLOOKUP(B113,DB!$D$4:$F$800,3,0),"")</f>
        <v>BATIK AIR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977</v>
      </c>
      <c r="C114" s="71" t="str">
        <f>IF(B114&gt;1,VLOOKUP(B114,DB!$D$4:$E$800,2,0),"")</f>
        <v>GLEX</v>
      </c>
      <c r="D114" s="72">
        <v>0.5840277777777778</v>
      </c>
      <c r="E114" s="160" t="b">
        <v>1</v>
      </c>
      <c r="F114" s="73"/>
      <c r="G114" s="94" t="b">
        <v>0</v>
      </c>
      <c r="H114" s="75" t="s">
        <v>1242</v>
      </c>
      <c r="I114" s="112" t="s">
        <v>1253</v>
      </c>
      <c r="J114" s="77" t="str">
        <f>IF(L114&gt;1,VLOOKUP(L114,DB!$A$4:$B$500,2,0),"")</f>
        <v/>
      </c>
      <c r="K114" s="78"/>
      <c r="L114" s="74"/>
      <c r="M114" s="71" t="s">
        <v>1211</v>
      </c>
      <c r="N114" s="13"/>
      <c r="O114" s="74" t="str">
        <f t="shared" si="1"/>
        <v>RON</v>
      </c>
      <c r="Q114" s="1" t="str">
        <f t="shared" si="2"/>
        <v>RE02</v>
      </c>
      <c r="R114" s="1" t="str">
        <f t="shared" si="3"/>
        <v>RON</v>
      </c>
      <c r="S114" s="1" t="str">
        <f t="shared" si="4"/>
        <v>GLEX</v>
      </c>
      <c r="T114" s="1" t="str">
        <f t="shared" si="5"/>
        <v>VP-CGO</v>
      </c>
      <c r="U114" s="1" t="str">
        <f t="shared" si="6"/>
        <v>AFM</v>
      </c>
    </row>
    <row r="115" ht="15.75" customHeight="1">
      <c r="A115" s="81">
        <v>98.0</v>
      </c>
      <c r="B115" s="81" t="s">
        <v>383</v>
      </c>
      <c r="C115" s="81" t="str">
        <f>IF(B115&gt;1,VLOOKUP(B115,DB!$D$4:$E$800,2,0),"")</f>
        <v>A 320</v>
      </c>
      <c r="D115" s="82">
        <v>0.6590277777777778</v>
      </c>
      <c r="E115" s="159" t="b">
        <v>1</v>
      </c>
      <c r="F115" s="83">
        <v>0.7076388888888889</v>
      </c>
      <c r="G115" s="92" t="b">
        <v>1</v>
      </c>
      <c r="H115" s="85" t="s">
        <v>1225</v>
      </c>
      <c r="I115" s="86" t="str">
        <f>IF(K115&gt;1,VLOOKUP(K115,DB!$A$4:$B$500,2,0),"")</f>
        <v>WARA</v>
      </c>
      <c r="J115" s="87" t="str">
        <f>IF(L115&gt;1,VLOOKUP(L115,DB!$A$4:$B$500,2,0),"")</f>
        <v>WARR</v>
      </c>
      <c r="K115" s="88" t="s">
        <v>557</v>
      </c>
      <c r="L115" s="84" t="s">
        <v>563</v>
      </c>
      <c r="M115" s="81" t="str">
        <f>IF(B115&gt;1,VLOOKUP(B115,DB!$D$4:$F$800,3,0),"")</f>
        <v>CITILINK</v>
      </c>
      <c r="N115" s="96"/>
      <c r="O115" s="84" t="str">
        <f t="shared" si="1"/>
        <v/>
      </c>
      <c r="Q115" s="1" t="str">
        <f t="shared" si="2"/>
        <v/>
      </c>
      <c r="R115" s="1" t="str">
        <f t="shared" si="3"/>
        <v/>
      </c>
      <c r="S115" s="1" t="str">
        <f t="shared" si="4"/>
        <v/>
      </c>
      <c r="T115" s="1" t="str">
        <f t="shared" si="5"/>
        <v/>
      </c>
      <c r="U115" s="1" t="str">
        <f t="shared" si="6"/>
        <v/>
      </c>
    </row>
    <row r="116" ht="15.75" customHeight="1">
      <c r="A116" s="71">
        <v>99.0</v>
      </c>
      <c r="B116" s="71" t="s">
        <v>281</v>
      </c>
      <c r="C116" s="71" t="str">
        <f>IF(B116&gt;1,VLOOKUP(B116,DB!$D$4:$E$800,2,0),"")</f>
        <v>A 320</v>
      </c>
      <c r="D116" s="72">
        <v>0.6625</v>
      </c>
      <c r="E116" s="160" t="b">
        <v>1</v>
      </c>
      <c r="F116" s="73">
        <v>0.7145833333333333</v>
      </c>
      <c r="G116" s="94" t="b">
        <v>1</v>
      </c>
      <c r="H116" s="75" t="s">
        <v>1229</v>
      </c>
      <c r="I116" s="76" t="str">
        <f>IF(K116&gt;1,VLOOKUP(K116,DB!$A$4:$B$500,2,0),"")</f>
        <v>WIPP</v>
      </c>
      <c r="J116" s="77" t="str">
        <f>IF(L116&gt;1,VLOOKUP(L116,DB!$A$4:$B$500,2,0),"")</f>
        <v>WARR</v>
      </c>
      <c r="K116" s="78" t="s">
        <v>186</v>
      </c>
      <c r="L116" s="74" t="s">
        <v>233</v>
      </c>
      <c r="M116" s="71" t="str">
        <f>IF(B116&gt;1,VLOOKUP(B116,DB!$D$4:$F$800,3,0),"")</f>
        <v>BATIK AIR</v>
      </c>
      <c r="N116" s="79"/>
      <c r="O116" s="74" t="str">
        <f t="shared" si="1"/>
        <v/>
      </c>
      <c r="Q116" s="1" t="str">
        <f t="shared" si="2"/>
        <v/>
      </c>
      <c r="R116" s="1" t="str">
        <f t="shared" si="3"/>
        <v/>
      </c>
      <c r="S116" s="1" t="str">
        <f t="shared" si="4"/>
        <v/>
      </c>
      <c r="T116" s="1" t="str">
        <f t="shared" si="5"/>
        <v/>
      </c>
      <c r="U116" s="1" t="str">
        <f t="shared" si="6"/>
        <v/>
      </c>
    </row>
    <row r="117" ht="15.75" customHeight="1">
      <c r="A117" s="81">
        <v>100.0</v>
      </c>
      <c r="B117" s="81" t="s">
        <v>313</v>
      </c>
      <c r="C117" s="81" t="str">
        <f>IF(B117&gt;1,VLOOKUP(B117,DB!$D$4:$E$800,2,0),"")</f>
        <v>A 320</v>
      </c>
      <c r="D117" s="82">
        <v>0.6659722222222222</v>
      </c>
      <c r="E117" s="159" t="b">
        <v>1</v>
      </c>
      <c r="F117" s="83">
        <v>0.7111111111111111</v>
      </c>
      <c r="G117" s="92" t="b">
        <v>1</v>
      </c>
      <c r="H117" s="85" t="s">
        <v>1246</v>
      </c>
      <c r="I117" s="86" t="str">
        <f>IF(K117&gt;1,VLOOKUP(K117,DB!$A$4:$B$500,2,0),"")</f>
        <v>WARR</v>
      </c>
      <c r="J117" s="87" t="str">
        <f>IF(L117&gt;1,VLOOKUP(L117,DB!$A$4:$B$500,2,0),"")</f>
        <v>WAHI</v>
      </c>
      <c r="K117" s="88" t="s">
        <v>245</v>
      </c>
      <c r="L117" s="84" t="s">
        <v>280</v>
      </c>
      <c r="M117" s="81" t="str">
        <f>IF(B117&gt;1,VLOOKUP(B117,DB!$D$4:$F$800,3,0),"")</f>
        <v>BATIK AIR</v>
      </c>
      <c r="N117" s="89"/>
      <c r="O117" s="84" t="str">
        <f t="shared" si="1"/>
        <v/>
      </c>
      <c r="Q117" s="1" t="str">
        <f t="shared" si="2"/>
        <v/>
      </c>
      <c r="R117" s="1" t="str">
        <f t="shared" si="3"/>
        <v/>
      </c>
      <c r="S117" s="1" t="str">
        <f t="shared" si="4"/>
        <v/>
      </c>
      <c r="T117" s="1" t="str">
        <f t="shared" si="5"/>
        <v/>
      </c>
      <c r="U117" s="1" t="str">
        <f t="shared" si="6"/>
        <v/>
      </c>
    </row>
    <row r="118" ht="15.75" customHeight="1">
      <c r="A118" s="71">
        <v>101.0</v>
      </c>
      <c r="B118" s="71" t="s">
        <v>1134</v>
      </c>
      <c r="C118" s="71" t="str">
        <f>IF(B118&gt;1,VLOOKUP(B118,DB!$D$4:$E$800,2,0),"")</f>
        <v>LJ 55</v>
      </c>
      <c r="D118" s="72">
        <v>0.6388888888888888</v>
      </c>
      <c r="E118" s="160" t="b">
        <v>1</v>
      </c>
      <c r="F118" s="73"/>
      <c r="G118" s="94" t="b">
        <v>0</v>
      </c>
      <c r="H118" s="75" t="s">
        <v>1461</v>
      </c>
      <c r="I118" s="112" t="s">
        <v>1236</v>
      </c>
      <c r="J118" s="77" t="str">
        <f>IF(L118&gt;1,VLOOKUP(L118,DB!$A$4:$B$500,2,0),"")</f>
        <v/>
      </c>
      <c r="K118" s="78"/>
      <c r="L118" s="74"/>
      <c r="M118" s="71" t="s">
        <v>1348</v>
      </c>
      <c r="N118" s="13"/>
      <c r="O118" s="74" t="str">
        <f t="shared" si="1"/>
        <v>RON</v>
      </c>
      <c r="Q118" s="1" t="str">
        <f t="shared" si="2"/>
        <v>RE06</v>
      </c>
      <c r="R118" s="1" t="str">
        <f t="shared" si="3"/>
        <v>RON</v>
      </c>
      <c r="S118" s="1" t="str">
        <f t="shared" si="4"/>
        <v>LJ 55</v>
      </c>
      <c r="T118" s="1" t="str">
        <f t="shared" si="5"/>
        <v>N-117LR</v>
      </c>
      <c r="U118" s="1" t="str">
        <f t="shared" si="6"/>
        <v>AMM</v>
      </c>
    </row>
    <row r="119" ht="15.75" customHeight="1">
      <c r="A119" s="81">
        <v>102.0</v>
      </c>
      <c r="B119" s="81" t="s">
        <v>1142</v>
      </c>
      <c r="C119" s="81" t="str">
        <f>IF(B119&gt;1,VLOOKUP(B119,DB!$D$4:$E$800,2,0),"")</f>
        <v>EMB 135</v>
      </c>
      <c r="D119" s="82">
        <v>0.6472222222222223</v>
      </c>
      <c r="E119" s="159" t="b">
        <v>1</v>
      </c>
      <c r="F119" s="83"/>
      <c r="G119" s="92" t="b">
        <v>0</v>
      </c>
      <c r="H119" s="85" t="s">
        <v>1231</v>
      </c>
      <c r="I119" s="103" t="s">
        <v>1250</v>
      </c>
      <c r="J119" s="87" t="str">
        <f>IF(L119&gt;1,VLOOKUP(L119,DB!$A$4:$B$500,2,0),"")</f>
        <v/>
      </c>
      <c r="K119" s="88"/>
      <c r="L119" s="84"/>
      <c r="M119" s="81" t="s">
        <v>1348</v>
      </c>
      <c r="N119" s="96"/>
      <c r="O119" s="84" t="str">
        <f t="shared" si="1"/>
        <v>RON</v>
      </c>
      <c r="Q119" s="1" t="str">
        <f t="shared" si="2"/>
        <v>SA09</v>
      </c>
      <c r="R119" s="1" t="str">
        <f t="shared" si="3"/>
        <v>RON</v>
      </c>
      <c r="S119" s="1" t="str">
        <f t="shared" si="4"/>
        <v>EMB 135</v>
      </c>
      <c r="T119" s="1" t="str">
        <f t="shared" si="5"/>
        <v>T7-MRC</v>
      </c>
      <c r="U119" s="1" t="str">
        <f t="shared" si="6"/>
        <v>AMM</v>
      </c>
    </row>
    <row r="120" ht="15.75" customHeight="1">
      <c r="A120" s="71">
        <v>103.0</v>
      </c>
      <c r="B120" s="71" t="s">
        <v>756</v>
      </c>
      <c r="C120" s="71" t="str">
        <f>IF(B120&gt;1,VLOOKUP(B120,DB!$D$4:$E$800,2,0),"")</f>
        <v>BBJ</v>
      </c>
      <c r="D120" s="72">
        <v>0.6548611111111111</v>
      </c>
      <c r="E120" s="160" t="b">
        <v>1</v>
      </c>
      <c r="F120" s="73">
        <v>0.7166666666666667</v>
      </c>
      <c r="G120" s="94" t="b">
        <v>1</v>
      </c>
      <c r="H120" s="75" t="s">
        <v>1216</v>
      </c>
      <c r="I120" s="112" t="s">
        <v>1224</v>
      </c>
      <c r="J120" s="74" t="s">
        <v>1376</v>
      </c>
      <c r="K120" s="78"/>
      <c r="L120" s="74"/>
      <c r="M120" s="71" t="str">
        <f>IF(B120&gt;1,VLOOKUP(B120,DB!$D$4:$F$800,3,0),"")</f>
        <v>JIP</v>
      </c>
      <c r="N120" s="13"/>
      <c r="O120" s="74" t="str">
        <f t="shared" si="1"/>
        <v/>
      </c>
      <c r="Q120" s="1" t="str">
        <f t="shared" si="2"/>
        <v/>
      </c>
      <c r="R120" s="1" t="str">
        <f t="shared" si="3"/>
        <v/>
      </c>
      <c r="S120" s="1" t="str">
        <f t="shared" si="4"/>
        <v/>
      </c>
      <c r="T120" s="1" t="str">
        <f t="shared" si="5"/>
        <v/>
      </c>
      <c r="U120" s="1" t="str">
        <f t="shared" si="6"/>
        <v/>
      </c>
    </row>
    <row r="121" ht="15.75" customHeight="1">
      <c r="A121" s="81">
        <v>104.0</v>
      </c>
      <c r="B121" s="81" t="s">
        <v>703</v>
      </c>
      <c r="C121" s="81" t="str">
        <f>IF(B121&gt;1,VLOOKUP(B121,DB!$D$4:$E$800,2,0),"")</f>
        <v>B 738</v>
      </c>
      <c r="D121" s="82">
        <v>0.7145833333333333</v>
      </c>
      <c r="E121" s="159" t="b">
        <v>1</v>
      </c>
      <c r="F121" s="83">
        <v>0.7493055555555556</v>
      </c>
      <c r="G121" s="92" t="b">
        <v>1</v>
      </c>
      <c r="H121" s="85" t="s">
        <v>1248</v>
      </c>
      <c r="I121" s="86" t="str">
        <f>IF(K121&gt;1,VLOOKUP(K121,DB!$A$4:$B$500,2,0),"")</f>
        <v>WARR</v>
      </c>
      <c r="J121" s="87" t="str">
        <f>IF(L121&gt;1,VLOOKUP(L121,DB!$A$4:$B$500,2,0),"")</f>
        <v>WARR</v>
      </c>
      <c r="K121" s="88" t="s">
        <v>84</v>
      </c>
      <c r="L121" s="84" t="s">
        <v>676</v>
      </c>
      <c r="M121" s="81" t="str">
        <f>IF(B121&gt;1,VLOOKUP(B121,DB!$D$4:$F$800,3,0),"")</f>
        <v>GARUDA</v>
      </c>
      <c r="N121" s="96"/>
      <c r="O121" s="84" t="str">
        <f t="shared" si="1"/>
        <v/>
      </c>
      <c r="Q121" s="1" t="str">
        <f t="shared" si="2"/>
        <v/>
      </c>
      <c r="R121" s="1" t="str">
        <f t="shared" si="3"/>
        <v/>
      </c>
      <c r="S121" s="1" t="str">
        <f t="shared" si="4"/>
        <v/>
      </c>
      <c r="T121" s="1" t="str">
        <f t="shared" si="5"/>
        <v/>
      </c>
      <c r="U121" s="1" t="str">
        <f t="shared" si="6"/>
        <v/>
      </c>
    </row>
    <row r="122" ht="15.75" customHeight="1">
      <c r="A122" s="71">
        <v>105.0</v>
      </c>
      <c r="B122" s="71" t="s">
        <v>828</v>
      </c>
      <c r="C122" s="71" t="str">
        <f>IF(B122&gt;1,VLOOKUP(B122,DB!$D$4:$E$800,2,0),"")</f>
        <v>C 208</v>
      </c>
      <c r="D122" s="72">
        <v>0.6847222222222222</v>
      </c>
      <c r="E122" s="160" t="b">
        <v>1</v>
      </c>
      <c r="F122" s="73">
        <v>0.7034722222222223</v>
      </c>
      <c r="G122" s="94" t="b">
        <v>1</v>
      </c>
      <c r="H122" s="75" t="s">
        <v>1247</v>
      </c>
      <c r="I122" s="112" t="s">
        <v>161</v>
      </c>
      <c r="J122" s="74" t="s">
        <v>1256</v>
      </c>
      <c r="K122" s="78"/>
      <c r="L122" s="74"/>
      <c r="M122" s="71" t="str">
        <f>IF(B122&gt;1,VLOOKUP(B122,DB!$D$4:$F$800,3,0),"")</f>
        <v>SUSI AIR</v>
      </c>
      <c r="N122" s="13"/>
      <c r="O122" s="74" t="str">
        <f t="shared" si="1"/>
        <v/>
      </c>
      <c r="Q122" s="1" t="str">
        <f t="shared" si="2"/>
        <v/>
      </c>
      <c r="R122" s="1" t="str">
        <f t="shared" si="3"/>
        <v/>
      </c>
      <c r="S122" s="1" t="str">
        <f t="shared" si="4"/>
        <v/>
      </c>
      <c r="T122" s="1" t="str">
        <f t="shared" si="5"/>
        <v/>
      </c>
      <c r="U122" s="1" t="str">
        <f t="shared" si="6"/>
        <v/>
      </c>
    </row>
    <row r="123" ht="15.75" customHeight="1">
      <c r="A123" s="81">
        <v>106.0</v>
      </c>
      <c r="B123" s="81" t="s">
        <v>418</v>
      </c>
      <c r="C123" s="81" t="str">
        <f>IF(B123&gt;1,VLOOKUP(B123,DB!$D$4:$E$800,2,0),"")</f>
        <v>A 320</v>
      </c>
      <c r="D123" s="82">
        <v>0.7201388888888889</v>
      </c>
      <c r="E123" s="159" t="b">
        <v>1</v>
      </c>
      <c r="F123" s="83">
        <v>0.7520833333333333</v>
      </c>
      <c r="G123" s="92" t="b">
        <v>1</v>
      </c>
      <c r="H123" s="85" t="s">
        <v>1247</v>
      </c>
      <c r="I123" s="86" t="str">
        <f>IF(K123&gt;1,VLOOKUP(K123,DB!$A$4:$B$500,2,0),"")</f>
        <v>WADD</v>
      </c>
      <c r="J123" s="87" t="str">
        <f>IF(L123&gt;1,VLOOKUP(L123,DB!$A$4:$B$500,2,0),"")</f>
        <v>WADD</v>
      </c>
      <c r="K123" s="88" t="s">
        <v>585</v>
      </c>
      <c r="L123" s="84" t="s">
        <v>583</v>
      </c>
      <c r="M123" s="81" t="str">
        <f>IF(B123&gt;1,VLOOKUP(B123,DB!$D$4:$F$800,3,0),"")</f>
        <v>CITILINK</v>
      </c>
      <c r="N123" s="96"/>
      <c r="O123" s="84" t="str">
        <f t="shared" si="1"/>
        <v/>
      </c>
      <c r="Q123" s="1" t="str">
        <f t="shared" si="2"/>
        <v/>
      </c>
      <c r="R123" s="1" t="str">
        <f t="shared" si="3"/>
        <v/>
      </c>
      <c r="S123" s="1" t="str">
        <f t="shared" si="4"/>
        <v/>
      </c>
      <c r="T123" s="1" t="str">
        <f t="shared" si="5"/>
        <v/>
      </c>
      <c r="U123" s="1" t="str">
        <f t="shared" si="6"/>
        <v/>
      </c>
    </row>
    <row r="124" ht="15.75" customHeight="1">
      <c r="A124" s="71">
        <v>107.0</v>
      </c>
      <c r="B124" s="71" t="s">
        <v>510</v>
      </c>
      <c r="C124" s="71" t="str">
        <f>IF(B124&gt;1,VLOOKUP(B124,DB!$D$4:$E$800,2,0),"")</f>
        <v>ATR 72</v>
      </c>
      <c r="D124" s="72">
        <v>0.7208333333333333</v>
      </c>
      <c r="E124" s="160" t="b">
        <v>1</v>
      </c>
      <c r="F124" s="73"/>
      <c r="G124" s="94" t="b">
        <v>0</v>
      </c>
      <c r="H124" s="75" t="s">
        <v>1229</v>
      </c>
      <c r="I124" s="76" t="str">
        <f>IF(K124&gt;1,VLOOKUP(K124,DB!$A$4:$B$500,2,0),"")</f>
        <v>WAHH</v>
      </c>
      <c r="J124" s="77" t="str">
        <f>IF(L124&gt;1,VLOOKUP(L124,DB!$A$4:$B$500,2,0),"")</f>
        <v/>
      </c>
      <c r="K124" s="78" t="s">
        <v>601</v>
      </c>
      <c r="L124" s="74"/>
      <c r="M124" s="71" t="str">
        <f>IF(B124&gt;1,VLOOKUP(B124,DB!$D$4:$F$800,3,0),"")</f>
        <v>CITILINK</v>
      </c>
      <c r="N124" s="13"/>
      <c r="O124" s="74" t="str">
        <f t="shared" si="1"/>
        <v>RON</v>
      </c>
      <c r="Q124" s="1" t="str">
        <f t="shared" si="2"/>
        <v>A1</v>
      </c>
      <c r="R124" s="1" t="str">
        <f t="shared" si="3"/>
        <v>RON</v>
      </c>
      <c r="S124" s="1" t="str">
        <f t="shared" si="4"/>
        <v>ATR 72</v>
      </c>
      <c r="T124" s="1" t="str">
        <f t="shared" si="5"/>
        <v>PK-GJV</v>
      </c>
      <c r="U124" s="1" t="str">
        <f t="shared" si="6"/>
        <v>CITILINK</v>
      </c>
    </row>
    <row r="125" ht="15.75" customHeight="1">
      <c r="A125" s="81">
        <v>108.0</v>
      </c>
      <c r="B125" s="81" t="s">
        <v>828</v>
      </c>
      <c r="C125" s="81" t="str">
        <f>IF(B125&gt;1,VLOOKUP(B125,DB!$D$4:$E$800,2,0),"")</f>
        <v>C 208</v>
      </c>
      <c r="D125" s="82">
        <v>0.7055555555555556</v>
      </c>
      <c r="E125" s="159" t="b">
        <v>1</v>
      </c>
      <c r="F125" s="83"/>
      <c r="G125" s="92" t="b">
        <v>0</v>
      </c>
      <c r="H125" s="85" t="s">
        <v>1256</v>
      </c>
      <c r="I125" s="103" t="s">
        <v>1247</v>
      </c>
      <c r="J125" s="87" t="str">
        <f>IF(L125&gt;1,VLOOKUP(L125,DB!$A$4:$B$500,2,0),"")</f>
        <v/>
      </c>
      <c r="K125" s="88"/>
      <c r="L125" s="84"/>
      <c r="M125" s="81" t="str">
        <f>IF(B125&gt;1,VLOOKUP(B125,DB!$D$4:$F$800,3,0),"")</f>
        <v>SUSI AIR</v>
      </c>
      <c r="N125" s="96"/>
      <c r="O125" s="84" t="str">
        <f t="shared" si="1"/>
        <v>RON</v>
      </c>
      <c r="Q125" s="1" t="str">
        <f t="shared" si="2"/>
        <v>A0</v>
      </c>
      <c r="R125" s="1" t="str">
        <f t="shared" si="3"/>
        <v>RON</v>
      </c>
      <c r="S125" s="1" t="str">
        <f t="shared" si="4"/>
        <v>C 208</v>
      </c>
      <c r="T125" s="1" t="str">
        <f t="shared" si="5"/>
        <v>PK-VVH</v>
      </c>
      <c r="U125" s="1" t="str">
        <f t="shared" si="6"/>
        <v>SUSI AIR</v>
      </c>
    </row>
    <row r="126" ht="15.75" customHeight="1">
      <c r="A126" s="71">
        <v>109.0</v>
      </c>
      <c r="B126" s="219" t="s">
        <v>305</v>
      </c>
      <c r="C126" s="219" t="str">
        <f>IF(B126&gt;1,VLOOKUP(B126,DB!$D$4:$E$800,2,0),"")</f>
        <v>A 320</v>
      </c>
      <c r="D126" s="223">
        <v>0.7277777777777777</v>
      </c>
      <c r="E126" s="259" t="b">
        <v>1</v>
      </c>
      <c r="F126" s="220">
        <v>0.7576388888888889</v>
      </c>
      <c r="G126" s="260" t="b">
        <v>1</v>
      </c>
      <c r="H126" s="261" t="s">
        <v>1249</v>
      </c>
      <c r="I126" s="262" t="str">
        <f>IF(K126&gt;1,VLOOKUP(K126,DB!$A$4:$B$500,2,0),"")</f>
        <v>WARR</v>
      </c>
      <c r="J126" s="263" t="str">
        <f>IF(L126&gt;1,VLOOKUP(L126,DB!$A$4:$B$500,2,0),"")</f>
        <v>WARR</v>
      </c>
      <c r="K126" s="224" t="s">
        <v>241</v>
      </c>
      <c r="L126" s="221" t="s">
        <v>255</v>
      </c>
      <c r="M126" s="219" t="str">
        <f>IF(B126&gt;1,VLOOKUP(B126,DB!$D$4:$F$800,3,0),"")</f>
        <v>BATIK AIR</v>
      </c>
      <c r="N126" s="222" t="s">
        <v>1501</v>
      </c>
      <c r="O126" s="74" t="str">
        <f t="shared" si="1"/>
        <v/>
      </c>
      <c r="Q126" s="1" t="str">
        <f t="shared" si="2"/>
        <v/>
      </c>
      <c r="R126" s="1" t="str">
        <f t="shared" si="3"/>
        <v/>
      </c>
      <c r="S126" s="1" t="str">
        <f t="shared" si="4"/>
        <v/>
      </c>
      <c r="T126" s="1" t="str">
        <f t="shared" si="5"/>
        <v/>
      </c>
      <c r="U126" s="1" t="str">
        <f t="shared" si="6"/>
        <v/>
      </c>
    </row>
    <row r="127" ht="15.75" customHeight="1">
      <c r="A127" s="81">
        <v>110.0</v>
      </c>
      <c r="B127" s="210" t="s">
        <v>915</v>
      </c>
      <c r="C127" s="210" t="str">
        <f>IF(B127&gt;1,VLOOKUP(B127,DB!$D$4:$E$800,2,0),"")</f>
        <v>GLEX</v>
      </c>
      <c r="D127" s="225">
        <v>0.73125</v>
      </c>
      <c r="E127" s="251" t="b">
        <v>1</v>
      </c>
      <c r="F127" s="211">
        <v>0.7798611111111111</v>
      </c>
      <c r="G127" s="252" t="b">
        <v>1</v>
      </c>
      <c r="H127" s="253" t="s">
        <v>1232</v>
      </c>
      <c r="I127" s="226" t="s">
        <v>1375</v>
      </c>
      <c r="J127" s="212" t="s">
        <v>1502</v>
      </c>
      <c r="K127" s="255"/>
      <c r="L127" s="212"/>
      <c r="M127" s="210" t="s">
        <v>810</v>
      </c>
      <c r="N127" s="213" t="s">
        <v>1484</v>
      </c>
      <c r="O127" s="84" t="str">
        <f t="shared" si="1"/>
        <v/>
      </c>
      <c r="Q127" s="1" t="str">
        <f t="shared" si="2"/>
        <v/>
      </c>
      <c r="R127" s="1" t="str">
        <f t="shared" si="3"/>
        <v/>
      </c>
      <c r="S127" s="1" t="str">
        <f t="shared" si="4"/>
        <v/>
      </c>
      <c r="T127" s="1" t="str">
        <f t="shared" si="5"/>
        <v/>
      </c>
      <c r="U127" s="1" t="str">
        <f t="shared" si="6"/>
        <v/>
      </c>
    </row>
    <row r="128" ht="15.75" customHeight="1">
      <c r="A128" s="71">
        <v>111.0</v>
      </c>
      <c r="B128" s="71" t="s">
        <v>292</v>
      </c>
      <c r="C128" s="71" t="str">
        <f>IF(B128&gt;1,VLOOKUP(B128,DB!$D$4:$E$800,2,0),"")</f>
        <v>A 320</v>
      </c>
      <c r="D128" s="72">
        <v>0.76875</v>
      </c>
      <c r="E128" s="160" t="b">
        <v>1</v>
      </c>
      <c r="F128" s="73">
        <v>0.8111111111111111</v>
      </c>
      <c r="G128" s="94" t="b">
        <v>1</v>
      </c>
      <c r="H128" s="75" t="s">
        <v>1225</v>
      </c>
      <c r="I128" s="76" t="str">
        <f>IF(K128&gt;1,VLOOKUP(K128,DB!$A$4:$B$500,2,0),"")</f>
        <v>WIEE</v>
      </c>
      <c r="J128" s="77" t="str">
        <f>IF(L128&gt;1,VLOOKUP(L128,DB!$A$4:$B$500,2,0),"")</f>
        <v>WIPP</v>
      </c>
      <c r="K128" s="78" t="s">
        <v>213</v>
      </c>
      <c r="L128" s="74" t="s">
        <v>192</v>
      </c>
      <c r="M128" s="71" t="str">
        <f>IF(B128&gt;1,VLOOKUP(B128,DB!$D$4:$F$800,3,0),"")</f>
        <v>BATIK AIR</v>
      </c>
      <c r="N128" s="13"/>
      <c r="O128" s="74" t="str">
        <f t="shared" si="1"/>
        <v/>
      </c>
      <c r="Q128" s="1" t="str">
        <f t="shared" si="2"/>
        <v/>
      </c>
      <c r="R128" s="1" t="str">
        <f t="shared" si="3"/>
        <v/>
      </c>
      <c r="S128" s="1" t="str">
        <f t="shared" si="4"/>
        <v/>
      </c>
      <c r="T128" s="1" t="str">
        <f t="shared" si="5"/>
        <v/>
      </c>
      <c r="U128" s="1" t="str">
        <f t="shared" si="6"/>
        <v/>
      </c>
    </row>
    <row r="129" ht="15.75" customHeight="1">
      <c r="A129" s="81">
        <v>112.0</v>
      </c>
      <c r="B129" s="81" t="s">
        <v>763</v>
      </c>
      <c r="C129" s="81" t="str">
        <f>IF(B129&gt;1,VLOOKUP(B129,DB!$D$4:$E$800,2,0),"")</f>
        <v>ATR 72</v>
      </c>
      <c r="D129" s="82">
        <v>0.7909722222222222</v>
      </c>
      <c r="E129" s="159" t="b">
        <v>1</v>
      </c>
      <c r="F129" s="83"/>
      <c r="G129" s="92" t="b">
        <v>0</v>
      </c>
      <c r="H129" s="85" t="s">
        <v>1246</v>
      </c>
      <c r="I129" s="86" t="str">
        <f>IF(K129&gt;1,VLOOKUP(K129,DB!$A$4:$B$500,2,0),"")</f>
        <v>WIDM</v>
      </c>
      <c r="J129" s="87" t="str">
        <f>IF(L129&gt;1,VLOOKUP(L129,DB!$A$4:$B$500,2,0),"")</f>
        <v/>
      </c>
      <c r="K129" s="88" t="s">
        <v>473</v>
      </c>
      <c r="L129" s="84"/>
      <c r="M129" s="81" t="str">
        <f>IF(B129&gt;1,VLOOKUP(B129,DB!$D$4:$F$800,3,0),"")</f>
        <v>PELITA</v>
      </c>
      <c r="N129" s="96"/>
      <c r="O129" s="84" t="str">
        <f t="shared" si="1"/>
        <v>RON</v>
      </c>
      <c r="Q129" s="1" t="str">
        <f t="shared" si="2"/>
        <v>A2</v>
      </c>
      <c r="R129" s="1" t="str">
        <f t="shared" si="3"/>
        <v>RON</v>
      </c>
      <c r="S129" s="1" t="str">
        <f t="shared" si="4"/>
        <v>ATR 72</v>
      </c>
      <c r="T129" s="1" t="str">
        <f t="shared" si="5"/>
        <v>PK-PAH</v>
      </c>
      <c r="U129" s="1" t="str">
        <f t="shared" si="6"/>
        <v>PELITA</v>
      </c>
    </row>
    <row r="130" ht="15.75" customHeight="1">
      <c r="A130" s="71">
        <v>113.0</v>
      </c>
      <c r="B130" s="71" t="s">
        <v>66</v>
      </c>
      <c r="C130" s="71" t="str">
        <f>IF(B130&gt;1,VLOOKUP(B130,DB!$D$4:$E$800,2,0),"")</f>
        <v>A 320</v>
      </c>
      <c r="D130" s="72">
        <v>0.8</v>
      </c>
      <c r="E130" s="160" t="b">
        <v>1</v>
      </c>
      <c r="F130" s="73"/>
      <c r="G130" s="94" t="b">
        <v>0</v>
      </c>
      <c r="H130" s="75" t="s">
        <v>1247</v>
      </c>
      <c r="I130" s="76" t="str">
        <f>IF(K130&gt;1,VLOOKUP(K130,DB!$A$4:$B$500,2,0),"")</f>
        <v>WIMM</v>
      </c>
      <c r="J130" s="77" t="str">
        <f>IF(L130&gt;1,VLOOKUP(L130,DB!$A$4:$B$500,2,0),"")</f>
        <v/>
      </c>
      <c r="K130" s="78" t="s">
        <v>170</v>
      </c>
      <c r="L130" s="74"/>
      <c r="M130" s="71" t="str">
        <f>IF(B130&gt;1,VLOOKUP(B130,DB!$D$4:$F$800,3,0),"")</f>
        <v>BATIK AIR</v>
      </c>
      <c r="N130" s="79"/>
      <c r="O130" s="74" t="str">
        <f t="shared" si="1"/>
        <v>RON</v>
      </c>
      <c r="Q130" s="1" t="str">
        <f t="shared" si="2"/>
        <v>B1</v>
      </c>
      <c r="R130" s="1" t="str">
        <f t="shared" si="3"/>
        <v>RON</v>
      </c>
      <c r="S130" s="1" t="str">
        <f t="shared" si="4"/>
        <v>A 320</v>
      </c>
      <c r="T130" s="1" t="str">
        <f t="shared" si="5"/>
        <v>PK-BKJ</v>
      </c>
      <c r="U130" s="1" t="str">
        <f t="shared" si="6"/>
        <v>BATIK AIR</v>
      </c>
    </row>
    <row r="131" ht="15.75" customHeight="1">
      <c r="A131" s="81">
        <v>114.0</v>
      </c>
      <c r="B131" s="81" t="s">
        <v>743</v>
      </c>
      <c r="C131" s="81" t="str">
        <f>IF(B131&gt;1,VLOOKUP(B131,DB!$D$4:$E$800,2,0),"")</f>
        <v>B 733</v>
      </c>
      <c r="D131" s="82">
        <v>0.8069444444444445</v>
      </c>
      <c r="E131" s="159" t="b">
        <v>1</v>
      </c>
      <c r="F131" s="83">
        <v>0.9201388888888888</v>
      </c>
      <c r="G131" s="92" t="b">
        <v>1</v>
      </c>
      <c r="H131" s="85" t="s">
        <v>1254</v>
      </c>
      <c r="I131" s="103" t="s">
        <v>358</v>
      </c>
      <c r="J131" s="84" t="s">
        <v>22</v>
      </c>
      <c r="K131" s="88"/>
      <c r="L131" s="84"/>
      <c r="M131" s="81" t="str">
        <f>IF(B131&gt;1,VLOOKUP(B131,DB!$D$4:$F$800,3,0),"")</f>
        <v>JAYAWIJAYA</v>
      </c>
      <c r="N131" s="96"/>
      <c r="O131" s="84" t="str">
        <f t="shared" si="1"/>
        <v/>
      </c>
      <c r="Q131" s="1" t="str">
        <f t="shared" si="2"/>
        <v/>
      </c>
      <c r="R131" s="1" t="str">
        <f t="shared" si="3"/>
        <v/>
      </c>
      <c r="S131" s="1" t="str">
        <f t="shared" si="4"/>
        <v/>
      </c>
      <c r="T131" s="1" t="str">
        <f t="shared" si="5"/>
        <v/>
      </c>
      <c r="U131" s="1" t="str">
        <f t="shared" si="6"/>
        <v/>
      </c>
    </row>
    <row r="132" ht="15.75" customHeight="1">
      <c r="A132" s="71">
        <v>115.0</v>
      </c>
      <c r="B132" s="71" t="s">
        <v>915</v>
      </c>
      <c r="C132" s="71" t="str">
        <f>IF(B132&gt;1,VLOOKUP(B132,DB!$D$4:$E$800,2,0),"")</f>
        <v>GLEX</v>
      </c>
      <c r="D132" s="72">
        <v>0.7833333333333333</v>
      </c>
      <c r="E132" s="160" t="b">
        <v>1</v>
      </c>
      <c r="F132" s="73"/>
      <c r="G132" s="94" t="b">
        <v>0</v>
      </c>
      <c r="H132" s="75" t="s">
        <v>1502</v>
      </c>
      <c r="I132" s="112" t="s">
        <v>1232</v>
      </c>
      <c r="J132" s="77" t="str">
        <f>IF(L132&gt;1,VLOOKUP(L132,DB!$A$4:$B$500,2,0),"")</f>
        <v/>
      </c>
      <c r="K132" s="78"/>
      <c r="L132" s="74"/>
      <c r="M132" s="71" t="s">
        <v>810</v>
      </c>
      <c r="N132" s="13"/>
      <c r="O132" s="74" t="str">
        <f t="shared" si="1"/>
        <v>RON</v>
      </c>
      <c r="Q132" s="1" t="str">
        <f t="shared" si="2"/>
        <v>RE08</v>
      </c>
      <c r="R132" s="1" t="str">
        <f t="shared" si="3"/>
        <v>RON</v>
      </c>
      <c r="S132" s="1" t="str">
        <f t="shared" si="4"/>
        <v>GLEX</v>
      </c>
      <c r="T132" s="1" t="str">
        <f t="shared" si="5"/>
        <v>N-11UB</v>
      </c>
      <c r="U132" s="1" t="str">
        <f t="shared" si="6"/>
        <v>PTN</v>
      </c>
    </row>
    <row r="133" ht="15.75" customHeight="1">
      <c r="A133" s="81">
        <v>116.0</v>
      </c>
      <c r="B133" s="81" t="s">
        <v>313</v>
      </c>
      <c r="C133" s="81" t="str">
        <f>IF(B133&gt;1,VLOOKUP(B133,DB!$D$4:$E$800,2,0),"")</f>
        <v>A 320</v>
      </c>
      <c r="D133" s="82">
        <v>0.8194444444444444</v>
      </c>
      <c r="E133" s="159" t="b">
        <v>1</v>
      </c>
      <c r="F133" s="83"/>
      <c r="G133" s="92" t="b">
        <v>0</v>
      </c>
      <c r="H133" s="85" t="s">
        <v>1255</v>
      </c>
      <c r="I133" s="86" t="str">
        <f>IF(K133&gt;1,VLOOKUP(K133,DB!$A$4:$B$500,2,0),"")</f>
        <v>WAHI</v>
      </c>
      <c r="J133" s="87" t="str">
        <f>IF(L133&gt;1,VLOOKUP(L133,DB!$A$4:$B$500,2,0),"")</f>
        <v/>
      </c>
      <c r="K133" s="88" t="s">
        <v>261</v>
      </c>
      <c r="L133" s="84"/>
      <c r="M133" s="81" t="str">
        <f>IF(B133&gt;1,VLOOKUP(B133,DB!$D$4:$F$800,3,0),"")</f>
        <v>BATIK AIR</v>
      </c>
      <c r="N133" s="96"/>
      <c r="O133" s="84" t="str">
        <f t="shared" si="1"/>
        <v>RON</v>
      </c>
      <c r="Q133" s="1" t="str">
        <f t="shared" si="2"/>
        <v>B8</v>
      </c>
      <c r="R133" s="1" t="str">
        <f t="shared" si="3"/>
        <v>RON</v>
      </c>
      <c r="S133" s="1" t="str">
        <f t="shared" si="4"/>
        <v>A 320</v>
      </c>
      <c r="T133" s="1" t="str">
        <f t="shared" si="5"/>
        <v>PK-LUU</v>
      </c>
      <c r="U133" s="1" t="str">
        <f t="shared" si="6"/>
        <v>BATIK AIR</v>
      </c>
    </row>
    <row r="134" ht="15.75" customHeight="1">
      <c r="A134" s="90">
        <v>117.0</v>
      </c>
      <c r="B134" s="90" t="s">
        <v>947</v>
      </c>
      <c r="C134" s="71" t="str">
        <f>IF(B134&gt;1,VLOOKUP(B134,DB!$D$4:$E$800,2,0),"")</f>
        <v>EMB 135</v>
      </c>
      <c r="D134" s="117">
        <v>0.8576388888888888</v>
      </c>
      <c r="E134" s="215" t="b">
        <v>1</v>
      </c>
      <c r="F134" s="119">
        <v>0.8784722222222222</v>
      </c>
      <c r="G134" s="120" t="b">
        <v>1</v>
      </c>
      <c r="H134" s="121" t="s">
        <v>1232</v>
      </c>
      <c r="I134" s="112" t="s">
        <v>82</v>
      </c>
      <c r="J134" s="74" t="s">
        <v>1245</v>
      </c>
      <c r="K134" s="122"/>
      <c r="L134" s="123"/>
      <c r="M134" s="71" t="s">
        <v>1214</v>
      </c>
      <c r="N134" s="124"/>
      <c r="O134" s="123" t="str">
        <f t="shared" si="1"/>
        <v/>
      </c>
      <c r="Q134" s="1" t="str">
        <f t="shared" si="2"/>
        <v/>
      </c>
      <c r="R134" s="1" t="str">
        <f t="shared" si="3"/>
        <v/>
      </c>
      <c r="S134" s="1" t="str">
        <f t="shared" si="4"/>
        <v/>
      </c>
      <c r="T134" s="1" t="str">
        <f t="shared" si="5"/>
        <v/>
      </c>
      <c r="U134" s="1" t="str">
        <f t="shared" si="6"/>
        <v/>
      </c>
    </row>
    <row r="135" ht="15.75" customHeight="1">
      <c r="A135" s="81">
        <v>118.0</v>
      </c>
      <c r="B135" s="81" t="s">
        <v>182</v>
      </c>
      <c r="C135" s="81" t="str">
        <f>IF(B135&gt;1,VLOOKUP(B135,DB!$D$4:$E$800,2,0),"")</f>
        <v>A 320</v>
      </c>
      <c r="D135" s="82">
        <v>0.8625</v>
      </c>
      <c r="E135" s="159" t="b">
        <v>1</v>
      </c>
      <c r="F135" s="83"/>
      <c r="G135" s="92" t="b">
        <v>0</v>
      </c>
      <c r="H135" s="85" t="s">
        <v>1227</v>
      </c>
      <c r="I135" s="86" t="str">
        <f>IF(K135&gt;1,VLOOKUP(K135,DB!$A$4:$B$500,2,0),"")</f>
        <v>WADD</v>
      </c>
      <c r="J135" s="87" t="str">
        <f>IF(L135&gt;1,VLOOKUP(L135,DB!$A$4:$B$500,2,0),"")</f>
        <v/>
      </c>
      <c r="K135" s="88" t="s">
        <v>225</v>
      </c>
      <c r="L135" s="84"/>
      <c r="M135" s="81" t="str">
        <f>IF(B135&gt;1,VLOOKUP(B135,DB!$D$4:$F$800,3,0),"")</f>
        <v>BATIK AIR</v>
      </c>
      <c r="N135" s="96"/>
      <c r="O135" s="84" t="str">
        <f t="shared" si="1"/>
        <v>RON</v>
      </c>
      <c r="Q135" s="1" t="str">
        <f t="shared" si="2"/>
        <v>B9</v>
      </c>
      <c r="R135" s="1" t="str">
        <f t="shared" si="3"/>
        <v>RON</v>
      </c>
      <c r="S135" s="1" t="str">
        <f t="shared" si="4"/>
        <v>A 320</v>
      </c>
      <c r="T135" s="1" t="str">
        <f t="shared" si="5"/>
        <v>PK-LAJ</v>
      </c>
      <c r="U135" s="1" t="str">
        <f t="shared" si="6"/>
        <v>BATIK AIR</v>
      </c>
    </row>
    <row r="136" ht="15.75" customHeight="1">
      <c r="A136" s="90">
        <v>119.0</v>
      </c>
      <c r="B136" s="90" t="s">
        <v>281</v>
      </c>
      <c r="C136" s="71" t="str">
        <f>IF(B136&gt;1,VLOOKUP(B136,DB!$D$4:$E$800,2,0),"")</f>
        <v>A 320</v>
      </c>
      <c r="D136" s="117">
        <v>0.8645833333333334</v>
      </c>
      <c r="E136" s="215" t="b">
        <v>1</v>
      </c>
      <c r="F136" s="119"/>
      <c r="G136" s="120" t="b">
        <v>0</v>
      </c>
      <c r="H136" s="121" t="s">
        <v>1236</v>
      </c>
      <c r="I136" s="76" t="str">
        <f>IF(K136&gt;1,VLOOKUP(K136,DB!$A$4:$B$500,2,0),"")</f>
        <v>WARR</v>
      </c>
      <c r="J136" s="77" t="str">
        <f>IF(L136&gt;1,VLOOKUP(L136,DB!$A$4:$B$500,2,0),"")</f>
        <v/>
      </c>
      <c r="K136" s="122" t="s">
        <v>231</v>
      </c>
      <c r="L136" s="123"/>
      <c r="M136" s="71" t="str">
        <f>IF(B136&gt;1,VLOOKUP(B136,DB!$D$4:$F$800,3,0),"")</f>
        <v>BATIK AIR</v>
      </c>
      <c r="N136" s="124"/>
      <c r="O136" s="123" t="str">
        <f t="shared" si="1"/>
        <v>RON</v>
      </c>
      <c r="Q136" s="1" t="str">
        <f t="shared" si="2"/>
        <v>B7</v>
      </c>
      <c r="R136" s="1" t="str">
        <f t="shared" si="3"/>
        <v>RON</v>
      </c>
      <c r="S136" s="1" t="str">
        <f t="shared" si="4"/>
        <v>A 320</v>
      </c>
      <c r="T136" s="1" t="str">
        <f t="shared" si="5"/>
        <v>PK-LUF</v>
      </c>
      <c r="U136" s="1" t="str">
        <f t="shared" si="6"/>
        <v>BATIK AIR</v>
      </c>
    </row>
    <row r="137" ht="15.75" customHeight="1">
      <c r="A137" s="81">
        <v>120.0</v>
      </c>
      <c r="B137" s="81" t="s">
        <v>305</v>
      </c>
      <c r="C137" s="81" t="str">
        <f>IF(B137&gt;1,VLOOKUP(B137,DB!$D$4:$E$800,2,0),"")</f>
        <v>A 320</v>
      </c>
      <c r="D137" s="82">
        <v>0.8888888888888888</v>
      </c>
      <c r="E137" s="105" t="b">
        <v>0</v>
      </c>
      <c r="F137" s="83"/>
      <c r="G137" s="92" t="b">
        <v>0</v>
      </c>
      <c r="H137" s="85" t="s">
        <v>1253</v>
      </c>
      <c r="I137" s="86" t="str">
        <f>IF(K137&gt;1,VLOOKUP(K137,DB!$A$4:$B$500,2,0),"")</f>
        <v>WARR</v>
      </c>
      <c r="J137" s="87" t="str">
        <f>IF(L137&gt;1,VLOOKUP(L137,DB!$A$4:$B$500,2,0),"")</f>
        <v/>
      </c>
      <c r="K137" s="88" t="s">
        <v>253</v>
      </c>
      <c r="L137" s="84"/>
      <c r="M137" s="81" t="str">
        <f>IF(B137&gt;1,VLOOKUP(B137,DB!$D$4:$F$800,3,0),"")</f>
        <v>BATIK AIR</v>
      </c>
      <c r="N137" s="96"/>
      <c r="O137" s="84" t="str">
        <f t="shared" si="1"/>
        <v>RON</v>
      </c>
      <c r="Q137" s="1" t="str">
        <f t="shared" si="2"/>
        <v>B10</v>
      </c>
      <c r="R137" s="1" t="str">
        <f t="shared" si="3"/>
        <v>RON</v>
      </c>
      <c r="S137" s="1" t="str">
        <f t="shared" si="4"/>
        <v>A 320</v>
      </c>
      <c r="T137" s="1" t="str">
        <f t="shared" si="5"/>
        <v>PK-LUQ</v>
      </c>
      <c r="U137" s="1" t="str">
        <f t="shared" si="6"/>
        <v>BATIK AIR</v>
      </c>
    </row>
    <row r="138" ht="15.75" customHeight="1">
      <c r="A138" s="90">
        <v>121.0</v>
      </c>
      <c r="B138" s="90" t="s">
        <v>892</v>
      </c>
      <c r="C138" s="71" t="str">
        <f>IF(B138&gt;1,VLOOKUP(B138,DB!$D$4:$E$800,2,0),"")</f>
        <v>B 733</v>
      </c>
      <c r="D138" s="117">
        <v>0.8736111111111111</v>
      </c>
      <c r="E138" s="215" t="b">
        <v>1</v>
      </c>
      <c r="F138" s="119">
        <v>0.9152777777777777</v>
      </c>
      <c r="G138" s="120" t="b">
        <v>1</v>
      </c>
      <c r="H138" s="121" t="s">
        <v>1251</v>
      </c>
      <c r="I138" s="76" t="str">
        <f>IF(K138&gt;1,VLOOKUP(K138,DB!$A$4:$B$500,2,0),"")</f>
        <v>WIOO</v>
      </c>
      <c r="J138" s="77" t="str">
        <f>IF(L138&gt;1,VLOOKUP(L138,DB!$A$4:$B$500,2,0),"")</f>
        <v>WAAA</v>
      </c>
      <c r="K138" s="122" t="s">
        <v>432</v>
      </c>
      <c r="L138" s="123" t="s">
        <v>376</v>
      </c>
      <c r="M138" s="71" t="str">
        <f>IF(B138&gt;1,VLOOKUP(B138,DB!$D$4:$F$800,3,0),"")</f>
        <v>TRIGANA</v>
      </c>
      <c r="N138" s="124"/>
      <c r="O138" s="123" t="str">
        <f t="shared" si="1"/>
        <v/>
      </c>
      <c r="Q138" s="1" t="str">
        <f t="shared" si="2"/>
        <v/>
      </c>
      <c r="R138" s="1" t="str">
        <f t="shared" si="3"/>
        <v/>
      </c>
      <c r="S138" s="1" t="str">
        <f t="shared" si="4"/>
        <v/>
      </c>
      <c r="T138" s="1" t="str">
        <f t="shared" si="5"/>
        <v/>
      </c>
      <c r="U138" s="1" t="str">
        <f t="shared" si="6"/>
        <v/>
      </c>
    </row>
    <row r="139" ht="15.75" customHeight="1">
      <c r="A139" s="81">
        <v>122.0</v>
      </c>
      <c r="B139" s="81" t="s">
        <v>431</v>
      </c>
      <c r="C139" s="81" t="str">
        <f>IF(B139&gt;1,VLOOKUP(B139,DB!$D$4:$E$800,2,0),"")</f>
        <v>A 320</v>
      </c>
      <c r="D139" s="82">
        <v>0.8923611111111112</v>
      </c>
      <c r="E139" s="159" t="b">
        <v>1</v>
      </c>
      <c r="F139" s="83"/>
      <c r="G139" s="92" t="b">
        <v>0</v>
      </c>
      <c r="H139" s="85" t="s">
        <v>1225</v>
      </c>
      <c r="I139" s="86" t="str">
        <f>IF(K139&gt;1,VLOOKUP(K139,DB!$A$4:$B$500,2,0),"")</f>
        <v>WARR</v>
      </c>
      <c r="J139" s="87" t="str">
        <f>IF(L139&gt;1,VLOOKUP(L139,DB!$A$4:$B$500,2,0),"")</f>
        <v/>
      </c>
      <c r="K139" s="88" t="s">
        <v>565</v>
      </c>
      <c r="L139" s="84"/>
      <c r="M139" s="81" t="str">
        <f>IF(B139&gt;1,VLOOKUP(B139,DB!$D$4:$F$800,3,0),"")</f>
        <v>CITILINK</v>
      </c>
      <c r="N139" s="96"/>
      <c r="O139" s="84" t="str">
        <f t="shared" si="1"/>
        <v>RON</v>
      </c>
      <c r="Q139" s="1" t="str">
        <f t="shared" si="2"/>
        <v>A3</v>
      </c>
      <c r="R139" s="1" t="str">
        <f t="shared" si="3"/>
        <v>RON</v>
      </c>
      <c r="S139" s="1" t="str">
        <f t="shared" si="4"/>
        <v>A 320</v>
      </c>
      <c r="T139" s="1" t="str">
        <f t="shared" si="5"/>
        <v>PK-GQP</v>
      </c>
      <c r="U139" s="1" t="str">
        <f t="shared" si="6"/>
        <v>CITILINK</v>
      </c>
    </row>
    <row r="140" ht="15.75" customHeight="1">
      <c r="A140" s="90">
        <v>123.0</v>
      </c>
      <c r="B140" s="90" t="s">
        <v>947</v>
      </c>
      <c r="C140" s="71" t="str">
        <f>IF(B140&gt;1,VLOOKUP(B140,DB!$D$4:$E$800,2,0),"")</f>
        <v>EMB 135</v>
      </c>
      <c r="D140" s="117">
        <v>0.8819444444444444</v>
      </c>
      <c r="E140" s="215" t="b">
        <v>1</v>
      </c>
      <c r="F140" s="119"/>
      <c r="G140" s="120" t="b">
        <v>0</v>
      </c>
      <c r="H140" s="121" t="s">
        <v>1245</v>
      </c>
      <c r="I140" s="112" t="s">
        <v>1232</v>
      </c>
      <c r="J140" s="77" t="str">
        <f>IF(L140&gt;1,VLOOKUP(L140,DB!$A$4:$B$500,2,0),"")</f>
        <v/>
      </c>
      <c r="K140" s="122"/>
      <c r="L140" s="123"/>
      <c r="M140" s="71" t="s">
        <v>1214</v>
      </c>
      <c r="N140" s="124"/>
      <c r="O140" s="123" t="str">
        <f t="shared" si="1"/>
        <v>RON</v>
      </c>
      <c r="Q140" s="1" t="str">
        <f t="shared" si="2"/>
        <v>RE05</v>
      </c>
      <c r="R140" s="1" t="str">
        <f t="shared" si="3"/>
        <v>RON</v>
      </c>
      <c r="S140" s="1" t="str">
        <f t="shared" si="4"/>
        <v>EMB 135</v>
      </c>
      <c r="T140" s="1" t="str">
        <f t="shared" si="5"/>
        <v>PK-RSS</v>
      </c>
      <c r="U140" s="1" t="str">
        <f t="shared" si="6"/>
        <v>KARISMA</v>
      </c>
    </row>
    <row r="141" ht="15.75" customHeight="1">
      <c r="A141" s="81">
        <v>124.0</v>
      </c>
      <c r="B141" s="81"/>
      <c r="C141" s="81" t="str">
        <f>IF(B141&gt;1,VLOOKUP(B141,DB!$D$4:$E$800,2,0),"")</f>
        <v/>
      </c>
      <c r="D141" s="82"/>
      <c r="E141" s="105" t="b">
        <v>0</v>
      </c>
      <c r="F141" s="83"/>
      <c r="G141" s="92" t="b">
        <v>0</v>
      </c>
      <c r="H141" s="85"/>
      <c r="I141" s="86" t="str">
        <f>IF(K141&gt;1,VLOOKUP(K141,DB!$A$4:$B$500,2,0),"")</f>
        <v/>
      </c>
      <c r="J141" s="87" t="str">
        <f>IF(L141&gt;1,VLOOKUP(L141,DB!$A$4:$B$500,2,0),"")</f>
        <v/>
      </c>
      <c r="K141" s="88"/>
      <c r="L141" s="84"/>
      <c r="M141" s="81" t="str">
        <f>IF(B141&gt;1,VLOOKUP(B141,DB!$D$4:$F$800,3,0),"")</f>
        <v/>
      </c>
      <c r="N141" s="96"/>
      <c r="O141" s="84" t="str">
        <f t="shared" si="1"/>
        <v>RON</v>
      </c>
      <c r="Q141" s="1" t="str">
        <f t="shared" si="2"/>
        <v/>
      </c>
      <c r="R141" s="1" t="str">
        <f t="shared" si="3"/>
        <v>RON</v>
      </c>
      <c r="S141" s="1" t="str">
        <f t="shared" si="4"/>
        <v/>
      </c>
      <c r="T141" s="1" t="str">
        <f t="shared" si="5"/>
        <v/>
      </c>
      <c r="U141" s="1" t="str">
        <f t="shared" si="6"/>
        <v/>
      </c>
    </row>
    <row r="142" ht="15.75" customHeight="1">
      <c r="A142" s="90">
        <v>125.0</v>
      </c>
      <c r="B142" s="90"/>
      <c r="C142" s="71" t="str">
        <f>IF(B142&gt;1,VLOOKUP(B142,DB!$D$4:$E$800,2,0),"")</f>
        <v/>
      </c>
      <c r="D142" s="117"/>
      <c r="E142" s="118" t="b">
        <v>0</v>
      </c>
      <c r="F142" s="119"/>
      <c r="G142" s="120" t="b">
        <v>0</v>
      </c>
      <c r="H142" s="121"/>
      <c r="I142" s="76" t="str">
        <f>IF(K142&gt;1,VLOOKUP(K142,DB!$A$4:$B$500,2,0),"")</f>
        <v/>
      </c>
      <c r="J142" s="77" t="str">
        <f>IF(L142&gt;1,VLOOKUP(L142,DB!$A$4:$B$500,2,0),"")</f>
        <v/>
      </c>
      <c r="K142" s="122"/>
      <c r="L142" s="123"/>
      <c r="M142" s="71" t="str">
        <f>IF(B142&gt;1,VLOOKUP(B142,DB!$D$4:$F$800,3,0),"")</f>
        <v/>
      </c>
      <c r="N142" s="124"/>
      <c r="O142" s="123" t="str">
        <f t="shared" si="1"/>
        <v>RON</v>
      </c>
      <c r="Q142" s="1" t="str">
        <f t="shared" si="2"/>
        <v/>
      </c>
      <c r="R142" s="1" t="str">
        <f t="shared" si="3"/>
        <v>RON</v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81">
        <v>126.0</v>
      </c>
      <c r="B143" s="81"/>
      <c r="C143" s="81" t="str">
        <f>IF(B143&gt;1,VLOOKUP(B143,DB!$D$4:$E$800,2,0),"")</f>
        <v/>
      </c>
      <c r="D143" s="82"/>
      <c r="E143" s="105" t="b">
        <v>0</v>
      </c>
      <c r="F143" s="83"/>
      <c r="G143" s="92" t="b">
        <v>0</v>
      </c>
      <c r="H143" s="85"/>
      <c r="I143" s="86" t="str">
        <f>IF(K143&gt;1,VLOOKUP(K143,DB!$A$4:$B$500,2,0),"")</f>
        <v/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/>
      </c>
      <c r="N143" s="96"/>
      <c r="O143" s="84" t="str">
        <f t="shared" si="1"/>
        <v>RON</v>
      </c>
      <c r="Q143" s="1" t="str">
        <f t="shared" si="2"/>
        <v/>
      </c>
      <c r="R143" s="1" t="str">
        <f t="shared" si="3"/>
        <v>RON</v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90">
        <v>127.0</v>
      </c>
      <c r="B144" s="90"/>
      <c r="C144" s="71" t="str">
        <f>IF(B144&gt;1,VLOOKUP(B144,DB!$D$4:$E$800,2,0),"")</f>
        <v/>
      </c>
      <c r="D144" s="117"/>
      <c r="E144" s="118" t="b">
        <v>0</v>
      </c>
      <c r="F144" s="119"/>
      <c r="G144" s="120" t="b">
        <v>0</v>
      </c>
      <c r="H144" s="121"/>
      <c r="I144" s="76" t="str">
        <f>IF(K144&gt;1,VLOOKUP(K144,DB!$A$4:$B$500,2,0),"")</f>
        <v/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/>
      </c>
      <c r="N144" s="124"/>
      <c r="O144" s="123" t="str">
        <f t="shared" si="1"/>
        <v>RON</v>
      </c>
      <c r="Q144" s="1" t="str">
        <f t="shared" si="2"/>
        <v/>
      </c>
      <c r="R144" s="1" t="str">
        <f t="shared" si="3"/>
        <v>RON</v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81">
        <v>128.0</v>
      </c>
      <c r="B145" s="81"/>
      <c r="C145" s="81" t="str">
        <f>IF(B145&gt;1,VLOOKUP(B145,DB!$D$4:$E$800,2,0),"")</f>
        <v/>
      </c>
      <c r="D145" s="82"/>
      <c r="E145" s="105" t="b">
        <v>0</v>
      </c>
      <c r="F145" s="83"/>
      <c r="G145" s="92" t="b">
        <v>0</v>
      </c>
      <c r="H145" s="85"/>
      <c r="I145" s="86" t="str">
        <f>IF(K145&gt;1,VLOOKUP(K145,DB!$A$4:$B$500,2,0),"")</f>
        <v/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/>
      </c>
      <c r="N145" s="96"/>
      <c r="O145" s="84" t="str">
        <f t="shared" si="1"/>
        <v>RON</v>
      </c>
      <c r="Q145" s="1" t="str">
        <f t="shared" si="2"/>
        <v/>
      </c>
      <c r="R145" s="1" t="str">
        <f t="shared" si="3"/>
        <v>RON</v>
      </c>
      <c r="S145" s="1" t="str">
        <f t="shared" si="4"/>
        <v/>
      </c>
      <c r="T145" s="1" t="str">
        <f t="shared" si="5"/>
        <v/>
      </c>
      <c r="U145" s="1" t="str">
        <f t="shared" si="6"/>
        <v/>
      </c>
    </row>
    <row r="146" ht="15.75" customHeight="1">
      <c r="A146" s="90">
        <v>129.0</v>
      </c>
      <c r="B146" s="90"/>
      <c r="C146" s="71" t="str">
        <f>IF(B146&gt;1,VLOOKUP(B146,DB!$D$4:$E$800,2,0),"")</f>
        <v/>
      </c>
      <c r="D146" s="117"/>
      <c r="E146" s="118" t="b">
        <v>0</v>
      </c>
      <c r="F146" s="119"/>
      <c r="G146" s="120" t="b">
        <v>0</v>
      </c>
      <c r="H146" s="121"/>
      <c r="I146" s="76" t="str">
        <f>IF(K146&gt;1,VLOOKUP(K146,DB!$A$4:$B$500,2,0),"")</f>
        <v/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/>
      </c>
      <c r="N146" s="124"/>
      <c r="O146" s="123" t="str">
        <f t="shared" si="1"/>
        <v>RON</v>
      </c>
      <c r="Q146" s="1" t="str">
        <f t="shared" si="2"/>
        <v/>
      </c>
      <c r="R146" s="1" t="str">
        <f t="shared" si="3"/>
        <v>RON</v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81">
        <v>130.0</v>
      </c>
      <c r="B147" s="81"/>
      <c r="C147" s="81" t="str">
        <f>IF(B147&gt;1,VLOOKUP(B147,DB!$D$4:$E$800,2,0),"")</f>
        <v/>
      </c>
      <c r="D147" s="82"/>
      <c r="E147" s="105" t="b">
        <v>0</v>
      </c>
      <c r="F147" s="83"/>
      <c r="G147" s="92" t="b">
        <v>0</v>
      </c>
      <c r="H147" s="85"/>
      <c r="I147" s="86" t="str">
        <f>IF(K147&gt;1,VLOOKUP(K147,DB!$A$4:$B$500,2,0),"")</f>
        <v/>
      </c>
      <c r="J147" s="87" t="str">
        <f>IF(L147&gt;1,VLOOKUP(L147,DB!$A$4:$B$500,2,0),"")</f>
        <v/>
      </c>
      <c r="K147" s="88"/>
      <c r="L147" s="84"/>
      <c r="M147" s="81" t="str">
        <f>IF(B147&gt;1,VLOOKUP(B147,DB!$D$4:$F$800,3,0),"")</f>
        <v/>
      </c>
      <c r="N147" s="96"/>
      <c r="O147" s="84" t="str">
        <f t="shared" si="1"/>
        <v>RON</v>
      </c>
      <c r="Q147" s="1" t="str">
        <f t="shared" si="2"/>
        <v/>
      </c>
      <c r="R147" s="1" t="str">
        <f t="shared" si="3"/>
        <v>RON</v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90">
        <v>131.0</v>
      </c>
      <c r="B148" s="90"/>
      <c r="C148" s="71" t="str">
        <f>IF(B148&gt;1,VLOOKUP(B148,DB!$D$4:$E$800,2,0),"")</f>
        <v/>
      </c>
      <c r="D148" s="117"/>
      <c r="E148" s="118" t="b">
        <v>0</v>
      </c>
      <c r="F148" s="119"/>
      <c r="G148" s="120" t="b">
        <v>0</v>
      </c>
      <c r="H148" s="121"/>
      <c r="I148" s="76" t="str">
        <f>IF(K148&gt;1,VLOOKUP(K148,DB!$A$4:$B$500,2,0),"")</f>
        <v/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/>
      </c>
      <c r="N148" s="124"/>
      <c r="O148" s="123" t="str">
        <f t="shared" si="1"/>
        <v>RON</v>
      </c>
      <c r="Q148" s="1" t="str">
        <f t="shared" si="2"/>
        <v/>
      </c>
      <c r="R148" s="1" t="str">
        <f t="shared" si="3"/>
        <v>RON</v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2"/>
      <c r="E149" s="105" t="b">
        <v>0</v>
      </c>
      <c r="F149" s="83"/>
      <c r="G149" s="92" t="b">
        <v>0</v>
      </c>
      <c r="H149" s="85"/>
      <c r="I149" s="86" t="str">
        <f>IF(K149&gt;1,VLOOKUP(K149,DB!$A$4:$B$500,2,0),"")</f>
        <v/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/>
      </c>
      <c r="N149" s="96"/>
      <c r="O149" s="84" t="str">
        <f t="shared" si="1"/>
        <v>RON</v>
      </c>
      <c r="Q149" s="1" t="str">
        <f t="shared" si="2"/>
        <v/>
      </c>
      <c r="R149" s="1" t="str">
        <f t="shared" si="3"/>
        <v>RON</v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117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1"/>
        <v>RON</v>
      </c>
      <c r="Q150" s="1" t="str">
        <f t="shared" si="2"/>
        <v/>
      </c>
      <c r="R150" s="1" t="str">
        <f t="shared" si="3"/>
        <v>RON</v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1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1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1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1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1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1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1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1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1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1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1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1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1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1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1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1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1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45856.0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1181</v>
      </c>
      <c r="D10" s="27"/>
      <c r="E10" s="26" t="s">
        <v>1267</v>
      </c>
      <c r="F10" s="28"/>
      <c r="G10" s="28"/>
      <c r="H10" s="27"/>
    </row>
    <row r="11" ht="15.75" customHeight="1">
      <c r="A11" s="25"/>
      <c r="B11" s="21"/>
      <c r="C11" s="29" t="s">
        <v>1183</v>
      </c>
      <c r="D11" s="30"/>
      <c r="E11" s="26" t="s">
        <v>1268</v>
      </c>
      <c r="F11" s="28"/>
      <c r="G11" s="28"/>
      <c r="H11" s="27"/>
    </row>
    <row r="12" ht="15.75" customHeight="1">
      <c r="A12" s="25"/>
      <c r="B12" s="21"/>
      <c r="C12" s="29" t="s">
        <v>1185</v>
      </c>
      <c r="D12" s="30"/>
      <c r="E12" s="29" t="s">
        <v>1269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8"/>
      <c r="D17" s="60"/>
      <c r="E17" s="61"/>
      <c r="F17" s="62"/>
      <c r="G17" s="63"/>
      <c r="H17" s="58"/>
      <c r="I17" s="66"/>
      <c r="J17" s="67"/>
      <c r="K17" s="66"/>
      <c r="L17" s="67"/>
      <c r="M17" s="139"/>
      <c r="N17" s="69"/>
      <c r="O17" s="14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30" si="1">IF(ISBLANK(F18),"RON","")</f>
        <v>RON</v>
      </c>
      <c r="Q18" s="1" t="str">
        <f t="shared" ref="Q18:Q30" si="2">IF(R18="RON",H18,"")</f>
        <v>NSA01</v>
      </c>
      <c r="R18" s="1" t="str">
        <f t="shared" ref="R18:R30" si="3">IF(O18="RON",O18,"")</f>
        <v>RON</v>
      </c>
      <c r="S18" s="1" t="str">
        <f t="shared" ref="S18:S30" si="4">IF(R18="RON",C18,"")</f>
        <v>PA 34</v>
      </c>
      <c r="T18" s="1" t="str">
        <f t="shared" ref="T18:T30" si="5">IF(R18="RON",B18,"")</f>
        <v>PK-VCD</v>
      </c>
      <c r="U18" s="1" t="str">
        <f t="shared" ref="U18:U30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963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1214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T7-FCN</v>
      </c>
      <c r="U27" s="1" t="str">
        <f t="shared" si="6"/>
        <v>KARISMA</v>
      </c>
    </row>
    <row r="28" ht="15.75" customHeight="1">
      <c r="A28" s="71">
        <v>11.0</v>
      </c>
      <c r="B28" s="71" t="s">
        <v>753</v>
      </c>
      <c r="C28" s="71" t="str">
        <f>IF(B28&gt;1,VLOOKUP(B28,DB!$D$4:$E$800,2,0),"")</f>
        <v>CT 680</v>
      </c>
      <c r="D28" s="78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tr">
        <f>IF(B28&gt;1,VLOOKUP(B28,DB!$D$4:$F$800,3,0),"")</f>
        <v>JIP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CT 680</v>
      </c>
      <c r="T28" s="1" t="str">
        <f t="shared" si="5"/>
        <v>N-977JH</v>
      </c>
      <c r="U28" s="1" t="str">
        <f t="shared" si="6"/>
        <v>JIP</v>
      </c>
    </row>
    <row r="29" ht="15.75" customHeight="1">
      <c r="A29" s="81">
        <v>12.0</v>
      </c>
      <c r="B29" s="81" t="s">
        <v>968</v>
      </c>
      <c r="C29" s="81" t="str">
        <f>IF(B29&gt;1,VLOOKUP(B29,DB!$D$4:$E$800,2,0),"")</f>
        <v>HK 850</v>
      </c>
      <c r="D29" s="88" t="s">
        <v>7</v>
      </c>
      <c r="E29" s="83" t="b">
        <v>0</v>
      </c>
      <c r="F29" s="83">
        <v>0.3416666666666667</v>
      </c>
      <c r="G29" s="84" t="b">
        <v>1</v>
      </c>
      <c r="H29" s="85" t="s">
        <v>1213</v>
      </c>
      <c r="I29" s="86" t="str">
        <f>IF(K29&gt;1,VLOOKUP(K29,DB!$A$4:$B$500,2,0),"")</f>
        <v>EX RON</v>
      </c>
      <c r="J29" s="84" t="s">
        <v>1232</v>
      </c>
      <c r="K29" s="88" t="s">
        <v>7</v>
      </c>
      <c r="L29" s="84"/>
      <c r="M29" s="81" t="s">
        <v>1214</v>
      </c>
      <c r="N29" s="89"/>
      <c r="O29" s="84" t="str">
        <f t="shared" si="1"/>
        <v/>
      </c>
      <c r="Q29" s="1" t="str">
        <f t="shared" si="2"/>
        <v/>
      </c>
      <c r="R29" s="1" t="str">
        <f t="shared" si="3"/>
        <v/>
      </c>
      <c r="S29" s="1" t="str">
        <f t="shared" si="4"/>
        <v/>
      </c>
      <c r="T29" s="1" t="str">
        <f t="shared" si="5"/>
        <v/>
      </c>
      <c r="U29" s="1" t="str">
        <f t="shared" si="6"/>
        <v/>
      </c>
    </row>
    <row r="30" ht="15.75" customHeight="1">
      <c r="A30" s="71">
        <v>13.0</v>
      </c>
      <c r="B30" s="71" t="s">
        <v>1123</v>
      </c>
      <c r="C30" s="71" t="str">
        <f>IF(B30&gt;1,VLOOKUP(B30,DB!$D$4:$E$800,2,0),"")</f>
        <v>KING AIR</v>
      </c>
      <c r="D30" s="78" t="s">
        <v>7</v>
      </c>
      <c r="E30" s="73" t="b">
        <v>0</v>
      </c>
      <c r="F30" s="73"/>
      <c r="G30" s="74" t="b">
        <v>0</v>
      </c>
      <c r="H30" s="75" t="s">
        <v>1215</v>
      </c>
      <c r="I30" s="76" t="str">
        <f>IF(K30&gt;1,VLOOKUP(K30,DB!$A$4:$B$500,2,0),"")</f>
        <v/>
      </c>
      <c r="J30" s="77" t="str">
        <f>IF(L30&gt;1,VLOOKUP(L30,DB!$A$4:$B$500,2,0),"")</f>
        <v/>
      </c>
      <c r="K30" s="78"/>
      <c r="L30" s="74"/>
      <c r="M30" s="71" t="s">
        <v>1211</v>
      </c>
      <c r="N30" s="79"/>
      <c r="O30" s="74" t="str">
        <f t="shared" si="1"/>
        <v>RON</v>
      </c>
      <c r="Q30" s="1" t="str">
        <f t="shared" si="2"/>
        <v>NSA13</v>
      </c>
      <c r="R30" s="1" t="str">
        <f t="shared" si="3"/>
        <v>RON</v>
      </c>
      <c r="S30" s="1" t="str">
        <f t="shared" si="4"/>
        <v>KING AIR</v>
      </c>
      <c r="T30" s="1" t="str">
        <f t="shared" si="5"/>
        <v>T7-HNC</v>
      </c>
      <c r="U30" s="1" t="str">
        <f t="shared" si="6"/>
        <v>AFM</v>
      </c>
    </row>
    <row r="31" ht="15.75" customHeight="1">
      <c r="A31" s="81">
        <v>14.0</v>
      </c>
      <c r="B31" s="142" t="s">
        <v>826</v>
      </c>
      <c r="C31" s="81" t="s">
        <v>824</v>
      </c>
      <c r="D31" s="88" t="s">
        <v>7</v>
      </c>
      <c r="E31" s="144" t="b">
        <v>0</v>
      </c>
      <c r="F31" s="83"/>
      <c r="G31" s="146" t="b">
        <v>0</v>
      </c>
      <c r="H31" s="85" t="s">
        <v>1319</v>
      </c>
      <c r="I31" s="86" t="s">
        <v>1503</v>
      </c>
      <c r="J31" s="87" t="s">
        <v>1503</v>
      </c>
      <c r="K31" s="148"/>
      <c r="L31" s="149"/>
      <c r="M31" s="81" t="s">
        <v>1211</v>
      </c>
      <c r="N31" s="150"/>
      <c r="O31" s="149" t="s">
        <v>1504</v>
      </c>
      <c r="Q31" s="1" t="str">
        <f>IF(R31="RON",#REF!,"")</f>
        <v>#REF!</v>
      </c>
      <c r="R31" s="1" t="str">
        <f>IF(#REF!="RON",#REF!,"")</f>
        <v>#REF!</v>
      </c>
      <c r="S31" s="1" t="str">
        <f>IF(R31="RON",#REF!,"")</f>
        <v>#REF!</v>
      </c>
      <c r="T31" s="1" t="str">
        <f>IF(R31="RON",#REF!,"")</f>
        <v>#REF!</v>
      </c>
      <c r="U31" s="1" t="str">
        <f>IF(R31="RON",#REF!,"")</f>
        <v>#REF!</v>
      </c>
    </row>
    <row r="32" ht="15.75" customHeight="1">
      <c r="A32" s="71">
        <v>15.0</v>
      </c>
      <c r="B32" s="71" t="s">
        <v>748</v>
      </c>
      <c r="C32" s="71" t="str">
        <f>IF(B32&gt;1,VLOOKUP(B32,DB!$D$4:$E$800,2,0),"")</f>
        <v>CL 850</v>
      </c>
      <c r="D32" s="78" t="s">
        <v>7</v>
      </c>
      <c r="E32" s="73" t="b">
        <v>0</v>
      </c>
      <c r="F32" s="73">
        <v>0.5847222222222223</v>
      </c>
      <c r="G32" s="74" t="b">
        <v>1</v>
      </c>
      <c r="H32" s="75" t="s">
        <v>1241</v>
      </c>
      <c r="I32" s="76" t="str">
        <f>IF(K32&gt;1,VLOOKUP(K32,DB!$A$4:$B$500,2,0),"")</f>
        <v>EX RON</v>
      </c>
      <c r="J32" s="74" t="s">
        <v>1275</v>
      </c>
      <c r="K32" s="78" t="s">
        <v>7</v>
      </c>
      <c r="L32" s="74"/>
      <c r="M32" s="71" t="str">
        <f>IF(B32&gt;1,VLOOKUP(B32,DB!$D$4:$F$800,3,0),"")</f>
        <v>JETSET</v>
      </c>
      <c r="N32" s="79"/>
      <c r="O32" s="74" t="str">
        <f t="shared" ref="O32:O167" si="7">IF(ISBLANK(F32),"RON","")</f>
        <v/>
      </c>
      <c r="Q32" s="1" t="str">
        <f t="shared" ref="Q32:Q111" si="8">IF(R32="RON",H32,"")</f>
        <v/>
      </c>
      <c r="R32" s="1" t="str">
        <f t="shared" ref="R32:R167" si="9">IF(O32="RON",O32,"")</f>
        <v/>
      </c>
      <c r="S32" s="1" t="str">
        <f t="shared" ref="S32:S167" si="10">IF(R32="RON",C32,"")</f>
        <v/>
      </c>
      <c r="T32" s="1" t="str">
        <f t="shared" ref="T32:T167" si="11">IF(R32="RON",B32,"")</f>
        <v/>
      </c>
      <c r="U32" s="1" t="str">
        <f t="shared" ref="U32:U167" si="12">IF(R32="RON",M32,"")</f>
        <v/>
      </c>
    </row>
    <row r="33" ht="15.75" customHeight="1">
      <c r="A33" s="81">
        <v>16.0</v>
      </c>
      <c r="B33" s="81" t="s">
        <v>977</v>
      </c>
      <c r="C33" s="81" t="str">
        <f>IF(B33&gt;1,VLOOKUP(B33,DB!$D$4:$E$800,2,0),"")</f>
        <v>GLEX</v>
      </c>
      <c r="D33" s="88" t="s">
        <v>7</v>
      </c>
      <c r="E33" s="83" t="b">
        <v>0</v>
      </c>
      <c r="F33" s="83">
        <v>0.4444444444444444</v>
      </c>
      <c r="G33" s="84" t="b">
        <v>1</v>
      </c>
      <c r="H33" s="85" t="s">
        <v>1242</v>
      </c>
      <c r="I33" s="86" t="str">
        <f>IF(K33&gt;1,VLOOKUP(K33,DB!$A$4:$B$500,2,0),"")</f>
        <v>EX RON</v>
      </c>
      <c r="J33" s="84" t="s">
        <v>1264</v>
      </c>
      <c r="K33" s="88" t="s">
        <v>7</v>
      </c>
      <c r="L33" s="84"/>
      <c r="M33" s="81" t="s">
        <v>1211</v>
      </c>
      <c r="N33" s="89"/>
      <c r="O33" s="84" t="str">
        <f t="shared" si="7"/>
        <v/>
      </c>
      <c r="Q33" s="1" t="str">
        <f t="shared" si="8"/>
        <v/>
      </c>
      <c r="R33" s="1" t="str">
        <f t="shared" si="9"/>
        <v/>
      </c>
      <c r="S33" s="1" t="str">
        <f t="shared" si="10"/>
        <v/>
      </c>
      <c r="T33" s="1" t="str">
        <f t="shared" si="11"/>
        <v/>
      </c>
      <c r="U33" s="1" t="str">
        <f t="shared" si="12"/>
        <v/>
      </c>
    </row>
    <row r="34" ht="15.75" customHeight="1">
      <c r="A34" s="71">
        <v>17.0</v>
      </c>
      <c r="B34" s="71" t="s">
        <v>893</v>
      </c>
      <c r="C34" s="71" t="str">
        <f>IF(B34&gt;1,VLOOKUP(B34,DB!$D$4:$E$800,2,0),"")</f>
        <v>G VI</v>
      </c>
      <c r="D34" s="78" t="s">
        <v>7</v>
      </c>
      <c r="E34" s="73" t="b">
        <v>0</v>
      </c>
      <c r="F34" s="73">
        <v>0.46597222222222223</v>
      </c>
      <c r="G34" s="74" t="b">
        <v>1</v>
      </c>
      <c r="H34" s="75" t="s">
        <v>1243</v>
      </c>
      <c r="I34" s="76" t="str">
        <f>IF(K34&gt;1,VLOOKUP(K34,DB!$A$4:$B$500,2,0),"")</f>
        <v>EX RON</v>
      </c>
      <c r="J34" s="74" t="s">
        <v>1240</v>
      </c>
      <c r="K34" s="78" t="s">
        <v>7</v>
      </c>
      <c r="L34" s="74"/>
      <c r="M34" s="71" t="s">
        <v>1211</v>
      </c>
      <c r="N34" s="79"/>
      <c r="O34" s="74" t="str">
        <f t="shared" si="7"/>
        <v/>
      </c>
      <c r="Q34" s="1" t="str">
        <f t="shared" si="8"/>
        <v/>
      </c>
      <c r="R34" s="1" t="str">
        <f t="shared" si="9"/>
        <v/>
      </c>
      <c r="S34" s="1" t="str">
        <f t="shared" si="10"/>
        <v/>
      </c>
      <c r="T34" s="1" t="str">
        <f t="shared" si="11"/>
        <v/>
      </c>
      <c r="U34" s="1" t="str">
        <f t="shared" si="12"/>
        <v/>
      </c>
    </row>
    <row r="35" ht="15.75" customHeight="1">
      <c r="A35" s="81">
        <v>18.0</v>
      </c>
      <c r="B35" s="81" t="s">
        <v>745</v>
      </c>
      <c r="C35" s="81" t="str">
        <f>IF(B35&gt;1,VLOOKUP(B35,DB!$D$4:$E$800,2,0),"")</f>
        <v>G IV</v>
      </c>
      <c r="D35" s="88" t="s">
        <v>7</v>
      </c>
      <c r="E35" s="83" t="b">
        <v>0</v>
      </c>
      <c r="F35" s="83">
        <v>0.5659722222222222</v>
      </c>
      <c r="G35" s="84" t="b">
        <v>1</v>
      </c>
      <c r="H35" s="85" t="s">
        <v>1244</v>
      </c>
      <c r="I35" s="86" t="str">
        <f>IF(K35&gt;1,VLOOKUP(K35,DB!$A$4:$B$500,2,0),"")</f>
        <v>EX RON</v>
      </c>
      <c r="J35" s="84" t="s">
        <v>1263</v>
      </c>
      <c r="K35" s="88" t="s">
        <v>7</v>
      </c>
      <c r="L35" s="84"/>
      <c r="M35" s="81" t="str">
        <f>IF(B35&gt;1,VLOOKUP(B35,DB!$D$4:$F$800,3,0),"")</f>
        <v>JETSET</v>
      </c>
      <c r="N35" s="89"/>
      <c r="O35" s="84" t="str">
        <f t="shared" si="7"/>
        <v/>
      </c>
      <c r="Q35" s="1" t="str">
        <f t="shared" si="8"/>
        <v/>
      </c>
      <c r="R35" s="1" t="str">
        <f t="shared" si="9"/>
        <v/>
      </c>
      <c r="S35" s="1" t="str">
        <f t="shared" si="10"/>
        <v/>
      </c>
      <c r="T35" s="1" t="str">
        <f t="shared" si="11"/>
        <v/>
      </c>
      <c r="U35" s="1" t="str">
        <f t="shared" si="12"/>
        <v/>
      </c>
    </row>
    <row r="36" ht="15.75" customHeight="1">
      <c r="A36" s="71">
        <v>19.0</v>
      </c>
      <c r="B36" s="71" t="s">
        <v>947</v>
      </c>
      <c r="C36" s="71" t="str">
        <f>IF(B36&gt;1,VLOOKUP(B36,DB!$D$4:$E$800,2,0),"")</f>
        <v>EMB 135</v>
      </c>
      <c r="D36" s="78" t="s">
        <v>7</v>
      </c>
      <c r="E36" s="73" t="b">
        <v>0</v>
      </c>
      <c r="F36" s="73">
        <v>0.4125</v>
      </c>
      <c r="G36" s="74" t="b">
        <v>1</v>
      </c>
      <c r="H36" s="75" t="s">
        <v>1245</v>
      </c>
      <c r="I36" s="76" t="str">
        <f>IF(K36&gt;1,VLOOKUP(K36,DB!$A$4:$B$500,2,0),"")</f>
        <v>EX RON</v>
      </c>
      <c r="J36" s="74" t="s">
        <v>1226</v>
      </c>
      <c r="K36" s="78" t="s">
        <v>7</v>
      </c>
      <c r="L36" s="74"/>
      <c r="M36" s="71" t="s">
        <v>1214</v>
      </c>
      <c r="N36" s="79"/>
      <c r="O36" s="74" t="str">
        <f t="shared" si="7"/>
        <v/>
      </c>
      <c r="Q36" s="1" t="str">
        <f t="shared" si="8"/>
        <v/>
      </c>
      <c r="R36" s="1" t="str">
        <f t="shared" si="9"/>
        <v/>
      </c>
      <c r="S36" s="1" t="str">
        <f t="shared" si="10"/>
        <v/>
      </c>
      <c r="T36" s="1" t="str">
        <f t="shared" si="11"/>
        <v/>
      </c>
      <c r="U36" s="1" t="str">
        <f t="shared" si="12"/>
        <v/>
      </c>
    </row>
    <row r="37" ht="15.75" customHeight="1">
      <c r="A37" s="81">
        <v>20.0</v>
      </c>
      <c r="B37" s="81" t="s">
        <v>1134</v>
      </c>
      <c r="C37" s="81" t="str">
        <f>IF(B37&gt;1,VLOOKUP(B37,DB!$D$4:$E$800,2,0),"")</f>
        <v>LJ 55</v>
      </c>
      <c r="D37" s="88" t="s">
        <v>7</v>
      </c>
      <c r="E37" s="83" t="b">
        <v>0</v>
      </c>
      <c r="F37" s="83">
        <v>0.14930555555555555</v>
      </c>
      <c r="G37" s="84" t="b">
        <v>1</v>
      </c>
      <c r="H37" s="85" t="s">
        <v>1461</v>
      </c>
      <c r="I37" s="86" t="str">
        <f>IF(K37&gt;1,VLOOKUP(K37,DB!$A$4:$B$500,2,0),"")</f>
        <v>EX RON</v>
      </c>
      <c r="J37" s="84" t="s">
        <v>1250</v>
      </c>
      <c r="K37" s="88" t="s">
        <v>7</v>
      </c>
      <c r="L37" s="84"/>
      <c r="M37" s="81" t="s">
        <v>1314</v>
      </c>
      <c r="N37" s="89"/>
      <c r="O37" s="84" t="str">
        <f t="shared" si="7"/>
        <v/>
      </c>
      <c r="Q37" s="1" t="str">
        <f t="shared" si="8"/>
        <v/>
      </c>
      <c r="R37" s="1" t="str">
        <f t="shared" si="9"/>
        <v/>
      </c>
      <c r="S37" s="1" t="str">
        <f t="shared" si="10"/>
        <v/>
      </c>
      <c r="T37" s="1" t="str">
        <f t="shared" si="11"/>
        <v/>
      </c>
      <c r="U37" s="1" t="str">
        <f t="shared" si="12"/>
        <v/>
      </c>
    </row>
    <row r="38" ht="15.75" customHeight="1">
      <c r="A38" s="71">
        <v>21.0</v>
      </c>
      <c r="B38" s="71" t="s">
        <v>915</v>
      </c>
      <c r="C38" s="71" t="str">
        <f>IF(B38&gt;1,VLOOKUP(B38,DB!$D$4:$E$800,2,0),"")</f>
        <v>GLEX</v>
      </c>
      <c r="D38" s="78" t="s">
        <v>7</v>
      </c>
      <c r="E38" s="73" t="b">
        <v>0</v>
      </c>
      <c r="F38" s="73">
        <v>0.38958333333333334</v>
      </c>
      <c r="G38" s="74" t="b">
        <v>1</v>
      </c>
      <c r="H38" s="75" t="s">
        <v>1502</v>
      </c>
      <c r="I38" s="76" t="str">
        <f>IF(K38&gt;1,VLOOKUP(K38,DB!$A$4:$B$500,2,0),"")</f>
        <v>EX RON</v>
      </c>
      <c r="J38" s="74" t="s">
        <v>1224</v>
      </c>
      <c r="K38" s="78" t="s">
        <v>7</v>
      </c>
      <c r="L38" s="74"/>
      <c r="M38" s="71" t="s">
        <v>810</v>
      </c>
      <c r="N38" s="79"/>
      <c r="O38" s="74" t="str">
        <f t="shared" si="7"/>
        <v/>
      </c>
      <c r="Q38" s="1" t="str">
        <f t="shared" si="8"/>
        <v/>
      </c>
      <c r="R38" s="1" t="str">
        <f t="shared" si="9"/>
        <v/>
      </c>
      <c r="S38" s="1" t="str">
        <f t="shared" si="10"/>
        <v/>
      </c>
      <c r="T38" s="1" t="str">
        <f t="shared" si="11"/>
        <v/>
      </c>
      <c r="U38" s="1" t="str">
        <f t="shared" si="12"/>
        <v/>
      </c>
    </row>
    <row r="39" ht="15.75" customHeight="1">
      <c r="A39" s="81">
        <v>22.0</v>
      </c>
      <c r="B39" s="81" t="s">
        <v>741</v>
      </c>
      <c r="C39" s="81" t="str">
        <f>IF(B39&gt;1,VLOOKUP(B39,DB!$D$4:$E$800,2,0),"")</f>
        <v>ATR 42</v>
      </c>
      <c r="D39" s="88" t="s">
        <v>7</v>
      </c>
      <c r="E39" s="91" t="b">
        <v>0</v>
      </c>
      <c r="F39" s="83">
        <v>0.2222222222222222</v>
      </c>
      <c r="G39" s="92" t="b">
        <v>0</v>
      </c>
      <c r="H39" s="85" t="s">
        <v>1217</v>
      </c>
      <c r="I39" s="103" t="s">
        <v>8</v>
      </c>
      <c r="J39" s="84" t="s">
        <v>1216</v>
      </c>
      <c r="K39" s="88" t="s">
        <v>7</v>
      </c>
      <c r="L39" s="84"/>
      <c r="M39" s="81" t="str">
        <f>IF(B39&gt;1,VLOOKUP(B39,DB!$D$4:$F$800,3,0),"")</f>
        <v>IAT</v>
      </c>
      <c r="N39" s="89"/>
      <c r="O39" s="84" t="str">
        <f t="shared" si="7"/>
        <v/>
      </c>
      <c r="Q39" s="1" t="str">
        <f t="shared" si="8"/>
        <v/>
      </c>
      <c r="R39" s="1" t="str">
        <f t="shared" si="9"/>
        <v/>
      </c>
      <c r="S39" s="1" t="str">
        <f t="shared" si="10"/>
        <v/>
      </c>
      <c r="T39" s="1" t="str">
        <f t="shared" si="11"/>
        <v/>
      </c>
      <c r="U39" s="1" t="str">
        <f t="shared" si="12"/>
        <v/>
      </c>
    </row>
    <row r="40" ht="15.75" customHeight="1">
      <c r="A40" s="71">
        <v>23.0</v>
      </c>
      <c r="B40" s="71" t="s">
        <v>912</v>
      </c>
      <c r="C40" s="71" t="str">
        <f>IF(B40&gt;1,VLOOKUP(B40,DB!$D$4:$E$800,2,0),"")</f>
        <v>GLEX</v>
      </c>
      <c r="D40" s="78" t="s">
        <v>7</v>
      </c>
      <c r="E40" s="93" t="b">
        <v>0</v>
      </c>
      <c r="F40" s="73"/>
      <c r="G40" s="94" t="b">
        <v>0</v>
      </c>
      <c r="H40" s="75" t="s">
        <v>1219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">
        <v>1214</v>
      </c>
      <c r="N40" s="13"/>
      <c r="O40" s="74" t="str">
        <f t="shared" si="7"/>
        <v>RON</v>
      </c>
      <c r="Q40" s="1" t="str">
        <f t="shared" si="8"/>
        <v>SA02</v>
      </c>
      <c r="R40" s="1" t="str">
        <f t="shared" si="9"/>
        <v>RON</v>
      </c>
      <c r="S40" s="1" t="str">
        <f t="shared" si="10"/>
        <v>GLEX</v>
      </c>
      <c r="T40" s="1" t="str">
        <f t="shared" si="11"/>
        <v>M-JGVJ</v>
      </c>
      <c r="U40" s="1" t="str">
        <f t="shared" si="12"/>
        <v>KARISMA</v>
      </c>
    </row>
    <row r="41" ht="15.75" customHeight="1">
      <c r="A41" s="81">
        <v>24.0</v>
      </c>
      <c r="B41" s="81" t="s">
        <v>806</v>
      </c>
      <c r="C41" s="81" t="str">
        <f>IF(B41&gt;1,VLOOKUP(B41,DB!$D$4:$E$800,2,0),"")</f>
        <v>EC 135</v>
      </c>
      <c r="D41" s="88" t="s">
        <v>7</v>
      </c>
      <c r="E41" s="95" t="b">
        <v>0</v>
      </c>
      <c r="F41" s="83"/>
      <c r="G41" s="92" t="b">
        <v>0</v>
      </c>
      <c r="H41" s="85" t="s">
        <v>1220</v>
      </c>
      <c r="I41" s="86" t="str">
        <f>IF(K41&gt;1,VLOOKUP(K41,DB!$A$4:$B$500,2,0),"")</f>
        <v/>
      </c>
      <c r="J41" s="87" t="str">
        <f>IF(L41&gt;1,VLOOKUP(L41,DB!$A$4:$B$500,2,0),"")</f>
        <v/>
      </c>
      <c r="K41" s="88"/>
      <c r="L41" s="84"/>
      <c r="M41" s="81" t="str">
        <f>IF(B41&gt;1,VLOOKUP(B41,DB!$D$4:$F$800,3,0),"")</f>
        <v>PREMI</v>
      </c>
      <c r="N41" s="96"/>
      <c r="O41" s="84" t="str">
        <f t="shared" si="7"/>
        <v>RON</v>
      </c>
      <c r="Q41" s="1" t="str">
        <f t="shared" si="8"/>
        <v>SA03</v>
      </c>
      <c r="R41" s="1" t="str">
        <f t="shared" si="9"/>
        <v>RON</v>
      </c>
      <c r="S41" s="1" t="str">
        <f t="shared" si="10"/>
        <v>EC 135</v>
      </c>
      <c r="T41" s="1" t="str">
        <f t="shared" si="11"/>
        <v>PK-RJH</v>
      </c>
      <c r="U41" s="1" t="str">
        <f t="shared" si="12"/>
        <v>PREMI</v>
      </c>
    </row>
    <row r="42" ht="15.75" customHeight="1">
      <c r="A42" s="71">
        <v>25.0</v>
      </c>
      <c r="B42" s="71" t="s">
        <v>762</v>
      </c>
      <c r="C42" s="71" t="str">
        <f>IF(B42&gt;1,VLOOKUP(B42,DB!$D$4:$E$800,2,0),"")</f>
        <v>G IV</v>
      </c>
      <c r="D42" s="78" t="s">
        <v>7</v>
      </c>
      <c r="E42" s="98" t="b">
        <v>0</v>
      </c>
      <c r="F42" s="73"/>
      <c r="G42" s="94" t="b">
        <v>0</v>
      </c>
      <c r="H42" s="75" t="s">
        <v>1223</v>
      </c>
      <c r="I42" s="76" t="str">
        <f>IF(K42&gt;1,VLOOKUP(K42,DB!$A$4:$B$500,2,0),"")</f>
        <v/>
      </c>
      <c r="J42" s="77" t="str">
        <f>IF(L42&gt;1,VLOOKUP(L42,DB!$A$4:$B$500,2,0),"")</f>
        <v/>
      </c>
      <c r="K42" s="78"/>
      <c r="L42" s="74"/>
      <c r="M42" s="71" t="str">
        <f>IF(B42&gt;1,VLOOKUP(B42,DB!$D$4:$F$800,3,0),"")</f>
        <v>JIP</v>
      </c>
      <c r="N42" s="13"/>
      <c r="O42" s="74" t="str">
        <f t="shared" si="7"/>
        <v>RON</v>
      </c>
      <c r="Q42" s="1" t="str">
        <f t="shared" si="8"/>
        <v>SA04</v>
      </c>
      <c r="R42" s="1" t="str">
        <f t="shared" si="9"/>
        <v>RON</v>
      </c>
      <c r="S42" s="1" t="str">
        <f t="shared" si="10"/>
        <v>G IV</v>
      </c>
      <c r="T42" s="1" t="str">
        <f t="shared" si="11"/>
        <v>T7-977</v>
      </c>
      <c r="U42" s="1" t="str">
        <f t="shared" si="12"/>
        <v>JIP</v>
      </c>
    </row>
    <row r="43" ht="15.75" customHeight="1">
      <c r="A43" s="81">
        <v>26.0</v>
      </c>
      <c r="B43" s="81" t="s">
        <v>34</v>
      </c>
      <c r="C43" s="81" t="str">
        <f>IF(B43&gt;1,VLOOKUP(B43,DB!$D$4:$E$800,2,0),"")</f>
        <v>B 733</v>
      </c>
      <c r="D43" s="88" t="s">
        <v>7</v>
      </c>
      <c r="E43" s="95" t="b">
        <v>0</v>
      </c>
      <c r="F43" s="83">
        <v>0.034722222222222224</v>
      </c>
      <c r="G43" s="92" t="b">
        <v>1</v>
      </c>
      <c r="H43" s="85" t="s">
        <v>1226</v>
      </c>
      <c r="I43" s="86" t="str">
        <f>IF(K43&gt;1,VLOOKUP(K43,DB!$A$4:$B$500,2,0),"")</f>
        <v>EX RON</v>
      </c>
      <c r="J43" s="84" t="s">
        <v>1252</v>
      </c>
      <c r="K43" s="88" t="s">
        <v>7</v>
      </c>
      <c r="L43" s="84"/>
      <c r="M43" s="81" t="str">
        <f>IF(B43&gt;1,VLOOKUP(B43,DB!$D$4:$F$800,3,0),"")</f>
        <v>AIRNESIA</v>
      </c>
      <c r="N43" s="89"/>
      <c r="O43" s="84" t="str">
        <f t="shared" si="7"/>
        <v/>
      </c>
      <c r="Q43" s="1" t="str">
        <f t="shared" si="8"/>
        <v/>
      </c>
      <c r="R43" s="1" t="str">
        <f t="shared" si="9"/>
        <v/>
      </c>
      <c r="S43" s="1" t="str">
        <f t="shared" si="10"/>
        <v/>
      </c>
      <c r="T43" s="1" t="str">
        <f t="shared" si="11"/>
        <v/>
      </c>
      <c r="U43" s="1" t="str">
        <f t="shared" si="12"/>
        <v/>
      </c>
    </row>
    <row r="44" ht="15.75" customHeight="1">
      <c r="A44" s="71">
        <v>27.0</v>
      </c>
      <c r="B44" s="71" t="s">
        <v>808</v>
      </c>
      <c r="C44" s="71" t="str">
        <f>IF(B44&gt;1,VLOOKUP(B44,DB!$D$4:$E$800,2,0),"")</f>
        <v>BBJ 2</v>
      </c>
      <c r="D44" s="78" t="s">
        <v>7</v>
      </c>
      <c r="E44" s="98" t="b">
        <v>0</v>
      </c>
      <c r="F44" s="73"/>
      <c r="G44" s="94" t="b">
        <v>0</v>
      </c>
      <c r="H44" s="75" t="s">
        <v>1228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tr">
        <f>IF(B44&gt;1,VLOOKUP(B44,DB!$D$4:$F$800,3,0),"")</f>
        <v>PTN</v>
      </c>
      <c r="N44" s="13"/>
      <c r="O44" s="74" t="str">
        <f t="shared" si="7"/>
        <v>RON</v>
      </c>
      <c r="Q44" s="1" t="str">
        <f t="shared" si="8"/>
        <v>SA07</v>
      </c>
      <c r="R44" s="1" t="str">
        <f t="shared" si="9"/>
        <v>RON</v>
      </c>
      <c r="S44" s="1" t="str">
        <f t="shared" si="10"/>
        <v>BBJ 2</v>
      </c>
      <c r="T44" s="1" t="str">
        <f t="shared" si="11"/>
        <v>PK-GRD</v>
      </c>
      <c r="U44" s="1" t="str">
        <f t="shared" si="12"/>
        <v>PTN</v>
      </c>
    </row>
    <row r="45" ht="15.75" customHeight="1">
      <c r="A45" s="81">
        <v>28.0</v>
      </c>
      <c r="B45" s="81" t="s">
        <v>345</v>
      </c>
      <c r="C45" s="81" t="str">
        <f>IF(B45&gt;1,VLOOKUP(B45,DB!$D$4:$E$800,2,0),"")</f>
        <v>ATR 72</v>
      </c>
      <c r="D45" s="88" t="s">
        <v>7</v>
      </c>
      <c r="E45" s="91" t="b">
        <v>0</v>
      </c>
      <c r="F45" s="83"/>
      <c r="G45" s="92" t="b">
        <v>0</v>
      </c>
      <c r="H45" s="85" t="s">
        <v>1230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tr">
        <f>IF(B45&gt;1,VLOOKUP(B45,DB!$D$4:$F$800,3,0),"")</f>
        <v>CITILINK</v>
      </c>
      <c r="N45" s="89"/>
      <c r="O45" s="84" t="str">
        <f t="shared" si="7"/>
        <v>RON</v>
      </c>
      <c r="Q45" s="1" t="str">
        <f t="shared" si="8"/>
        <v>SA08</v>
      </c>
      <c r="R45" s="1" t="str">
        <f t="shared" si="9"/>
        <v>RON</v>
      </c>
      <c r="S45" s="1" t="str">
        <f t="shared" si="10"/>
        <v>ATR 72</v>
      </c>
      <c r="T45" s="1" t="str">
        <f t="shared" si="11"/>
        <v>PK-GJT</v>
      </c>
      <c r="U45" s="1" t="str">
        <f t="shared" si="12"/>
        <v>CITILINK</v>
      </c>
    </row>
    <row r="46" ht="15.75" customHeight="1">
      <c r="A46" s="71">
        <v>29.0</v>
      </c>
      <c r="B46" s="71" t="s">
        <v>1142</v>
      </c>
      <c r="C46" s="71" t="str">
        <f>IF(B46&gt;1,VLOOKUP(B46,DB!$D$4:$E$800,2,0),"")</f>
        <v>EMB 135</v>
      </c>
      <c r="D46" s="78" t="s">
        <v>7</v>
      </c>
      <c r="E46" s="93" t="b">
        <v>0</v>
      </c>
      <c r="F46" s="73"/>
      <c r="G46" s="94" t="b">
        <v>0</v>
      </c>
      <c r="H46" s="75" t="s">
        <v>1231</v>
      </c>
      <c r="I46" s="76" t="str">
        <f>IF(K46&gt;1,VLOOKUP(K46,DB!$A$4:$B$500,2,0),"")</f>
        <v/>
      </c>
      <c r="J46" s="77" t="str">
        <f>IF(L46&gt;1,VLOOKUP(L46,DB!$A$4:$B$500,2,0),"")</f>
        <v/>
      </c>
      <c r="K46" s="78"/>
      <c r="L46" s="74"/>
      <c r="M46" s="71" t="s">
        <v>1314</v>
      </c>
      <c r="N46" s="13"/>
      <c r="O46" s="74" t="str">
        <f t="shared" si="7"/>
        <v>RON</v>
      </c>
      <c r="Q46" s="1" t="str">
        <f t="shared" si="8"/>
        <v>SA09</v>
      </c>
      <c r="R46" s="1" t="str">
        <f t="shared" si="9"/>
        <v>RON</v>
      </c>
      <c r="S46" s="1" t="str">
        <f t="shared" si="10"/>
        <v>EMB 135</v>
      </c>
      <c r="T46" s="1" t="str">
        <f t="shared" si="11"/>
        <v>T7-MRC</v>
      </c>
      <c r="U46" s="1" t="str">
        <f t="shared" si="12"/>
        <v>B.G.S</v>
      </c>
    </row>
    <row r="47" ht="15.75" customHeight="1">
      <c r="A47" s="81">
        <v>30.0</v>
      </c>
      <c r="B47" s="81" t="s">
        <v>832</v>
      </c>
      <c r="C47" s="81" t="str">
        <f>IF(B47&gt;1,VLOOKUP(B47,DB!$D$4:$E$800,2,0),"")</f>
        <v>ATR 72</v>
      </c>
      <c r="D47" s="88" t="s">
        <v>7</v>
      </c>
      <c r="E47" s="95" t="b">
        <v>0</v>
      </c>
      <c r="F47" s="83">
        <v>0.9472222222222222</v>
      </c>
      <c r="G47" s="92" t="b">
        <v>1</v>
      </c>
      <c r="H47" s="85" t="s">
        <v>1233</v>
      </c>
      <c r="I47" s="86" t="str">
        <f>IF(K47&gt;1,VLOOKUP(K47,DB!$A$4:$B$500,2,0),"")</f>
        <v>EX RON</v>
      </c>
      <c r="J47" s="84" t="s">
        <v>1216</v>
      </c>
      <c r="K47" s="88" t="s">
        <v>7</v>
      </c>
      <c r="L47" s="84"/>
      <c r="M47" s="81" t="str">
        <f>IF(B47&gt;1,VLOOKUP(B47,DB!$D$4:$F$800,3,0),"")</f>
        <v>TAS</v>
      </c>
      <c r="N47" s="96"/>
      <c r="O47" s="84" t="str">
        <f t="shared" si="7"/>
        <v/>
      </c>
      <c r="Q47" s="1" t="str">
        <f t="shared" si="8"/>
        <v/>
      </c>
      <c r="R47" s="1" t="str">
        <f t="shared" si="9"/>
        <v/>
      </c>
      <c r="S47" s="1" t="str">
        <f t="shared" si="10"/>
        <v/>
      </c>
      <c r="T47" s="1" t="str">
        <f t="shared" si="11"/>
        <v/>
      </c>
      <c r="U47" s="1" t="str">
        <f t="shared" si="12"/>
        <v/>
      </c>
    </row>
    <row r="48" ht="15.75" customHeight="1">
      <c r="A48" s="71">
        <v>31.0</v>
      </c>
      <c r="B48" s="71" t="s">
        <v>750</v>
      </c>
      <c r="C48" s="71" t="str">
        <f>IF(B48&gt;1,VLOOKUP(B48,DB!$D$4:$E$800,2,0),"")</f>
        <v>EMB 135</v>
      </c>
      <c r="D48" s="78" t="s">
        <v>7</v>
      </c>
      <c r="E48" s="98" t="b">
        <v>0</v>
      </c>
      <c r="F48" s="73"/>
      <c r="G48" s="94" t="b">
        <v>0</v>
      </c>
      <c r="H48" s="75" t="s">
        <v>1234</v>
      </c>
      <c r="I48" s="76" t="str">
        <f>IF(K48&gt;1,VLOOKUP(K48,DB!$A$4:$B$500,2,0),"")</f>
        <v/>
      </c>
      <c r="J48" s="77" t="str">
        <f>IF(L48&gt;1,VLOOKUP(L48,DB!$A$4:$B$500,2,0),"")</f>
        <v/>
      </c>
      <c r="K48" s="78"/>
      <c r="L48" s="74"/>
      <c r="M48" s="71" t="str">
        <f>IF(B48&gt;1,VLOOKUP(B48,DB!$D$4:$F$800,3,0),"")</f>
        <v>JETSET</v>
      </c>
      <c r="N48" s="79"/>
      <c r="O48" s="74" t="str">
        <f t="shared" si="7"/>
        <v>RON</v>
      </c>
      <c r="Q48" s="1" t="str">
        <f t="shared" si="8"/>
        <v>SA11</v>
      </c>
      <c r="R48" s="1" t="str">
        <f t="shared" si="9"/>
        <v>RON</v>
      </c>
      <c r="S48" s="1" t="str">
        <f t="shared" si="10"/>
        <v>EMB 135</v>
      </c>
      <c r="T48" s="1" t="str">
        <f t="shared" si="11"/>
        <v>PK-VCS</v>
      </c>
      <c r="U48" s="1" t="str">
        <f t="shared" si="12"/>
        <v>JETSET</v>
      </c>
    </row>
    <row r="49" ht="15.75" customHeight="1">
      <c r="A49" s="81">
        <v>32.0</v>
      </c>
      <c r="B49" s="81" t="s">
        <v>964</v>
      </c>
      <c r="C49" s="81" t="str">
        <f>IF(B49&gt;1,VLOOKUP(B49,DB!$D$4:$E$800,2,0),"")</f>
        <v>G IV</v>
      </c>
      <c r="D49" s="88" t="s">
        <v>7</v>
      </c>
      <c r="E49" s="95" t="b">
        <v>0</v>
      </c>
      <c r="F49" s="83"/>
      <c r="G49" s="92" t="b">
        <v>0</v>
      </c>
      <c r="H49" s="85" t="s">
        <v>1235</v>
      </c>
      <c r="I49" s="86" t="str">
        <f>IF(K49&gt;1,VLOOKUP(K49,DB!$A$4:$B$500,2,0),"")</f>
        <v/>
      </c>
      <c r="J49" s="87" t="str">
        <f>IF(L49&gt;1,VLOOKUP(L49,DB!$A$4:$B$500,2,0),"")</f>
        <v/>
      </c>
      <c r="K49" s="88"/>
      <c r="L49" s="84"/>
      <c r="M49" s="81" t="s">
        <v>1211</v>
      </c>
      <c r="N49" s="89"/>
      <c r="O49" s="84" t="str">
        <f t="shared" si="7"/>
        <v>RON</v>
      </c>
      <c r="Q49" s="1" t="str">
        <f t="shared" si="8"/>
        <v>SA12</v>
      </c>
      <c r="R49" s="1" t="str">
        <f t="shared" si="9"/>
        <v>RON</v>
      </c>
      <c r="S49" s="1" t="str">
        <f t="shared" si="10"/>
        <v>G IV</v>
      </c>
      <c r="T49" s="1" t="str">
        <f t="shared" si="11"/>
        <v>T7-HNA</v>
      </c>
      <c r="U49" s="1" t="str">
        <f t="shared" si="12"/>
        <v>AFM</v>
      </c>
    </row>
    <row r="50" ht="15.75" customHeight="1">
      <c r="A50" s="71">
        <v>33.0</v>
      </c>
      <c r="B50" s="71" t="s">
        <v>332</v>
      </c>
      <c r="C50" s="71" t="str">
        <f>IF(B50&gt;1,VLOOKUP(B50,DB!$D$4:$E$800,2,0),"")</f>
        <v>GLEX</v>
      </c>
      <c r="D50" s="78" t="s">
        <v>7</v>
      </c>
      <c r="E50" s="98" t="b">
        <v>0</v>
      </c>
      <c r="F50" s="73"/>
      <c r="G50" s="94" t="b">
        <v>0</v>
      </c>
      <c r="H50" s="75" t="s">
        <v>1237</v>
      </c>
      <c r="I50" s="76" t="str">
        <f>IF(K50&gt;1,VLOOKUP(K50,DB!$A$4:$B$500,2,0),"")</f>
        <v/>
      </c>
      <c r="J50" s="77" t="str">
        <f>IF(L50&gt;1,VLOOKUP(L50,DB!$A$4:$B$500,2,0),"")</f>
        <v/>
      </c>
      <c r="K50" s="78"/>
      <c r="L50" s="74"/>
      <c r="M50" s="71" t="str">
        <f>IF(B50&gt;1,VLOOKUP(B50,DB!$D$4:$F$800,3,0),"")</f>
        <v>BIOMANTARA</v>
      </c>
      <c r="N50" s="79"/>
      <c r="O50" s="74" t="str">
        <f t="shared" si="7"/>
        <v>RON</v>
      </c>
      <c r="Q50" s="1" t="str">
        <f t="shared" si="8"/>
        <v>SA13</v>
      </c>
      <c r="R50" s="1" t="str">
        <f t="shared" si="9"/>
        <v>RON</v>
      </c>
      <c r="S50" s="1" t="str">
        <f t="shared" si="10"/>
        <v>GLEX</v>
      </c>
      <c r="T50" s="1" t="str">
        <f t="shared" si="11"/>
        <v>N-939AP</v>
      </c>
      <c r="U50" s="1" t="str">
        <f t="shared" si="12"/>
        <v>BIOMANTARA</v>
      </c>
    </row>
    <row r="51" ht="15.75" customHeight="1">
      <c r="A51" s="81">
        <v>34.0</v>
      </c>
      <c r="B51" s="81" t="s">
        <v>512</v>
      </c>
      <c r="C51" s="81" t="str">
        <f>IF(B51&gt;1,VLOOKUP(B51,DB!$D$4:$E$800,2,0),"")</f>
        <v>B 735</v>
      </c>
      <c r="D51" s="88" t="s">
        <v>7</v>
      </c>
      <c r="E51" s="95" t="b">
        <v>0</v>
      </c>
      <c r="F51" s="83">
        <v>0.9861111111111112</v>
      </c>
      <c r="G51" s="92" t="b">
        <v>0</v>
      </c>
      <c r="H51" s="85" t="s">
        <v>1239</v>
      </c>
      <c r="I51" s="86" t="str">
        <f>IF(K51&gt;1,VLOOKUP(K51,DB!$A$4:$B$500,2,0),"")</f>
        <v>EX RON</v>
      </c>
      <c r="J51" s="84" t="s">
        <v>1253</v>
      </c>
      <c r="K51" s="88" t="s">
        <v>7</v>
      </c>
      <c r="L51" s="84"/>
      <c r="M51" s="81" t="s">
        <v>343</v>
      </c>
      <c r="N51" s="96"/>
      <c r="O51" s="84" t="str">
        <f t="shared" si="7"/>
        <v/>
      </c>
      <c r="Q51" s="1" t="str">
        <f t="shared" si="8"/>
        <v/>
      </c>
      <c r="R51" s="1" t="str">
        <f t="shared" si="9"/>
        <v/>
      </c>
      <c r="S51" s="1" t="str">
        <f t="shared" si="10"/>
        <v/>
      </c>
      <c r="T51" s="1" t="str">
        <f t="shared" si="11"/>
        <v/>
      </c>
      <c r="U51" s="1" t="str">
        <f t="shared" si="12"/>
        <v/>
      </c>
    </row>
    <row r="52" ht="15.75" customHeight="1">
      <c r="A52" s="71">
        <v>35.0</v>
      </c>
      <c r="B52" s="71" t="s">
        <v>828</v>
      </c>
      <c r="C52" s="71" t="str">
        <f>IF(B52&gt;1,VLOOKUP(B52,DB!$D$4:$E$800,2,0),"")</f>
        <v>C 208</v>
      </c>
      <c r="D52" s="78" t="s">
        <v>7</v>
      </c>
      <c r="E52" s="98" t="b">
        <v>0</v>
      </c>
      <c r="F52" s="73">
        <v>0.2833333333333333</v>
      </c>
      <c r="G52" s="94" t="b">
        <v>1</v>
      </c>
      <c r="H52" s="75" t="s">
        <v>1256</v>
      </c>
      <c r="I52" s="76" t="str">
        <f>IF(K52&gt;1,VLOOKUP(K52,DB!$A$4:$B$500,2,0),"")</f>
        <v>EX RON</v>
      </c>
      <c r="J52" s="74" t="s">
        <v>664</v>
      </c>
      <c r="K52" s="78" t="s">
        <v>7</v>
      </c>
      <c r="L52" s="74"/>
      <c r="M52" s="71" t="str">
        <f>IF(B52&gt;1,VLOOKUP(B52,DB!$D$4:$F$800,3,0),"")</f>
        <v>SUSI AIR</v>
      </c>
      <c r="N52" s="79"/>
      <c r="O52" s="74" t="str">
        <f t="shared" si="7"/>
        <v/>
      </c>
      <c r="Q52" s="1" t="str">
        <f t="shared" si="8"/>
        <v/>
      </c>
      <c r="R52" s="1" t="str">
        <f t="shared" si="9"/>
        <v/>
      </c>
      <c r="S52" s="1" t="str">
        <f t="shared" si="10"/>
        <v/>
      </c>
      <c r="T52" s="1" t="str">
        <f t="shared" si="11"/>
        <v/>
      </c>
      <c r="U52" s="1" t="str">
        <f t="shared" si="12"/>
        <v/>
      </c>
    </row>
    <row r="53" ht="15.75" customHeight="1">
      <c r="A53" s="81">
        <v>36.0</v>
      </c>
      <c r="B53" s="81" t="s">
        <v>510</v>
      </c>
      <c r="C53" s="81" t="str">
        <f>IF(B53&gt;1,VLOOKUP(B53,DB!$D$4:$E$800,2,0),"")</f>
        <v>ATR 72</v>
      </c>
      <c r="D53" s="88" t="s">
        <v>7</v>
      </c>
      <c r="E53" s="95" t="b">
        <v>0</v>
      </c>
      <c r="F53" s="83">
        <v>0.23958333333333334</v>
      </c>
      <c r="G53" s="92" t="b">
        <v>1</v>
      </c>
      <c r="H53" s="85" t="s">
        <v>1229</v>
      </c>
      <c r="I53" s="86" t="str">
        <f>IF(K53&gt;1,VLOOKUP(K53,DB!$A$4:$B$500,2,0),"")</f>
        <v>EX RON</v>
      </c>
      <c r="J53" s="87" t="str">
        <f>IF(L53&gt;1,VLOOKUP(L53,DB!$A$4:$B$500,2,0),"")</f>
        <v>WAHH</v>
      </c>
      <c r="K53" s="88" t="s">
        <v>7</v>
      </c>
      <c r="L53" s="84" t="s">
        <v>591</v>
      </c>
      <c r="M53" s="81" t="str">
        <f>IF(B53&gt;1,VLOOKUP(B53,DB!$D$4:$F$800,3,0),"")</f>
        <v>CITILINK</v>
      </c>
      <c r="N53" s="96"/>
      <c r="O53" s="84" t="str">
        <f t="shared" si="7"/>
        <v/>
      </c>
      <c r="Q53" s="1" t="str">
        <f t="shared" si="8"/>
        <v/>
      </c>
      <c r="R53" s="1" t="str">
        <f t="shared" si="9"/>
        <v/>
      </c>
      <c r="S53" s="1" t="str">
        <f t="shared" si="10"/>
        <v/>
      </c>
      <c r="T53" s="1" t="str">
        <f t="shared" si="11"/>
        <v/>
      </c>
      <c r="U53" s="1" t="str">
        <f t="shared" si="12"/>
        <v/>
      </c>
    </row>
    <row r="54" ht="15.75" customHeight="1">
      <c r="A54" s="71">
        <v>37.0</v>
      </c>
      <c r="B54" s="71" t="s">
        <v>763</v>
      </c>
      <c r="C54" s="71" t="str">
        <f>IF(B54&gt;1,VLOOKUP(B54,DB!$D$4:$E$800,2,0),"")</f>
        <v>ATR 72</v>
      </c>
      <c r="D54" s="78" t="s">
        <v>7</v>
      </c>
      <c r="E54" s="98" t="b">
        <v>0</v>
      </c>
      <c r="F54" s="73">
        <v>0.20694444444444443</v>
      </c>
      <c r="G54" s="94" t="b">
        <v>1</v>
      </c>
      <c r="H54" s="75" t="s">
        <v>1246</v>
      </c>
      <c r="I54" s="76" t="str">
        <f>IF(K54&gt;1,VLOOKUP(K54,DB!$A$4:$B$500,2,0),"")</f>
        <v>EX RON</v>
      </c>
      <c r="J54" s="77" t="str">
        <f>IF(L54&gt;1,VLOOKUP(L54,DB!$A$4:$B$500,2,0),"")</f>
        <v>WIDM</v>
      </c>
      <c r="K54" s="78" t="s">
        <v>7</v>
      </c>
      <c r="L54" s="74" t="s">
        <v>470</v>
      </c>
      <c r="M54" s="71" t="str">
        <f>IF(B54&gt;1,VLOOKUP(B54,DB!$D$4:$F$800,3,0),"")</f>
        <v>PELITA</v>
      </c>
      <c r="N54" s="13"/>
      <c r="O54" s="74" t="str">
        <f t="shared" si="7"/>
        <v/>
      </c>
      <c r="Q54" s="1" t="str">
        <f t="shared" si="8"/>
        <v/>
      </c>
      <c r="R54" s="1" t="str">
        <f t="shared" si="9"/>
        <v/>
      </c>
      <c r="S54" s="1" t="str">
        <f t="shared" si="10"/>
        <v/>
      </c>
      <c r="T54" s="1" t="str">
        <f t="shared" si="11"/>
        <v/>
      </c>
      <c r="U54" s="1" t="str">
        <f t="shared" si="12"/>
        <v/>
      </c>
    </row>
    <row r="55" ht="15.75" customHeight="1">
      <c r="A55" s="81">
        <v>38.0</v>
      </c>
      <c r="B55" s="81" t="s">
        <v>431</v>
      </c>
      <c r="C55" s="81" t="str">
        <f>IF(B55&gt;1,VLOOKUP(B55,DB!$D$4:$E$800,2,0),"")</f>
        <v>A 320</v>
      </c>
      <c r="D55" s="88" t="s">
        <v>7</v>
      </c>
      <c r="E55" s="95" t="b">
        <v>0</v>
      </c>
      <c r="F55" s="83">
        <v>0.2763888888888889</v>
      </c>
      <c r="G55" s="92" t="b">
        <v>1</v>
      </c>
      <c r="H55" s="85" t="s">
        <v>1225</v>
      </c>
      <c r="I55" s="86" t="str">
        <f>IF(K55&gt;1,VLOOKUP(K55,DB!$A$4:$B$500,2,0),"")</f>
        <v>EX RON</v>
      </c>
      <c r="J55" s="87" t="str">
        <f>IF(L55&gt;1,VLOOKUP(L55,DB!$A$4:$B$500,2,0),"")</f>
        <v>WIMN</v>
      </c>
      <c r="K55" s="88" t="s">
        <v>7</v>
      </c>
      <c r="L55" s="84" t="s">
        <v>494</v>
      </c>
      <c r="M55" s="81" t="str">
        <f>IF(B55&gt;1,VLOOKUP(B55,DB!$D$4:$F$800,3,0),"")</f>
        <v>CITILINK</v>
      </c>
      <c r="N55" s="96"/>
      <c r="O55" s="84" t="str">
        <f t="shared" si="7"/>
        <v/>
      </c>
      <c r="Q55" s="1" t="str">
        <f t="shared" si="8"/>
        <v/>
      </c>
      <c r="R55" s="1" t="str">
        <f t="shared" si="9"/>
        <v/>
      </c>
      <c r="S55" s="1" t="str">
        <f t="shared" si="10"/>
        <v/>
      </c>
      <c r="T55" s="1" t="str">
        <f t="shared" si="11"/>
        <v/>
      </c>
      <c r="U55" s="1" t="str">
        <f t="shared" si="12"/>
        <v/>
      </c>
    </row>
    <row r="56" ht="15.75" customHeight="1">
      <c r="A56" s="71">
        <v>39.0</v>
      </c>
      <c r="B56" s="71" t="s">
        <v>66</v>
      </c>
      <c r="C56" s="71" t="str">
        <f>IF(B56&gt;1,VLOOKUP(B56,DB!$D$4:$E$800,2,0),"")</f>
        <v>A 320</v>
      </c>
      <c r="D56" s="78" t="s">
        <v>7</v>
      </c>
      <c r="E56" s="98" t="b">
        <v>0</v>
      </c>
      <c r="F56" s="73">
        <v>0.39166666666666666</v>
      </c>
      <c r="G56" s="94" t="b">
        <v>1</v>
      </c>
      <c r="H56" s="75" t="s">
        <v>1247</v>
      </c>
      <c r="I56" s="76" t="str">
        <f>IF(K56&gt;1,VLOOKUP(K56,DB!$A$4:$B$500,2,0),"")</f>
        <v>EX RON</v>
      </c>
      <c r="J56" s="77" t="str">
        <f>IF(L56&gt;1,VLOOKUP(L56,DB!$A$4:$B$500,2,0),"")</f>
        <v>WAHS</v>
      </c>
      <c r="K56" s="78" t="s">
        <v>7</v>
      </c>
      <c r="L56" s="74" t="s">
        <v>289</v>
      </c>
      <c r="M56" s="71" t="str">
        <f>IF(B56&gt;1,VLOOKUP(B56,DB!$D$4:$F$800,3,0),"")</f>
        <v>BATIK AIR</v>
      </c>
      <c r="N56" s="13"/>
      <c r="O56" s="74" t="str">
        <f t="shared" si="7"/>
        <v/>
      </c>
      <c r="Q56" s="1" t="str">
        <f t="shared" si="8"/>
        <v/>
      </c>
      <c r="R56" s="1" t="str">
        <f t="shared" si="9"/>
        <v/>
      </c>
      <c r="S56" s="1" t="str">
        <f t="shared" si="10"/>
        <v/>
      </c>
      <c r="T56" s="1" t="str">
        <f t="shared" si="11"/>
        <v/>
      </c>
      <c r="U56" s="1" t="str">
        <f t="shared" si="12"/>
        <v/>
      </c>
    </row>
    <row r="57" ht="15.75" customHeight="1">
      <c r="A57" s="81">
        <v>40.0</v>
      </c>
      <c r="B57" s="81" t="s">
        <v>281</v>
      </c>
      <c r="C57" s="81" t="str">
        <f>IF(B57&gt;1,VLOOKUP(B57,DB!$D$4:$E$800,2,0),"")</f>
        <v>A 320</v>
      </c>
      <c r="D57" s="88" t="s">
        <v>7</v>
      </c>
      <c r="E57" s="95" t="b">
        <v>0</v>
      </c>
      <c r="F57" s="83">
        <v>0.2986111111111111</v>
      </c>
      <c r="G57" s="92" t="b">
        <v>1</v>
      </c>
      <c r="H57" s="85" t="s">
        <v>1236</v>
      </c>
      <c r="I57" s="86" t="str">
        <f>IF(K57&gt;1,VLOOKUP(K57,DB!$A$4:$B$500,2,0),"")</f>
        <v>EX RON</v>
      </c>
      <c r="J57" s="87" t="str">
        <f>IF(L57&gt;1,VLOOKUP(L57,DB!$A$4:$B$500,2,0),"")</f>
        <v>WIPP</v>
      </c>
      <c r="K57" s="88" t="s">
        <v>7</v>
      </c>
      <c r="L57" s="84" t="s">
        <v>188</v>
      </c>
      <c r="M57" s="81" t="str">
        <f>IF(B57&gt;1,VLOOKUP(B57,DB!$D$4:$F$800,3,0),"")</f>
        <v>BATIK AIR</v>
      </c>
      <c r="N57" s="96"/>
      <c r="O57" s="84" t="str">
        <f t="shared" si="7"/>
        <v/>
      </c>
      <c r="Q57" s="1" t="str">
        <f t="shared" si="8"/>
        <v/>
      </c>
      <c r="R57" s="1" t="str">
        <f t="shared" si="9"/>
        <v/>
      </c>
      <c r="S57" s="1" t="str">
        <f t="shared" si="10"/>
        <v/>
      </c>
      <c r="T57" s="1" t="str">
        <f t="shared" si="11"/>
        <v/>
      </c>
      <c r="U57" s="1" t="str">
        <f t="shared" si="12"/>
        <v/>
      </c>
    </row>
    <row r="58" ht="15.75" customHeight="1">
      <c r="A58" s="71">
        <v>41.0</v>
      </c>
      <c r="B58" s="71" t="s">
        <v>313</v>
      </c>
      <c r="C58" s="71" t="str">
        <f>IF(B58&gt;1,VLOOKUP(B58,DB!$D$4:$E$800,2,0),"")</f>
        <v>A 320</v>
      </c>
      <c r="D58" s="78" t="s">
        <v>7</v>
      </c>
      <c r="E58" s="100" t="b">
        <v>0</v>
      </c>
      <c r="F58" s="73">
        <v>0.22430555555555556</v>
      </c>
      <c r="G58" s="74" t="b">
        <v>1</v>
      </c>
      <c r="H58" s="75" t="s">
        <v>1255</v>
      </c>
      <c r="I58" s="76" t="str">
        <f>IF(K58&gt;1,VLOOKUP(K58,DB!$A$4:$B$500,2,0),"")</f>
        <v>EX RON</v>
      </c>
      <c r="J58" s="77" t="str">
        <f>IF(L58&gt;1,VLOOKUP(L58,DB!$A$4:$B$500,2,0),"")</f>
        <v>WARR</v>
      </c>
      <c r="K58" s="78" t="s">
        <v>7</v>
      </c>
      <c r="L58" s="74" t="s">
        <v>239</v>
      </c>
      <c r="M58" s="71" t="str">
        <f>IF(B58&gt;1,VLOOKUP(B58,DB!$D$4:$F$800,3,0),"")</f>
        <v>BATIK AIR</v>
      </c>
      <c r="N58" s="79"/>
      <c r="O58" s="74" t="str">
        <f t="shared" si="7"/>
        <v/>
      </c>
      <c r="Q58" s="1" t="str">
        <f t="shared" si="8"/>
        <v/>
      </c>
      <c r="R58" s="1" t="str">
        <f t="shared" si="9"/>
        <v/>
      </c>
      <c r="S58" s="1" t="str">
        <f t="shared" si="10"/>
        <v/>
      </c>
      <c r="T58" s="1" t="str">
        <f t="shared" si="11"/>
        <v/>
      </c>
      <c r="U58" s="1" t="str">
        <f t="shared" si="12"/>
        <v/>
      </c>
    </row>
    <row r="59" ht="15.75" customHeight="1">
      <c r="A59" s="81">
        <v>42.0</v>
      </c>
      <c r="B59" s="81" t="s">
        <v>182</v>
      </c>
      <c r="C59" s="81" t="str">
        <f>IF(B59&gt;1,VLOOKUP(B59,DB!$D$4:$E$800,2,0),"")</f>
        <v>A 320</v>
      </c>
      <c r="D59" s="88" t="s">
        <v>7</v>
      </c>
      <c r="E59" s="141" t="b">
        <v>0</v>
      </c>
      <c r="F59" s="83">
        <v>0.2986111111111111</v>
      </c>
      <c r="G59" s="84" t="b">
        <v>1</v>
      </c>
      <c r="H59" s="85" t="s">
        <v>1227</v>
      </c>
      <c r="I59" s="86" t="str">
        <f>IF(K59&gt;1,VLOOKUP(K59,DB!$A$4:$B$500,2,0),"")</f>
        <v>EX RON</v>
      </c>
      <c r="J59" s="87" t="str">
        <f>IF(L59&gt;1,VLOOKUP(L59,DB!$A$4:$B$500,2,0),"")</f>
        <v>WARA</v>
      </c>
      <c r="K59" s="88" t="s">
        <v>7</v>
      </c>
      <c r="L59" s="84" t="s">
        <v>298</v>
      </c>
      <c r="M59" s="81" t="str">
        <f>IF(B59&gt;1,VLOOKUP(B59,DB!$D$4:$F$800,3,0),"")</f>
        <v>BATIK AIR</v>
      </c>
      <c r="N59" s="89"/>
      <c r="O59" s="84" t="str">
        <f t="shared" si="7"/>
        <v/>
      </c>
      <c r="Q59" s="1" t="str">
        <f t="shared" si="8"/>
        <v/>
      </c>
      <c r="R59" s="1" t="str">
        <f t="shared" si="9"/>
        <v/>
      </c>
      <c r="S59" s="1" t="str">
        <f t="shared" si="10"/>
        <v/>
      </c>
      <c r="T59" s="1" t="str">
        <f t="shared" si="11"/>
        <v/>
      </c>
      <c r="U59" s="1" t="str">
        <f t="shared" si="12"/>
        <v/>
      </c>
    </row>
    <row r="60" ht="15.75" customHeight="1">
      <c r="A60" s="71">
        <v>43.0</v>
      </c>
      <c r="B60" s="71" t="s">
        <v>305</v>
      </c>
      <c r="C60" s="71" t="str">
        <f>IF(B60&gt;1,VLOOKUP(B60,DB!$D$4:$E$800,2,0),"")</f>
        <v>A 320</v>
      </c>
      <c r="D60" s="78" t="s">
        <v>7</v>
      </c>
      <c r="E60" s="104" t="b">
        <v>0</v>
      </c>
      <c r="F60" s="73">
        <v>0.3902777777777778</v>
      </c>
      <c r="G60" s="94" t="b">
        <v>1</v>
      </c>
      <c r="H60" s="75" t="s">
        <v>1253</v>
      </c>
      <c r="I60" s="76" t="str">
        <f>IF(K60&gt;1,VLOOKUP(K60,DB!$A$4:$B$500,2,0),"")</f>
        <v>EX RON</v>
      </c>
      <c r="J60" s="77" t="str">
        <f>IF(L60&gt;1,VLOOKUP(L60,DB!$A$4:$B$500,2,0),"")</f>
        <v>WADD</v>
      </c>
      <c r="K60" s="78" t="s">
        <v>7</v>
      </c>
      <c r="L60" s="74" t="s">
        <v>223</v>
      </c>
      <c r="M60" s="71" t="str">
        <f>IF(B60&gt;1,VLOOKUP(B60,DB!$D$4:$F$800,3,0),"")</f>
        <v>BATIK AIR</v>
      </c>
      <c r="N60" s="79"/>
      <c r="O60" s="74" t="str">
        <f t="shared" si="7"/>
        <v/>
      </c>
      <c r="Q60" s="1" t="str">
        <f t="shared" si="8"/>
        <v/>
      </c>
      <c r="R60" s="1" t="str">
        <f t="shared" si="9"/>
        <v/>
      </c>
      <c r="S60" s="1" t="str">
        <f t="shared" si="10"/>
        <v/>
      </c>
      <c r="T60" s="1" t="str">
        <f t="shared" si="11"/>
        <v/>
      </c>
      <c r="U60" s="1" t="str">
        <f t="shared" si="12"/>
        <v/>
      </c>
    </row>
    <row r="61" ht="15.75" customHeight="1">
      <c r="A61" s="81">
        <v>44.0</v>
      </c>
      <c r="B61" s="81" t="s">
        <v>34</v>
      </c>
      <c r="C61" s="81" t="str">
        <f>IF(B61&gt;1,VLOOKUP(B61,DB!$D$4:$E$800,2,0),"")</f>
        <v>B 733</v>
      </c>
      <c r="D61" s="82">
        <v>0.044444444444444446</v>
      </c>
      <c r="E61" s="159" t="b">
        <v>1</v>
      </c>
      <c r="F61" s="204" t="s">
        <v>1505</v>
      </c>
      <c r="G61" s="92" t="b">
        <v>1</v>
      </c>
      <c r="H61" s="85" t="s">
        <v>1252</v>
      </c>
      <c r="I61" s="103" t="s">
        <v>1226</v>
      </c>
      <c r="J61" s="84" t="s">
        <v>33</v>
      </c>
      <c r="K61" s="88"/>
      <c r="L61" s="84"/>
      <c r="M61" s="81" t="str">
        <f>IF(B61&gt;1,VLOOKUP(B61,DB!$D$4:$F$800,3,0),"")</f>
        <v>AIRNESIA</v>
      </c>
      <c r="N61" s="89"/>
      <c r="O61" s="84" t="str">
        <f t="shared" si="7"/>
        <v/>
      </c>
      <c r="Q61" s="1" t="str">
        <f t="shared" si="8"/>
        <v/>
      </c>
      <c r="R61" s="1" t="str">
        <f t="shared" si="9"/>
        <v/>
      </c>
      <c r="S61" s="1" t="str">
        <f t="shared" si="10"/>
        <v/>
      </c>
      <c r="T61" s="1" t="str">
        <f t="shared" si="11"/>
        <v/>
      </c>
      <c r="U61" s="1" t="str">
        <f t="shared" si="12"/>
        <v/>
      </c>
    </row>
    <row r="62" ht="15.75" customHeight="1">
      <c r="A62" s="71">
        <v>45.0</v>
      </c>
      <c r="B62" s="71" t="s">
        <v>576</v>
      </c>
      <c r="C62" s="71" t="str">
        <f>IF(B62&gt;1,VLOOKUP(B62,DB!$D$4:$E$800,2,0),"")</f>
        <v>B 738</v>
      </c>
      <c r="D62" s="72">
        <v>0.052083333333333336</v>
      </c>
      <c r="E62" s="160" t="b">
        <v>1</v>
      </c>
      <c r="F62" s="73">
        <v>0.2611111111111111</v>
      </c>
      <c r="G62" s="94" t="b">
        <v>1</v>
      </c>
      <c r="H62" s="75" t="s">
        <v>1248</v>
      </c>
      <c r="I62" s="76" t="str">
        <f>IF(K62&gt;1,VLOOKUP(K62,DB!$A$4:$B$500,2,0),"")</f>
        <v>WARR</v>
      </c>
      <c r="J62" s="77" t="str">
        <f>IF(L62&gt;1,VLOOKUP(L62,DB!$A$4:$B$500,2,0),"")</f>
        <v>WIMM</v>
      </c>
      <c r="K62" s="78" t="s">
        <v>678</v>
      </c>
      <c r="L62" s="74" t="s">
        <v>77</v>
      </c>
      <c r="M62" s="71" t="str">
        <f>IF(B62&gt;1,VLOOKUP(B62,DB!$D$4:$F$800,3,0),"")</f>
        <v>GARUDA</v>
      </c>
      <c r="N62" s="79"/>
      <c r="O62" s="74" t="str">
        <f t="shared" si="7"/>
        <v/>
      </c>
      <c r="Q62" s="1" t="str">
        <f t="shared" si="8"/>
        <v/>
      </c>
      <c r="R62" s="1" t="str">
        <f t="shared" si="9"/>
        <v/>
      </c>
      <c r="S62" s="1" t="str">
        <f t="shared" si="10"/>
        <v/>
      </c>
      <c r="T62" s="1" t="str">
        <f t="shared" si="11"/>
        <v/>
      </c>
      <c r="U62" s="1" t="str">
        <f t="shared" si="12"/>
        <v/>
      </c>
    </row>
    <row r="63" ht="15.75" customHeight="1">
      <c r="A63" s="81">
        <v>46.0</v>
      </c>
      <c r="B63" s="81" t="s">
        <v>1160</v>
      </c>
      <c r="C63" s="81" t="str">
        <f>IF(B63&gt;1,VLOOKUP(B63,DB!$D$4:$E$800,2,0),"")</f>
        <v>A 330</v>
      </c>
      <c r="D63" s="82">
        <v>0.06597222222222222</v>
      </c>
      <c r="E63" s="159" t="b">
        <v>1</v>
      </c>
      <c r="F63" s="83">
        <v>0.15833333333333333</v>
      </c>
      <c r="G63" s="92" t="b">
        <v>1</v>
      </c>
      <c r="H63" s="85" t="s">
        <v>1224</v>
      </c>
      <c r="I63" s="103" t="s">
        <v>1261</v>
      </c>
      <c r="J63" s="84" t="s">
        <v>13</v>
      </c>
      <c r="K63" s="88" t="s">
        <v>1506</v>
      </c>
      <c r="L63" s="84" t="s">
        <v>1507</v>
      </c>
      <c r="M63" s="81" t="s">
        <v>544</v>
      </c>
      <c r="N63" s="89"/>
      <c r="O63" s="84" t="str">
        <f t="shared" si="7"/>
        <v/>
      </c>
      <c r="Q63" s="1" t="str">
        <f t="shared" si="8"/>
        <v/>
      </c>
      <c r="R63" s="1" t="str">
        <f t="shared" si="9"/>
        <v/>
      </c>
      <c r="S63" s="1" t="str">
        <f t="shared" si="10"/>
        <v/>
      </c>
      <c r="T63" s="1" t="str">
        <f t="shared" si="11"/>
        <v/>
      </c>
      <c r="U63" s="1" t="str">
        <f t="shared" si="12"/>
        <v/>
      </c>
    </row>
    <row r="64" ht="15.75" customHeight="1">
      <c r="A64" s="71">
        <v>47.0</v>
      </c>
      <c r="B64" s="71" t="s">
        <v>1161</v>
      </c>
      <c r="C64" s="71" t="str">
        <f>IF(B64&gt;1,VLOOKUP(B64,DB!$D$4:$E$800,2,0),"")</f>
        <v>A 330</v>
      </c>
      <c r="D64" s="72">
        <v>0.13055555555555556</v>
      </c>
      <c r="E64" s="160" t="b">
        <v>1</v>
      </c>
      <c r="F64" s="73">
        <v>0.2013888888888889</v>
      </c>
      <c r="G64" s="94" t="b">
        <v>1</v>
      </c>
      <c r="H64" s="75" t="s">
        <v>1226</v>
      </c>
      <c r="I64" s="112" t="s">
        <v>1261</v>
      </c>
      <c r="J64" s="74" t="s">
        <v>13</v>
      </c>
      <c r="K64" s="78" t="s">
        <v>1508</v>
      </c>
      <c r="L64" s="74" t="s">
        <v>1509</v>
      </c>
      <c r="M64" s="71" t="s">
        <v>544</v>
      </c>
      <c r="N64" s="79"/>
      <c r="O64" s="74" t="str">
        <f t="shared" si="7"/>
        <v/>
      </c>
      <c r="Q64" s="1" t="str">
        <f t="shared" si="8"/>
        <v/>
      </c>
      <c r="R64" s="1" t="str">
        <f t="shared" si="9"/>
        <v/>
      </c>
      <c r="S64" s="1" t="str">
        <f t="shared" si="10"/>
        <v/>
      </c>
      <c r="T64" s="1" t="str">
        <f t="shared" si="11"/>
        <v/>
      </c>
      <c r="U64" s="1" t="str">
        <f t="shared" si="12"/>
        <v/>
      </c>
    </row>
    <row r="65" ht="15.75" customHeight="1">
      <c r="A65" s="81">
        <v>48.0</v>
      </c>
      <c r="B65" s="81" t="s">
        <v>1134</v>
      </c>
      <c r="C65" s="81" t="str">
        <f>IF(B65&gt;1,VLOOKUP(B65,DB!$D$4:$E$800,2,0),"")</f>
        <v>LJ 55</v>
      </c>
      <c r="D65" s="82">
        <v>0.15138888888888888</v>
      </c>
      <c r="E65" s="159" t="b">
        <v>1</v>
      </c>
      <c r="F65" s="83">
        <v>0.25555555555555554</v>
      </c>
      <c r="G65" s="92" t="b">
        <v>1</v>
      </c>
      <c r="H65" s="85" t="s">
        <v>1250</v>
      </c>
      <c r="I65" s="103" t="s">
        <v>1226</v>
      </c>
      <c r="J65" s="84" t="s">
        <v>1349</v>
      </c>
      <c r="K65" s="88"/>
      <c r="L65" s="84"/>
      <c r="M65" s="81" t="s">
        <v>1314</v>
      </c>
      <c r="N65" s="89"/>
      <c r="O65" s="84" t="str">
        <f t="shared" si="7"/>
        <v/>
      </c>
      <c r="Q65" s="1" t="str">
        <f t="shared" si="8"/>
        <v/>
      </c>
      <c r="R65" s="1" t="str">
        <f t="shared" si="9"/>
        <v/>
      </c>
      <c r="S65" s="1" t="str">
        <f t="shared" si="10"/>
        <v/>
      </c>
      <c r="T65" s="1" t="str">
        <f t="shared" si="11"/>
        <v/>
      </c>
      <c r="U65" s="1" t="str">
        <f t="shared" si="12"/>
        <v/>
      </c>
    </row>
    <row r="66" ht="15.75" customHeight="1">
      <c r="A66" s="71">
        <v>49.0</v>
      </c>
      <c r="B66" s="71" t="s">
        <v>743</v>
      </c>
      <c r="C66" s="71" t="str">
        <f>IF(B66&gt;1,VLOOKUP(B66,DB!$D$4:$E$800,2,0),"")</f>
        <v>B 733</v>
      </c>
      <c r="D66" s="72">
        <v>0.21388888888888888</v>
      </c>
      <c r="E66" s="160" t="b">
        <v>1</v>
      </c>
      <c r="F66" s="73">
        <v>0.3173611111111111</v>
      </c>
      <c r="G66" s="94" t="b">
        <v>1</v>
      </c>
      <c r="H66" s="75" t="s">
        <v>1254</v>
      </c>
      <c r="I66" s="112" t="s">
        <v>22</v>
      </c>
      <c r="J66" s="74" t="s">
        <v>22</v>
      </c>
      <c r="K66" s="78"/>
      <c r="L66" s="74"/>
      <c r="M66" s="71" t="str">
        <f>IF(B66&gt;1,VLOOKUP(B66,DB!$D$4:$F$800,3,0),"")</f>
        <v>JAYAWIJAYA</v>
      </c>
      <c r="N66" s="79"/>
      <c r="O66" s="74" t="str">
        <f t="shared" si="7"/>
        <v/>
      </c>
      <c r="Q66" s="1" t="str">
        <f t="shared" si="8"/>
        <v/>
      </c>
      <c r="R66" s="1" t="str">
        <f t="shared" si="9"/>
        <v/>
      </c>
      <c r="S66" s="1" t="str">
        <f t="shared" si="10"/>
        <v/>
      </c>
      <c r="T66" s="1" t="str">
        <f t="shared" si="11"/>
        <v/>
      </c>
      <c r="U66" s="1" t="str">
        <f t="shared" si="12"/>
        <v/>
      </c>
    </row>
    <row r="67" ht="15.75" customHeight="1">
      <c r="A67" s="81">
        <v>50.0</v>
      </c>
      <c r="B67" s="81" t="s">
        <v>880</v>
      </c>
      <c r="C67" s="81" t="str">
        <f>IF(B67&gt;1,VLOOKUP(B67,DB!$D$4:$E$800,2,0),"")</f>
        <v>B 733</v>
      </c>
      <c r="D67" s="82">
        <v>0.21875</v>
      </c>
      <c r="E67" s="159" t="b">
        <v>1</v>
      </c>
      <c r="F67" s="83">
        <v>0.2611111111111111</v>
      </c>
      <c r="G67" s="92" t="b">
        <v>1</v>
      </c>
      <c r="H67" s="85" t="s">
        <v>1251</v>
      </c>
      <c r="I67" s="86" t="str">
        <f>IF(K67&gt;1,VLOOKUP(K67,DB!$A$4:$B$500,2,0),"")</f>
        <v>WSSS</v>
      </c>
      <c r="J67" s="87" t="str">
        <f>IF(L67&gt;1,VLOOKUP(L67,DB!$A$4:$B$500,2,0),"")</f>
        <v>WALL</v>
      </c>
      <c r="K67" s="88" t="s">
        <v>104</v>
      </c>
      <c r="L67" s="84" t="s">
        <v>110</v>
      </c>
      <c r="M67" s="81" t="str">
        <f>IF(B67&gt;1,VLOOKUP(B67,DB!$D$4:$F$800,3,0),"")</f>
        <v>TRI MG</v>
      </c>
      <c r="N67" s="89"/>
      <c r="O67" s="84" t="str">
        <f t="shared" si="7"/>
        <v/>
      </c>
      <c r="Q67" s="1" t="str">
        <f t="shared" si="8"/>
        <v/>
      </c>
      <c r="R67" s="1" t="str">
        <f t="shared" si="9"/>
        <v/>
      </c>
      <c r="S67" s="1" t="str">
        <f t="shared" si="10"/>
        <v/>
      </c>
      <c r="T67" s="1" t="str">
        <f t="shared" si="11"/>
        <v/>
      </c>
      <c r="U67" s="1" t="str">
        <f t="shared" si="12"/>
        <v/>
      </c>
    </row>
    <row r="68" ht="15.75" customHeight="1">
      <c r="A68" s="71">
        <v>51.0</v>
      </c>
      <c r="B68" s="71" t="s">
        <v>741</v>
      </c>
      <c r="C68" s="71" t="str">
        <f>IF(B68&gt;1,VLOOKUP(B68,DB!$D$4:$E$800,2,0),"")</f>
        <v>ATR 42</v>
      </c>
      <c r="D68" s="72">
        <v>0.22916666666666666</v>
      </c>
      <c r="E68" s="160" t="b">
        <v>1</v>
      </c>
      <c r="F68" s="73">
        <v>0.2569444444444444</v>
      </c>
      <c r="G68" s="94" t="b">
        <v>1</v>
      </c>
      <c r="H68" s="75" t="s">
        <v>1216</v>
      </c>
      <c r="I68" s="112" t="s">
        <v>1217</v>
      </c>
      <c r="J68" s="74" t="s">
        <v>52</v>
      </c>
      <c r="K68" s="78"/>
      <c r="L68" s="74"/>
      <c r="M68" s="71" t="str">
        <f>IF(B68&gt;1,VLOOKUP(B68,DB!$D$4:$F$800,3,0),"")</f>
        <v>IAT</v>
      </c>
      <c r="N68" s="79"/>
      <c r="O68" s="74" t="str">
        <f t="shared" si="7"/>
        <v/>
      </c>
      <c r="Q68" s="1" t="str">
        <f t="shared" si="8"/>
        <v/>
      </c>
      <c r="R68" s="1" t="str">
        <f t="shared" si="9"/>
        <v/>
      </c>
      <c r="S68" s="1" t="str">
        <f t="shared" si="10"/>
        <v/>
      </c>
      <c r="T68" s="1" t="str">
        <f t="shared" si="11"/>
        <v/>
      </c>
      <c r="U68" s="1" t="str">
        <f t="shared" si="12"/>
        <v/>
      </c>
    </row>
    <row r="69" ht="15.75" customHeight="1">
      <c r="A69" s="81">
        <v>52.0</v>
      </c>
      <c r="B69" s="81" t="s">
        <v>309</v>
      </c>
      <c r="C69" s="81" t="str">
        <f>IF(B69&gt;1,VLOOKUP(B69,DB!$D$4:$E$800,2,0),"")</f>
        <v>A 320</v>
      </c>
      <c r="D69" s="82">
        <v>0.2569444444444444</v>
      </c>
      <c r="E69" s="159" t="b">
        <v>1</v>
      </c>
      <c r="F69" s="83">
        <v>0.36041666666666666</v>
      </c>
      <c r="G69" s="92" t="b">
        <v>1</v>
      </c>
      <c r="H69" s="85" t="s">
        <v>1249</v>
      </c>
      <c r="I69" s="86" t="str">
        <f>IF(K69&gt;1,VLOOKUP(K69,DB!$A$4:$B$500,2,0),"")</f>
        <v>WARR</v>
      </c>
      <c r="J69" s="87" t="str">
        <f>IF(L69&gt;1,VLOOKUP(L69,DB!$A$4:$B$500,2,0),"")</f>
        <v>WAHI</v>
      </c>
      <c r="K69" s="88" t="s">
        <v>235</v>
      </c>
      <c r="L69" s="84" t="s">
        <v>268</v>
      </c>
      <c r="M69" s="81" t="str">
        <f>IF(B69&gt;1,VLOOKUP(B69,DB!$D$4:$F$800,3,0),"")</f>
        <v>BATIK AIR</v>
      </c>
      <c r="N69" s="89"/>
      <c r="O69" s="84" t="str">
        <f t="shared" si="7"/>
        <v/>
      </c>
      <c r="Q69" s="1" t="str">
        <f t="shared" si="8"/>
        <v/>
      </c>
      <c r="R69" s="1" t="str">
        <f t="shared" si="9"/>
        <v/>
      </c>
      <c r="S69" s="1" t="str">
        <f t="shared" si="10"/>
        <v/>
      </c>
      <c r="T69" s="1" t="str">
        <f t="shared" si="11"/>
        <v/>
      </c>
      <c r="U69" s="1" t="str">
        <f t="shared" si="12"/>
        <v/>
      </c>
    </row>
    <row r="70" ht="15.75" customHeight="1">
      <c r="A70" s="71">
        <v>53.0</v>
      </c>
      <c r="B70" s="71" t="s">
        <v>1134</v>
      </c>
      <c r="C70" s="71" t="str">
        <f>IF(B70&gt;1,VLOOKUP(B70,DB!$D$4:$E$800,2,0),"")</f>
        <v>LJ 55</v>
      </c>
      <c r="D70" s="72">
        <v>0.2625</v>
      </c>
      <c r="E70" s="160" t="b">
        <v>1</v>
      </c>
      <c r="F70" s="73"/>
      <c r="G70" s="94" t="b">
        <v>0</v>
      </c>
      <c r="H70" s="75" t="s">
        <v>1349</v>
      </c>
      <c r="I70" s="112" t="s">
        <v>1250</v>
      </c>
      <c r="J70" s="77" t="str">
        <f>IF(L70&gt;1,VLOOKUP(L70,DB!$A$4:$B$500,2,0),"")</f>
        <v/>
      </c>
      <c r="K70" s="78"/>
      <c r="L70" s="74"/>
      <c r="M70" s="71" t="s">
        <v>1314</v>
      </c>
      <c r="N70" s="79"/>
      <c r="O70" s="74" t="str">
        <f t="shared" si="7"/>
        <v>RON</v>
      </c>
      <c r="Q70" s="1" t="str">
        <f t="shared" si="8"/>
        <v>NSA15</v>
      </c>
      <c r="R70" s="1" t="str">
        <f t="shared" si="9"/>
        <v>RON</v>
      </c>
      <c r="S70" s="1" t="str">
        <f t="shared" si="10"/>
        <v>LJ 55</v>
      </c>
      <c r="T70" s="1" t="str">
        <f t="shared" si="11"/>
        <v>N-117LR</v>
      </c>
      <c r="U70" s="1" t="str">
        <f t="shared" si="12"/>
        <v>B.G.S</v>
      </c>
    </row>
    <row r="71" ht="15.75" customHeight="1">
      <c r="A71" s="81">
        <v>54.0</v>
      </c>
      <c r="B71" s="81" t="s">
        <v>886</v>
      </c>
      <c r="C71" s="81" t="str">
        <f>IF(B71&gt;1,VLOOKUP(B71,DB!$D$4:$E$800,2,0),"")</f>
        <v>B 733</v>
      </c>
      <c r="D71" s="82">
        <v>0.2847222222222222</v>
      </c>
      <c r="E71" s="159" t="b">
        <v>1</v>
      </c>
      <c r="F71" s="83">
        <v>0.39375</v>
      </c>
      <c r="G71" s="92" t="b">
        <v>1</v>
      </c>
      <c r="H71" s="85" t="s">
        <v>1251</v>
      </c>
      <c r="I71" s="86" t="str">
        <f>IF(K71&gt;1,VLOOKUP(K71,DB!$A$4:$B$500,2,0),"")</f>
        <v>WAOO</v>
      </c>
      <c r="J71" s="87" t="str">
        <f>IF(L71&gt;1,VLOOKUP(L71,DB!$A$4:$B$500,2,0),"")</f>
        <v>WAGG</v>
      </c>
      <c r="K71" s="88" t="s">
        <v>386</v>
      </c>
      <c r="L71" s="84" t="s">
        <v>337</v>
      </c>
      <c r="M71" s="81" t="str">
        <f>IF(B71&gt;1,VLOOKUP(B71,DB!$D$4:$F$800,3,0),"")</f>
        <v>TRIGANA</v>
      </c>
      <c r="N71" s="89"/>
      <c r="O71" s="84" t="str">
        <f t="shared" si="7"/>
        <v/>
      </c>
      <c r="Q71" s="1" t="str">
        <f t="shared" si="8"/>
        <v/>
      </c>
      <c r="R71" s="1" t="str">
        <f t="shared" si="9"/>
        <v/>
      </c>
      <c r="S71" s="1" t="str">
        <f t="shared" si="10"/>
        <v/>
      </c>
      <c r="T71" s="1" t="str">
        <f t="shared" si="11"/>
        <v/>
      </c>
      <c r="U71" s="1" t="str">
        <f t="shared" si="12"/>
        <v/>
      </c>
    </row>
    <row r="72" ht="15.75" customHeight="1">
      <c r="A72" s="71">
        <v>55.0</v>
      </c>
      <c r="B72" s="71" t="s">
        <v>827</v>
      </c>
      <c r="C72" s="71" t="str">
        <f>IF(B72&gt;1,VLOOKUP(B72,DB!$D$4:$E$800,2,0),"")</f>
        <v>C 208</v>
      </c>
      <c r="D72" s="72">
        <v>0.30625</v>
      </c>
      <c r="E72" s="160" t="b">
        <v>1</v>
      </c>
      <c r="F72" s="73">
        <v>0.3298611111111111</v>
      </c>
      <c r="G72" s="94" t="b">
        <v>1</v>
      </c>
      <c r="H72" s="75" t="s">
        <v>1256</v>
      </c>
      <c r="I72" s="76" t="str">
        <f>IF(K72&gt;1,VLOOKUP(K72,DB!$A$4:$B$500,2,0),"")</f>
        <v>WICN</v>
      </c>
      <c r="J72" s="77" t="str">
        <f>IF(L72&gt;1,VLOOKUP(L72,DB!$A$4:$B$500,2,0),"")</f>
        <v>WICC</v>
      </c>
      <c r="K72" s="78" t="s">
        <v>674</v>
      </c>
      <c r="L72" s="74" t="s">
        <v>668</v>
      </c>
      <c r="M72" s="71" t="str">
        <f>IF(B72&gt;1,VLOOKUP(B72,DB!$D$4:$F$800,3,0),"")</f>
        <v>SUSI AIR</v>
      </c>
      <c r="N72" s="79"/>
      <c r="O72" s="74" t="str">
        <f t="shared" si="7"/>
        <v/>
      </c>
      <c r="Q72" s="1" t="str">
        <f t="shared" si="8"/>
        <v/>
      </c>
      <c r="R72" s="1" t="str">
        <f t="shared" si="9"/>
        <v/>
      </c>
      <c r="S72" s="1" t="str">
        <f t="shared" si="10"/>
        <v/>
      </c>
      <c r="T72" s="1" t="str">
        <f t="shared" si="11"/>
        <v/>
      </c>
      <c r="U72" s="1" t="str">
        <f t="shared" si="12"/>
        <v/>
      </c>
    </row>
    <row r="73" ht="15.75" customHeight="1">
      <c r="A73" s="81">
        <v>56.0</v>
      </c>
      <c r="B73" s="81" t="s">
        <v>307</v>
      </c>
      <c r="C73" s="81" t="str">
        <f>IF(B73&gt;1,VLOOKUP(B73,DB!$D$4:$E$800,2,0),"")</f>
        <v>A 320</v>
      </c>
      <c r="D73" s="82">
        <v>0.31805555555555554</v>
      </c>
      <c r="E73" s="159" t="b">
        <v>1</v>
      </c>
      <c r="F73" s="204" t="s">
        <v>1510</v>
      </c>
      <c r="G73" s="92" t="b">
        <v>1</v>
      </c>
      <c r="H73" s="85" t="s">
        <v>1225</v>
      </c>
      <c r="I73" s="86" t="str">
        <f>IF(K73&gt;1,VLOOKUP(K73,DB!$A$4:$B$500,2,0),"")</f>
        <v>WIBB</v>
      </c>
      <c r="J73" s="87" t="str">
        <f>IF(L73&gt;1,VLOOKUP(L73,DB!$A$4:$B$500,2,0),"")</f>
        <v>WARR</v>
      </c>
      <c r="K73" s="88" t="s">
        <v>211</v>
      </c>
      <c r="L73" s="84" t="s">
        <v>243</v>
      </c>
      <c r="M73" s="81" t="str">
        <f>IF(B73&gt;1,VLOOKUP(B73,DB!$D$4:$F$800,3,0),"")</f>
        <v>BATIK AIR</v>
      </c>
      <c r="N73" s="89"/>
      <c r="O73" s="84" t="str">
        <f t="shared" si="7"/>
        <v/>
      </c>
      <c r="Q73" s="1" t="str">
        <f t="shared" si="8"/>
        <v/>
      </c>
      <c r="R73" s="1" t="str">
        <f t="shared" si="9"/>
        <v/>
      </c>
      <c r="S73" s="1" t="str">
        <f t="shared" si="10"/>
        <v/>
      </c>
      <c r="T73" s="1" t="str">
        <f t="shared" si="11"/>
        <v/>
      </c>
      <c r="U73" s="1" t="str">
        <f t="shared" si="12"/>
        <v/>
      </c>
    </row>
    <row r="74" ht="15.75" customHeight="1">
      <c r="A74" s="71">
        <v>57.0</v>
      </c>
      <c r="B74" s="71" t="s">
        <v>892</v>
      </c>
      <c r="C74" s="71" t="str">
        <f>IF(B74&gt;1,VLOOKUP(B74,DB!$D$4:$E$800,2,0),"")</f>
        <v>B 733</v>
      </c>
      <c r="D74" s="72">
        <v>0.33402777777777776</v>
      </c>
      <c r="E74" s="160" t="b">
        <v>1</v>
      </c>
      <c r="F74" s="73">
        <v>0.5666666666666667</v>
      </c>
      <c r="G74" s="94" t="b">
        <v>1</v>
      </c>
      <c r="H74" s="75" t="s">
        <v>1254</v>
      </c>
      <c r="I74" s="76" t="str">
        <f>IF(K74&gt;1,VLOOKUP(K74,DB!$A$4:$B$500,2,0),"")</f>
        <v>WAMM</v>
      </c>
      <c r="J74" s="77" t="str">
        <f>IF(L74&gt;1,VLOOKUP(L74,DB!$A$4:$B$500,2,0),"")</f>
        <v>WIOO</v>
      </c>
      <c r="K74" s="78" t="s">
        <v>406</v>
      </c>
      <c r="L74" s="74" t="s">
        <v>427</v>
      </c>
      <c r="M74" s="71" t="str">
        <f>IF(B74&gt;1,VLOOKUP(B74,DB!$D$4:$F$800,3,0),"")</f>
        <v>TRIGANA</v>
      </c>
      <c r="N74" s="79"/>
      <c r="O74" s="74" t="str">
        <f t="shared" si="7"/>
        <v/>
      </c>
      <c r="Q74" s="1" t="str">
        <f t="shared" si="8"/>
        <v/>
      </c>
      <c r="R74" s="1" t="str">
        <f t="shared" si="9"/>
        <v/>
      </c>
      <c r="S74" s="1" t="str">
        <f t="shared" si="10"/>
        <v/>
      </c>
      <c r="T74" s="1" t="str">
        <f t="shared" si="11"/>
        <v/>
      </c>
      <c r="U74" s="1" t="str">
        <f t="shared" si="12"/>
        <v/>
      </c>
    </row>
    <row r="75" ht="15.75" customHeight="1">
      <c r="A75" s="81">
        <v>58.0</v>
      </c>
      <c r="B75" s="81" t="s">
        <v>292</v>
      </c>
      <c r="C75" s="81" t="str">
        <f>IF(B75&gt;1,VLOOKUP(B75,DB!$D$4:$E$800,2,0),"")</f>
        <v>A 320</v>
      </c>
      <c r="D75" s="82">
        <v>0.33819444444444446</v>
      </c>
      <c r="E75" s="159" t="b">
        <v>1</v>
      </c>
      <c r="F75" s="204" t="s">
        <v>1511</v>
      </c>
      <c r="G75" s="92" t="b">
        <v>1</v>
      </c>
      <c r="H75" s="85" t="s">
        <v>1246</v>
      </c>
      <c r="I75" s="86" t="str">
        <f>IF(K75&gt;1,VLOOKUP(K75,DB!$A$4:$B$500,2,0),"")</f>
        <v>WIPP</v>
      </c>
      <c r="J75" s="87" t="str">
        <f>IF(L75&gt;1,VLOOKUP(L75,DB!$A$4:$B$500,2,0),"")</f>
        <v>WAHQ</v>
      </c>
      <c r="K75" s="88" t="s">
        <v>194</v>
      </c>
      <c r="L75" s="84" t="s">
        <v>181</v>
      </c>
      <c r="M75" s="81" t="str">
        <f>IF(B75&gt;1,VLOOKUP(B75,DB!$D$4:$F$800,3,0),"")</f>
        <v>BATIK AIR</v>
      </c>
      <c r="N75" s="89"/>
      <c r="O75" s="84" t="str">
        <f t="shared" si="7"/>
        <v/>
      </c>
      <c r="Q75" s="1" t="str">
        <f t="shared" si="8"/>
        <v/>
      </c>
      <c r="R75" s="1" t="str">
        <f t="shared" si="9"/>
        <v/>
      </c>
      <c r="S75" s="1" t="str">
        <f t="shared" si="10"/>
        <v/>
      </c>
      <c r="T75" s="1" t="str">
        <f t="shared" si="11"/>
        <v/>
      </c>
      <c r="U75" s="1" t="str">
        <f t="shared" si="12"/>
        <v/>
      </c>
    </row>
    <row r="76" ht="15.75" customHeight="1">
      <c r="A76" s="71">
        <v>59.0</v>
      </c>
      <c r="B76" s="71" t="s">
        <v>540</v>
      </c>
      <c r="C76" s="71" t="str">
        <f>IF(B76&gt;1,VLOOKUP(B76,DB!$D$4:$E$800,2,0),"")</f>
        <v>ATR 72</v>
      </c>
      <c r="D76" s="72">
        <v>0.3527777777777778</v>
      </c>
      <c r="E76" s="160" t="b">
        <v>1</v>
      </c>
      <c r="F76" s="73">
        <v>0.3819444444444444</v>
      </c>
      <c r="G76" s="94" t="b">
        <v>1</v>
      </c>
      <c r="H76" s="75" t="s">
        <v>1216</v>
      </c>
      <c r="I76" s="76" t="str">
        <f>IF(K76&gt;1,VLOOKUP(K76,DB!$A$4:$B$500,2,0),"")</f>
        <v>WAHH</v>
      </c>
      <c r="J76" s="77" t="str">
        <f>IF(L76&gt;1,VLOOKUP(L76,DB!$A$4:$B$500,2,0),"")</f>
        <v>WAHH</v>
      </c>
      <c r="K76" s="78" t="s">
        <v>479</v>
      </c>
      <c r="L76" s="74" t="s">
        <v>482</v>
      </c>
      <c r="M76" s="71" t="str">
        <f>IF(B76&gt;1,VLOOKUP(B76,DB!$D$4:$F$800,3,0),"")</f>
        <v>FLY JAYA</v>
      </c>
      <c r="N76" s="79"/>
      <c r="O76" s="74" t="str">
        <f t="shared" si="7"/>
        <v/>
      </c>
      <c r="Q76" s="1" t="str">
        <f t="shared" si="8"/>
        <v/>
      </c>
      <c r="R76" s="1" t="str">
        <f t="shared" si="9"/>
        <v/>
      </c>
      <c r="S76" s="1" t="str">
        <f t="shared" si="10"/>
        <v/>
      </c>
      <c r="T76" s="1" t="str">
        <f t="shared" si="11"/>
        <v/>
      </c>
      <c r="U76" s="1" t="str">
        <f t="shared" si="12"/>
        <v/>
      </c>
    </row>
    <row r="77" ht="15.75" customHeight="1">
      <c r="A77" s="81">
        <v>60.0</v>
      </c>
      <c r="B77" s="81" t="s">
        <v>510</v>
      </c>
      <c r="C77" s="81" t="str">
        <f>IF(B77&gt;1,VLOOKUP(B77,DB!$D$4:$E$800,2,0),"")</f>
        <v>ATR 72</v>
      </c>
      <c r="D77" s="209" t="s">
        <v>1512</v>
      </c>
      <c r="E77" s="159" t="b">
        <v>1</v>
      </c>
      <c r="F77" s="83">
        <v>0.40694444444444444</v>
      </c>
      <c r="G77" s="92" t="b">
        <v>1</v>
      </c>
      <c r="H77" s="85" t="s">
        <v>1225</v>
      </c>
      <c r="I77" s="86" t="str">
        <f>IF(K77&gt;1,VLOOKUP(K77,DB!$A$4:$B$500,2,0),"")</f>
        <v>WAHH</v>
      </c>
      <c r="J77" s="87" t="str">
        <f>IF(L77&gt;1,VLOOKUP(L77,DB!$A$4:$B$500,2,0),"")</f>
        <v>WAHH</v>
      </c>
      <c r="K77" s="88" t="s">
        <v>593</v>
      </c>
      <c r="L77" s="84" t="s">
        <v>599</v>
      </c>
      <c r="M77" s="81" t="str">
        <f>IF(B77&gt;1,VLOOKUP(B77,DB!$D$4:$F$800,3,0),"")</f>
        <v>CITILINK</v>
      </c>
      <c r="N77" s="96"/>
      <c r="O77" s="84" t="str">
        <f t="shared" si="7"/>
        <v/>
      </c>
      <c r="Q77" s="1" t="str">
        <f t="shared" si="8"/>
        <v/>
      </c>
      <c r="R77" s="1" t="str">
        <f t="shared" si="9"/>
        <v/>
      </c>
      <c r="S77" s="1" t="str">
        <f t="shared" si="10"/>
        <v/>
      </c>
      <c r="T77" s="1" t="str">
        <f t="shared" si="11"/>
        <v/>
      </c>
      <c r="U77" s="1" t="str">
        <f t="shared" si="12"/>
        <v/>
      </c>
    </row>
    <row r="78" ht="15.75" customHeight="1">
      <c r="A78" s="71">
        <v>61.0</v>
      </c>
      <c r="B78" s="71" t="s">
        <v>968</v>
      </c>
      <c r="C78" s="71" t="str">
        <f>IF(B78&gt;1,VLOOKUP(B78,DB!$D$4:$E$800,2,0),"")</f>
        <v>HK 850</v>
      </c>
      <c r="D78" s="72">
        <v>0.34791666666666665</v>
      </c>
      <c r="E78" s="160" t="b">
        <v>1</v>
      </c>
      <c r="F78" s="73">
        <v>0.4965277777777778</v>
      </c>
      <c r="G78" s="94" t="b">
        <v>1</v>
      </c>
      <c r="H78" s="75" t="s">
        <v>1232</v>
      </c>
      <c r="I78" s="112" t="s">
        <v>1213</v>
      </c>
      <c r="J78" s="74" t="s">
        <v>91</v>
      </c>
      <c r="K78" s="78"/>
      <c r="L78" s="74"/>
      <c r="M78" s="71" t="s">
        <v>1214</v>
      </c>
      <c r="N78" s="13"/>
      <c r="O78" s="74" t="str">
        <f t="shared" si="7"/>
        <v/>
      </c>
      <c r="P78" s="113"/>
      <c r="Q78" s="1" t="str">
        <f t="shared" si="8"/>
        <v/>
      </c>
      <c r="R78" s="1" t="str">
        <f t="shared" si="9"/>
        <v/>
      </c>
      <c r="S78" s="1" t="str">
        <f t="shared" si="10"/>
        <v/>
      </c>
      <c r="T78" s="1" t="str">
        <f t="shared" si="11"/>
        <v/>
      </c>
      <c r="U78" s="1" t="str">
        <f t="shared" si="12"/>
        <v/>
      </c>
    </row>
    <row r="79" ht="15.75" customHeight="1">
      <c r="A79" s="81">
        <v>62.0</v>
      </c>
      <c r="B79" s="210" t="s">
        <v>837</v>
      </c>
      <c r="C79" s="210" t="str">
        <f>IF(B79&gt;1,VLOOKUP(B79,DB!$D$4:$E$800,2,0),"")</f>
        <v>B 734</v>
      </c>
      <c r="D79" s="88" t="s">
        <v>7</v>
      </c>
      <c r="E79" s="105" t="b">
        <v>0</v>
      </c>
      <c r="F79" s="218" t="s">
        <v>1513</v>
      </c>
      <c r="G79" s="92" t="b">
        <v>0</v>
      </c>
      <c r="H79" s="85" t="s">
        <v>1259</v>
      </c>
      <c r="I79" s="103" t="s">
        <v>7</v>
      </c>
      <c r="J79" s="212" t="s">
        <v>179</v>
      </c>
      <c r="K79" s="88"/>
      <c r="L79" s="212" t="s">
        <v>1303</v>
      </c>
      <c r="M79" s="210" t="s">
        <v>835</v>
      </c>
      <c r="N79" s="213" t="s">
        <v>1304</v>
      </c>
      <c r="O79" s="84" t="str">
        <f t="shared" si="7"/>
        <v/>
      </c>
      <c r="Q79" s="1" t="str">
        <f t="shared" si="8"/>
        <v/>
      </c>
      <c r="R79" s="1" t="str">
        <f t="shared" si="9"/>
        <v/>
      </c>
      <c r="S79" s="1" t="str">
        <f t="shared" si="10"/>
        <v/>
      </c>
      <c r="T79" s="1" t="str">
        <f t="shared" si="11"/>
        <v/>
      </c>
      <c r="U79" s="1" t="str">
        <f t="shared" si="12"/>
        <v/>
      </c>
    </row>
    <row r="80" ht="15.75" customHeight="1">
      <c r="A80" s="71">
        <v>63.0</v>
      </c>
      <c r="B80" s="71" t="s">
        <v>313</v>
      </c>
      <c r="C80" s="71" t="str">
        <f>IF(B80&gt;1,VLOOKUP(B80,DB!$D$4:$E$800,2,0),"")</f>
        <v>A 320</v>
      </c>
      <c r="D80" s="72">
        <v>0.3972222222222222</v>
      </c>
      <c r="E80" s="160" t="b">
        <v>1</v>
      </c>
      <c r="F80" s="73">
        <v>0.4215277777777778</v>
      </c>
      <c r="G80" s="94" t="b">
        <v>1</v>
      </c>
      <c r="H80" s="75" t="s">
        <v>1229</v>
      </c>
      <c r="I80" s="76" t="str">
        <f>IF(K80&gt;1,VLOOKUP(K80,DB!$A$4:$B$500,2,0),"")</f>
        <v>WARR</v>
      </c>
      <c r="J80" s="77" t="str">
        <f>IF(L80&gt;1,VLOOKUP(L80,DB!$A$4:$B$500,2,0),"")</f>
        <v>WARR</v>
      </c>
      <c r="K80" s="78" t="s">
        <v>237</v>
      </c>
      <c r="L80" s="74" t="s">
        <v>251</v>
      </c>
      <c r="M80" s="71" t="str">
        <f>IF(B80&gt;1,VLOOKUP(B80,DB!$D$4:$F$800,3,0),"")</f>
        <v>BATIK AIR</v>
      </c>
      <c r="N80" s="13"/>
      <c r="O80" s="74" t="str">
        <f t="shared" si="7"/>
        <v/>
      </c>
      <c r="Q80" s="1" t="str">
        <f t="shared" si="8"/>
        <v/>
      </c>
      <c r="R80" s="1" t="str">
        <f t="shared" si="9"/>
        <v/>
      </c>
      <c r="S80" s="1" t="str">
        <f t="shared" si="10"/>
        <v/>
      </c>
      <c r="T80" s="1" t="str">
        <f t="shared" si="11"/>
        <v/>
      </c>
      <c r="U80" s="1" t="str">
        <f t="shared" si="12"/>
        <v/>
      </c>
    </row>
    <row r="81" ht="15.75" customHeight="1">
      <c r="A81" s="81">
        <v>64.0</v>
      </c>
      <c r="B81" s="81" t="s">
        <v>281</v>
      </c>
      <c r="C81" s="81" t="str">
        <f>IF(B81&gt;1,VLOOKUP(B81,DB!$D$4:$E$800,2,0),"")</f>
        <v>A 320</v>
      </c>
      <c r="D81" s="82">
        <v>0.4215277777777778</v>
      </c>
      <c r="E81" s="159" t="b">
        <v>1</v>
      </c>
      <c r="F81" s="83">
        <v>0.4527777777777778</v>
      </c>
      <c r="G81" s="92" t="b">
        <v>1</v>
      </c>
      <c r="H81" s="85" t="s">
        <v>1246</v>
      </c>
      <c r="I81" s="86" t="str">
        <f>IF(K81&gt;1,VLOOKUP(K81,DB!$A$4:$B$500,2,0),"")</f>
        <v>WIPP</v>
      </c>
      <c r="J81" s="87" t="str">
        <f>IF(L81&gt;1,VLOOKUP(L81,DB!$A$4:$B$500,2,0),"")</f>
        <v>WAHQ</v>
      </c>
      <c r="K81" s="88" t="s">
        <v>190</v>
      </c>
      <c r="L81" s="84" t="s">
        <v>264</v>
      </c>
      <c r="M81" s="81" t="str">
        <f>IF(B81&gt;1,VLOOKUP(B81,DB!$D$4:$F$800,3,0),"")</f>
        <v>BATIK AIR</v>
      </c>
      <c r="N81" s="89"/>
      <c r="O81" s="84" t="str">
        <f t="shared" si="7"/>
        <v/>
      </c>
      <c r="Q81" s="1" t="str">
        <f t="shared" si="8"/>
        <v/>
      </c>
      <c r="R81" s="1" t="str">
        <f t="shared" si="9"/>
        <v/>
      </c>
      <c r="S81" s="1" t="str">
        <f t="shared" si="10"/>
        <v/>
      </c>
      <c r="T81" s="1" t="str">
        <f t="shared" si="11"/>
        <v/>
      </c>
      <c r="U81" s="1" t="str">
        <f t="shared" si="12"/>
        <v/>
      </c>
    </row>
    <row r="82" ht="15.75" customHeight="1">
      <c r="A82" s="71">
        <v>65.0</v>
      </c>
      <c r="B82" s="71" t="s">
        <v>880</v>
      </c>
      <c r="C82" s="71" t="s">
        <v>1514</v>
      </c>
      <c r="D82" s="72">
        <v>0.4583333333333333</v>
      </c>
      <c r="E82" s="160" t="b">
        <v>1</v>
      </c>
      <c r="F82" s="73">
        <v>0.6590277777777778</v>
      </c>
      <c r="G82" s="94" t="b">
        <v>1</v>
      </c>
      <c r="H82" s="75" t="s">
        <v>1251</v>
      </c>
      <c r="I82" s="112" t="s">
        <v>108</v>
      </c>
      <c r="J82" s="77" t="str">
        <f>IF(L82&gt;1,VLOOKUP(L82,DB!$A$4:$B$500,2,0),"")</f>
        <v>WALL</v>
      </c>
      <c r="K82" s="78" t="s">
        <v>107</v>
      </c>
      <c r="L82" s="74" t="s">
        <v>114</v>
      </c>
      <c r="M82" s="71" t="s">
        <v>874</v>
      </c>
      <c r="N82" s="79"/>
      <c r="O82" s="74" t="str">
        <f t="shared" si="7"/>
        <v/>
      </c>
      <c r="Q82" s="1" t="str">
        <f t="shared" si="8"/>
        <v/>
      </c>
      <c r="R82" s="1" t="str">
        <f t="shared" si="9"/>
        <v/>
      </c>
      <c r="S82" s="1" t="str">
        <f t="shared" si="10"/>
        <v/>
      </c>
      <c r="T82" s="1" t="str">
        <f t="shared" si="11"/>
        <v/>
      </c>
      <c r="U82" s="1" t="str">
        <f t="shared" si="12"/>
        <v/>
      </c>
    </row>
    <row r="83" ht="15.75" customHeight="1">
      <c r="A83" s="81">
        <v>66.0</v>
      </c>
      <c r="B83" s="81" t="s">
        <v>915</v>
      </c>
      <c r="C83" s="81" t="str">
        <f>IF(B83&gt;1,VLOOKUP(B83,DB!$D$4:$E$800,2,0),"")</f>
        <v>GLEX</v>
      </c>
      <c r="D83" s="82">
        <v>0.39375</v>
      </c>
      <c r="E83" s="159" t="b">
        <v>1</v>
      </c>
      <c r="F83" s="83"/>
      <c r="G83" s="92" t="b">
        <v>0</v>
      </c>
      <c r="H83" s="85" t="s">
        <v>1224</v>
      </c>
      <c r="I83" s="103" t="s">
        <v>1502</v>
      </c>
      <c r="J83" s="87" t="str">
        <f>IF(L83&gt;1,VLOOKUP(L83,DB!$A$4:$B$500,2,0),"")</f>
        <v/>
      </c>
      <c r="K83" s="88"/>
      <c r="L83" s="84"/>
      <c r="M83" s="81" t="s">
        <v>810</v>
      </c>
      <c r="N83" s="96"/>
      <c r="O83" s="84" t="str">
        <f t="shared" si="7"/>
        <v>RON</v>
      </c>
      <c r="Q83" s="1" t="str">
        <f t="shared" si="8"/>
        <v>SA05</v>
      </c>
      <c r="R83" s="1" t="str">
        <f t="shared" si="9"/>
        <v>RON</v>
      </c>
      <c r="S83" s="1" t="str">
        <f t="shared" si="10"/>
        <v>GLEX</v>
      </c>
      <c r="T83" s="1" t="str">
        <f t="shared" si="11"/>
        <v>N-11UB</v>
      </c>
      <c r="U83" s="1" t="str">
        <f t="shared" si="12"/>
        <v>PTN</v>
      </c>
    </row>
    <row r="84" ht="15.75" customHeight="1">
      <c r="A84" s="71">
        <v>67.0</v>
      </c>
      <c r="B84" s="71" t="s">
        <v>182</v>
      </c>
      <c r="C84" s="71" t="str">
        <f>IF(B84&gt;1,VLOOKUP(B84,DB!$D$4:$E$800,2,0),"")</f>
        <v>A 320</v>
      </c>
      <c r="D84" s="72">
        <v>0.4375</v>
      </c>
      <c r="E84" s="160" t="b">
        <v>1</v>
      </c>
      <c r="F84" s="73">
        <v>0.4701388888888889</v>
      </c>
      <c r="G84" s="94" t="b">
        <v>1</v>
      </c>
      <c r="H84" s="75" t="s">
        <v>1247</v>
      </c>
      <c r="I84" s="76" t="str">
        <f>IF(K84&gt;1,VLOOKUP(K84,DB!$A$4:$B$500,2,0),"")</f>
        <v>WARA</v>
      </c>
      <c r="J84" s="77" t="str">
        <f>IF(L84&gt;1,VLOOKUP(L84,DB!$A$4:$B$500,2,0),"")</f>
        <v>WARA</v>
      </c>
      <c r="K84" s="78" t="s">
        <v>295</v>
      </c>
      <c r="L84" s="74" t="s">
        <v>302</v>
      </c>
      <c r="M84" s="71" t="str">
        <f>IF(B84&gt;1,VLOOKUP(B84,DB!$D$4:$F$800,3,0),"")</f>
        <v>BATIK AIR</v>
      </c>
      <c r="N84" s="79"/>
      <c r="O84" s="74" t="str">
        <f t="shared" si="7"/>
        <v/>
      </c>
      <c r="Q84" s="1" t="str">
        <f t="shared" si="8"/>
        <v/>
      </c>
      <c r="R84" s="1" t="str">
        <f t="shared" si="9"/>
        <v/>
      </c>
      <c r="S84" s="1" t="str">
        <f t="shared" si="10"/>
        <v/>
      </c>
      <c r="T84" s="1" t="str">
        <f t="shared" si="11"/>
        <v/>
      </c>
      <c r="U84" s="1" t="str">
        <f t="shared" si="12"/>
        <v/>
      </c>
    </row>
    <row r="85" ht="15.75" customHeight="1">
      <c r="A85" s="81">
        <v>68.0</v>
      </c>
      <c r="B85" s="81" t="s">
        <v>947</v>
      </c>
      <c r="C85" s="81" t="str">
        <f>IF(B85&gt;1,VLOOKUP(B85,DB!$D$4:$E$800,2,0),"")</f>
        <v>EMB 135</v>
      </c>
      <c r="D85" s="82">
        <v>0.41944444444444445</v>
      </c>
      <c r="E85" s="159" t="b">
        <v>1</v>
      </c>
      <c r="F85" s="83"/>
      <c r="G85" s="92" t="b">
        <v>0</v>
      </c>
      <c r="H85" s="85" t="s">
        <v>1226</v>
      </c>
      <c r="I85" s="103" t="s">
        <v>1245</v>
      </c>
      <c r="J85" s="87" t="str">
        <f>IF(L85&gt;1,VLOOKUP(L85,DB!$A$4:$B$500,2,0),"")</f>
        <v/>
      </c>
      <c r="K85" s="88"/>
      <c r="L85" s="84"/>
      <c r="M85" s="81" t="s">
        <v>1214</v>
      </c>
      <c r="N85" s="89"/>
      <c r="O85" s="84" t="str">
        <f t="shared" si="7"/>
        <v>RON</v>
      </c>
      <c r="Q85" s="1" t="str">
        <f t="shared" si="8"/>
        <v>SA06</v>
      </c>
      <c r="R85" s="1" t="str">
        <f t="shared" si="9"/>
        <v>RON</v>
      </c>
      <c r="S85" s="1" t="str">
        <f t="shared" si="10"/>
        <v>EMB 135</v>
      </c>
      <c r="T85" s="1" t="str">
        <f t="shared" si="11"/>
        <v>PK-RSS</v>
      </c>
      <c r="U85" s="1" t="str">
        <f t="shared" si="12"/>
        <v>KARISMA</v>
      </c>
    </row>
    <row r="86" ht="15.75" customHeight="1">
      <c r="A86" s="71">
        <v>69.0</v>
      </c>
      <c r="B86" s="71" t="s">
        <v>576</v>
      </c>
      <c r="C86" s="71" t="str">
        <f>IF(B86&gt;1,VLOOKUP(B86,DB!$D$4:$E$800,2,0),"")</f>
        <v>B 738</v>
      </c>
      <c r="D86" s="72">
        <v>0.4965277777777778</v>
      </c>
      <c r="E86" s="160" t="b">
        <v>1</v>
      </c>
      <c r="F86" s="73">
        <v>0.5381944444444444</v>
      </c>
      <c r="G86" s="94" t="b">
        <v>1</v>
      </c>
      <c r="H86" s="75" t="s">
        <v>1248</v>
      </c>
      <c r="I86" s="76" t="str">
        <f>IF(K86&gt;1,VLOOKUP(K86,DB!$A$4:$B$500,2,0),"")</f>
        <v>WIMM</v>
      </c>
      <c r="J86" s="77" t="str">
        <f>IF(L86&gt;1,VLOOKUP(L86,DB!$A$4:$B$500,2,0),"")</f>
        <v>WARR</v>
      </c>
      <c r="K86" s="78" t="s">
        <v>79</v>
      </c>
      <c r="L86" s="74" t="s">
        <v>81</v>
      </c>
      <c r="M86" s="71" t="str">
        <f>IF(B86&gt;1,VLOOKUP(B86,DB!$D$4:$F$800,3,0),"")</f>
        <v>GARUDA</v>
      </c>
      <c r="N86" s="13"/>
      <c r="O86" s="74" t="str">
        <f t="shared" si="7"/>
        <v/>
      </c>
      <c r="Q86" s="1" t="str">
        <f t="shared" si="8"/>
        <v/>
      </c>
      <c r="R86" s="1" t="str">
        <f t="shared" si="9"/>
        <v/>
      </c>
      <c r="S86" s="1" t="str">
        <f t="shared" si="10"/>
        <v/>
      </c>
      <c r="T86" s="1" t="str">
        <f t="shared" si="11"/>
        <v/>
      </c>
      <c r="U86" s="1" t="str">
        <f t="shared" si="12"/>
        <v/>
      </c>
    </row>
    <row r="87" ht="15.75" customHeight="1">
      <c r="A87" s="81">
        <v>70.0</v>
      </c>
      <c r="B87" s="81" t="s">
        <v>431</v>
      </c>
      <c r="C87" s="81" t="str">
        <f>IF(B87&gt;1,VLOOKUP(B87,DB!$D$4:$E$800,2,0),"")</f>
        <v>A 320</v>
      </c>
      <c r="D87" s="82">
        <v>0.4840277777777778</v>
      </c>
      <c r="E87" s="159" t="b">
        <v>1</v>
      </c>
      <c r="F87" s="83">
        <v>0.5270833333333333</v>
      </c>
      <c r="G87" s="92" t="b">
        <v>1</v>
      </c>
      <c r="H87" s="85" t="s">
        <v>1247</v>
      </c>
      <c r="I87" s="86" t="str">
        <f>IF(K87&gt;1,VLOOKUP(K87,DB!$A$4:$B$500,2,0),"")</f>
        <v>WIMN</v>
      </c>
      <c r="J87" s="87" t="str">
        <f>IF(L87&gt;1,VLOOKUP(L87,DB!$A$4:$B$500,2,0),"")</f>
        <v>WARA</v>
      </c>
      <c r="K87" s="88" t="s">
        <v>497</v>
      </c>
      <c r="L87" s="84" t="s">
        <v>555</v>
      </c>
      <c r="M87" s="81" t="str">
        <f>IF(B87&gt;1,VLOOKUP(B87,DB!$D$4:$F$800,3,0),"")</f>
        <v>CITILINK</v>
      </c>
      <c r="N87" s="89"/>
      <c r="O87" s="84" t="str">
        <f t="shared" si="7"/>
        <v/>
      </c>
      <c r="Q87" s="1" t="str">
        <f t="shared" si="8"/>
        <v/>
      </c>
      <c r="R87" s="1" t="str">
        <f t="shared" si="9"/>
        <v/>
      </c>
      <c r="S87" s="1" t="str">
        <f t="shared" si="10"/>
        <v/>
      </c>
      <c r="T87" s="1" t="str">
        <f t="shared" si="11"/>
        <v/>
      </c>
      <c r="U87" s="1" t="str">
        <f t="shared" si="12"/>
        <v/>
      </c>
    </row>
    <row r="88" ht="15.75" customHeight="1">
      <c r="A88" s="71">
        <v>71.0</v>
      </c>
      <c r="B88" s="71" t="s">
        <v>309</v>
      </c>
      <c r="C88" s="71" t="str">
        <f>IF(B88&gt;1,VLOOKUP(B88,DB!$D$4:$E$800,2,0),"")</f>
        <v>A 320</v>
      </c>
      <c r="D88" s="72">
        <v>0.4895833333333333</v>
      </c>
      <c r="E88" s="160" t="b">
        <v>1</v>
      </c>
      <c r="F88" s="73">
        <v>0.5229166666666667</v>
      </c>
      <c r="G88" s="94" t="b">
        <v>1</v>
      </c>
      <c r="H88" s="75" t="s">
        <v>1229</v>
      </c>
      <c r="I88" s="76" t="str">
        <f>IF(K88&gt;1,VLOOKUP(K88,DB!$A$4:$B$500,2,0),"")</f>
        <v>WAHI</v>
      </c>
      <c r="J88" s="77" t="str">
        <f>IF(L88&gt;1,VLOOKUP(L88,DB!$A$4:$B$500,2,0),"")</f>
        <v>WARR</v>
      </c>
      <c r="K88" s="78" t="s">
        <v>278</v>
      </c>
      <c r="L88" s="74" t="s">
        <v>247</v>
      </c>
      <c r="M88" s="71" t="str">
        <f>IF(B88&gt;1,VLOOKUP(B88,DB!$D$4:$F$800,3,0),"")</f>
        <v>BATIK AIR</v>
      </c>
      <c r="N88" s="13"/>
      <c r="O88" s="74" t="str">
        <f t="shared" si="7"/>
        <v/>
      </c>
      <c r="Q88" s="1" t="str">
        <f t="shared" si="8"/>
        <v/>
      </c>
      <c r="R88" s="1" t="str">
        <f t="shared" si="9"/>
        <v/>
      </c>
      <c r="S88" s="1" t="str">
        <f t="shared" si="10"/>
        <v/>
      </c>
      <c r="T88" s="1" t="str">
        <f t="shared" si="11"/>
        <v/>
      </c>
      <c r="U88" s="1" t="str">
        <f t="shared" si="12"/>
        <v/>
      </c>
    </row>
    <row r="89" ht="15.75" customHeight="1">
      <c r="A89" s="81">
        <v>72.0</v>
      </c>
      <c r="B89" s="81" t="s">
        <v>292</v>
      </c>
      <c r="C89" s="81" t="str">
        <f>IF(B89&gt;1,VLOOKUP(B89,DB!$D$4:$E$800,2,0),"")</f>
        <v>A 320</v>
      </c>
      <c r="D89" s="82">
        <v>0.4930555555555556</v>
      </c>
      <c r="E89" s="159" t="b">
        <v>1</v>
      </c>
      <c r="F89" s="83">
        <v>0.5305555555555556</v>
      </c>
      <c r="G89" s="92" t="b">
        <v>1</v>
      </c>
      <c r="H89" s="85" t="s">
        <v>1246</v>
      </c>
      <c r="I89" s="86" t="str">
        <f>IF(K89&gt;1,VLOOKUP(K89,DB!$A$4:$B$500,2,0),"")</f>
        <v>WAHQ</v>
      </c>
      <c r="J89" s="87" t="str">
        <f>IF(L89&gt;1,VLOOKUP(L89,DB!$A$4:$B$500,2,0),"")</f>
        <v>WAHI</v>
      </c>
      <c r="K89" s="88" t="s">
        <v>178</v>
      </c>
      <c r="L89" s="84" t="s">
        <v>276</v>
      </c>
      <c r="M89" s="81" t="str">
        <f>IF(B89&gt;1,VLOOKUP(B89,DB!$D$4:$F$800,3,0),"")</f>
        <v>BATIK AIR</v>
      </c>
      <c r="N89" s="96"/>
      <c r="O89" s="84" t="str">
        <f t="shared" si="7"/>
        <v/>
      </c>
      <c r="Q89" s="1" t="str">
        <f t="shared" si="8"/>
        <v/>
      </c>
      <c r="R89" s="1" t="str">
        <f t="shared" si="9"/>
        <v/>
      </c>
      <c r="S89" s="1" t="str">
        <f t="shared" si="10"/>
        <v/>
      </c>
      <c r="T89" s="1" t="str">
        <f t="shared" si="11"/>
        <v/>
      </c>
      <c r="U89" s="1" t="str">
        <f t="shared" si="12"/>
        <v/>
      </c>
    </row>
    <row r="90" ht="15.75" customHeight="1">
      <c r="A90" s="71">
        <v>73.0</v>
      </c>
      <c r="B90" s="71" t="s">
        <v>307</v>
      </c>
      <c r="C90" s="71" t="str">
        <f>IF(B90&gt;1,VLOOKUP(B90,DB!$D$4:$E$800,2,0),"")</f>
        <v>A 320</v>
      </c>
      <c r="D90" s="72">
        <v>0.5013888888888889</v>
      </c>
      <c r="E90" s="160" t="b">
        <v>1</v>
      </c>
      <c r="F90" s="73">
        <v>0.5402777777777777</v>
      </c>
      <c r="G90" s="94" t="b">
        <v>1</v>
      </c>
      <c r="H90" s="75" t="s">
        <v>1225</v>
      </c>
      <c r="I90" s="76" t="str">
        <f>IF(K90&gt;1,VLOOKUP(K90,DB!$A$4:$B$500,2,0),"")</f>
        <v>WARR</v>
      </c>
      <c r="J90" s="77" t="str">
        <f>IF(L90&gt;1,VLOOKUP(L90,DB!$A$4:$B$500,2,0),"")</f>
        <v>WIPP</v>
      </c>
      <c r="K90" s="78" t="s">
        <v>249</v>
      </c>
      <c r="L90" s="74" t="s">
        <v>183</v>
      </c>
      <c r="M90" s="71" t="str">
        <f>IF(B90&gt;1,VLOOKUP(B90,DB!$D$4:$F$800,3,0),"")</f>
        <v>BATIK AIR</v>
      </c>
      <c r="N90" s="13"/>
      <c r="O90" s="74" t="str">
        <f t="shared" si="7"/>
        <v/>
      </c>
      <c r="Q90" s="1" t="str">
        <f t="shared" si="8"/>
        <v/>
      </c>
      <c r="R90" s="1" t="str">
        <f t="shared" si="9"/>
        <v/>
      </c>
      <c r="S90" s="1" t="str">
        <f t="shared" si="10"/>
        <v/>
      </c>
      <c r="T90" s="1" t="str">
        <f t="shared" si="11"/>
        <v/>
      </c>
      <c r="U90" s="1" t="str">
        <f t="shared" si="12"/>
        <v/>
      </c>
    </row>
    <row r="91" ht="15.75" customHeight="1">
      <c r="A91" s="81">
        <v>74.0</v>
      </c>
      <c r="B91" s="81" t="s">
        <v>893</v>
      </c>
      <c r="C91" s="81" t="str">
        <f>IF(B91&gt;1,VLOOKUP(B91,DB!$D$4:$E$800,2,0),"")</f>
        <v>G VI</v>
      </c>
      <c r="D91" s="82">
        <v>0.4736111111111111</v>
      </c>
      <c r="E91" s="159" t="b">
        <v>1</v>
      </c>
      <c r="F91" s="83"/>
      <c r="G91" s="92" t="b">
        <v>0</v>
      </c>
      <c r="H91" s="85" t="s">
        <v>1240</v>
      </c>
      <c r="I91" s="103" t="s">
        <v>1243</v>
      </c>
      <c r="J91" s="87" t="str">
        <f>IF(L91&gt;1,VLOOKUP(L91,DB!$A$4:$B$500,2,0),"")</f>
        <v/>
      </c>
      <c r="K91" s="88"/>
      <c r="L91" s="84"/>
      <c r="M91" s="81" t="s">
        <v>1211</v>
      </c>
      <c r="N91" s="96"/>
      <c r="O91" s="84" t="str">
        <f t="shared" si="7"/>
        <v>RON</v>
      </c>
      <c r="Q91" s="1" t="str">
        <f t="shared" si="8"/>
        <v>SA15</v>
      </c>
      <c r="R91" s="1" t="str">
        <f t="shared" si="9"/>
        <v>RON</v>
      </c>
      <c r="S91" s="1" t="str">
        <f t="shared" si="10"/>
        <v>G VI</v>
      </c>
      <c r="T91" s="1" t="str">
        <f t="shared" si="11"/>
        <v>T7-X14</v>
      </c>
      <c r="U91" s="1" t="str">
        <f t="shared" si="12"/>
        <v>AFM</v>
      </c>
    </row>
    <row r="92" ht="15.75" customHeight="1">
      <c r="A92" s="71">
        <v>75.0</v>
      </c>
      <c r="B92" s="71" t="s">
        <v>1124</v>
      </c>
      <c r="C92" s="71" t="str">
        <f>IF(B92&gt;1,VLOOKUP(B92,DB!$D$4:$E$800,2,0),"")</f>
        <v>BELL 412EP</v>
      </c>
      <c r="D92" s="72">
        <v>0.46875</v>
      </c>
      <c r="E92" s="160" t="b">
        <v>1</v>
      </c>
      <c r="F92" s="73">
        <v>0.47291666666666665</v>
      </c>
      <c r="G92" s="94" t="b">
        <v>1</v>
      </c>
      <c r="H92" s="75" t="s">
        <v>1264</v>
      </c>
      <c r="I92" s="112" t="s">
        <v>1218</v>
      </c>
      <c r="J92" s="74" t="s">
        <v>1238</v>
      </c>
      <c r="K92" s="78"/>
      <c r="L92" s="74"/>
      <c r="M92" s="71" t="s">
        <v>16</v>
      </c>
      <c r="N92" s="79"/>
      <c r="O92" s="74" t="str">
        <f t="shared" si="7"/>
        <v/>
      </c>
      <c r="Q92" s="1" t="str">
        <f t="shared" si="8"/>
        <v/>
      </c>
      <c r="R92" s="1" t="str">
        <f t="shared" si="9"/>
        <v/>
      </c>
      <c r="S92" s="1" t="str">
        <f t="shared" si="10"/>
        <v/>
      </c>
      <c r="T92" s="1" t="str">
        <f t="shared" si="11"/>
        <v/>
      </c>
      <c r="U92" s="1" t="str">
        <f t="shared" si="12"/>
        <v/>
      </c>
    </row>
    <row r="93" ht="15.75" customHeight="1">
      <c r="A93" s="81">
        <v>76.0</v>
      </c>
      <c r="B93" s="81" t="s">
        <v>1124</v>
      </c>
      <c r="C93" s="81" t="str">
        <f>IF(B93&gt;1,VLOOKUP(B93,DB!$D$4:$E$800,2,0),"")</f>
        <v>BELL 412EP</v>
      </c>
      <c r="D93" s="82">
        <v>0.4965277777777778</v>
      </c>
      <c r="E93" s="159" t="b">
        <v>1</v>
      </c>
      <c r="F93" s="83">
        <v>0.5208333333333334</v>
      </c>
      <c r="G93" s="92" t="b">
        <v>1</v>
      </c>
      <c r="H93" s="85" t="s">
        <v>1264</v>
      </c>
      <c r="I93" s="103" t="s">
        <v>1238</v>
      </c>
      <c r="J93" s="84" t="s">
        <v>1218</v>
      </c>
      <c r="K93" s="88"/>
      <c r="L93" s="84"/>
      <c r="M93" s="81" t="s">
        <v>16</v>
      </c>
      <c r="N93" s="96"/>
      <c r="O93" s="84" t="str">
        <f t="shared" si="7"/>
        <v/>
      </c>
      <c r="Q93" s="1" t="str">
        <f t="shared" si="8"/>
        <v/>
      </c>
      <c r="R93" s="1" t="str">
        <f t="shared" si="9"/>
        <v/>
      </c>
      <c r="S93" s="1" t="str">
        <f t="shared" si="10"/>
        <v/>
      </c>
      <c r="T93" s="1" t="str">
        <f t="shared" si="11"/>
        <v/>
      </c>
      <c r="U93" s="1" t="str">
        <f t="shared" si="12"/>
        <v/>
      </c>
    </row>
    <row r="94" ht="15.75" customHeight="1">
      <c r="A94" s="71">
        <v>77.0</v>
      </c>
      <c r="B94" s="71" t="s">
        <v>66</v>
      </c>
      <c r="C94" s="71" t="str">
        <f>IF(B94&gt;1,VLOOKUP(B94,DB!$D$4:$E$800,2,0),"")</f>
        <v>A 320</v>
      </c>
      <c r="D94" s="72">
        <v>0.5215277777777778</v>
      </c>
      <c r="E94" s="160" t="b">
        <v>1</v>
      </c>
      <c r="F94" s="73">
        <v>0.5590277777777778</v>
      </c>
      <c r="G94" s="94" t="b">
        <v>1</v>
      </c>
      <c r="H94" s="75" t="s">
        <v>1236</v>
      </c>
      <c r="I94" s="76" t="str">
        <f>IF(K94&gt;1,VLOOKUP(K94,DB!$A$4:$B$500,2,0),"")</f>
        <v>WAHS</v>
      </c>
      <c r="J94" s="77" t="str">
        <f>IF(L94&gt;1,VLOOKUP(L94,DB!$A$4:$B$500,2,0),"")</f>
        <v>WIMM</v>
      </c>
      <c r="K94" s="78" t="s">
        <v>287</v>
      </c>
      <c r="L94" s="74" t="s">
        <v>172</v>
      </c>
      <c r="M94" s="71" t="str">
        <f>IF(B94&gt;1,VLOOKUP(B94,DB!$D$4:$F$800,3,0),"")</f>
        <v>BATIK AIR</v>
      </c>
      <c r="N94" s="13"/>
      <c r="O94" s="74" t="str">
        <f t="shared" si="7"/>
        <v/>
      </c>
      <c r="Q94" s="1" t="str">
        <f t="shared" si="8"/>
        <v/>
      </c>
      <c r="R94" s="1" t="str">
        <f t="shared" si="9"/>
        <v/>
      </c>
      <c r="S94" s="1" t="str">
        <f t="shared" si="10"/>
        <v/>
      </c>
      <c r="T94" s="1" t="str">
        <f t="shared" si="11"/>
        <v/>
      </c>
      <c r="U94" s="1" t="str">
        <f t="shared" si="12"/>
        <v/>
      </c>
    </row>
    <row r="95" ht="15.75" customHeight="1">
      <c r="A95" s="81">
        <v>78.0</v>
      </c>
      <c r="B95" s="210" t="s">
        <v>510</v>
      </c>
      <c r="C95" s="210" t="str">
        <f>IF(B95&gt;1,VLOOKUP(B95,DB!$D$4:$E$800,2,0),"")</f>
        <v>ATR 72</v>
      </c>
      <c r="D95" s="82">
        <v>0.5395833333333333</v>
      </c>
      <c r="E95" s="159" t="b">
        <v>1</v>
      </c>
      <c r="F95" s="211">
        <v>0.5673611111111111</v>
      </c>
      <c r="G95" s="92" t="b">
        <v>1</v>
      </c>
      <c r="H95" s="85" t="s">
        <v>1250</v>
      </c>
      <c r="I95" s="86" t="str">
        <f>IF(K95&gt;1,VLOOKUP(K95,DB!$A$4:$B$500,2,0),"")</f>
        <v>WAHH</v>
      </c>
      <c r="J95" s="249" t="str">
        <f>IF(L95&gt;1,VLOOKUP(L95,DB!$A$4:$B$500,2,0),"")</f>
        <v>WAHH</v>
      </c>
      <c r="K95" s="88" t="s">
        <v>597</v>
      </c>
      <c r="L95" s="212" t="s">
        <v>595</v>
      </c>
      <c r="M95" s="210" t="str">
        <f>IF(B95&gt;1,VLOOKUP(B95,DB!$D$4:$F$800,3,0),"")</f>
        <v>CITILINK</v>
      </c>
      <c r="N95" s="213" t="s">
        <v>1515</v>
      </c>
      <c r="O95" s="84" t="str">
        <f t="shared" si="7"/>
        <v/>
      </c>
      <c r="Q95" s="1" t="str">
        <f t="shared" si="8"/>
        <v/>
      </c>
      <c r="R95" s="1" t="str">
        <f t="shared" si="9"/>
        <v/>
      </c>
      <c r="S95" s="1" t="str">
        <f t="shared" si="10"/>
        <v/>
      </c>
      <c r="T95" s="1" t="str">
        <f t="shared" si="11"/>
        <v/>
      </c>
      <c r="U95" s="1" t="str">
        <f t="shared" si="12"/>
        <v/>
      </c>
    </row>
    <row r="96" ht="15.75" customHeight="1">
      <c r="A96" s="71">
        <v>79.0</v>
      </c>
      <c r="B96" s="71" t="s">
        <v>34</v>
      </c>
      <c r="C96" s="71" t="str">
        <f>IF(B96&gt;1,VLOOKUP(B96,DB!$D$4:$E$800,2,0),"")</f>
        <v>B 733</v>
      </c>
      <c r="D96" s="72">
        <v>0.55625</v>
      </c>
      <c r="E96" s="160" t="b">
        <v>1</v>
      </c>
      <c r="F96" s="73">
        <v>0.65</v>
      </c>
      <c r="G96" s="94" t="b">
        <v>1</v>
      </c>
      <c r="H96" s="75" t="s">
        <v>1252</v>
      </c>
      <c r="I96" s="112" t="s">
        <v>33</v>
      </c>
      <c r="J96" s="74" t="s">
        <v>61</v>
      </c>
      <c r="K96" s="78"/>
      <c r="L96" s="74"/>
      <c r="M96" s="71" t="str">
        <f>IF(B96&gt;1,VLOOKUP(B96,DB!$D$4:$F$800,3,0),"")</f>
        <v>AIRNESIA</v>
      </c>
      <c r="N96" s="138"/>
      <c r="O96" s="74" t="str">
        <f t="shared" si="7"/>
        <v/>
      </c>
      <c r="Q96" s="1" t="str">
        <f t="shared" si="8"/>
        <v/>
      </c>
      <c r="R96" s="1" t="str">
        <f t="shared" si="9"/>
        <v/>
      </c>
      <c r="S96" s="1" t="str">
        <f t="shared" si="10"/>
        <v/>
      </c>
      <c r="T96" s="1" t="str">
        <f t="shared" si="11"/>
        <v/>
      </c>
      <c r="U96" s="1" t="str">
        <f t="shared" si="12"/>
        <v/>
      </c>
    </row>
    <row r="97" ht="15.75" customHeight="1">
      <c r="A97" s="81">
        <v>80.0</v>
      </c>
      <c r="B97" s="210" t="s">
        <v>540</v>
      </c>
      <c r="C97" s="210" t="str">
        <f>IF(B97&gt;1,VLOOKUP(B97,DB!$D$4:$E$800,2,0),"")</f>
        <v>ATR 72</v>
      </c>
      <c r="D97" s="82">
        <v>0.5659722222222222</v>
      </c>
      <c r="E97" s="159" t="b">
        <v>1</v>
      </c>
      <c r="F97" s="211">
        <v>0.6027777777777777</v>
      </c>
      <c r="G97" s="92" t="b">
        <v>1</v>
      </c>
      <c r="H97" s="85" t="s">
        <v>1249</v>
      </c>
      <c r="I97" s="86" t="str">
        <f>IF(K97&gt;1,VLOOKUP(K97,DB!$A$4:$B$500,2,0),"")</f>
        <v>WAHH</v>
      </c>
      <c r="J97" s="249" t="str">
        <f>IF(L97&gt;1,VLOOKUP(L97,DB!$A$4:$B$500,2,0),"")</f>
        <v>WAHH</v>
      </c>
      <c r="K97" s="88" t="s">
        <v>484</v>
      </c>
      <c r="L97" s="212" t="s">
        <v>486</v>
      </c>
      <c r="M97" s="210" t="str">
        <f>IF(B97&gt;1,VLOOKUP(B97,DB!$D$4:$F$800,3,0),"")</f>
        <v>FLY JAYA</v>
      </c>
      <c r="N97" s="213" t="s">
        <v>1358</v>
      </c>
      <c r="O97" s="84" t="str">
        <f t="shared" si="7"/>
        <v/>
      </c>
      <c r="Q97" s="1" t="str">
        <f t="shared" si="8"/>
        <v/>
      </c>
      <c r="R97" s="1" t="str">
        <f t="shared" si="9"/>
        <v/>
      </c>
      <c r="S97" s="1" t="str">
        <f t="shared" si="10"/>
        <v/>
      </c>
      <c r="T97" s="1" t="str">
        <f t="shared" si="11"/>
        <v/>
      </c>
      <c r="U97" s="1" t="str">
        <f t="shared" si="12"/>
        <v/>
      </c>
    </row>
    <row r="98" ht="15.75" customHeight="1">
      <c r="A98" s="71">
        <v>81.0</v>
      </c>
      <c r="B98" s="71" t="s">
        <v>313</v>
      </c>
      <c r="C98" s="71" t="str">
        <f>IF(B98&gt;1,VLOOKUP(B98,DB!$D$4:$E$800,2,0),"")</f>
        <v>A 320</v>
      </c>
      <c r="D98" s="72">
        <v>0.5618055555555556</v>
      </c>
      <c r="E98" s="160" t="b">
        <v>1</v>
      </c>
      <c r="F98" s="73">
        <v>0.5923611111111111</v>
      </c>
      <c r="G98" s="94" t="b">
        <v>1</v>
      </c>
      <c r="H98" s="75" t="s">
        <v>1225</v>
      </c>
      <c r="I98" s="76" t="str">
        <f>IF(K98&gt;1,VLOOKUP(K98,DB!$A$4:$B$500,2,0),"")</f>
        <v>WARR</v>
      </c>
      <c r="J98" s="77" t="str">
        <f>IF(L98&gt;1,VLOOKUP(L98,DB!$A$4:$B$500,2,0),"")</f>
        <v>WARR</v>
      </c>
      <c r="K98" s="78" t="s">
        <v>257</v>
      </c>
      <c r="L98" s="74" t="s">
        <v>229</v>
      </c>
      <c r="M98" s="71" t="str">
        <f>IF(B98&gt;1,VLOOKUP(B98,DB!$D$4:$F$800,3,0),"")</f>
        <v>BATIK AIR</v>
      </c>
      <c r="N98" s="138"/>
      <c r="O98" s="74" t="str">
        <f t="shared" si="7"/>
        <v/>
      </c>
      <c r="Q98" s="1" t="str">
        <f t="shared" si="8"/>
        <v/>
      </c>
      <c r="R98" s="1" t="str">
        <f t="shared" si="9"/>
        <v/>
      </c>
      <c r="S98" s="1" t="str">
        <f t="shared" si="10"/>
        <v/>
      </c>
      <c r="T98" s="1" t="str">
        <f t="shared" si="11"/>
        <v/>
      </c>
      <c r="U98" s="1" t="str">
        <f t="shared" si="12"/>
        <v/>
      </c>
    </row>
    <row r="99" ht="15.75" customHeight="1">
      <c r="A99" s="81">
        <v>82.0</v>
      </c>
      <c r="B99" s="81" t="s">
        <v>281</v>
      </c>
      <c r="C99" s="81" t="str">
        <f>IF(B99&gt;1,VLOOKUP(B99,DB!$D$4:$E$800,2,0),"")</f>
        <v>A 320</v>
      </c>
      <c r="D99" s="82">
        <v>0.5756944444444444</v>
      </c>
      <c r="E99" s="159" t="b">
        <v>1</v>
      </c>
      <c r="F99" s="83">
        <v>0.6166666666666667</v>
      </c>
      <c r="G99" s="92" t="b">
        <v>1</v>
      </c>
      <c r="H99" s="85" t="s">
        <v>1246</v>
      </c>
      <c r="I99" s="86" t="str">
        <f>IF(K99&gt;1,VLOOKUP(K99,DB!$A$4:$B$500,2,0),"")</f>
        <v>WAHQ</v>
      </c>
      <c r="J99" s="87" t="str">
        <f>IF(L99&gt;1,VLOOKUP(L99,DB!$A$4:$B$500,2,0),"")</f>
        <v>WAHS</v>
      </c>
      <c r="K99" s="88" t="s">
        <v>266</v>
      </c>
      <c r="L99" s="84" t="s">
        <v>293</v>
      </c>
      <c r="M99" s="81" t="str">
        <f>IF(B99&gt;1,VLOOKUP(B99,DB!$D$4:$F$800,3,0),"")</f>
        <v>BATIK AIR</v>
      </c>
      <c r="N99" s="137"/>
      <c r="O99" s="84" t="str">
        <f t="shared" si="7"/>
        <v/>
      </c>
      <c r="Q99" s="1" t="str">
        <f t="shared" si="8"/>
        <v/>
      </c>
      <c r="R99" s="1" t="str">
        <f t="shared" si="9"/>
        <v/>
      </c>
      <c r="S99" s="1" t="str">
        <f t="shared" si="10"/>
        <v/>
      </c>
      <c r="T99" s="1" t="str">
        <f t="shared" si="11"/>
        <v/>
      </c>
      <c r="U99" s="1" t="str">
        <f t="shared" si="12"/>
        <v/>
      </c>
    </row>
    <row r="100" ht="15.75" customHeight="1">
      <c r="A100" s="71">
        <v>83.0</v>
      </c>
      <c r="B100" s="219" t="s">
        <v>305</v>
      </c>
      <c r="C100" s="219" t="str">
        <f>IF(B100&gt;1,VLOOKUP(B100,DB!$D$4:$E$800,2,0),"")</f>
        <v>A 320</v>
      </c>
      <c r="D100" s="223">
        <v>0.5798611111111112</v>
      </c>
      <c r="E100" s="160" t="b">
        <v>1</v>
      </c>
      <c r="F100" s="73">
        <v>0.6493055555555556</v>
      </c>
      <c r="G100" s="94" t="b">
        <v>1</v>
      </c>
      <c r="H100" s="75" t="s">
        <v>1232</v>
      </c>
      <c r="I100" s="262" t="str">
        <f>IF(K100&gt;1,VLOOKUP(K100,DB!$A$4:$B$500,2,0),"")</f>
        <v>WADD</v>
      </c>
      <c r="J100" s="77" t="str">
        <f>IF(L100&gt;1,VLOOKUP(L100,DB!$A$4:$B$500,2,0),"")</f>
        <v>WIEE</v>
      </c>
      <c r="K100" s="224" t="s">
        <v>221</v>
      </c>
      <c r="L100" s="74" t="s">
        <v>215</v>
      </c>
      <c r="M100" s="219" t="str">
        <f>IF(B100&gt;1,VLOOKUP(B100,DB!$D$4:$F$800,3,0),"")</f>
        <v>BATIK AIR</v>
      </c>
      <c r="N100" s="222" t="s">
        <v>1277</v>
      </c>
      <c r="O100" s="74" t="str">
        <f t="shared" si="7"/>
        <v/>
      </c>
      <c r="Q100" s="1" t="str">
        <f t="shared" si="8"/>
        <v/>
      </c>
      <c r="R100" s="1" t="str">
        <f t="shared" si="9"/>
        <v/>
      </c>
      <c r="S100" s="1" t="str">
        <f t="shared" si="10"/>
        <v/>
      </c>
      <c r="T100" s="1" t="str">
        <f t="shared" si="11"/>
        <v/>
      </c>
      <c r="U100" s="1" t="str">
        <f t="shared" si="12"/>
        <v/>
      </c>
    </row>
    <row r="101" ht="15.75" customHeight="1">
      <c r="A101" s="81">
        <v>84.0</v>
      </c>
      <c r="B101" s="81" t="s">
        <v>886</v>
      </c>
      <c r="C101" s="81" t="str">
        <f>IF(B101&gt;1,VLOOKUP(B101,DB!$D$4:$E$800,2,0),"")</f>
        <v>B 733</v>
      </c>
      <c r="D101" s="82">
        <v>0.5847222222222223</v>
      </c>
      <c r="E101" s="159" t="b">
        <v>1</v>
      </c>
      <c r="F101" s="83">
        <v>0.6826388888888889</v>
      </c>
      <c r="G101" s="92" t="b">
        <v>1</v>
      </c>
      <c r="H101" s="85" t="s">
        <v>1254</v>
      </c>
      <c r="I101" s="86" t="str">
        <f>IF(K101&gt;1,VLOOKUP(K101,DB!$A$4:$B$500,2,0),"")</f>
        <v>WAGG</v>
      </c>
      <c r="J101" s="87" t="str">
        <f>IF(L101&gt;1,VLOOKUP(L101,DB!$A$4:$B$500,2,0),"")</f>
        <v>WAOO</v>
      </c>
      <c r="K101" s="88" t="s">
        <v>344</v>
      </c>
      <c r="L101" s="84" t="s">
        <v>382</v>
      </c>
      <c r="M101" s="81" t="str">
        <f>IF(B101&gt;1,VLOOKUP(B101,DB!$D$4:$F$800,3,0),"")</f>
        <v>TRIGANA</v>
      </c>
      <c r="N101" s="89"/>
      <c r="O101" s="84" t="str">
        <f t="shared" si="7"/>
        <v/>
      </c>
      <c r="Q101" s="1" t="str">
        <f t="shared" si="8"/>
        <v/>
      </c>
      <c r="R101" s="1" t="str">
        <f t="shared" si="9"/>
        <v/>
      </c>
      <c r="S101" s="1" t="str">
        <f t="shared" si="10"/>
        <v/>
      </c>
      <c r="T101" s="1" t="str">
        <f t="shared" si="11"/>
        <v/>
      </c>
      <c r="U101" s="1" t="str">
        <f t="shared" si="12"/>
        <v/>
      </c>
    </row>
    <row r="102" ht="15.75" customHeight="1">
      <c r="A102" s="71">
        <v>85.0</v>
      </c>
      <c r="B102" s="71" t="s">
        <v>763</v>
      </c>
      <c r="C102" s="71" t="str">
        <f>IF(B102&gt;1,VLOOKUP(B102,DB!$D$4:$E$800,2,0),"")</f>
        <v>ATR 72</v>
      </c>
      <c r="D102" s="72">
        <v>0.59375</v>
      </c>
      <c r="E102" s="160" t="b">
        <v>1</v>
      </c>
      <c r="F102" s="73"/>
      <c r="G102" s="94" t="b">
        <v>0</v>
      </c>
      <c r="H102" s="75" t="s">
        <v>1229</v>
      </c>
      <c r="I102" s="112" t="s">
        <v>471</v>
      </c>
      <c r="J102" s="77" t="str">
        <f>IF(L102&gt;1,VLOOKUP(L102,DB!$A$4:$B$500,2,0),"")</f>
        <v/>
      </c>
      <c r="K102" s="78" t="s">
        <v>473</v>
      </c>
      <c r="L102" s="74"/>
      <c r="M102" s="71" t="str">
        <f>IF(B102&gt;1,VLOOKUP(B102,DB!$D$4:$F$800,3,0),"")</f>
        <v>PELITA</v>
      </c>
      <c r="N102" s="13"/>
      <c r="O102" s="74" t="str">
        <f t="shared" si="7"/>
        <v>RON</v>
      </c>
      <c r="Q102" s="1" t="str">
        <f t="shared" si="8"/>
        <v>A1</v>
      </c>
      <c r="R102" s="1" t="str">
        <f t="shared" si="9"/>
        <v>RON</v>
      </c>
      <c r="S102" s="1" t="str">
        <f t="shared" si="10"/>
        <v>ATR 72</v>
      </c>
      <c r="T102" s="1" t="str">
        <f t="shared" si="11"/>
        <v>PK-PAH</v>
      </c>
      <c r="U102" s="1" t="str">
        <f t="shared" si="12"/>
        <v>PELITA</v>
      </c>
    </row>
    <row r="103" ht="15.75" customHeight="1">
      <c r="A103" s="81">
        <v>86.0</v>
      </c>
      <c r="B103" s="81" t="s">
        <v>745</v>
      </c>
      <c r="C103" s="81" t="str">
        <f>IF(B103&gt;1,VLOOKUP(B103,DB!$D$4:$E$800,2,0),"")</f>
        <v>G IV</v>
      </c>
      <c r="D103" s="82">
        <v>0.5729166666666666</v>
      </c>
      <c r="E103" s="159" t="b">
        <v>1</v>
      </c>
      <c r="F103" s="83"/>
      <c r="G103" s="92" t="b">
        <v>0</v>
      </c>
      <c r="H103" s="85" t="s">
        <v>1263</v>
      </c>
      <c r="I103" s="103" t="s">
        <v>1244</v>
      </c>
      <c r="J103" s="87" t="str">
        <f>IF(L103&gt;1,VLOOKUP(L103,DB!$A$4:$B$500,2,0),"")</f>
        <v/>
      </c>
      <c r="K103" s="88"/>
      <c r="L103" s="84"/>
      <c r="M103" s="81" t="str">
        <f>IF(B103&gt;1,VLOOKUP(B103,DB!$D$4:$F$800,3,0),"")</f>
        <v>JETSET</v>
      </c>
      <c r="N103" s="96"/>
      <c r="O103" s="84" t="str">
        <f t="shared" si="7"/>
        <v>RON</v>
      </c>
      <c r="Q103" s="1" t="str">
        <f t="shared" si="8"/>
        <v>SA17</v>
      </c>
      <c r="R103" s="1" t="str">
        <f t="shared" si="9"/>
        <v>RON</v>
      </c>
      <c r="S103" s="1" t="str">
        <f t="shared" si="10"/>
        <v>G IV</v>
      </c>
      <c r="T103" s="1" t="str">
        <f t="shared" si="11"/>
        <v>PK-BON</v>
      </c>
      <c r="U103" s="1" t="str">
        <f t="shared" si="12"/>
        <v>JETSET</v>
      </c>
    </row>
    <row r="104" ht="15.75" customHeight="1">
      <c r="A104" s="71">
        <v>87.0</v>
      </c>
      <c r="B104" s="71" t="s">
        <v>182</v>
      </c>
      <c r="C104" s="71" t="str">
        <f>IF(B104&gt;1,VLOOKUP(B104,DB!$D$4:$E$800,2,0),"")</f>
        <v>A 320</v>
      </c>
      <c r="D104" s="72">
        <v>0.6263888888888889</v>
      </c>
      <c r="E104" s="160" t="b">
        <v>1</v>
      </c>
      <c r="F104" s="73">
        <v>0.6673611111111111</v>
      </c>
      <c r="G104" s="94" t="b">
        <v>1</v>
      </c>
      <c r="H104" s="75" t="s">
        <v>1225</v>
      </c>
      <c r="I104" s="76" t="str">
        <f>IF(K104&gt;1,VLOOKUP(K104,DB!$A$4:$B$500,2,0),"")</f>
        <v>WARA</v>
      </c>
      <c r="J104" s="77" t="str">
        <f>IF(L104&gt;1,VLOOKUP(L104,DB!$A$4:$B$500,2,0),"")</f>
        <v>WADD</v>
      </c>
      <c r="K104" s="78" t="s">
        <v>300</v>
      </c>
      <c r="L104" s="74" t="s">
        <v>227</v>
      </c>
      <c r="M104" s="71" t="str">
        <f>IF(B104&gt;1,VLOOKUP(B104,DB!$D$4:$F$800,3,0),"")</f>
        <v>BATIK AIR</v>
      </c>
      <c r="N104" s="13"/>
      <c r="O104" s="74" t="str">
        <f t="shared" si="7"/>
        <v/>
      </c>
      <c r="Q104" s="1" t="str">
        <f t="shared" si="8"/>
        <v/>
      </c>
      <c r="R104" s="1" t="str">
        <f t="shared" si="9"/>
        <v/>
      </c>
      <c r="S104" s="1" t="str">
        <f t="shared" si="10"/>
        <v/>
      </c>
      <c r="T104" s="1" t="str">
        <f t="shared" si="11"/>
        <v/>
      </c>
      <c r="U104" s="1" t="str">
        <f t="shared" si="12"/>
        <v/>
      </c>
    </row>
    <row r="105" ht="15.75" customHeight="1">
      <c r="A105" s="81">
        <v>88.0</v>
      </c>
      <c r="B105" s="81" t="s">
        <v>748</v>
      </c>
      <c r="C105" s="81" t="str">
        <f>IF(B105&gt;1,VLOOKUP(B105,DB!$D$4:$E$800,2,0),"")</f>
        <v>CL 850</v>
      </c>
      <c r="D105" s="82">
        <v>0.5881944444444445</v>
      </c>
      <c r="E105" s="159" t="b">
        <v>1</v>
      </c>
      <c r="F105" s="83"/>
      <c r="G105" s="92" t="b">
        <v>0</v>
      </c>
      <c r="H105" s="85" t="s">
        <v>1275</v>
      </c>
      <c r="I105" s="103" t="s">
        <v>1241</v>
      </c>
      <c r="J105" s="87" t="str">
        <f>IF(L105&gt;1,VLOOKUP(L105,DB!$A$4:$B$500,2,0),"")</f>
        <v/>
      </c>
      <c r="K105" s="88"/>
      <c r="L105" s="84"/>
      <c r="M105" s="81" t="str">
        <f>IF(B105&gt;1,VLOOKUP(B105,DB!$D$4:$F$800,3,0),"")</f>
        <v>JETSET</v>
      </c>
      <c r="N105" s="96"/>
      <c r="O105" s="84" t="str">
        <f t="shared" si="7"/>
        <v>RON</v>
      </c>
      <c r="Q105" s="1" t="str">
        <f t="shared" si="8"/>
        <v>SA18</v>
      </c>
      <c r="R105" s="1" t="str">
        <f t="shared" si="9"/>
        <v>RON</v>
      </c>
      <c r="S105" s="1" t="str">
        <f t="shared" si="10"/>
        <v>CL 850</v>
      </c>
      <c r="T105" s="1" t="str">
        <f t="shared" si="11"/>
        <v>PK-KAS</v>
      </c>
      <c r="U105" s="1" t="str">
        <f t="shared" si="12"/>
        <v>JETSET</v>
      </c>
    </row>
    <row r="106" ht="15.75" customHeight="1">
      <c r="A106" s="71">
        <v>89.0</v>
      </c>
      <c r="B106" s="71" t="s">
        <v>827</v>
      </c>
      <c r="C106" s="71" t="str">
        <f>IF(B106&gt;1,VLOOKUP(B106,DB!$D$4:$E$800,2,0),"")</f>
        <v>C 208</v>
      </c>
      <c r="D106" s="72">
        <v>0.5840277777777778</v>
      </c>
      <c r="E106" s="160" t="b">
        <v>1</v>
      </c>
      <c r="F106" s="73">
        <v>0.6090277777777777</v>
      </c>
      <c r="G106" s="94" t="b">
        <v>1</v>
      </c>
      <c r="H106" s="75" t="s">
        <v>1256</v>
      </c>
      <c r="I106" s="76" t="str">
        <f>IF(K106&gt;1,VLOOKUP(K106,DB!$A$4:$B$500,2,0),"")</f>
        <v>WICC</v>
      </c>
      <c r="J106" s="77" t="str">
        <f>IF(L106&gt;1,VLOOKUP(L106,DB!$A$4:$B$500,2,0),"")</f>
        <v>WICN</v>
      </c>
      <c r="K106" s="78" t="s">
        <v>670</v>
      </c>
      <c r="L106" s="74" t="s">
        <v>672</v>
      </c>
      <c r="M106" s="71" t="str">
        <f>IF(B106&gt;1,VLOOKUP(B106,DB!$D$4:$F$800,3,0),"")</f>
        <v>SUSI AIR</v>
      </c>
      <c r="N106" s="79"/>
      <c r="O106" s="74" t="str">
        <f t="shared" si="7"/>
        <v/>
      </c>
      <c r="Q106" s="1" t="str">
        <f t="shared" si="8"/>
        <v/>
      </c>
      <c r="R106" s="1" t="str">
        <f t="shared" si="9"/>
        <v/>
      </c>
      <c r="S106" s="1" t="str">
        <f t="shared" si="10"/>
        <v/>
      </c>
      <c r="T106" s="1" t="str">
        <f t="shared" si="11"/>
        <v/>
      </c>
      <c r="U106" s="1" t="str">
        <f t="shared" si="12"/>
        <v/>
      </c>
    </row>
    <row r="107" ht="15.75" customHeight="1">
      <c r="A107" s="81">
        <v>90.0</v>
      </c>
      <c r="B107" s="81" t="s">
        <v>958</v>
      </c>
      <c r="C107" s="81" t="str">
        <f>IF(B107&gt;1,VLOOKUP(B107,DB!$D$4:$E$800,2,0),"")</f>
        <v>G VI</v>
      </c>
      <c r="D107" s="82">
        <v>0.6159722222222223</v>
      </c>
      <c r="E107" s="159" t="b">
        <v>1</v>
      </c>
      <c r="F107" s="83">
        <v>0.6951388888888889</v>
      </c>
      <c r="G107" s="92" t="b">
        <v>1</v>
      </c>
      <c r="H107" s="85" t="s">
        <v>1249</v>
      </c>
      <c r="I107" s="103" t="s">
        <v>1218</v>
      </c>
      <c r="J107" s="84" t="s">
        <v>1258</v>
      </c>
      <c r="K107" s="88"/>
      <c r="L107" s="84"/>
      <c r="M107" s="81" t="s">
        <v>1214</v>
      </c>
      <c r="N107" s="89"/>
      <c r="O107" s="84" t="str">
        <f t="shared" si="7"/>
        <v/>
      </c>
      <c r="Q107" s="1" t="str">
        <f t="shared" si="8"/>
        <v/>
      </c>
      <c r="R107" s="1" t="str">
        <f t="shared" si="9"/>
        <v/>
      </c>
      <c r="S107" s="1" t="str">
        <f t="shared" si="10"/>
        <v/>
      </c>
      <c r="T107" s="1" t="str">
        <f t="shared" si="11"/>
        <v/>
      </c>
      <c r="U107" s="1" t="str">
        <f t="shared" si="12"/>
        <v/>
      </c>
    </row>
    <row r="108" ht="15.75" customHeight="1">
      <c r="A108" s="71">
        <v>91.0</v>
      </c>
      <c r="B108" s="71" t="s">
        <v>743</v>
      </c>
      <c r="C108" s="71" t="str">
        <f>IF(B108&gt;1,VLOOKUP(B108,DB!$D$4:$E$800,2,0),"")</f>
        <v>B 733</v>
      </c>
      <c r="D108" s="72">
        <v>0.6555555555555556</v>
      </c>
      <c r="E108" s="160" t="b">
        <v>1</v>
      </c>
      <c r="F108" s="73">
        <v>0.7270833333333333</v>
      </c>
      <c r="G108" s="94" t="b">
        <v>1</v>
      </c>
      <c r="H108" s="75" t="s">
        <v>1252</v>
      </c>
      <c r="I108" s="112" t="s">
        <v>458</v>
      </c>
      <c r="J108" s="74" t="s">
        <v>349</v>
      </c>
      <c r="K108" s="78"/>
      <c r="L108" s="74"/>
      <c r="M108" s="71" t="str">
        <f>IF(B108&gt;1,VLOOKUP(B108,DB!$D$4:$F$800,3,0),"")</f>
        <v>JAYAWIJAYA</v>
      </c>
      <c r="N108" s="79"/>
      <c r="O108" s="74" t="str">
        <f t="shared" si="7"/>
        <v/>
      </c>
      <c r="Q108" s="1" t="str">
        <f t="shared" si="8"/>
        <v/>
      </c>
      <c r="R108" s="1" t="str">
        <f t="shared" si="9"/>
        <v/>
      </c>
      <c r="S108" s="1" t="str">
        <f t="shared" si="10"/>
        <v/>
      </c>
      <c r="T108" s="1" t="str">
        <f t="shared" si="11"/>
        <v/>
      </c>
      <c r="U108" s="1" t="str">
        <f t="shared" si="12"/>
        <v/>
      </c>
    </row>
    <row r="109" ht="15.75" customHeight="1">
      <c r="A109" s="81">
        <v>92.0</v>
      </c>
      <c r="B109" s="81" t="s">
        <v>292</v>
      </c>
      <c r="C109" s="81" t="str">
        <f>IF(B109&gt;1,VLOOKUP(B109,DB!$D$4:$E$800,2,0),"")</f>
        <v>A 320</v>
      </c>
      <c r="D109" s="82">
        <v>0.6583333333333333</v>
      </c>
      <c r="E109" s="159" t="b">
        <v>1</v>
      </c>
      <c r="F109" s="83">
        <v>0.6902777777777778</v>
      </c>
      <c r="G109" s="92" t="b">
        <v>1</v>
      </c>
      <c r="H109" s="85" t="s">
        <v>1246</v>
      </c>
      <c r="I109" s="86" t="str">
        <f>IF(K109&gt;1,VLOOKUP(K109,DB!$A$4:$B$500,2,0),"")</f>
        <v>WAHI</v>
      </c>
      <c r="J109" s="87" t="str">
        <f>IF(L109&gt;1,VLOOKUP(L109,DB!$A$4:$B$500,2,0),"")</f>
        <v>WIPP</v>
      </c>
      <c r="K109" s="88" t="s">
        <v>274</v>
      </c>
      <c r="L109" s="84" t="s">
        <v>198</v>
      </c>
      <c r="M109" s="81" t="str">
        <f>IF(B109&gt;1,VLOOKUP(B109,DB!$D$4:$F$800,3,0),"")</f>
        <v>BATIK AIR</v>
      </c>
      <c r="N109" s="89"/>
      <c r="O109" s="84" t="str">
        <f t="shared" si="7"/>
        <v/>
      </c>
      <c r="Q109" s="1" t="str">
        <f t="shared" si="8"/>
        <v/>
      </c>
      <c r="R109" s="1" t="str">
        <f t="shared" si="9"/>
        <v/>
      </c>
      <c r="S109" s="1" t="str">
        <f t="shared" si="10"/>
        <v/>
      </c>
      <c r="T109" s="1" t="str">
        <f t="shared" si="11"/>
        <v/>
      </c>
      <c r="U109" s="1" t="str">
        <f t="shared" si="12"/>
        <v/>
      </c>
    </row>
    <row r="110" ht="15.75" customHeight="1">
      <c r="A110" s="71">
        <v>93.0</v>
      </c>
      <c r="B110" s="71" t="s">
        <v>431</v>
      </c>
      <c r="C110" s="71" t="str">
        <f>IF(B110&gt;1,VLOOKUP(B110,DB!$D$4:$E$800,2,0),"")</f>
        <v>A 320</v>
      </c>
      <c r="D110" s="72">
        <v>0.6625</v>
      </c>
      <c r="E110" s="160" t="b">
        <v>1</v>
      </c>
      <c r="F110" s="73">
        <v>0.6986111111111111</v>
      </c>
      <c r="G110" s="94" t="b">
        <v>1</v>
      </c>
      <c r="H110" s="75" t="s">
        <v>1247</v>
      </c>
      <c r="I110" s="76" t="str">
        <f>IF(K110&gt;1,VLOOKUP(K110,DB!$A$4:$B$500,2,0),"")</f>
        <v>WARA</v>
      </c>
      <c r="J110" s="77" t="str">
        <f>IF(L110&gt;1,VLOOKUP(L110,DB!$A$4:$B$500,2,0),"")</f>
        <v>WARR</v>
      </c>
      <c r="K110" s="78" t="s">
        <v>557</v>
      </c>
      <c r="L110" s="74" t="s">
        <v>563</v>
      </c>
      <c r="M110" s="71" t="str">
        <f>IF(B110&gt;1,VLOOKUP(B110,DB!$D$4:$F$800,3,0),"")</f>
        <v>CITILINK</v>
      </c>
      <c r="N110" s="13"/>
      <c r="O110" s="74" t="str">
        <f t="shared" si="7"/>
        <v/>
      </c>
      <c r="Q110" s="1" t="str">
        <f t="shared" si="8"/>
        <v/>
      </c>
      <c r="R110" s="1" t="str">
        <f t="shared" si="9"/>
        <v/>
      </c>
      <c r="S110" s="1" t="str">
        <f t="shared" si="10"/>
        <v/>
      </c>
      <c r="T110" s="1" t="str">
        <f t="shared" si="11"/>
        <v/>
      </c>
      <c r="U110" s="1" t="str">
        <f t="shared" si="12"/>
        <v/>
      </c>
    </row>
    <row r="111" ht="15.75" customHeight="1">
      <c r="A111" s="81">
        <v>94.0</v>
      </c>
      <c r="B111" s="210" t="s">
        <v>576</v>
      </c>
      <c r="C111" s="210" t="str">
        <f>IF(B111&gt;1,VLOOKUP(B111,DB!$D$4:$E$800,2,0),"")</f>
        <v>B 738</v>
      </c>
      <c r="D111" s="82">
        <v>0.6888888888888889</v>
      </c>
      <c r="E111" s="159" t="b">
        <v>1</v>
      </c>
      <c r="F111" s="211">
        <v>0.7340277777777777</v>
      </c>
      <c r="G111" s="92" t="b">
        <v>1</v>
      </c>
      <c r="H111" s="85" t="s">
        <v>1232</v>
      </c>
      <c r="I111" s="86" t="str">
        <f>IF(K111&gt;1,VLOOKUP(K111,DB!$A$4:$B$500,2,0),"")</f>
        <v>WARR</v>
      </c>
      <c r="J111" s="249" t="str">
        <f>IF(L111&gt;1,VLOOKUP(L111,DB!$A$4:$B$500,2,0),"")</f>
        <v>WARR</v>
      </c>
      <c r="K111" s="88" t="s">
        <v>84</v>
      </c>
      <c r="L111" s="212" t="s">
        <v>676</v>
      </c>
      <c r="M111" s="210" t="str">
        <f>IF(B111&gt;1,VLOOKUP(B111,DB!$D$4:$F$800,3,0),"")</f>
        <v>GARUDA</v>
      </c>
      <c r="N111" s="213" t="s">
        <v>1516</v>
      </c>
      <c r="O111" s="84" t="str">
        <f t="shared" si="7"/>
        <v/>
      </c>
      <c r="Q111" s="1" t="str">
        <f t="shared" si="8"/>
        <v/>
      </c>
      <c r="R111" s="1" t="str">
        <f t="shared" si="9"/>
        <v/>
      </c>
      <c r="S111" s="1" t="str">
        <f t="shared" si="10"/>
        <v/>
      </c>
      <c r="T111" s="1" t="str">
        <f t="shared" si="11"/>
        <v/>
      </c>
      <c r="U111" s="1" t="str">
        <f t="shared" si="12"/>
        <v/>
      </c>
    </row>
    <row r="112" ht="15.75" customHeight="1">
      <c r="A112" s="71">
        <v>95.0</v>
      </c>
      <c r="B112" s="71" t="s">
        <v>307</v>
      </c>
      <c r="C112" s="71" t="str">
        <f>IF(B112&gt;1,VLOOKUP(B112,DB!$D$4:$E$800,2,0),"")</f>
        <v>A 320</v>
      </c>
      <c r="D112" s="72">
        <v>0.6666666666666666</v>
      </c>
      <c r="E112" s="160" t="b">
        <v>1</v>
      </c>
      <c r="F112" s="73">
        <v>0.6958333333333333</v>
      </c>
      <c r="G112" s="94" t="b">
        <v>1</v>
      </c>
      <c r="H112" s="75" t="s">
        <v>1248</v>
      </c>
      <c r="I112" s="76" t="str">
        <f>IF(K112&gt;1,VLOOKUP(K112,DB!$A$4:$B$500,2,0),"")</f>
        <v>WIPP</v>
      </c>
      <c r="J112" s="77" t="str">
        <f>IF(L112&gt;1,VLOOKUP(L112,DB!$A$4:$B$500,2,0),"")</f>
        <v>WARR</v>
      </c>
      <c r="K112" s="78" t="s">
        <v>186</v>
      </c>
      <c r="L112" s="74" t="s">
        <v>233</v>
      </c>
      <c r="M112" s="71" t="str">
        <f>IF(B112&gt;1,VLOOKUP(B112,DB!$D$4:$F$800,3,0),"")</f>
        <v>BATIK AIR</v>
      </c>
      <c r="N112" s="79"/>
      <c r="O112" s="74" t="str">
        <f t="shared" si="7"/>
        <v/>
      </c>
      <c r="Q112" s="1" t="str">
        <f>IF(R112="RON",#REF!,"")</f>
        <v/>
      </c>
      <c r="R112" s="1" t="str">
        <f t="shared" si="9"/>
        <v/>
      </c>
      <c r="S112" s="1" t="str">
        <f t="shared" si="10"/>
        <v/>
      </c>
      <c r="T112" s="1" t="str">
        <f t="shared" si="11"/>
        <v/>
      </c>
      <c r="U112" s="1" t="str">
        <f t="shared" si="12"/>
        <v/>
      </c>
    </row>
    <row r="113" ht="15.75" customHeight="1">
      <c r="A113" s="81">
        <v>96.0</v>
      </c>
      <c r="B113" s="81" t="s">
        <v>309</v>
      </c>
      <c r="C113" s="81" t="str">
        <f>IF(B113&gt;1,VLOOKUP(B113,DB!$D$4:$E$800,2,0),"")</f>
        <v>A 320</v>
      </c>
      <c r="D113" s="82">
        <v>0.6736111111111112</v>
      </c>
      <c r="E113" s="159" t="b">
        <v>1</v>
      </c>
      <c r="F113" s="83">
        <v>0.7104166666666667</v>
      </c>
      <c r="G113" s="92" t="b">
        <v>1</v>
      </c>
      <c r="H113" s="264" t="s">
        <v>1236</v>
      </c>
      <c r="I113" s="86" t="str">
        <f>IF(K113&gt;1,VLOOKUP(K113,DB!$A$4:$B$500,2,0),"")</f>
        <v>WARR</v>
      </c>
      <c r="J113" s="87" t="str">
        <f>IF(L113&gt;1,VLOOKUP(L113,DB!$A$4:$B$500,2,0),"")</f>
        <v>WAHI</v>
      </c>
      <c r="K113" s="88" t="s">
        <v>245</v>
      </c>
      <c r="L113" s="84" t="s">
        <v>280</v>
      </c>
      <c r="M113" s="81" t="str">
        <f>IF(B113&gt;1,VLOOKUP(B113,DB!$D$4:$F$800,3,0),"")</f>
        <v>BATIK AIR</v>
      </c>
      <c r="N113" s="96"/>
      <c r="O113" s="84" t="str">
        <f t="shared" si="7"/>
        <v/>
      </c>
      <c r="Q113" s="1" t="str">
        <f>IF(R113="RON",H112,"")</f>
        <v/>
      </c>
      <c r="R113" s="1" t="str">
        <f t="shared" si="9"/>
        <v/>
      </c>
      <c r="S113" s="1" t="str">
        <f t="shared" si="10"/>
        <v/>
      </c>
      <c r="T113" s="1" t="str">
        <f t="shared" si="11"/>
        <v/>
      </c>
      <c r="U113" s="1" t="str">
        <f t="shared" si="12"/>
        <v/>
      </c>
    </row>
    <row r="114" ht="15.75" customHeight="1">
      <c r="A114" s="71">
        <v>97.0</v>
      </c>
      <c r="B114" s="71" t="s">
        <v>510</v>
      </c>
      <c r="C114" s="71" t="str">
        <f>IF(B114&gt;1,VLOOKUP(B114,DB!$D$4:$E$800,2,0),"")</f>
        <v>ATR 72</v>
      </c>
      <c r="D114" s="72">
        <v>0.6986111111111111</v>
      </c>
      <c r="E114" s="160" t="b">
        <v>1</v>
      </c>
      <c r="F114" s="73"/>
      <c r="G114" s="94" t="b">
        <v>0</v>
      </c>
      <c r="H114" s="75" t="s">
        <v>1225</v>
      </c>
      <c r="I114" s="76" t="str">
        <f>IF(K114&gt;1,VLOOKUP(K114,DB!$A$4:$B$500,2,0),"")</f>
        <v>WAHH</v>
      </c>
      <c r="J114" s="77" t="str">
        <f>IF(L114&gt;1,VLOOKUP(L114,DB!$A$4:$B$500,2,0),"")</f>
        <v/>
      </c>
      <c r="K114" s="78" t="s">
        <v>601</v>
      </c>
      <c r="L114" s="74"/>
      <c r="M114" s="71" t="str">
        <f>IF(B114&gt;1,VLOOKUP(B114,DB!$D$4:$F$800,3,0),"")</f>
        <v>CITILINK</v>
      </c>
      <c r="N114" s="13"/>
      <c r="O114" s="74" t="str">
        <f t="shared" si="7"/>
        <v>RON</v>
      </c>
      <c r="Q114" s="1" t="str">
        <f t="shared" ref="Q114:Q167" si="13">IF(R114="RON",H114,"")</f>
        <v>A3</v>
      </c>
      <c r="R114" s="1" t="str">
        <f t="shared" si="9"/>
        <v>RON</v>
      </c>
      <c r="S114" s="1" t="str">
        <f t="shared" si="10"/>
        <v>ATR 72</v>
      </c>
      <c r="T114" s="1" t="str">
        <f t="shared" si="11"/>
        <v>PK-GJV</v>
      </c>
      <c r="U114" s="1" t="str">
        <f t="shared" si="12"/>
        <v>CITILINK</v>
      </c>
    </row>
    <row r="115" ht="15.75" customHeight="1">
      <c r="A115" s="81">
        <v>98.0</v>
      </c>
      <c r="B115" s="81" t="s">
        <v>393</v>
      </c>
      <c r="C115" s="81" t="str">
        <f>IF(B115&gt;1,VLOOKUP(B115,DB!$D$4:$E$800,2,0),"")</f>
        <v>A 320</v>
      </c>
      <c r="D115" s="82">
        <v>0.7027777777777777</v>
      </c>
      <c r="E115" s="159" t="b">
        <v>1</v>
      </c>
      <c r="F115" s="83">
        <v>0.7395833333333334</v>
      </c>
      <c r="G115" s="92" t="b">
        <v>1</v>
      </c>
      <c r="H115" s="85" t="s">
        <v>1248</v>
      </c>
      <c r="I115" s="86" t="str">
        <f>IF(K115&gt;1,VLOOKUP(K115,DB!$A$4:$B$500,2,0),"")</f>
        <v>WADD</v>
      </c>
      <c r="J115" s="87" t="str">
        <f>IF(L115&gt;1,VLOOKUP(L115,DB!$A$4:$B$500,2,0),"")</f>
        <v>WADD</v>
      </c>
      <c r="K115" s="88" t="s">
        <v>585</v>
      </c>
      <c r="L115" s="84" t="s">
        <v>583</v>
      </c>
      <c r="M115" s="81" t="str">
        <f>IF(B115&gt;1,VLOOKUP(B115,DB!$D$4:$F$800,3,0),"")</f>
        <v>CITILINK</v>
      </c>
      <c r="N115" s="96"/>
      <c r="O115" s="84" t="str">
        <f t="shared" si="7"/>
        <v/>
      </c>
      <c r="Q115" s="1" t="str">
        <f t="shared" si="13"/>
        <v/>
      </c>
      <c r="R115" s="1" t="str">
        <f t="shared" si="9"/>
        <v/>
      </c>
      <c r="S115" s="1" t="str">
        <f t="shared" si="10"/>
        <v/>
      </c>
      <c r="T115" s="1" t="str">
        <f t="shared" si="11"/>
        <v/>
      </c>
      <c r="U115" s="1" t="str">
        <f t="shared" si="12"/>
        <v/>
      </c>
    </row>
    <row r="116" ht="15.75" customHeight="1">
      <c r="A116" s="71">
        <v>99.0</v>
      </c>
      <c r="B116" s="71" t="s">
        <v>281</v>
      </c>
      <c r="C116" s="71" t="str">
        <f>IF(B116&gt;1,VLOOKUP(B116,DB!$D$4:$E$800,2,0),"")</f>
        <v>A 320</v>
      </c>
      <c r="D116" s="72">
        <v>0.725</v>
      </c>
      <c r="E116" s="160" t="b">
        <v>1</v>
      </c>
      <c r="F116" s="73">
        <v>0.8297126967590884</v>
      </c>
      <c r="G116" s="94" t="b">
        <v>1</v>
      </c>
      <c r="H116" s="75" t="s">
        <v>1246</v>
      </c>
      <c r="I116" s="76" t="str">
        <f>IF(K116&gt;1,VLOOKUP(K116,DB!$A$4:$B$500,2,0),"")</f>
        <v>WAHS</v>
      </c>
      <c r="J116" s="77" t="str">
        <f>IF(L116&gt;1,VLOOKUP(L116,DB!$A$4:$B$500,2,0),"")</f>
        <v>WIPP</v>
      </c>
      <c r="K116" s="78" t="s">
        <v>291</v>
      </c>
      <c r="L116" s="74" t="s">
        <v>192</v>
      </c>
      <c r="M116" s="71" t="str">
        <f>IF(B116&gt;1,VLOOKUP(B116,DB!$D$4:$F$800,3,0),"")</f>
        <v>BATIK AIR</v>
      </c>
      <c r="N116" s="79"/>
      <c r="O116" s="74" t="str">
        <f t="shared" si="7"/>
        <v/>
      </c>
      <c r="Q116" s="1" t="str">
        <f t="shared" si="13"/>
        <v/>
      </c>
      <c r="R116" s="1" t="str">
        <f t="shared" si="9"/>
        <v/>
      </c>
      <c r="S116" s="1" t="str">
        <f t="shared" si="10"/>
        <v/>
      </c>
      <c r="T116" s="1" t="str">
        <f t="shared" si="11"/>
        <v/>
      </c>
      <c r="U116" s="1" t="str">
        <f t="shared" si="12"/>
        <v/>
      </c>
    </row>
    <row r="117" ht="15.75" customHeight="1">
      <c r="A117" s="81">
        <v>100.0</v>
      </c>
      <c r="B117" s="81" t="s">
        <v>313</v>
      </c>
      <c r="C117" s="81" t="str">
        <f>IF(B117&gt;1,VLOOKUP(B117,DB!$D$4:$E$800,2,0),"")</f>
        <v>A 320</v>
      </c>
      <c r="D117" s="82">
        <v>0.7340277777777777</v>
      </c>
      <c r="E117" s="159" t="b">
        <v>1</v>
      </c>
      <c r="F117" s="83">
        <v>0.7638888888888888</v>
      </c>
      <c r="G117" s="92" t="b">
        <v>1</v>
      </c>
      <c r="H117" s="85" t="s">
        <v>1247</v>
      </c>
      <c r="I117" s="86" t="str">
        <f>IF(K117&gt;1,VLOOKUP(K117,DB!$A$4:$B$500,2,0),"")</f>
        <v>WARR</v>
      </c>
      <c r="J117" s="87" t="str">
        <f>IF(L117&gt;1,VLOOKUP(L117,DB!$A$4:$B$500,2,0),"")</f>
        <v>WARR</v>
      </c>
      <c r="K117" s="88" t="s">
        <v>241</v>
      </c>
      <c r="L117" s="84" t="s">
        <v>255</v>
      </c>
      <c r="M117" s="81" t="str">
        <f>IF(B117&gt;1,VLOOKUP(B117,DB!$D$4:$F$800,3,0),"")</f>
        <v>BATIK AIR</v>
      </c>
      <c r="N117" s="89"/>
      <c r="O117" s="84" t="str">
        <f t="shared" si="7"/>
        <v/>
      </c>
      <c r="Q117" s="1" t="str">
        <f t="shared" si="13"/>
        <v/>
      </c>
      <c r="R117" s="1" t="str">
        <f t="shared" si="9"/>
        <v/>
      </c>
      <c r="S117" s="1" t="str">
        <f t="shared" si="10"/>
        <v/>
      </c>
      <c r="T117" s="1" t="str">
        <f t="shared" si="11"/>
        <v/>
      </c>
      <c r="U117" s="1" t="str">
        <f t="shared" si="12"/>
        <v/>
      </c>
    </row>
    <row r="118" ht="15.75" customHeight="1">
      <c r="A118" s="71">
        <v>101.0</v>
      </c>
      <c r="B118" s="71" t="s">
        <v>109</v>
      </c>
      <c r="C118" s="71" t="str">
        <f>IF(B118&gt;1,VLOOKUP(B118,DB!$D$4:$E$800,2,0),"")</f>
        <v>A 320</v>
      </c>
      <c r="D118" s="72">
        <v>0.7486111111111111</v>
      </c>
      <c r="E118" s="160" t="b">
        <v>1</v>
      </c>
      <c r="F118" s="73">
        <v>0.7881944444444444</v>
      </c>
      <c r="G118" s="94" t="b">
        <v>1</v>
      </c>
      <c r="H118" s="75" t="s">
        <v>1216</v>
      </c>
      <c r="I118" s="76" t="str">
        <f>IF(K118&gt;1,VLOOKUP(K118,DB!$A$4:$B$500,2,0),"")</f>
        <v>WIMM</v>
      </c>
      <c r="J118" s="77" t="str">
        <f>IF(L118&gt;1,VLOOKUP(L118,DB!$A$4:$B$500,2,0),"")</f>
        <v>WIBB</v>
      </c>
      <c r="K118" s="78" t="s">
        <v>170</v>
      </c>
      <c r="L118" s="74" t="s">
        <v>209</v>
      </c>
      <c r="M118" s="71" t="str">
        <f>IF(B118&gt;1,VLOOKUP(B118,DB!$D$4:$F$800,3,0),"")</f>
        <v>BATIK AIR</v>
      </c>
      <c r="N118" s="13"/>
      <c r="O118" s="74" t="str">
        <f t="shared" si="7"/>
        <v/>
      </c>
      <c r="Q118" s="1" t="str">
        <f t="shared" si="13"/>
        <v/>
      </c>
      <c r="R118" s="1" t="str">
        <f t="shared" si="9"/>
        <v/>
      </c>
      <c r="S118" s="1" t="str">
        <f t="shared" si="10"/>
        <v/>
      </c>
      <c r="T118" s="1" t="str">
        <f t="shared" si="11"/>
        <v/>
      </c>
      <c r="U118" s="1" t="str">
        <f t="shared" si="12"/>
        <v/>
      </c>
    </row>
    <row r="119" ht="15.75" customHeight="1">
      <c r="A119" s="81">
        <v>102.0</v>
      </c>
      <c r="B119" s="81" t="s">
        <v>977</v>
      </c>
      <c r="C119" s="81" t="str">
        <f>IF(B119&gt;1,VLOOKUP(B119,DB!$D$4:$E$800,2,0),"")</f>
        <v>GLEX</v>
      </c>
      <c r="D119" s="82">
        <v>0.4513888888888889</v>
      </c>
      <c r="E119" s="159" t="b">
        <v>1</v>
      </c>
      <c r="F119" s="83"/>
      <c r="G119" s="92" t="b">
        <v>0</v>
      </c>
      <c r="H119" s="85" t="s">
        <v>1264</v>
      </c>
      <c r="I119" s="103" t="s">
        <v>1242</v>
      </c>
      <c r="J119" s="87" t="str">
        <f>IF(L119&gt;1,VLOOKUP(L119,DB!$A$4:$B$500,2,0),"")</f>
        <v/>
      </c>
      <c r="K119" s="88"/>
      <c r="L119" s="84"/>
      <c r="M119" s="81" t="s">
        <v>1211</v>
      </c>
      <c r="N119" s="96"/>
      <c r="O119" s="84" t="str">
        <f t="shared" si="7"/>
        <v>RON</v>
      </c>
      <c r="Q119" s="1" t="str">
        <f t="shared" si="13"/>
        <v>SA16</v>
      </c>
      <c r="R119" s="1" t="str">
        <f t="shared" si="9"/>
        <v>RON</v>
      </c>
      <c r="S119" s="1" t="str">
        <f t="shared" si="10"/>
        <v>GLEX</v>
      </c>
      <c r="T119" s="1" t="str">
        <f t="shared" si="11"/>
        <v>VP-CGO</v>
      </c>
      <c r="U119" s="1" t="str">
        <f t="shared" si="12"/>
        <v>AFM</v>
      </c>
    </row>
    <row r="120" ht="15.75" customHeight="1">
      <c r="A120" s="71">
        <v>103.0</v>
      </c>
      <c r="B120" s="71" t="s">
        <v>1029</v>
      </c>
      <c r="C120" s="71" t="str">
        <f>IF(B120&gt;1,VLOOKUP(B120,DB!$D$4:$E$800,2,0),"")</f>
        <v>GLEX</v>
      </c>
      <c r="D120" s="72">
        <v>0.7791666666666667</v>
      </c>
      <c r="E120" s="160" t="b">
        <v>1</v>
      </c>
      <c r="F120" s="73">
        <v>0.8388574305572547</v>
      </c>
      <c r="G120" s="94" t="b">
        <v>1</v>
      </c>
      <c r="H120" s="75" t="s">
        <v>1250</v>
      </c>
      <c r="I120" s="112" t="s">
        <v>1258</v>
      </c>
      <c r="J120" s="74" t="s">
        <v>1350</v>
      </c>
      <c r="K120" s="78"/>
      <c r="L120" s="74"/>
      <c r="M120" s="71" t="s">
        <v>1211</v>
      </c>
      <c r="N120" s="13"/>
      <c r="O120" s="74" t="str">
        <f t="shared" si="7"/>
        <v/>
      </c>
      <c r="Q120" s="1" t="str">
        <f t="shared" si="13"/>
        <v/>
      </c>
      <c r="R120" s="1" t="str">
        <f t="shared" si="9"/>
        <v/>
      </c>
      <c r="S120" s="1" t="str">
        <f t="shared" si="10"/>
        <v/>
      </c>
      <c r="T120" s="1" t="str">
        <f t="shared" si="11"/>
        <v/>
      </c>
      <c r="U120" s="1" t="str">
        <f t="shared" si="12"/>
        <v/>
      </c>
    </row>
    <row r="121" ht="15.75" customHeight="1">
      <c r="A121" s="81">
        <v>104.0</v>
      </c>
      <c r="B121" s="81" t="s">
        <v>292</v>
      </c>
      <c r="C121" s="81" t="str">
        <f>IF(B121&gt;1,VLOOKUP(B121,DB!$D$4:$E$800,2,0),"")</f>
        <v>A 320</v>
      </c>
      <c r="D121" s="82">
        <v>0.8131944444444444</v>
      </c>
      <c r="E121" s="159" t="b">
        <v>1</v>
      </c>
      <c r="F121" s="83"/>
      <c r="G121" s="92" t="b">
        <v>0</v>
      </c>
      <c r="H121" s="85" t="s">
        <v>1255</v>
      </c>
      <c r="I121" s="86" t="str">
        <f>IF(K121&gt;1,VLOOKUP(K121,DB!$A$4:$B$500,2,0),"")</f>
        <v>WIPP</v>
      </c>
      <c r="J121" s="87" t="str">
        <f>IF(L121&gt;1,VLOOKUP(L121,DB!$A$4:$B$500,2,0),"")</f>
        <v/>
      </c>
      <c r="K121" s="88" t="s">
        <v>196</v>
      </c>
      <c r="L121" s="84"/>
      <c r="M121" s="81" t="str">
        <f>IF(B121&gt;1,VLOOKUP(B121,DB!$D$4:$F$800,3,0),"")</f>
        <v>BATIK AIR</v>
      </c>
      <c r="N121" s="96"/>
      <c r="O121" s="84" t="str">
        <f t="shared" si="7"/>
        <v>RON</v>
      </c>
      <c r="Q121" s="1" t="str">
        <f t="shared" si="13"/>
        <v>B8</v>
      </c>
      <c r="R121" s="1" t="str">
        <f t="shared" si="9"/>
        <v>RON</v>
      </c>
      <c r="S121" s="1" t="str">
        <f t="shared" si="10"/>
        <v>A 320</v>
      </c>
      <c r="T121" s="1" t="str">
        <f t="shared" si="11"/>
        <v>PK-LUK</v>
      </c>
      <c r="U121" s="1" t="str">
        <f t="shared" si="12"/>
        <v>BATIK AIR</v>
      </c>
    </row>
    <row r="122" ht="15.75" customHeight="1">
      <c r="A122" s="71">
        <v>105.0</v>
      </c>
      <c r="B122" s="71" t="s">
        <v>305</v>
      </c>
      <c r="C122" s="71" t="str">
        <f>IF(B122&gt;1,VLOOKUP(B122,DB!$D$4:$E$800,2,0),"")</f>
        <v>A 320</v>
      </c>
      <c r="D122" s="72">
        <v>0.8208333333333333</v>
      </c>
      <c r="E122" s="160" t="b">
        <v>1</v>
      </c>
      <c r="F122" s="73">
        <v>0.8444444444444444</v>
      </c>
      <c r="G122" s="94" t="b">
        <v>1</v>
      </c>
      <c r="H122" s="75" t="s">
        <v>1247</v>
      </c>
      <c r="I122" s="76" t="str">
        <f>IF(K122&gt;1,VLOOKUP(K122,DB!$A$4:$B$500,2,0),"")</f>
        <v>WIEE</v>
      </c>
      <c r="J122" s="77" t="str">
        <f>IF(L122&gt;1,VLOOKUP(L122,DB!$A$4:$B$500,2,0),"")</f>
        <v>WARR</v>
      </c>
      <c r="K122" s="78" t="s">
        <v>213</v>
      </c>
      <c r="L122" s="74" t="s">
        <v>259</v>
      </c>
      <c r="M122" s="71" t="str">
        <f>IF(B122&gt;1,VLOOKUP(B122,DB!$D$4:$F$800,3,0),"")</f>
        <v>BATIK AIR</v>
      </c>
      <c r="N122" s="13"/>
      <c r="O122" s="74" t="str">
        <f t="shared" si="7"/>
        <v/>
      </c>
      <c r="Q122" s="1" t="str">
        <f t="shared" si="13"/>
        <v/>
      </c>
      <c r="R122" s="1" t="str">
        <f t="shared" si="9"/>
        <v/>
      </c>
      <c r="S122" s="1" t="str">
        <f t="shared" si="10"/>
        <v/>
      </c>
      <c r="T122" s="1" t="str">
        <f t="shared" si="11"/>
        <v/>
      </c>
      <c r="U122" s="1" t="str">
        <f t="shared" si="12"/>
        <v/>
      </c>
    </row>
    <row r="123" ht="15.75" customHeight="1">
      <c r="A123" s="81">
        <v>106.0</v>
      </c>
      <c r="B123" s="81" t="s">
        <v>309</v>
      </c>
      <c r="C123" s="81" t="str">
        <f>IF(B123&gt;1,VLOOKUP(B123,DB!$D$4:$E$800,2,0),"")</f>
        <v>A 320</v>
      </c>
      <c r="D123" s="82">
        <v>0.8188807638871367</v>
      </c>
      <c r="E123" s="159" t="b">
        <v>1</v>
      </c>
      <c r="F123" s="83">
        <v>0.9242992013896583</v>
      </c>
      <c r="G123" s="92" t="b">
        <v>1</v>
      </c>
      <c r="H123" s="85" t="s">
        <v>1232</v>
      </c>
      <c r="I123" s="86" t="str">
        <f>IF(K123&gt;1,VLOOKUP(K123,DB!$A$4:$B$500,2,0),"")</f>
        <v>WAHI</v>
      </c>
      <c r="J123" s="84" t="s">
        <v>1351</v>
      </c>
      <c r="K123" s="88" t="s">
        <v>261</v>
      </c>
      <c r="L123" s="84"/>
      <c r="M123" s="81" t="str">
        <f>IF(B123&gt;1,VLOOKUP(B123,DB!$D$4:$F$800,3,0),"")</f>
        <v>BATIK AIR</v>
      </c>
      <c r="N123" s="137" t="s">
        <v>1517</v>
      </c>
      <c r="O123" s="84" t="str">
        <f t="shared" si="7"/>
        <v/>
      </c>
      <c r="Q123" s="1" t="str">
        <f t="shared" si="13"/>
        <v/>
      </c>
      <c r="R123" s="1" t="str">
        <f t="shared" si="9"/>
        <v/>
      </c>
      <c r="S123" s="1" t="str">
        <f t="shared" si="10"/>
        <v/>
      </c>
      <c r="T123" s="1" t="str">
        <f t="shared" si="11"/>
        <v/>
      </c>
      <c r="U123" s="1" t="str">
        <f t="shared" si="12"/>
        <v/>
      </c>
    </row>
    <row r="124" ht="15.75" customHeight="1">
      <c r="A124" s="71">
        <v>107.0</v>
      </c>
      <c r="B124" s="71" t="s">
        <v>307</v>
      </c>
      <c r="C124" s="71" t="str">
        <f>IF(B124&gt;1,VLOOKUP(B124,DB!$D$4:$E$800,2,0),"")</f>
        <v>A 320</v>
      </c>
      <c r="D124" s="72">
        <v>0.8363062962962431</v>
      </c>
      <c r="E124" s="160" t="b">
        <v>1</v>
      </c>
      <c r="F124" s="73">
        <v>0.956726168980822</v>
      </c>
      <c r="G124" s="94" t="b">
        <v>1</v>
      </c>
      <c r="H124" s="75" t="s">
        <v>1249</v>
      </c>
      <c r="I124" s="76" t="str">
        <f>IF(K124&gt;1,VLOOKUP(K124,DB!$A$4:$B$500,2,0),"")</f>
        <v>WARR</v>
      </c>
      <c r="J124" s="74" t="s">
        <v>1236</v>
      </c>
      <c r="K124" s="78" t="s">
        <v>231</v>
      </c>
      <c r="L124" s="74"/>
      <c r="M124" s="71" t="str">
        <f>IF(B124&gt;1,VLOOKUP(B124,DB!$D$4:$F$800,3,0),"")</f>
        <v>BATIK AIR</v>
      </c>
      <c r="N124" s="13"/>
      <c r="O124" s="74" t="str">
        <f t="shared" si="7"/>
        <v/>
      </c>
      <c r="Q124" s="1" t="str">
        <f t="shared" si="13"/>
        <v/>
      </c>
      <c r="R124" s="1" t="str">
        <f t="shared" si="9"/>
        <v/>
      </c>
      <c r="S124" s="1" t="str">
        <f t="shared" si="10"/>
        <v/>
      </c>
      <c r="T124" s="1" t="str">
        <f t="shared" si="11"/>
        <v/>
      </c>
      <c r="U124" s="1" t="str">
        <f t="shared" si="12"/>
        <v/>
      </c>
    </row>
    <row r="125" ht="15.75" customHeight="1">
      <c r="A125" s="81">
        <v>108.0</v>
      </c>
      <c r="B125" s="81" t="s">
        <v>34</v>
      </c>
      <c r="C125" s="81" t="str">
        <f>IF(B125&gt;1,VLOOKUP(B125,DB!$D$4:$E$800,2,0),"")</f>
        <v>B 733</v>
      </c>
      <c r="D125" s="82">
        <v>0.8340277777777778</v>
      </c>
      <c r="E125" s="159" t="b">
        <v>1</v>
      </c>
      <c r="F125" s="83">
        <v>0.8837432060172432</v>
      </c>
      <c r="G125" s="92" t="b">
        <v>1</v>
      </c>
      <c r="H125" s="85" t="s">
        <v>1252</v>
      </c>
      <c r="I125" s="103" t="s">
        <v>61</v>
      </c>
      <c r="J125" s="84" t="s">
        <v>22</v>
      </c>
      <c r="K125" s="88"/>
      <c r="L125" s="84"/>
      <c r="M125" s="81" t="str">
        <f>IF(B125&gt;1,VLOOKUP(B125,DB!$D$4:$F$800,3,0),"")</f>
        <v>AIRNESIA</v>
      </c>
      <c r="N125" s="96"/>
      <c r="O125" s="84" t="str">
        <f t="shared" si="7"/>
        <v/>
      </c>
      <c r="Q125" s="1" t="str">
        <f t="shared" si="13"/>
        <v/>
      </c>
      <c r="R125" s="1" t="str">
        <f t="shared" si="9"/>
        <v/>
      </c>
      <c r="S125" s="1" t="str">
        <f t="shared" si="10"/>
        <v/>
      </c>
      <c r="T125" s="1" t="str">
        <f t="shared" si="11"/>
        <v/>
      </c>
      <c r="U125" s="1" t="str">
        <f t="shared" si="12"/>
        <v/>
      </c>
    </row>
    <row r="126" ht="15.75" customHeight="1">
      <c r="A126" s="71">
        <v>109.0</v>
      </c>
      <c r="B126" s="71" t="s">
        <v>431</v>
      </c>
      <c r="C126" s="71" t="str">
        <f>IF(B126&gt;1,VLOOKUP(B126,DB!$D$4:$E$800,2,0),"")</f>
        <v>A 320</v>
      </c>
      <c r="D126" s="72">
        <v>0.8465277777777778</v>
      </c>
      <c r="E126" s="160" t="b">
        <v>1</v>
      </c>
      <c r="F126" s="73"/>
      <c r="G126" s="94" t="b">
        <v>0</v>
      </c>
      <c r="H126" s="75" t="s">
        <v>1248</v>
      </c>
      <c r="I126" s="76" t="str">
        <f>IF(K126&gt;1,VLOOKUP(K126,DB!$A$4:$B$500,2,0),"")</f>
        <v>WARR</v>
      </c>
      <c r="J126" s="77" t="str">
        <f>IF(L126&gt;1,VLOOKUP(L126,DB!$A$4:$B$500,2,0),"")</f>
        <v/>
      </c>
      <c r="K126" s="78" t="s">
        <v>565</v>
      </c>
      <c r="L126" s="74"/>
      <c r="M126" s="71" t="str">
        <f>IF(B126&gt;1,VLOOKUP(B126,DB!$D$4:$F$800,3,0),"")</f>
        <v>CITILINK</v>
      </c>
      <c r="N126" s="13"/>
      <c r="O126" s="74" t="str">
        <f t="shared" si="7"/>
        <v>RON</v>
      </c>
      <c r="Q126" s="1" t="str">
        <f t="shared" si="13"/>
        <v>B2</v>
      </c>
      <c r="R126" s="1" t="str">
        <f t="shared" si="9"/>
        <v>RON</v>
      </c>
      <c r="S126" s="1" t="str">
        <f t="shared" si="10"/>
        <v>A 320</v>
      </c>
      <c r="T126" s="1" t="str">
        <f t="shared" si="11"/>
        <v>PK-GQP</v>
      </c>
      <c r="U126" s="1" t="str">
        <f t="shared" si="12"/>
        <v>CITILINK</v>
      </c>
    </row>
    <row r="127" ht="15.75" customHeight="1">
      <c r="A127" s="81">
        <v>110.0</v>
      </c>
      <c r="B127" s="81" t="s">
        <v>1029</v>
      </c>
      <c r="C127" s="81" t="str">
        <f>IF(B127&gt;1,VLOOKUP(B127,DB!$D$4:$E$800,2,0),"")</f>
        <v>GLEX</v>
      </c>
      <c r="D127" s="82">
        <v>0.8451388888888889</v>
      </c>
      <c r="E127" s="159" t="b">
        <v>1</v>
      </c>
      <c r="F127" s="83"/>
      <c r="G127" s="92" t="b">
        <v>0</v>
      </c>
      <c r="H127" s="85" t="s">
        <v>1350</v>
      </c>
      <c r="I127" s="103" t="s">
        <v>1250</v>
      </c>
      <c r="J127" s="87" t="str">
        <f>IF(L127&gt;1,VLOOKUP(L127,DB!$A$4:$B$500,2,0),"")</f>
        <v/>
      </c>
      <c r="K127" s="88"/>
      <c r="L127" s="84"/>
      <c r="M127" s="81" t="s">
        <v>1211</v>
      </c>
      <c r="N127" s="96"/>
      <c r="O127" s="84" t="str">
        <f t="shared" si="7"/>
        <v>RON</v>
      </c>
      <c r="Q127" s="1" t="str">
        <f t="shared" si="13"/>
        <v>SA19</v>
      </c>
      <c r="R127" s="1" t="str">
        <f t="shared" si="9"/>
        <v>RON</v>
      </c>
      <c r="S127" s="1" t="str">
        <f t="shared" si="10"/>
        <v>GLEX</v>
      </c>
      <c r="T127" s="1" t="str">
        <f t="shared" si="11"/>
        <v>T7-A187</v>
      </c>
      <c r="U127" s="1" t="str">
        <f t="shared" si="12"/>
        <v>AFM</v>
      </c>
    </row>
    <row r="128" ht="15.75" customHeight="1">
      <c r="A128" s="71">
        <v>111.0</v>
      </c>
      <c r="B128" s="71" t="s">
        <v>892</v>
      </c>
      <c r="C128" s="71" t="str">
        <f>IF(B128&gt;1,VLOOKUP(B128,DB!$D$4:$E$800,2,0),"")</f>
        <v>B 733</v>
      </c>
      <c r="D128" s="72">
        <v>0.8631944444444445</v>
      </c>
      <c r="E128" s="160" t="b">
        <v>1</v>
      </c>
      <c r="F128" s="73">
        <v>0.928313472220907</v>
      </c>
      <c r="G128" s="94" t="b">
        <v>1</v>
      </c>
      <c r="H128" s="75" t="s">
        <v>1253</v>
      </c>
      <c r="I128" s="76" t="str">
        <f>IF(K128&gt;1,VLOOKUP(K128,DB!$A$4:$B$500,2,0),"")</f>
        <v>WAOO</v>
      </c>
      <c r="J128" s="77" t="str">
        <f>IF(L128&gt;1,VLOOKUP(L128,DB!$A$4:$B$500,2,0),"")</f>
        <v>WAAA</v>
      </c>
      <c r="K128" s="78" t="s">
        <v>386</v>
      </c>
      <c r="L128" s="74" t="s">
        <v>376</v>
      </c>
      <c r="M128" s="71" t="str">
        <f>IF(B128&gt;1,VLOOKUP(B128,DB!$D$4:$F$800,3,0),"")</f>
        <v>TRIGANA</v>
      </c>
      <c r="N128" s="13"/>
      <c r="O128" s="74" t="str">
        <f t="shared" si="7"/>
        <v/>
      </c>
      <c r="Q128" s="1" t="str">
        <f t="shared" si="13"/>
        <v/>
      </c>
      <c r="R128" s="1" t="str">
        <f t="shared" si="9"/>
        <v/>
      </c>
      <c r="S128" s="1" t="str">
        <f t="shared" si="10"/>
        <v/>
      </c>
      <c r="T128" s="1" t="str">
        <f t="shared" si="11"/>
        <v/>
      </c>
      <c r="U128" s="1" t="str">
        <f t="shared" si="12"/>
        <v/>
      </c>
    </row>
    <row r="129" ht="15.75" customHeight="1">
      <c r="A129" s="81">
        <v>112.0</v>
      </c>
      <c r="B129" s="81" t="s">
        <v>182</v>
      </c>
      <c r="C129" s="81" t="str">
        <f>IF(B129&gt;1,VLOOKUP(B129,DB!$D$4:$E$800,2,0),"")</f>
        <v>A 320</v>
      </c>
      <c r="D129" s="82">
        <v>0.8680555555555556</v>
      </c>
      <c r="E129" s="159" t="b">
        <v>1</v>
      </c>
      <c r="F129" s="83">
        <v>0.9449671064794529</v>
      </c>
      <c r="G129" s="92" t="b">
        <v>1</v>
      </c>
      <c r="H129" s="85" t="s">
        <v>1216</v>
      </c>
      <c r="I129" s="86" t="str">
        <f>IF(K129&gt;1,VLOOKUP(K129,DB!$A$4:$B$500,2,0),"")</f>
        <v>WADD</v>
      </c>
      <c r="J129" s="84" t="s">
        <v>1518</v>
      </c>
      <c r="K129" s="88" t="s">
        <v>225</v>
      </c>
      <c r="L129" s="84"/>
      <c r="M129" s="81" t="str">
        <f>IF(B129&gt;1,VLOOKUP(B129,DB!$D$4:$F$800,3,0),"")</f>
        <v>BATIK AIR</v>
      </c>
      <c r="N129" s="96"/>
      <c r="O129" s="84" t="str">
        <f t="shared" si="7"/>
        <v/>
      </c>
      <c r="Q129" s="1" t="str">
        <f t="shared" si="13"/>
        <v/>
      </c>
      <c r="R129" s="1" t="str">
        <f t="shared" si="9"/>
        <v/>
      </c>
      <c r="S129" s="1" t="str">
        <f t="shared" si="10"/>
        <v/>
      </c>
      <c r="T129" s="1" t="str">
        <f t="shared" si="11"/>
        <v/>
      </c>
      <c r="U129" s="1" t="str">
        <f t="shared" si="12"/>
        <v/>
      </c>
    </row>
    <row r="130" ht="15.75" customHeight="1">
      <c r="A130" s="71">
        <v>113.0</v>
      </c>
      <c r="B130" s="71" t="s">
        <v>880</v>
      </c>
      <c r="C130" s="71" t="str">
        <f>IF(B130&gt;1,VLOOKUP(B130,DB!$D$4:$E$800,2,0),"")</f>
        <v>B 733</v>
      </c>
      <c r="D130" s="72">
        <v>0.8784722222222222</v>
      </c>
      <c r="E130" s="160" t="b">
        <v>1</v>
      </c>
      <c r="F130" s="73">
        <v>0.9135085069428897</v>
      </c>
      <c r="G130" s="94" t="b">
        <v>1</v>
      </c>
      <c r="H130" s="75" t="s">
        <v>1251</v>
      </c>
      <c r="I130" s="76" t="str">
        <f>IF(K130&gt;1,VLOOKUP(K130,DB!$A$4:$B$500,2,0),"")</f>
        <v>WALL</v>
      </c>
      <c r="J130" s="77" t="str">
        <f>IF(L130&gt;1,VLOOKUP(L130,DB!$A$4:$B$500,2,0),"")</f>
        <v>WIMM</v>
      </c>
      <c r="K130" s="78" t="s">
        <v>116</v>
      </c>
      <c r="L130" s="74" t="s">
        <v>134</v>
      </c>
      <c r="M130" s="71" t="str">
        <f>IF(B130&gt;1,VLOOKUP(B130,DB!$D$4:$F$800,3,0),"")</f>
        <v>TRI MG</v>
      </c>
      <c r="N130" s="79"/>
      <c r="O130" s="74" t="str">
        <f t="shared" si="7"/>
        <v/>
      </c>
      <c r="Q130" s="1" t="str">
        <f t="shared" si="13"/>
        <v/>
      </c>
      <c r="R130" s="1" t="str">
        <f t="shared" si="9"/>
        <v/>
      </c>
      <c r="S130" s="1" t="str">
        <f t="shared" si="10"/>
        <v/>
      </c>
      <c r="T130" s="1" t="str">
        <f t="shared" si="11"/>
        <v/>
      </c>
      <c r="U130" s="1" t="str">
        <f t="shared" si="12"/>
        <v/>
      </c>
    </row>
    <row r="131" ht="15.75" customHeight="1">
      <c r="A131" s="81">
        <v>114.0</v>
      </c>
      <c r="B131" s="81" t="s">
        <v>636</v>
      </c>
      <c r="C131" s="81" t="str">
        <f>IF(B131&gt;1,VLOOKUP(B131,DB!$D$4:$E$800,2,0),"")</f>
        <v>B 738</v>
      </c>
      <c r="D131" s="82">
        <v>0.8972222222222223</v>
      </c>
      <c r="E131" s="159" t="b">
        <v>1</v>
      </c>
      <c r="F131" s="83"/>
      <c r="G131" s="92" t="b">
        <v>0</v>
      </c>
      <c r="H131" s="85" t="s">
        <v>1247</v>
      </c>
      <c r="I131" s="86" t="str">
        <f>IF(K131&gt;1,VLOOKUP(K131,DB!$A$4:$B$500,2,0),"")</f>
        <v>WARR</v>
      </c>
      <c r="J131" s="87" t="str">
        <f>IF(L131&gt;1,VLOOKUP(L131,DB!$A$4:$B$500,2,0),"")</f>
        <v/>
      </c>
      <c r="K131" s="88" t="s">
        <v>678</v>
      </c>
      <c r="L131" s="84"/>
      <c r="M131" s="81" t="str">
        <f>IF(B131&gt;1,VLOOKUP(B131,DB!$D$4:$F$800,3,0),"")</f>
        <v>GARUDA</v>
      </c>
      <c r="N131" s="96"/>
      <c r="O131" s="84" t="str">
        <f t="shared" si="7"/>
        <v>RON</v>
      </c>
      <c r="Q131" s="1" t="str">
        <f t="shared" si="13"/>
        <v>B1</v>
      </c>
      <c r="R131" s="1" t="str">
        <f t="shared" si="9"/>
        <v>RON</v>
      </c>
      <c r="S131" s="1" t="str">
        <f t="shared" si="10"/>
        <v>B 738</v>
      </c>
      <c r="T131" s="1" t="str">
        <f t="shared" si="11"/>
        <v>PK-GMW</v>
      </c>
      <c r="U131" s="1" t="str">
        <f t="shared" si="12"/>
        <v>GARUDA</v>
      </c>
    </row>
    <row r="132" ht="15.75" customHeight="1">
      <c r="A132" s="71">
        <v>115.0</v>
      </c>
      <c r="B132" s="71" t="s">
        <v>313</v>
      </c>
      <c r="C132" s="71" t="str">
        <f>IF(B132&gt;1,VLOOKUP(B132,DB!$D$4:$E$800,2,0),"")</f>
        <v>A 320</v>
      </c>
      <c r="D132" s="72">
        <v>0.90625</v>
      </c>
      <c r="E132" s="160" t="b">
        <v>1</v>
      </c>
      <c r="F132" s="73"/>
      <c r="G132" s="94" t="b">
        <v>0</v>
      </c>
      <c r="H132" s="75" t="s">
        <v>1246</v>
      </c>
      <c r="I132" s="76" t="str">
        <f>IF(K132&gt;1,VLOOKUP(K132,DB!$A$4:$B$500,2,0),"")</f>
        <v>WARR</v>
      </c>
      <c r="J132" s="77" t="str">
        <f>IF(L132&gt;1,VLOOKUP(L132,DB!$A$4:$B$500,2,0),"")</f>
        <v/>
      </c>
      <c r="K132" s="78" t="s">
        <v>253</v>
      </c>
      <c r="L132" s="74"/>
      <c r="M132" s="71" t="str">
        <f>IF(B132&gt;1,VLOOKUP(B132,DB!$D$4:$F$800,3,0),"")</f>
        <v>BATIK AIR</v>
      </c>
      <c r="N132" s="13"/>
      <c r="O132" s="74" t="str">
        <f t="shared" si="7"/>
        <v>RON</v>
      </c>
      <c r="Q132" s="1" t="str">
        <f t="shared" si="13"/>
        <v>A2</v>
      </c>
      <c r="R132" s="1" t="str">
        <f t="shared" si="9"/>
        <v>RON</v>
      </c>
      <c r="S132" s="1" t="str">
        <f t="shared" si="10"/>
        <v>A 320</v>
      </c>
      <c r="T132" s="1" t="str">
        <f t="shared" si="11"/>
        <v>PK-LUU</v>
      </c>
      <c r="U132" s="1" t="str">
        <f t="shared" si="12"/>
        <v>BATIK AIR</v>
      </c>
    </row>
    <row r="133" ht="15.75" customHeight="1">
      <c r="A133" s="81">
        <v>116.0</v>
      </c>
      <c r="B133" s="81" t="s">
        <v>309</v>
      </c>
      <c r="C133" s="81" t="str">
        <f>IF(B133&gt;1,VLOOKUP(B133,DB!$D$4:$E$800,2,0),"")</f>
        <v>A 320</v>
      </c>
      <c r="D133" s="82">
        <v>0.9201388888888888</v>
      </c>
      <c r="E133" s="159" t="b">
        <v>1</v>
      </c>
      <c r="F133" s="83"/>
      <c r="G133" s="92" t="b">
        <v>0</v>
      </c>
      <c r="H133" s="85" t="s">
        <v>1351</v>
      </c>
      <c r="I133" s="103" t="s">
        <v>1232</v>
      </c>
      <c r="J133" s="87" t="str">
        <f>IF(L133&gt;1,VLOOKUP(L133,DB!$A$4:$B$500,2,0),"")</f>
        <v/>
      </c>
      <c r="K133" s="88"/>
      <c r="L133" s="84"/>
      <c r="M133" s="81" t="str">
        <f>IF(B133&gt;1,VLOOKUP(B133,DB!$D$4:$F$800,3,0),"")</f>
        <v>BATIK AIR</v>
      </c>
      <c r="N133" s="96"/>
      <c r="O133" s="84" t="str">
        <f t="shared" si="7"/>
        <v>RON</v>
      </c>
      <c r="Q133" s="1" t="str">
        <f t="shared" si="13"/>
        <v>SA20</v>
      </c>
      <c r="R133" s="1" t="str">
        <f t="shared" si="9"/>
        <v>RON</v>
      </c>
      <c r="S133" s="1" t="str">
        <f t="shared" si="10"/>
        <v>A 320</v>
      </c>
      <c r="T133" s="1" t="str">
        <f t="shared" si="11"/>
        <v>PK-LUS</v>
      </c>
      <c r="U133" s="1" t="str">
        <f t="shared" si="12"/>
        <v>BATIK AIR</v>
      </c>
    </row>
    <row r="134" ht="15.75" customHeight="1">
      <c r="A134" s="90">
        <v>117.0</v>
      </c>
      <c r="B134" s="90" t="s">
        <v>182</v>
      </c>
      <c r="C134" s="71" t="str">
        <f>IF(B134&gt;1,VLOOKUP(B134,DB!$D$4:$E$800,2,0),"")</f>
        <v>A 320</v>
      </c>
      <c r="D134" s="117">
        <v>0.9513888888888888</v>
      </c>
      <c r="E134" s="215" t="b">
        <v>1</v>
      </c>
      <c r="F134" s="119"/>
      <c r="G134" s="120" t="b">
        <v>0</v>
      </c>
      <c r="H134" s="121" t="s">
        <v>1518</v>
      </c>
      <c r="I134" s="112" t="s">
        <v>1216</v>
      </c>
      <c r="J134" s="77" t="str">
        <f>IF(L134&gt;1,VLOOKUP(L134,DB!$A$4:$B$500,2,0),"")</f>
        <v/>
      </c>
      <c r="K134" s="122"/>
      <c r="L134" s="123"/>
      <c r="M134" s="71" t="str">
        <f>IF(B134&gt;1,VLOOKUP(B134,DB!$D$4:$F$800,3,0),"")</f>
        <v>BATIK AIR</v>
      </c>
      <c r="N134" s="124"/>
      <c r="O134" s="123" t="str">
        <f t="shared" si="7"/>
        <v>RON</v>
      </c>
      <c r="Q134" s="1" t="str">
        <f t="shared" si="13"/>
        <v>SA21</v>
      </c>
      <c r="R134" s="1" t="str">
        <f t="shared" si="9"/>
        <v>RON</v>
      </c>
      <c r="S134" s="1" t="str">
        <f t="shared" si="10"/>
        <v>A 320</v>
      </c>
      <c r="T134" s="1" t="str">
        <f t="shared" si="11"/>
        <v>PK-LAJ</v>
      </c>
      <c r="U134" s="1" t="str">
        <f t="shared" si="12"/>
        <v>BATIK AIR</v>
      </c>
    </row>
    <row r="135" ht="15.75" customHeight="1">
      <c r="A135" s="81">
        <v>118.0</v>
      </c>
      <c r="B135" s="81" t="s">
        <v>832</v>
      </c>
      <c r="C135" s="81" t="str">
        <f>IF(B135&gt;1,VLOOKUP(B135,DB!$D$4:$E$800,2,0),"")</f>
        <v>ATR 72</v>
      </c>
      <c r="D135" s="82">
        <v>0.9544503935176181</v>
      </c>
      <c r="E135" s="159" t="b">
        <v>1</v>
      </c>
      <c r="F135" s="83"/>
      <c r="G135" s="92" t="b">
        <v>0</v>
      </c>
      <c r="H135" s="85" t="s">
        <v>1216</v>
      </c>
      <c r="I135" s="103" t="s">
        <v>1233</v>
      </c>
      <c r="J135" s="87" t="str">
        <f>IF(L135&gt;1,VLOOKUP(L135,DB!$A$4:$B$500,2,0),"")</f>
        <v/>
      </c>
      <c r="K135" s="88"/>
      <c r="L135" s="84"/>
      <c r="M135" s="81" t="str">
        <f>IF(B135&gt;1,VLOOKUP(B135,DB!$D$4:$F$800,3,0),"")</f>
        <v>TAS</v>
      </c>
      <c r="N135" s="96"/>
      <c r="O135" s="84" t="str">
        <f t="shared" si="7"/>
        <v>RON</v>
      </c>
      <c r="Q135" s="1" t="str">
        <f t="shared" si="13"/>
        <v>B3</v>
      </c>
      <c r="R135" s="1" t="str">
        <f t="shared" si="9"/>
        <v>RON</v>
      </c>
      <c r="S135" s="1" t="str">
        <f t="shared" si="10"/>
        <v>ATR 72</v>
      </c>
      <c r="T135" s="1" t="str">
        <f t="shared" si="11"/>
        <v>PK-OTR</v>
      </c>
      <c r="U135" s="1" t="str">
        <f t="shared" si="12"/>
        <v>TAS</v>
      </c>
    </row>
    <row r="136" ht="15.75" customHeight="1">
      <c r="A136" s="90">
        <v>119.0</v>
      </c>
      <c r="B136" s="90" t="s">
        <v>307</v>
      </c>
      <c r="C136" s="71" t="str">
        <f>IF(B136&gt;1,VLOOKUP(B136,DB!$D$4:$E$800,2,0),"")</f>
        <v>A 320</v>
      </c>
      <c r="D136" s="117">
        <v>0.9576388888888889</v>
      </c>
      <c r="E136" s="215" t="b">
        <v>1</v>
      </c>
      <c r="F136" s="119"/>
      <c r="G136" s="120" t="b">
        <v>0</v>
      </c>
      <c r="H136" s="121" t="s">
        <v>1236</v>
      </c>
      <c r="I136" s="112" t="s">
        <v>1216</v>
      </c>
      <c r="J136" s="77" t="str">
        <f>IF(L136&gt;1,VLOOKUP(L136,DB!$A$4:$B$500,2,0),"")</f>
        <v/>
      </c>
      <c r="K136" s="122"/>
      <c r="L136" s="123"/>
      <c r="M136" s="71" t="str">
        <f>IF(B136&gt;1,VLOOKUP(B136,DB!$D$4:$F$800,3,0),"")</f>
        <v>BATIK AIR</v>
      </c>
      <c r="N136" s="124"/>
      <c r="O136" s="123" t="str">
        <f t="shared" si="7"/>
        <v>RON</v>
      </c>
      <c r="Q136" s="1" t="str">
        <f t="shared" si="13"/>
        <v>B7</v>
      </c>
      <c r="R136" s="1" t="str">
        <f t="shared" si="9"/>
        <v>RON</v>
      </c>
      <c r="S136" s="1" t="str">
        <f t="shared" si="10"/>
        <v>A 320</v>
      </c>
      <c r="T136" s="1" t="str">
        <f t="shared" si="11"/>
        <v>PK-LUR</v>
      </c>
      <c r="U136" s="1" t="str">
        <f t="shared" si="12"/>
        <v>BATIK AIR</v>
      </c>
    </row>
    <row r="137" ht="15.75" customHeight="1">
      <c r="A137" s="81">
        <v>120.0</v>
      </c>
      <c r="B137" s="81" t="s">
        <v>512</v>
      </c>
      <c r="C137" s="81" t="str">
        <f>IF(B137&gt;1,VLOOKUP(B137,DB!$D$4:$E$800,2,0),"")</f>
        <v>B 735</v>
      </c>
      <c r="D137" s="82">
        <v>0.9930555555555556</v>
      </c>
      <c r="E137" s="159" t="b">
        <v>1</v>
      </c>
      <c r="F137" s="83"/>
      <c r="G137" s="92" t="b">
        <v>0</v>
      </c>
      <c r="H137" s="85" t="s">
        <v>1253</v>
      </c>
      <c r="I137" s="103" t="s">
        <v>1239</v>
      </c>
      <c r="J137" s="87" t="str">
        <f>IF(L137&gt;1,VLOOKUP(L137,DB!$A$4:$B$500,2,0),"")</f>
        <v/>
      </c>
      <c r="K137" s="88"/>
      <c r="L137" s="84"/>
      <c r="M137" s="81" t="s">
        <v>343</v>
      </c>
      <c r="N137" s="96"/>
      <c r="O137" s="84" t="str">
        <f t="shared" si="7"/>
        <v>RON</v>
      </c>
      <c r="Q137" s="1" t="str">
        <f t="shared" si="13"/>
        <v>B10</v>
      </c>
      <c r="R137" s="1" t="str">
        <f t="shared" si="9"/>
        <v>RON</v>
      </c>
      <c r="S137" s="1" t="str">
        <f t="shared" si="10"/>
        <v>B 735</v>
      </c>
      <c r="T137" s="1" t="str">
        <f t="shared" si="11"/>
        <v>PK-GGC</v>
      </c>
      <c r="U137" s="1" t="str">
        <f t="shared" si="12"/>
        <v>CITILINK</v>
      </c>
    </row>
    <row r="138" ht="15.75" customHeight="1">
      <c r="A138" s="90">
        <v>121.0</v>
      </c>
      <c r="B138" s="90"/>
      <c r="C138" s="71" t="str">
        <f>IF(B138&gt;1,VLOOKUP(B138,DB!$D$4:$E$800,2,0),"")</f>
        <v/>
      </c>
      <c r="D138" s="117"/>
      <c r="E138" s="118" t="b">
        <v>0</v>
      </c>
      <c r="F138" s="119"/>
      <c r="G138" s="120" t="b">
        <v>0</v>
      </c>
      <c r="H138" s="121"/>
      <c r="I138" s="76" t="str">
        <f>IF(K138&gt;1,VLOOKUP(K138,DB!$A$4:$B$500,2,0),"")</f>
        <v/>
      </c>
      <c r="J138" s="77" t="str">
        <f>IF(L138&gt;1,VLOOKUP(L138,DB!$A$4:$B$500,2,0),"")</f>
        <v/>
      </c>
      <c r="K138" s="122"/>
      <c r="L138" s="123"/>
      <c r="M138" s="71" t="str">
        <f>IF(B138&gt;1,VLOOKUP(B138,DB!$D$4:$F$800,3,0),"")</f>
        <v/>
      </c>
      <c r="N138" s="124"/>
      <c r="O138" s="123" t="str">
        <f t="shared" si="7"/>
        <v>RON</v>
      </c>
      <c r="Q138" s="1" t="str">
        <f t="shared" si="13"/>
        <v/>
      </c>
      <c r="R138" s="1" t="str">
        <f t="shared" si="9"/>
        <v>RON</v>
      </c>
      <c r="S138" s="1" t="str">
        <f t="shared" si="10"/>
        <v/>
      </c>
      <c r="T138" s="1" t="str">
        <f t="shared" si="11"/>
        <v/>
      </c>
      <c r="U138" s="1" t="str">
        <f t="shared" si="12"/>
        <v/>
      </c>
    </row>
    <row r="139" ht="15.75" customHeight="1">
      <c r="A139" s="81">
        <v>122.0</v>
      </c>
      <c r="B139" s="81"/>
      <c r="C139" s="81" t="str">
        <f>IF(B139&gt;1,VLOOKUP(B139,DB!$D$4:$E$800,2,0),"")</f>
        <v/>
      </c>
      <c r="D139" s="82"/>
      <c r="E139" s="105" t="b">
        <v>0</v>
      </c>
      <c r="F139" s="83"/>
      <c r="G139" s="92" t="b">
        <v>0</v>
      </c>
      <c r="H139" s="85"/>
      <c r="I139" s="86" t="str">
        <f>IF(K139&gt;1,VLOOKUP(K139,DB!$A$4:$B$500,2,0),"")</f>
        <v/>
      </c>
      <c r="J139" s="87" t="str">
        <f>IF(L139&gt;1,VLOOKUP(L139,DB!$A$4:$B$500,2,0),"")</f>
        <v/>
      </c>
      <c r="K139" s="88"/>
      <c r="L139" s="84"/>
      <c r="M139" s="81" t="str">
        <f>IF(B139&gt;1,VLOOKUP(B139,DB!$D$4:$F$800,3,0),"")</f>
        <v/>
      </c>
      <c r="N139" s="96"/>
      <c r="O139" s="84" t="str">
        <f t="shared" si="7"/>
        <v>RON</v>
      </c>
      <c r="Q139" s="1" t="str">
        <f t="shared" si="13"/>
        <v/>
      </c>
      <c r="R139" s="1" t="str">
        <f t="shared" si="9"/>
        <v>RON</v>
      </c>
      <c r="S139" s="1" t="str">
        <f t="shared" si="10"/>
        <v/>
      </c>
      <c r="T139" s="1" t="str">
        <f t="shared" si="11"/>
        <v/>
      </c>
      <c r="U139" s="1" t="str">
        <f t="shared" si="12"/>
        <v/>
      </c>
    </row>
    <row r="140" ht="15.75" customHeight="1">
      <c r="A140" s="90">
        <v>123.0</v>
      </c>
      <c r="B140" s="90"/>
      <c r="C140" s="71" t="str">
        <f>IF(B140&gt;1,VLOOKUP(B140,DB!$D$4:$E$800,2,0),"")</f>
        <v/>
      </c>
      <c r="D140" s="117"/>
      <c r="E140" s="118" t="b">
        <v>0</v>
      </c>
      <c r="F140" s="119"/>
      <c r="G140" s="120" t="b">
        <v>0</v>
      </c>
      <c r="H140" s="121"/>
      <c r="I140" s="76" t="str">
        <f>IF(K140&gt;1,VLOOKUP(K140,DB!$A$4:$B$500,2,0),"")</f>
        <v/>
      </c>
      <c r="J140" s="77" t="str">
        <f>IF(L140&gt;1,VLOOKUP(L140,DB!$A$4:$B$500,2,0),"")</f>
        <v/>
      </c>
      <c r="K140" s="122"/>
      <c r="L140" s="123"/>
      <c r="M140" s="71" t="str">
        <f>IF(B140&gt;1,VLOOKUP(B140,DB!$D$4:$F$800,3,0),"")</f>
        <v/>
      </c>
      <c r="N140" s="124"/>
      <c r="O140" s="123" t="str">
        <f t="shared" si="7"/>
        <v>RON</v>
      </c>
      <c r="Q140" s="1" t="str">
        <f t="shared" si="13"/>
        <v/>
      </c>
      <c r="R140" s="1" t="str">
        <f t="shared" si="9"/>
        <v>RON</v>
      </c>
      <c r="S140" s="1" t="str">
        <f t="shared" si="10"/>
        <v/>
      </c>
      <c r="T140" s="1" t="str">
        <f t="shared" si="11"/>
        <v/>
      </c>
      <c r="U140" s="1" t="str">
        <f t="shared" si="12"/>
        <v/>
      </c>
    </row>
    <row r="141" ht="15.75" customHeight="1">
      <c r="A141" s="81">
        <v>124.0</v>
      </c>
      <c r="B141" s="81"/>
      <c r="C141" s="81" t="str">
        <f>IF(B141&gt;1,VLOOKUP(B141,DB!$D$4:$E$800,2,0),"")</f>
        <v/>
      </c>
      <c r="D141" s="82"/>
      <c r="E141" s="105" t="b">
        <v>0</v>
      </c>
      <c r="F141" s="83"/>
      <c r="G141" s="92" t="b">
        <v>0</v>
      </c>
      <c r="H141" s="85"/>
      <c r="I141" s="86" t="str">
        <f>IF(K141&gt;1,VLOOKUP(K141,DB!$A$4:$B$500,2,0),"")</f>
        <v/>
      </c>
      <c r="J141" s="87" t="str">
        <f>IF(L141&gt;1,VLOOKUP(L141,DB!$A$4:$B$500,2,0),"")</f>
        <v/>
      </c>
      <c r="K141" s="88"/>
      <c r="L141" s="84"/>
      <c r="M141" s="81" t="str">
        <f>IF(B141&gt;1,VLOOKUP(B141,DB!$D$4:$F$800,3,0),"")</f>
        <v/>
      </c>
      <c r="N141" s="96"/>
      <c r="O141" s="84" t="str">
        <f t="shared" si="7"/>
        <v>RON</v>
      </c>
      <c r="Q141" s="1" t="str">
        <f t="shared" si="13"/>
        <v/>
      </c>
      <c r="R141" s="1" t="str">
        <f t="shared" si="9"/>
        <v>RON</v>
      </c>
      <c r="S141" s="1" t="str">
        <f t="shared" si="10"/>
        <v/>
      </c>
      <c r="T141" s="1" t="str">
        <f t="shared" si="11"/>
        <v/>
      </c>
      <c r="U141" s="1" t="str">
        <f t="shared" si="12"/>
        <v/>
      </c>
    </row>
    <row r="142" ht="15.75" customHeight="1">
      <c r="A142" s="90">
        <v>125.0</v>
      </c>
      <c r="B142" s="90"/>
      <c r="C142" s="71" t="str">
        <f>IF(B142&gt;1,VLOOKUP(B142,DB!$D$4:$E$800,2,0),"")</f>
        <v/>
      </c>
      <c r="D142" s="117"/>
      <c r="E142" s="118" t="b">
        <v>0</v>
      </c>
      <c r="F142" s="119"/>
      <c r="G142" s="120" t="b">
        <v>0</v>
      </c>
      <c r="H142" s="121"/>
      <c r="I142" s="76" t="str">
        <f>IF(K142&gt;1,VLOOKUP(K142,DB!$A$4:$B$500,2,0),"")</f>
        <v/>
      </c>
      <c r="J142" s="77" t="str">
        <f>IF(L142&gt;1,VLOOKUP(L142,DB!$A$4:$B$500,2,0),"")</f>
        <v/>
      </c>
      <c r="K142" s="122"/>
      <c r="L142" s="123"/>
      <c r="M142" s="71" t="str">
        <f>IF(B142&gt;1,VLOOKUP(B142,DB!$D$4:$F$800,3,0),"")</f>
        <v/>
      </c>
      <c r="N142" s="124"/>
      <c r="O142" s="123" t="str">
        <f t="shared" si="7"/>
        <v>RON</v>
      </c>
      <c r="Q142" s="1" t="str">
        <f t="shared" si="13"/>
        <v/>
      </c>
      <c r="R142" s="1" t="str">
        <f t="shared" si="9"/>
        <v>RON</v>
      </c>
      <c r="S142" s="1" t="str">
        <f t="shared" si="10"/>
        <v/>
      </c>
      <c r="T142" s="1" t="str">
        <f t="shared" si="11"/>
        <v/>
      </c>
      <c r="U142" s="1" t="str">
        <f t="shared" si="12"/>
        <v/>
      </c>
    </row>
    <row r="143" ht="15.75" customHeight="1">
      <c r="A143" s="81">
        <v>126.0</v>
      </c>
      <c r="B143" s="81"/>
      <c r="C143" s="81" t="str">
        <f>IF(B143&gt;1,VLOOKUP(B143,DB!$D$4:$E$800,2,0),"")</f>
        <v/>
      </c>
      <c r="D143" s="82"/>
      <c r="E143" s="105" t="b">
        <v>0</v>
      </c>
      <c r="F143" s="83"/>
      <c r="G143" s="92" t="b">
        <v>0</v>
      </c>
      <c r="H143" s="85"/>
      <c r="I143" s="86" t="str">
        <f>IF(K143&gt;1,VLOOKUP(K143,DB!$A$4:$B$500,2,0),"")</f>
        <v/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/>
      </c>
      <c r="N143" s="96"/>
      <c r="O143" s="84" t="str">
        <f t="shared" si="7"/>
        <v>RON</v>
      </c>
      <c r="Q143" s="1" t="str">
        <f t="shared" si="13"/>
        <v/>
      </c>
      <c r="R143" s="1" t="str">
        <f t="shared" si="9"/>
        <v>RON</v>
      </c>
      <c r="S143" s="1" t="str">
        <f t="shared" si="10"/>
        <v/>
      </c>
      <c r="T143" s="1" t="str">
        <f t="shared" si="11"/>
        <v/>
      </c>
      <c r="U143" s="1" t="str">
        <f t="shared" si="12"/>
        <v/>
      </c>
    </row>
    <row r="144" ht="15.75" customHeight="1">
      <c r="A144" s="90">
        <v>127.0</v>
      </c>
      <c r="B144" s="90"/>
      <c r="C144" s="71" t="str">
        <f>IF(B144&gt;1,VLOOKUP(B144,DB!$D$4:$E$800,2,0),"")</f>
        <v/>
      </c>
      <c r="D144" s="117"/>
      <c r="E144" s="118" t="b">
        <v>0</v>
      </c>
      <c r="F144" s="119"/>
      <c r="G144" s="120" t="b">
        <v>0</v>
      </c>
      <c r="H144" s="121"/>
      <c r="I144" s="76" t="str">
        <f>IF(K144&gt;1,VLOOKUP(K144,DB!$A$4:$B$500,2,0),"")</f>
        <v/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/>
      </c>
      <c r="N144" s="124"/>
      <c r="O144" s="123" t="str">
        <f t="shared" si="7"/>
        <v>RON</v>
      </c>
      <c r="Q144" s="1" t="str">
        <f t="shared" si="13"/>
        <v/>
      </c>
      <c r="R144" s="1" t="str">
        <f t="shared" si="9"/>
        <v>RON</v>
      </c>
      <c r="S144" s="1" t="str">
        <f t="shared" si="10"/>
        <v/>
      </c>
      <c r="T144" s="1" t="str">
        <f t="shared" si="11"/>
        <v/>
      </c>
      <c r="U144" s="1" t="str">
        <f t="shared" si="12"/>
        <v/>
      </c>
    </row>
    <row r="145" ht="15.75" customHeight="1">
      <c r="A145" s="81">
        <v>128.0</v>
      </c>
      <c r="B145" s="81"/>
      <c r="C145" s="81" t="str">
        <f>IF(B145&gt;1,VLOOKUP(B145,DB!$D$4:$E$800,2,0),"")</f>
        <v/>
      </c>
      <c r="D145" s="82"/>
      <c r="E145" s="105" t="b">
        <v>0</v>
      </c>
      <c r="F145" s="83"/>
      <c r="G145" s="92" t="b">
        <v>0</v>
      </c>
      <c r="H145" s="85"/>
      <c r="I145" s="86" t="str">
        <f>IF(K145&gt;1,VLOOKUP(K145,DB!$A$4:$B$500,2,0),"")</f>
        <v/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/>
      </c>
      <c r="N145" s="96"/>
      <c r="O145" s="84" t="str">
        <f t="shared" si="7"/>
        <v>RON</v>
      </c>
      <c r="Q145" s="1" t="str">
        <f t="shared" si="13"/>
        <v/>
      </c>
      <c r="R145" s="1" t="str">
        <f t="shared" si="9"/>
        <v>RON</v>
      </c>
      <c r="S145" s="1" t="str">
        <f t="shared" si="10"/>
        <v/>
      </c>
      <c r="T145" s="1" t="str">
        <f t="shared" si="11"/>
        <v/>
      </c>
      <c r="U145" s="1" t="str">
        <f t="shared" si="12"/>
        <v/>
      </c>
    </row>
    <row r="146" ht="15.75" customHeight="1">
      <c r="A146" s="90">
        <v>129.0</v>
      </c>
      <c r="B146" s="90"/>
      <c r="C146" s="71" t="str">
        <f>IF(B146&gt;1,VLOOKUP(B146,DB!$D$4:$E$800,2,0),"")</f>
        <v/>
      </c>
      <c r="D146" s="117"/>
      <c r="E146" s="118" t="b">
        <v>0</v>
      </c>
      <c r="F146" s="119"/>
      <c r="G146" s="120" t="b">
        <v>0</v>
      </c>
      <c r="H146" s="121"/>
      <c r="I146" s="76" t="str">
        <f>IF(K146&gt;1,VLOOKUP(K146,DB!$A$4:$B$500,2,0),"")</f>
        <v/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/>
      </c>
      <c r="N146" s="124"/>
      <c r="O146" s="123" t="str">
        <f t="shared" si="7"/>
        <v>RON</v>
      </c>
      <c r="Q146" s="1" t="str">
        <f t="shared" si="13"/>
        <v/>
      </c>
      <c r="R146" s="1" t="str">
        <f t="shared" si="9"/>
        <v>RON</v>
      </c>
      <c r="S146" s="1" t="str">
        <f t="shared" si="10"/>
        <v/>
      </c>
      <c r="T146" s="1" t="str">
        <f t="shared" si="11"/>
        <v/>
      </c>
      <c r="U146" s="1" t="str">
        <f t="shared" si="12"/>
        <v/>
      </c>
    </row>
    <row r="147" ht="15.75" customHeight="1">
      <c r="A147" s="81">
        <v>130.0</v>
      </c>
      <c r="B147" s="81"/>
      <c r="C147" s="81" t="str">
        <f>IF(B147&gt;1,VLOOKUP(B147,DB!$D$4:$E$800,2,0),"")</f>
        <v/>
      </c>
      <c r="D147" s="82"/>
      <c r="E147" s="105" t="b">
        <v>0</v>
      </c>
      <c r="F147" s="83"/>
      <c r="G147" s="92" t="b">
        <v>0</v>
      </c>
      <c r="H147" s="85"/>
      <c r="I147" s="86" t="str">
        <f>IF(K147&gt;1,VLOOKUP(K147,DB!$A$4:$B$500,2,0),"")</f>
        <v/>
      </c>
      <c r="J147" s="87" t="str">
        <f>IF(L147&gt;1,VLOOKUP(L147,DB!$A$4:$B$500,2,0),"")</f>
        <v/>
      </c>
      <c r="K147" s="88"/>
      <c r="L147" s="84"/>
      <c r="M147" s="81" t="str">
        <f>IF(B147&gt;1,VLOOKUP(B147,DB!$D$4:$F$800,3,0),"")</f>
        <v/>
      </c>
      <c r="N147" s="96"/>
      <c r="O147" s="84" t="str">
        <f t="shared" si="7"/>
        <v>RON</v>
      </c>
      <c r="Q147" s="1" t="str">
        <f t="shared" si="13"/>
        <v/>
      </c>
      <c r="R147" s="1" t="str">
        <f t="shared" si="9"/>
        <v>RON</v>
      </c>
      <c r="S147" s="1" t="str">
        <f t="shared" si="10"/>
        <v/>
      </c>
      <c r="T147" s="1" t="str">
        <f t="shared" si="11"/>
        <v/>
      </c>
      <c r="U147" s="1" t="str">
        <f t="shared" si="12"/>
        <v/>
      </c>
    </row>
    <row r="148" ht="15.75" customHeight="1">
      <c r="A148" s="90">
        <v>131.0</v>
      </c>
      <c r="B148" s="90"/>
      <c r="C148" s="71" t="str">
        <f>IF(B148&gt;1,VLOOKUP(B148,DB!$D$4:$E$800,2,0),"")</f>
        <v/>
      </c>
      <c r="D148" s="117"/>
      <c r="E148" s="118" t="b">
        <v>0</v>
      </c>
      <c r="F148" s="119"/>
      <c r="G148" s="120" t="b">
        <v>0</v>
      </c>
      <c r="H148" s="121"/>
      <c r="I148" s="76" t="str">
        <f>IF(K148&gt;1,VLOOKUP(K148,DB!$A$4:$B$500,2,0),"")</f>
        <v/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/>
      </c>
      <c r="N148" s="124"/>
      <c r="O148" s="123" t="str">
        <f t="shared" si="7"/>
        <v>RON</v>
      </c>
      <c r="Q148" s="1" t="str">
        <f t="shared" si="13"/>
        <v/>
      </c>
      <c r="R148" s="1" t="str">
        <f t="shared" si="9"/>
        <v>RON</v>
      </c>
      <c r="S148" s="1" t="str">
        <f t="shared" si="10"/>
        <v/>
      </c>
      <c r="T148" s="1" t="str">
        <f t="shared" si="11"/>
        <v/>
      </c>
      <c r="U148" s="1" t="str">
        <f t="shared" si="12"/>
        <v/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2"/>
      <c r="E149" s="105" t="b">
        <v>0</v>
      </c>
      <c r="F149" s="83"/>
      <c r="G149" s="92" t="b">
        <v>0</v>
      </c>
      <c r="H149" s="85"/>
      <c r="I149" s="86" t="str">
        <f>IF(K149&gt;1,VLOOKUP(K149,DB!$A$4:$B$500,2,0),"")</f>
        <v/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/>
      </c>
      <c r="N149" s="96"/>
      <c r="O149" s="84" t="str">
        <f t="shared" si="7"/>
        <v>RON</v>
      </c>
      <c r="Q149" s="1" t="str">
        <f t="shared" si="13"/>
        <v/>
      </c>
      <c r="R149" s="1" t="str">
        <f t="shared" si="9"/>
        <v>RON</v>
      </c>
      <c r="S149" s="1" t="str">
        <f t="shared" si="10"/>
        <v/>
      </c>
      <c r="T149" s="1" t="str">
        <f t="shared" si="11"/>
        <v/>
      </c>
      <c r="U149" s="1" t="str">
        <f t="shared" si="12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117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7"/>
        <v>RON</v>
      </c>
      <c r="Q150" s="1" t="str">
        <f t="shared" si="13"/>
        <v/>
      </c>
      <c r="R150" s="1" t="str">
        <f t="shared" si="9"/>
        <v>RON</v>
      </c>
      <c r="S150" s="1" t="str">
        <f t="shared" si="10"/>
        <v/>
      </c>
      <c r="T150" s="1" t="str">
        <f t="shared" si="11"/>
        <v/>
      </c>
      <c r="U150" s="1" t="str">
        <f t="shared" si="12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7"/>
        <v>RON</v>
      </c>
      <c r="Q151" s="1" t="str">
        <f t="shared" si="13"/>
        <v/>
      </c>
      <c r="R151" s="1" t="str">
        <f t="shared" si="9"/>
        <v>RON</v>
      </c>
      <c r="S151" s="1" t="str">
        <f t="shared" si="10"/>
        <v/>
      </c>
      <c r="T151" s="1" t="str">
        <f t="shared" si="11"/>
        <v/>
      </c>
      <c r="U151" s="1" t="str">
        <f t="shared" si="12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7"/>
        <v>RON</v>
      </c>
      <c r="Q152" s="1" t="str">
        <f t="shared" si="13"/>
        <v/>
      </c>
      <c r="R152" s="1" t="str">
        <f t="shared" si="9"/>
        <v>RON</v>
      </c>
      <c r="S152" s="1" t="str">
        <f t="shared" si="10"/>
        <v/>
      </c>
      <c r="T152" s="1" t="str">
        <f t="shared" si="11"/>
        <v/>
      </c>
      <c r="U152" s="1" t="str">
        <f t="shared" si="12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7"/>
        <v>RON</v>
      </c>
      <c r="Q153" s="1" t="str">
        <f t="shared" si="13"/>
        <v/>
      </c>
      <c r="R153" s="1" t="str">
        <f t="shared" si="9"/>
        <v>RON</v>
      </c>
      <c r="S153" s="1" t="str">
        <f t="shared" si="10"/>
        <v/>
      </c>
      <c r="T153" s="1" t="str">
        <f t="shared" si="11"/>
        <v/>
      </c>
      <c r="U153" s="1" t="str">
        <f t="shared" si="12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7"/>
        <v>RON</v>
      </c>
      <c r="Q154" s="1" t="str">
        <f t="shared" si="13"/>
        <v/>
      </c>
      <c r="R154" s="1" t="str">
        <f t="shared" si="9"/>
        <v>RON</v>
      </c>
      <c r="S154" s="1" t="str">
        <f t="shared" si="10"/>
        <v/>
      </c>
      <c r="T154" s="1" t="str">
        <f t="shared" si="11"/>
        <v/>
      </c>
      <c r="U154" s="1" t="str">
        <f t="shared" si="12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7"/>
        <v>RON</v>
      </c>
      <c r="Q155" s="1" t="str">
        <f t="shared" si="13"/>
        <v/>
      </c>
      <c r="R155" s="1" t="str">
        <f t="shared" si="9"/>
        <v>RON</v>
      </c>
      <c r="S155" s="1" t="str">
        <f t="shared" si="10"/>
        <v/>
      </c>
      <c r="T155" s="1" t="str">
        <f t="shared" si="11"/>
        <v/>
      </c>
      <c r="U155" s="1" t="str">
        <f t="shared" si="12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7"/>
        <v>RON</v>
      </c>
      <c r="Q156" s="1" t="str">
        <f t="shared" si="13"/>
        <v/>
      </c>
      <c r="R156" s="1" t="str">
        <f t="shared" si="9"/>
        <v>RON</v>
      </c>
      <c r="S156" s="1" t="str">
        <f t="shared" si="10"/>
        <v/>
      </c>
      <c r="T156" s="1" t="str">
        <f t="shared" si="11"/>
        <v/>
      </c>
      <c r="U156" s="1" t="str">
        <f t="shared" si="12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7"/>
        <v>RON</v>
      </c>
      <c r="Q157" s="1" t="str">
        <f t="shared" si="13"/>
        <v/>
      </c>
      <c r="R157" s="1" t="str">
        <f t="shared" si="9"/>
        <v>RON</v>
      </c>
      <c r="S157" s="1" t="str">
        <f t="shared" si="10"/>
        <v/>
      </c>
      <c r="T157" s="1" t="str">
        <f t="shared" si="11"/>
        <v/>
      </c>
      <c r="U157" s="1" t="str">
        <f t="shared" si="12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7"/>
        <v>RON</v>
      </c>
      <c r="Q158" s="1" t="str">
        <f t="shared" si="13"/>
        <v/>
      </c>
      <c r="R158" s="1" t="str">
        <f t="shared" si="9"/>
        <v>RON</v>
      </c>
      <c r="S158" s="1" t="str">
        <f t="shared" si="10"/>
        <v/>
      </c>
      <c r="T158" s="1" t="str">
        <f t="shared" si="11"/>
        <v/>
      </c>
      <c r="U158" s="1" t="str">
        <f t="shared" si="12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7"/>
        <v>RON</v>
      </c>
      <c r="Q159" s="1" t="str">
        <f t="shared" si="13"/>
        <v/>
      </c>
      <c r="R159" s="1" t="str">
        <f t="shared" si="9"/>
        <v>RON</v>
      </c>
      <c r="S159" s="1" t="str">
        <f t="shared" si="10"/>
        <v/>
      </c>
      <c r="T159" s="1" t="str">
        <f t="shared" si="11"/>
        <v/>
      </c>
      <c r="U159" s="1" t="str">
        <f t="shared" si="12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7"/>
        <v>RON</v>
      </c>
      <c r="Q160" s="1" t="str">
        <f t="shared" si="13"/>
        <v/>
      </c>
      <c r="R160" s="1" t="str">
        <f t="shared" si="9"/>
        <v>RON</v>
      </c>
      <c r="S160" s="1" t="str">
        <f t="shared" si="10"/>
        <v/>
      </c>
      <c r="T160" s="1" t="str">
        <f t="shared" si="11"/>
        <v/>
      </c>
      <c r="U160" s="1" t="str">
        <f t="shared" si="12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7"/>
        <v>RON</v>
      </c>
      <c r="Q161" s="1" t="str">
        <f t="shared" si="13"/>
        <v/>
      </c>
      <c r="R161" s="1" t="str">
        <f t="shared" si="9"/>
        <v>RON</v>
      </c>
      <c r="S161" s="1" t="str">
        <f t="shared" si="10"/>
        <v/>
      </c>
      <c r="T161" s="1" t="str">
        <f t="shared" si="11"/>
        <v/>
      </c>
      <c r="U161" s="1" t="str">
        <f t="shared" si="12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7"/>
        <v>RON</v>
      </c>
      <c r="Q162" s="1" t="str">
        <f t="shared" si="13"/>
        <v/>
      </c>
      <c r="R162" s="1" t="str">
        <f t="shared" si="9"/>
        <v>RON</v>
      </c>
      <c r="S162" s="1" t="str">
        <f t="shared" si="10"/>
        <v/>
      </c>
      <c r="T162" s="1" t="str">
        <f t="shared" si="11"/>
        <v/>
      </c>
      <c r="U162" s="1" t="str">
        <f t="shared" si="12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7"/>
        <v>RON</v>
      </c>
      <c r="Q163" s="1" t="str">
        <f t="shared" si="13"/>
        <v/>
      </c>
      <c r="R163" s="1" t="str">
        <f t="shared" si="9"/>
        <v>RON</v>
      </c>
      <c r="S163" s="1" t="str">
        <f t="shared" si="10"/>
        <v/>
      </c>
      <c r="T163" s="1" t="str">
        <f t="shared" si="11"/>
        <v/>
      </c>
      <c r="U163" s="1" t="str">
        <f t="shared" si="12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7"/>
        <v>RON</v>
      </c>
      <c r="Q164" s="1" t="str">
        <f t="shared" si="13"/>
        <v/>
      </c>
      <c r="R164" s="1" t="str">
        <f t="shared" si="9"/>
        <v>RON</v>
      </c>
      <c r="S164" s="1" t="str">
        <f t="shared" si="10"/>
        <v/>
      </c>
      <c r="T164" s="1" t="str">
        <f t="shared" si="11"/>
        <v/>
      </c>
      <c r="U164" s="1" t="str">
        <f t="shared" si="12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7"/>
        <v>RON</v>
      </c>
      <c r="Q165" s="1" t="str">
        <f t="shared" si="13"/>
        <v/>
      </c>
      <c r="R165" s="1" t="str">
        <f t="shared" si="9"/>
        <v>RON</v>
      </c>
      <c r="S165" s="1" t="str">
        <f t="shared" si="10"/>
        <v/>
      </c>
      <c r="T165" s="1" t="str">
        <f t="shared" si="11"/>
        <v/>
      </c>
      <c r="U165" s="1" t="str">
        <f t="shared" si="12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7"/>
        <v>RON</v>
      </c>
      <c r="Q166" s="1" t="str">
        <f t="shared" si="13"/>
        <v/>
      </c>
      <c r="R166" s="1" t="str">
        <f t="shared" si="9"/>
        <v>RON</v>
      </c>
      <c r="S166" s="1" t="str">
        <f t="shared" si="10"/>
        <v/>
      </c>
      <c r="T166" s="1" t="str">
        <f t="shared" si="11"/>
        <v/>
      </c>
      <c r="U166" s="1" t="str">
        <f t="shared" si="12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7"/>
        <v>RON</v>
      </c>
      <c r="Q167" s="1" t="str">
        <f t="shared" si="13"/>
        <v/>
      </c>
      <c r="R167" s="1" t="str">
        <f t="shared" si="9"/>
        <v>RON</v>
      </c>
      <c r="S167" s="1" t="str">
        <f t="shared" si="10"/>
        <v/>
      </c>
      <c r="T167" s="1" t="str">
        <f t="shared" si="11"/>
        <v/>
      </c>
      <c r="U167" s="1" t="str">
        <f t="shared" si="12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8 J18:J168">
    <cfRule type="containsBlanks" dxfId="1" priority="1">
      <formula>LEN(TRIM(F18))=0</formula>
    </cfRule>
  </conditionalFormatting>
  <conditionalFormatting sqref="K18:L168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45857.0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1180</v>
      </c>
      <c r="D10" s="27"/>
      <c r="E10" s="26" t="s">
        <v>1181</v>
      </c>
      <c r="F10" s="28"/>
      <c r="G10" s="28"/>
      <c r="H10" s="27"/>
    </row>
    <row r="11" ht="15.75" customHeight="1">
      <c r="A11" s="25"/>
      <c r="B11" s="21"/>
      <c r="C11" s="29" t="s">
        <v>1182</v>
      </c>
      <c r="D11" s="30"/>
      <c r="E11" s="26" t="s">
        <v>1183</v>
      </c>
      <c r="F11" s="28"/>
      <c r="G11" s="28"/>
      <c r="H11" s="27"/>
    </row>
    <row r="12" ht="15.75" customHeight="1">
      <c r="A12" s="25"/>
      <c r="B12" s="21"/>
      <c r="C12" s="29" t="s">
        <v>1184</v>
      </c>
      <c r="D12" s="30"/>
      <c r="E12" s="29" t="s">
        <v>1185</v>
      </c>
      <c r="F12" s="31"/>
      <c r="G12" s="31"/>
      <c r="H12" s="30"/>
    </row>
    <row r="13" ht="15.75" customHeight="1">
      <c r="A13" s="32"/>
      <c r="B13" s="33"/>
      <c r="C13" s="34"/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24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963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1214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T7-FCN</v>
      </c>
      <c r="U27" s="1" t="str">
        <f t="shared" si="6"/>
        <v>KARISMA</v>
      </c>
    </row>
    <row r="28" ht="15.75" customHeight="1">
      <c r="A28" s="71">
        <v>11.0</v>
      </c>
      <c r="B28" s="71" t="s">
        <v>753</v>
      </c>
      <c r="C28" s="71" t="str">
        <f>IF(B28&gt;1,VLOOKUP(B28,DB!$D$4:$E$800,2,0),"")</f>
        <v>CT 680</v>
      </c>
      <c r="D28" s="78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tr">
        <f>IF(B28&gt;1,VLOOKUP(B28,DB!$D$4:$F$800,3,0),"")</f>
        <v>JIP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CT 680</v>
      </c>
      <c r="T28" s="1" t="str">
        <f t="shared" si="5"/>
        <v>N-977JH</v>
      </c>
      <c r="U28" s="1" t="str">
        <f t="shared" si="6"/>
        <v>JIP</v>
      </c>
    </row>
    <row r="29" ht="15.75" customHeight="1">
      <c r="A29" s="81">
        <v>12.0</v>
      </c>
      <c r="B29" s="81" t="s">
        <v>1123</v>
      </c>
      <c r="C29" s="81" t="str">
        <f>IF(B29&gt;1,VLOOKUP(B29,DB!$D$4:$E$800,2,0),"")</f>
        <v>KING AIR</v>
      </c>
      <c r="D29" s="88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">
        <v>1310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KING AIR</v>
      </c>
      <c r="T29" s="1" t="str">
        <f t="shared" si="5"/>
        <v>T7-HNC</v>
      </c>
      <c r="U29" s="1" t="str">
        <f t="shared" si="6"/>
        <v>BGS</v>
      </c>
    </row>
    <row r="30" ht="15.75" customHeight="1">
      <c r="A30" s="71">
        <v>13.0</v>
      </c>
      <c r="B30" s="71" t="s">
        <v>1134</v>
      </c>
      <c r="C30" s="71" t="str">
        <f>IF(B30&gt;1,VLOOKUP(B30,DB!$D$4:$E$800,2,0),"")</f>
        <v>LJ 55</v>
      </c>
      <c r="D30" s="78" t="s">
        <v>7</v>
      </c>
      <c r="E30" s="73" t="b">
        <v>0</v>
      </c>
      <c r="F30" s="73"/>
      <c r="G30" s="74" t="b">
        <v>0</v>
      </c>
      <c r="H30" s="75" t="s">
        <v>1215</v>
      </c>
      <c r="I30" s="76" t="str">
        <f>IF(K30&gt;1,VLOOKUP(K30,DB!$A$4:$B$500,2,0),"")</f>
        <v/>
      </c>
      <c r="J30" s="77" t="str">
        <f>IF(L30&gt;1,VLOOKUP(L30,DB!$A$4:$B$500,2,0),"")</f>
        <v/>
      </c>
      <c r="K30" s="78"/>
      <c r="L30" s="74"/>
      <c r="M30" s="71" t="s">
        <v>1348</v>
      </c>
      <c r="N30" s="79"/>
      <c r="O30" s="74" t="str">
        <f t="shared" si="1"/>
        <v>RON</v>
      </c>
      <c r="Q30" s="1" t="str">
        <f t="shared" si="2"/>
        <v>NSA13</v>
      </c>
      <c r="R30" s="1" t="str">
        <f t="shared" si="3"/>
        <v>RON</v>
      </c>
      <c r="S30" s="1" t="str">
        <f t="shared" si="4"/>
        <v>LJ 55</v>
      </c>
      <c r="T30" s="1" t="str">
        <f t="shared" si="5"/>
        <v>N-117LR</v>
      </c>
      <c r="U30" s="1" t="str">
        <f t="shared" si="6"/>
        <v>AMM</v>
      </c>
    </row>
    <row r="31" ht="15.75" customHeight="1">
      <c r="A31" s="81">
        <v>14.0</v>
      </c>
      <c r="B31" s="81" t="s">
        <v>826</v>
      </c>
      <c r="C31" s="81" t="str">
        <f>IF(B31&gt;1,VLOOKUP(B31,DB!$D$4:$E$800,2,0),"")</f>
        <v>AVANTI</v>
      </c>
      <c r="D31" s="88" t="s">
        <v>7</v>
      </c>
      <c r="E31" s="83" t="b">
        <v>0</v>
      </c>
      <c r="F31" s="89"/>
      <c r="G31" s="84" t="b">
        <v>0</v>
      </c>
      <c r="H31" s="85" t="s">
        <v>1319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">
        <v>740</v>
      </c>
      <c r="N31" s="89"/>
      <c r="O31" s="84" t="str">
        <f t="shared" si="1"/>
        <v>RON</v>
      </c>
      <c r="Q31" s="1" t="str">
        <f t="shared" si="2"/>
        <v>NSA14</v>
      </c>
      <c r="R31" s="1" t="str">
        <f t="shared" si="3"/>
        <v>RON</v>
      </c>
      <c r="S31" s="1" t="str">
        <f t="shared" si="4"/>
        <v>AVANTI</v>
      </c>
      <c r="T31" s="1" t="str">
        <f t="shared" si="5"/>
        <v>PK-BVX</v>
      </c>
      <c r="U31" s="1" t="str">
        <f t="shared" si="6"/>
        <v>IAT</v>
      </c>
    </row>
    <row r="32" ht="15.75" customHeight="1">
      <c r="A32" s="71">
        <v>15.0</v>
      </c>
      <c r="B32" s="71" t="s">
        <v>912</v>
      </c>
      <c r="C32" s="71" t="str">
        <f>IF(B32&gt;1,VLOOKUP(B32,DB!$D$4:$E$800,2,0),"")</f>
        <v>GLEX</v>
      </c>
      <c r="D32" s="78" t="s">
        <v>7</v>
      </c>
      <c r="E32" s="73" t="b">
        <v>0</v>
      </c>
      <c r="F32" s="73">
        <v>0.2534722222222222</v>
      </c>
      <c r="G32" s="74" t="b">
        <v>1</v>
      </c>
      <c r="H32" s="75" t="s">
        <v>1219</v>
      </c>
      <c r="I32" s="76" t="str">
        <f>IF(K32&gt;1,VLOOKUP(K32,DB!$A$4:$B$500,2,0),"")</f>
        <v>EX RON</v>
      </c>
      <c r="J32" s="74" t="s">
        <v>1216</v>
      </c>
      <c r="K32" s="78" t="s">
        <v>7</v>
      </c>
      <c r="L32" s="74"/>
      <c r="M32" s="71" t="s">
        <v>1214</v>
      </c>
      <c r="N32" s="79"/>
      <c r="O32" s="74" t="str">
        <f t="shared" si="1"/>
        <v/>
      </c>
      <c r="Q32" s="1" t="str">
        <f t="shared" si="2"/>
        <v/>
      </c>
      <c r="R32" s="1" t="str">
        <f t="shared" si="3"/>
        <v/>
      </c>
      <c r="S32" s="1" t="str">
        <f t="shared" si="4"/>
        <v/>
      </c>
      <c r="T32" s="1" t="str">
        <f t="shared" si="5"/>
        <v/>
      </c>
      <c r="U32" s="1" t="str">
        <f t="shared" si="6"/>
        <v/>
      </c>
    </row>
    <row r="33" ht="15.75" customHeight="1">
      <c r="A33" s="81">
        <v>16.0</v>
      </c>
      <c r="B33" s="81" t="s">
        <v>806</v>
      </c>
      <c r="C33" s="81" t="str">
        <f>IF(B33&gt;1,VLOOKUP(B33,DB!$D$4:$E$800,2,0),"")</f>
        <v>EC 135</v>
      </c>
      <c r="D33" s="88" t="s">
        <v>7</v>
      </c>
      <c r="E33" s="83" t="b">
        <v>0</v>
      </c>
      <c r="F33" s="83"/>
      <c r="G33" s="84" t="b">
        <v>0</v>
      </c>
      <c r="H33" s="85" t="s">
        <v>1220</v>
      </c>
      <c r="I33" s="86" t="str">
        <f>IF(K33&gt;1,VLOOKUP(K33,DB!$A$4:$B$500,2,0),"")</f>
        <v/>
      </c>
      <c r="J33" s="87" t="str">
        <f>IF(L33&gt;1,VLOOKUP(L33,DB!$A$4:$B$500,2,0),"")</f>
        <v/>
      </c>
      <c r="K33" s="88"/>
      <c r="L33" s="84"/>
      <c r="M33" s="81" t="s">
        <v>787</v>
      </c>
      <c r="N33" s="89"/>
      <c r="O33" s="84" t="str">
        <f t="shared" si="1"/>
        <v>RON</v>
      </c>
      <c r="Q33" s="1" t="str">
        <f t="shared" si="2"/>
        <v>SA03</v>
      </c>
      <c r="R33" s="1" t="str">
        <f t="shared" si="3"/>
        <v>RON</v>
      </c>
      <c r="S33" s="1" t="str">
        <f t="shared" si="4"/>
        <v>EC 135</v>
      </c>
      <c r="T33" s="1" t="str">
        <f t="shared" si="5"/>
        <v>PK-RJH</v>
      </c>
      <c r="U33" s="1" t="str">
        <f t="shared" si="6"/>
        <v>PREMI</v>
      </c>
    </row>
    <row r="34" ht="15.75" customHeight="1">
      <c r="A34" s="71">
        <v>17.0</v>
      </c>
      <c r="B34" s="71" t="s">
        <v>762</v>
      </c>
      <c r="C34" s="71" t="str">
        <f>IF(B34&gt;1,VLOOKUP(B34,DB!$D$4:$E$800,2,0),"")</f>
        <v>G IV</v>
      </c>
      <c r="D34" s="78" t="s">
        <v>7</v>
      </c>
      <c r="E34" s="73" t="b">
        <v>0</v>
      </c>
      <c r="F34" s="73">
        <v>0.15347222222222223</v>
      </c>
      <c r="G34" s="74" t="b">
        <v>1</v>
      </c>
      <c r="H34" s="75" t="s">
        <v>1223</v>
      </c>
      <c r="I34" s="76" t="str">
        <f>IF(K34&gt;1,VLOOKUP(K34,DB!$A$4:$B$500,2,0),"")</f>
        <v>EX RON</v>
      </c>
      <c r="J34" s="74" t="s">
        <v>1249</v>
      </c>
      <c r="K34" s="78" t="s">
        <v>7</v>
      </c>
      <c r="L34" s="74"/>
      <c r="M34" s="71" t="s">
        <v>755</v>
      </c>
      <c r="N34" s="79"/>
      <c r="O34" s="74" t="str">
        <f t="shared" si="1"/>
        <v/>
      </c>
      <c r="Q34" s="1" t="str">
        <f t="shared" si="2"/>
        <v/>
      </c>
      <c r="R34" s="1" t="str">
        <f t="shared" si="3"/>
        <v/>
      </c>
      <c r="S34" s="1" t="str">
        <f t="shared" si="4"/>
        <v/>
      </c>
      <c r="T34" s="1" t="str">
        <f t="shared" si="5"/>
        <v/>
      </c>
      <c r="U34" s="1" t="str">
        <f t="shared" si="6"/>
        <v/>
      </c>
    </row>
    <row r="35" ht="15.75" customHeight="1">
      <c r="A35" s="81">
        <v>18.0</v>
      </c>
      <c r="B35" s="81" t="s">
        <v>915</v>
      </c>
      <c r="C35" s="81" t="str">
        <f>IF(B35&gt;1,VLOOKUP(B35,DB!$D$4:$E$800,2,0),"")</f>
        <v>GLEX</v>
      </c>
      <c r="D35" s="88" t="s">
        <v>7</v>
      </c>
      <c r="E35" s="83" t="b">
        <v>0</v>
      </c>
      <c r="F35" s="83"/>
      <c r="G35" s="84" t="b">
        <v>0</v>
      </c>
      <c r="H35" s="85" t="s">
        <v>1224</v>
      </c>
      <c r="I35" s="86" t="str">
        <f>IF(K35&gt;1,VLOOKUP(K35,DB!$A$4:$B$500,2,0),"")</f>
        <v/>
      </c>
      <c r="J35" s="87" t="str">
        <f>IF(L35&gt;1,VLOOKUP(L35,DB!$A$4:$B$500,2,0),"")</f>
        <v/>
      </c>
      <c r="K35" s="88"/>
      <c r="L35" s="84"/>
      <c r="M35" s="81" t="s">
        <v>810</v>
      </c>
      <c r="N35" s="89"/>
      <c r="O35" s="84" t="str">
        <f t="shared" si="1"/>
        <v>RON</v>
      </c>
      <c r="Q35" s="1" t="str">
        <f t="shared" si="2"/>
        <v>SA05</v>
      </c>
      <c r="R35" s="1" t="str">
        <f t="shared" si="3"/>
        <v>RON</v>
      </c>
      <c r="S35" s="1" t="str">
        <f t="shared" si="4"/>
        <v>GLEX</v>
      </c>
      <c r="T35" s="1" t="str">
        <f t="shared" si="5"/>
        <v>N-11UB</v>
      </c>
      <c r="U35" s="1" t="str">
        <f t="shared" si="6"/>
        <v>PTN</v>
      </c>
    </row>
    <row r="36" ht="15.75" customHeight="1">
      <c r="A36" s="71">
        <v>19.0</v>
      </c>
      <c r="B36" s="71" t="s">
        <v>947</v>
      </c>
      <c r="C36" s="71" t="str">
        <f>IF(B36&gt;1,VLOOKUP(B36,DB!$D$4:$E$800,2,0),"")</f>
        <v>EMB 135</v>
      </c>
      <c r="D36" s="78" t="s">
        <v>7</v>
      </c>
      <c r="E36" s="73" t="b">
        <v>0</v>
      </c>
      <c r="F36" s="73"/>
      <c r="G36" s="74" t="b">
        <v>0</v>
      </c>
      <c r="H36" s="75" t="s">
        <v>1226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">
        <v>1214</v>
      </c>
      <c r="N36" s="79"/>
      <c r="O36" s="74" t="str">
        <f t="shared" si="1"/>
        <v>RON</v>
      </c>
      <c r="Q36" s="1" t="str">
        <f t="shared" si="2"/>
        <v>SA06</v>
      </c>
      <c r="R36" s="1" t="str">
        <f t="shared" si="3"/>
        <v>RON</v>
      </c>
      <c r="S36" s="1" t="str">
        <f t="shared" si="4"/>
        <v>EMB 135</v>
      </c>
      <c r="T36" s="1" t="str">
        <f t="shared" si="5"/>
        <v>PK-RSS</v>
      </c>
      <c r="U36" s="1" t="str">
        <f t="shared" si="6"/>
        <v>KARISMA</v>
      </c>
    </row>
    <row r="37" ht="15.75" customHeight="1">
      <c r="A37" s="81">
        <v>20.0</v>
      </c>
      <c r="B37" s="81" t="s">
        <v>808</v>
      </c>
      <c r="C37" s="81" t="str">
        <f>IF(B37&gt;1,VLOOKUP(B37,DB!$D$4:$E$800,2,0),"")</f>
        <v>BBJ 2</v>
      </c>
      <c r="D37" s="88" t="s">
        <v>7</v>
      </c>
      <c r="E37" s="83" t="b">
        <v>0</v>
      </c>
      <c r="F37" s="83">
        <v>0.40625</v>
      </c>
      <c r="G37" s="84" t="b">
        <v>1</v>
      </c>
      <c r="H37" s="85" t="s">
        <v>1228</v>
      </c>
      <c r="I37" s="86" t="str">
        <f>IF(K37&gt;1,VLOOKUP(K37,DB!$A$4:$B$500,2,0),"")</f>
        <v>EX RON</v>
      </c>
      <c r="J37" s="84" t="s">
        <v>1253</v>
      </c>
      <c r="K37" s="88" t="s">
        <v>7</v>
      </c>
      <c r="L37" s="84"/>
      <c r="M37" s="81" t="s">
        <v>810</v>
      </c>
      <c r="N37" s="89"/>
      <c r="O37" s="84" t="str">
        <f t="shared" si="1"/>
        <v/>
      </c>
      <c r="Q37" s="1" t="str">
        <f t="shared" si="2"/>
        <v/>
      </c>
      <c r="R37" s="1" t="str">
        <f t="shared" si="3"/>
        <v/>
      </c>
      <c r="S37" s="1" t="str">
        <f t="shared" si="4"/>
        <v/>
      </c>
      <c r="T37" s="1" t="str">
        <f t="shared" si="5"/>
        <v/>
      </c>
      <c r="U37" s="1" t="str">
        <f t="shared" si="6"/>
        <v/>
      </c>
    </row>
    <row r="38" ht="15.75" customHeight="1">
      <c r="A38" s="71">
        <v>21.0</v>
      </c>
      <c r="B38" s="71" t="s">
        <v>345</v>
      </c>
      <c r="C38" s="71" t="str">
        <f>IF(B38&gt;1,VLOOKUP(B38,DB!$D$4:$E$800,2,0),"")</f>
        <v>ATR 72</v>
      </c>
      <c r="D38" s="78" t="s">
        <v>7</v>
      </c>
      <c r="E38" s="73" t="b">
        <v>0</v>
      </c>
      <c r="F38" s="73"/>
      <c r="G38" s="74" t="b">
        <v>0</v>
      </c>
      <c r="H38" s="75" t="s">
        <v>1230</v>
      </c>
      <c r="I38" s="76" t="str">
        <f>IF(K38&gt;1,VLOOKUP(K38,DB!$A$4:$B$500,2,0),"")</f>
        <v/>
      </c>
      <c r="J38" s="77" t="str">
        <f>IF(L38&gt;1,VLOOKUP(L38,DB!$A$4:$B$500,2,0),"")</f>
        <v/>
      </c>
      <c r="K38" s="78"/>
      <c r="L38" s="74"/>
      <c r="M38" s="71" t="s">
        <v>343</v>
      </c>
      <c r="N38" s="79"/>
      <c r="O38" s="74" t="str">
        <f t="shared" si="1"/>
        <v>RON</v>
      </c>
      <c r="Q38" s="1" t="str">
        <f t="shared" si="2"/>
        <v>SA08</v>
      </c>
      <c r="R38" s="1" t="str">
        <f t="shared" si="3"/>
        <v>RON</v>
      </c>
      <c r="S38" s="1" t="str">
        <f t="shared" si="4"/>
        <v>ATR 72</v>
      </c>
      <c r="T38" s="1" t="str">
        <f t="shared" si="5"/>
        <v>PK-GJT</v>
      </c>
      <c r="U38" s="1" t="str">
        <f t="shared" si="6"/>
        <v>CITILINK</v>
      </c>
    </row>
    <row r="39" ht="15.75" customHeight="1">
      <c r="A39" s="81">
        <v>22.0</v>
      </c>
      <c r="B39" s="81" t="s">
        <v>1142</v>
      </c>
      <c r="C39" s="81" t="str">
        <f>IF(B39&gt;1,VLOOKUP(B39,DB!$D$4:$E$800,2,0),"")</f>
        <v>EMB 135</v>
      </c>
      <c r="D39" s="88" t="s">
        <v>7</v>
      </c>
      <c r="E39" s="91" t="b">
        <v>0</v>
      </c>
      <c r="F39" s="83"/>
      <c r="G39" s="92" t="b">
        <v>0</v>
      </c>
      <c r="H39" s="85" t="s">
        <v>1231</v>
      </c>
      <c r="I39" s="86" t="str">
        <f>IF(K39&gt;1,VLOOKUP(K39,DB!$A$4:$B$500,2,0),"")</f>
        <v/>
      </c>
      <c r="J39" s="87" t="str">
        <f>IF(L39&gt;1,VLOOKUP(L39,DB!$A$4:$B$500,2,0),"")</f>
        <v/>
      </c>
      <c r="K39" s="88"/>
      <c r="L39" s="84"/>
      <c r="M39" s="81" t="s">
        <v>1314</v>
      </c>
      <c r="N39" s="89"/>
      <c r="O39" s="84" t="str">
        <f t="shared" si="1"/>
        <v>RON</v>
      </c>
      <c r="Q39" s="1" t="str">
        <f t="shared" si="2"/>
        <v>SA09</v>
      </c>
      <c r="R39" s="1" t="str">
        <f t="shared" si="3"/>
        <v>RON</v>
      </c>
      <c r="S39" s="1" t="str">
        <f t="shared" si="4"/>
        <v>EMB 135</v>
      </c>
      <c r="T39" s="1" t="str">
        <f t="shared" si="5"/>
        <v>T7-MRC</v>
      </c>
      <c r="U39" s="1" t="str">
        <f t="shared" si="6"/>
        <v>B.G.S</v>
      </c>
    </row>
    <row r="40" ht="15.75" customHeight="1">
      <c r="A40" s="71">
        <v>23.0</v>
      </c>
      <c r="B40" s="71" t="s">
        <v>750</v>
      </c>
      <c r="C40" s="71" t="str">
        <f>IF(B40&gt;1,VLOOKUP(B40,DB!$D$4:$E$800,2,0),"")</f>
        <v>EMB 135</v>
      </c>
      <c r="D40" s="78" t="s">
        <v>7</v>
      </c>
      <c r="E40" s="93" t="b">
        <v>0</v>
      </c>
      <c r="F40" s="73"/>
      <c r="G40" s="94" t="b">
        <v>0</v>
      </c>
      <c r="H40" s="75" t="s">
        <v>1233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">
        <v>747</v>
      </c>
      <c r="N40" s="13"/>
      <c r="O40" s="74" t="str">
        <f t="shared" si="1"/>
        <v>RON</v>
      </c>
      <c r="Q40" s="1" t="str">
        <f t="shared" si="2"/>
        <v>SA10</v>
      </c>
      <c r="R40" s="1" t="str">
        <f t="shared" si="3"/>
        <v>RON</v>
      </c>
      <c r="S40" s="1" t="str">
        <f t="shared" si="4"/>
        <v>EMB 135</v>
      </c>
      <c r="T40" s="1" t="str">
        <f t="shared" si="5"/>
        <v>PK-VCS</v>
      </c>
      <c r="U40" s="1" t="str">
        <f t="shared" si="6"/>
        <v>JETSET</v>
      </c>
    </row>
    <row r="41" ht="15.75" customHeight="1">
      <c r="A41" s="81">
        <v>24.0</v>
      </c>
      <c r="B41" s="81" t="s">
        <v>964</v>
      </c>
      <c r="C41" s="81" t="str">
        <f>IF(B41&gt;1,VLOOKUP(B41,DB!$D$4:$E$800,2,0),"")</f>
        <v>G IV</v>
      </c>
      <c r="D41" s="88" t="s">
        <v>7</v>
      </c>
      <c r="E41" s="95" t="b">
        <v>0</v>
      </c>
      <c r="F41" s="83">
        <v>0.3763888888888889</v>
      </c>
      <c r="G41" s="92" t="b">
        <v>1</v>
      </c>
      <c r="H41" s="85" t="s">
        <v>1234</v>
      </c>
      <c r="I41" s="86" t="str">
        <f>IF(K41&gt;1,VLOOKUP(K41,DB!$A$4:$B$500,2,0),"")</f>
        <v>EX RON</v>
      </c>
      <c r="J41" s="84" t="s">
        <v>1249</v>
      </c>
      <c r="K41" s="88" t="s">
        <v>7</v>
      </c>
      <c r="L41" s="84"/>
      <c r="M41" s="81" t="s">
        <v>1211</v>
      </c>
      <c r="N41" s="96"/>
      <c r="O41" s="84" t="str">
        <f t="shared" si="1"/>
        <v/>
      </c>
      <c r="Q41" s="1" t="str">
        <f t="shared" si="2"/>
        <v/>
      </c>
      <c r="R41" s="1" t="str">
        <f t="shared" si="3"/>
        <v/>
      </c>
      <c r="S41" s="1" t="str">
        <f t="shared" si="4"/>
        <v/>
      </c>
      <c r="T41" s="1" t="str">
        <f t="shared" si="5"/>
        <v/>
      </c>
      <c r="U41" s="1" t="str">
        <f t="shared" si="6"/>
        <v/>
      </c>
    </row>
    <row r="42" ht="15.75" customHeight="1">
      <c r="A42" s="97">
        <v>25.0</v>
      </c>
      <c r="B42" s="71" t="s">
        <v>332</v>
      </c>
      <c r="C42" s="71" t="str">
        <f>IF(B42&gt;1,VLOOKUP(B42,DB!$D$4:$E$800,2,0),"")</f>
        <v>GLEX</v>
      </c>
      <c r="D42" s="78" t="s">
        <v>7</v>
      </c>
      <c r="E42" s="98" t="b">
        <v>0</v>
      </c>
      <c r="F42" s="73"/>
      <c r="G42" s="94" t="b">
        <v>0</v>
      </c>
      <c r="H42" s="75" t="s">
        <v>1235</v>
      </c>
      <c r="I42" s="76" t="str">
        <f>IF(K42&gt;1,VLOOKUP(K42,DB!$A$4:$B$500,2,0),"")</f>
        <v/>
      </c>
      <c r="J42" s="77" t="str">
        <f>IF(L42&gt;1,VLOOKUP(L42,DB!$A$4:$B$500,2,0),"")</f>
        <v/>
      </c>
      <c r="K42" s="78"/>
      <c r="L42" s="74"/>
      <c r="M42" s="71" t="s">
        <v>334</v>
      </c>
      <c r="N42" s="13"/>
      <c r="O42" s="74" t="str">
        <f t="shared" si="1"/>
        <v>RON</v>
      </c>
      <c r="Q42" s="1" t="str">
        <f t="shared" si="2"/>
        <v>SA12</v>
      </c>
      <c r="R42" s="1" t="str">
        <f t="shared" si="3"/>
        <v>RON</v>
      </c>
      <c r="S42" s="1" t="str">
        <f t="shared" si="4"/>
        <v>GLEX</v>
      </c>
      <c r="T42" s="1" t="str">
        <f t="shared" si="5"/>
        <v>N-939AP</v>
      </c>
      <c r="U42" s="1" t="str">
        <f t="shared" si="6"/>
        <v>BIOMANTARA</v>
      </c>
    </row>
    <row r="43" ht="15.75" customHeight="1">
      <c r="A43" s="81">
        <v>26.0</v>
      </c>
      <c r="B43" s="81" t="s">
        <v>893</v>
      </c>
      <c r="C43" s="81" t="str">
        <f>IF(B43&gt;1,VLOOKUP(B43,DB!$D$4:$E$800,2,0),"")</f>
        <v>G VI</v>
      </c>
      <c r="D43" s="88" t="s">
        <v>7</v>
      </c>
      <c r="E43" s="95" t="b">
        <v>0</v>
      </c>
      <c r="F43" s="83"/>
      <c r="G43" s="92" t="b">
        <v>0</v>
      </c>
      <c r="H43" s="85" t="s">
        <v>1237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">
        <v>1211</v>
      </c>
      <c r="N43" s="89"/>
      <c r="O43" s="84" t="str">
        <f t="shared" si="1"/>
        <v>RON</v>
      </c>
      <c r="Q43" s="1" t="str">
        <f t="shared" si="2"/>
        <v>SA13</v>
      </c>
      <c r="R43" s="1" t="str">
        <f t="shared" si="3"/>
        <v>RON</v>
      </c>
      <c r="S43" s="1" t="str">
        <f t="shared" si="4"/>
        <v>G VI</v>
      </c>
      <c r="T43" s="1" t="str">
        <f t="shared" si="5"/>
        <v>T7-X14</v>
      </c>
      <c r="U43" s="1" t="str">
        <f t="shared" si="6"/>
        <v>AFM</v>
      </c>
    </row>
    <row r="44" ht="15.75" customHeight="1">
      <c r="A44" s="71">
        <v>27.0</v>
      </c>
      <c r="B44" s="71" t="s">
        <v>977</v>
      </c>
      <c r="C44" s="71" t="str">
        <f>IF(B44&gt;1,VLOOKUP(B44,DB!$D$4:$E$800,2,0),"")</f>
        <v>GLEX</v>
      </c>
      <c r="D44" s="78" t="s">
        <v>7</v>
      </c>
      <c r="E44" s="98" t="b">
        <v>0</v>
      </c>
      <c r="F44" s="73"/>
      <c r="G44" s="94" t="b">
        <v>0</v>
      </c>
      <c r="H44" s="75" t="s">
        <v>1239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">
        <v>1211</v>
      </c>
      <c r="N44" s="13"/>
      <c r="O44" s="74" t="str">
        <f t="shared" si="1"/>
        <v>RON</v>
      </c>
      <c r="Q44" s="1" t="str">
        <f t="shared" si="2"/>
        <v>SA14</v>
      </c>
      <c r="R44" s="1" t="str">
        <f t="shared" si="3"/>
        <v>RON</v>
      </c>
      <c r="S44" s="1" t="str">
        <f t="shared" si="4"/>
        <v>GLEX</v>
      </c>
      <c r="T44" s="1" t="str">
        <f t="shared" si="5"/>
        <v>VP-CGO</v>
      </c>
      <c r="U44" s="1" t="str">
        <f t="shared" si="6"/>
        <v>AFM</v>
      </c>
    </row>
    <row r="45" ht="15.75" customHeight="1">
      <c r="A45" s="81">
        <v>28.0</v>
      </c>
      <c r="B45" s="81" t="s">
        <v>745</v>
      </c>
      <c r="C45" s="81" t="str">
        <f>IF(B45&gt;1,VLOOKUP(B45,DB!$D$4:$E$800,2,0),"")</f>
        <v>G IV</v>
      </c>
      <c r="D45" s="88" t="s">
        <v>7</v>
      </c>
      <c r="E45" s="91" t="b">
        <v>0</v>
      </c>
      <c r="F45" s="83"/>
      <c r="G45" s="92" t="b">
        <v>0</v>
      </c>
      <c r="H45" s="85" t="s">
        <v>1240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">
        <v>747</v>
      </c>
      <c r="N45" s="89"/>
      <c r="O45" s="84" t="str">
        <f t="shared" si="1"/>
        <v>RON</v>
      </c>
      <c r="Q45" s="1" t="str">
        <f t="shared" si="2"/>
        <v>SA15</v>
      </c>
      <c r="R45" s="1" t="str">
        <f t="shared" si="3"/>
        <v>RON</v>
      </c>
      <c r="S45" s="1" t="str">
        <f t="shared" si="4"/>
        <v>G IV</v>
      </c>
      <c r="T45" s="1" t="str">
        <f t="shared" si="5"/>
        <v>PK-BON</v>
      </c>
      <c r="U45" s="1" t="str">
        <f t="shared" si="6"/>
        <v>JETSET</v>
      </c>
    </row>
    <row r="46" ht="15.75" customHeight="1">
      <c r="A46" s="71">
        <v>29.0</v>
      </c>
      <c r="B46" s="71" t="s">
        <v>748</v>
      </c>
      <c r="C46" s="71" t="str">
        <f>IF(B46&gt;1,VLOOKUP(B46,DB!$D$4:$E$800,2,0),"")</f>
        <v>CL 850</v>
      </c>
      <c r="D46" s="78" t="s">
        <v>7</v>
      </c>
      <c r="E46" s="93" t="b">
        <v>0</v>
      </c>
      <c r="F46" s="73">
        <v>0.5465277777777777</v>
      </c>
      <c r="G46" s="94" t="b">
        <v>1</v>
      </c>
      <c r="H46" s="75" t="s">
        <v>1264</v>
      </c>
      <c r="I46" s="76" t="str">
        <f>IF(K46&gt;1,VLOOKUP(K46,DB!$A$4:$B$500,2,0),"")</f>
        <v>EX RON</v>
      </c>
      <c r="J46" s="74" t="s">
        <v>1216</v>
      </c>
      <c r="K46" s="78" t="s">
        <v>7</v>
      </c>
      <c r="L46" s="74"/>
      <c r="M46" s="71" t="s">
        <v>747</v>
      </c>
      <c r="N46" s="13"/>
      <c r="O46" s="74" t="str">
        <f t="shared" si="1"/>
        <v/>
      </c>
      <c r="Q46" s="1" t="str">
        <f t="shared" si="2"/>
        <v/>
      </c>
      <c r="R46" s="1" t="str">
        <f t="shared" si="3"/>
        <v/>
      </c>
      <c r="S46" s="1" t="str">
        <f t="shared" si="4"/>
        <v/>
      </c>
      <c r="T46" s="1" t="str">
        <f t="shared" si="5"/>
        <v/>
      </c>
      <c r="U46" s="1" t="str">
        <f t="shared" si="6"/>
        <v/>
      </c>
    </row>
    <row r="47" ht="15.75" customHeight="1">
      <c r="A47" s="81">
        <v>30.0</v>
      </c>
      <c r="B47" s="81" t="s">
        <v>1029</v>
      </c>
      <c r="C47" s="81" t="str">
        <f>IF(B47&gt;1,VLOOKUP(B47,DB!$D$4:$E$800,2,0),"")</f>
        <v>GLEX</v>
      </c>
      <c r="D47" s="88" t="s">
        <v>7</v>
      </c>
      <c r="E47" s="95" t="b">
        <v>0</v>
      </c>
      <c r="F47" s="83">
        <v>0.36944444444444446</v>
      </c>
      <c r="G47" s="92" t="b">
        <v>1</v>
      </c>
      <c r="H47" s="85" t="s">
        <v>1263</v>
      </c>
      <c r="I47" s="86" t="str">
        <f>IF(K47&gt;1,VLOOKUP(K47,DB!$A$4:$B$500,2,0),"")</f>
        <v>EX RON</v>
      </c>
      <c r="J47" s="84" t="s">
        <v>1218</v>
      </c>
      <c r="K47" s="88" t="s">
        <v>7</v>
      </c>
      <c r="L47" s="84"/>
      <c r="M47" s="81" t="s">
        <v>1211</v>
      </c>
      <c r="N47" s="96"/>
      <c r="O47" s="84" t="str">
        <f t="shared" si="1"/>
        <v/>
      </c>
      <c r="Q47" s="1" t="str">
        <f t="shared" si="2"/>
        <v/>
      </c>
      <c r="R47" s="1" t="str">
        <f t="shared" si="3"/>
        <v/>
      </c>
      <c r="S47" s="1" t="str">
        <f t="shared" si="4"/>
        <v/>
      </c>
      <c r="T47" s="1" t="str">
        <f t="shared" si="5"/>
        <v/>
      </c>
      <c r="U47" s="1" t="str">
        <f t="shared" si="6"/>
        <v/>
      </c>
    </row>
    <row r="48" ht="15.75" customHeight="1">
      <c r="A48" s="71">
        <v>31.0</v>
      </c>
      <c r="B48" s="71" t="s">
        <v>309</v>
      </c>
      <c r="C48" s="71" t="str">
        <f>IF(B48&gt;1,VLOOKUP(B48,DB!$D$4:$E$800,2,0),"")</f>
        <v>A 320</v>
      </c>
      <c r="D48" s="78" t="s">
        <v>7</v>
      </c>
      <c r="E48" s="98" t="b">
        <v>0</v>
      </c>
      <c r="F48" s="73">
        <v>0.24305555555555555</v>
      </c>
      <c r="G48" s="94" t="b">
        <v>1</v>
      </c>
      <c r="H48" s="75" t="s">
        <v>1275</v>
      </c>
      <c r="I48" s="76" t="str">
        <f>IF(K48&gt;1,VLOOKUP(K48,DB!$A$4:$B$500,2,0),"")</f>
        <v>EX RON</v>
      </c>
      <c r="J48" s="74" t="s">
        <v>1232</v>
      </c>
      <c r="K48" s="78" t="s">
        <v>7</v>
      </c>
      <c r="L48" s="74"/>
      <c r="M48" s="71" t="s">
        <v>46</v>
      </c>
      <c r="N48" s="79"/>
      <c r="O48" s="74" t="str">
        <f t="shared" si="1"/>
        <v/>
      </c>
      <c r="Q48" s="1" t="str">
        <f t="shared" si="2"/>
        <v/>
      </c>
      <c r="R48" s="1" t="str">
        <f t="shared" si="3"/>
        <v/>
      </c>
      <c r="S48" s="1" t="str">
        <f t="shared" si="4"/>
        <v/>
      </c>
      <c r="T48" s="1" t="str">
        <f t="shared" si="5"/>
        <v/>
      </c>
      <c r="U48" s="1" t="str">
        <f t="shared" si="6"/>
        <v/>
      </c>
    </row>
    <row r="49" ht="15.75" customHeight="1">
      <c r="A49" s="81">
        <v>32.0</v>
      </c>
      <c r="B49" s="81" t="s">
        <v>182</v>
      </c>
      <c r="C49" s="81" t="str">
        <f>IF(B49&gt;1,VLOOKUP(B49,DB!$D$4:$E$800,2,0),"")</f>
        <v>A 320</v>
      </c>
      <c r="D49" s="88" t="s">
        <v>7</v>
      </c>
      <c r="E49" s="95" t="b">
        <v>0</v>
      </c>
      <c r="F49" s="83">
        <v>0.2875</v>
      </c>
      <c r="G49" s="92" t="b">
        <v>1</v>
      </c>
      <c r="H49" s="85" t="s">
        <v>1350</v>
      </c>
      <c r="I49" s="86" t="str">
        <f>IF(K49&gt;1,VLOOKUP(K49,DB!$A$4:$B$500,2,0),"")</f>
        <v>EX RON</v>
      </c>
      <c r="J49" s="84" t="s">
        <v>1247</v>
      </c>
      <c r="K49" s="88" t="s">
        <v>7</v>
      </c>
      <c r="L49" s="84"/>
      <c r="M49" s="81" t="s">
        <v>46</v>
      </c>
      <c r="N49" s="89"/>
      <c r="O49" s="84" t="str">
        <f t="shared" si="1"/>
        <v/>
      </c>
      <c r="Q49" s="1" t="str">
        <f t="shared" si="2"/>
        <v/>
      </c>
      <c r="R49" s="1" t="str">
        <f t="shared" si="3"/>
        <v/>
      </c>
      <c r="S49" s="1" t="str">
        <f t="shared" si="4"/>
        <v/>
      </c>
      <c r="T49" s="1" t="str">
        <f t="shared" si="5"/>
        <v/>
      </c>
      <c r="U49" s="1" t="str">
        <f t="shared" si="6"/>
        <v/>
      </c>
    </row>
    <row r="50" ht="15.75" customHeight="1">
      <c r="A50" s="71">
        <v>33.0</v>
      </c>
      <c r="B50" s="71" t="s">
        <v>763</v>
      </c>
      <c r="C50" s="71" t="str">
        <f>IF(B50&gt;1,VLOOKUP(B50,DB!$D$4:$E$800,2,0),"")</f>
        <v>ATR 72</v>
      </c>
      <c r="D50" s="78" t="s">
        <v>7</v>
      </c>
      <c r="E50" s="98" t="b">
        <v>0</v>
      </c>
      <c r="F50" s="73">
        <v>0.20069444444444445</v>
      </c>
      <c r="G50" s="94" t="b">
        <v>1</v>
      </c>
      <c r="H50" s="75" t="s">
        <v>1229</v>
      </c>
      <c r="I50" s="76" t="str">
        <f>IF(K50&gt;1,VLOOKUP(K50,DB!$A$4:$B$500,2,0),"")</f>
        <v>EX RON</v>
      </c>
      <c r="J50" s="77" t="str">
        <f>IF(L50&gt;1,VLOOKUP(L50,DB!$A$4:$B$500,2,0),"")</f>
        <v>WIDM</v>
      </c>
      <c r="K50" s="78" t="s">
        <v>7</v>
      </c>
      <c r="L50" s="74" t="s">
        <v>470</v>
      </c>
      <c r="M50" s="71" t="str">
        <f>IF(B50&gt;1,VLOOKUP(B50,DB!$D$4:$F$800,3,0),"")</f>
        <v>PELITA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313</v>
      </c>
      <c r="C51" s="81" t="str">
        <f>IF(B51&gt;1,VLOOKUP(B51,DB!$D$4:$E$800,2,0),"")</f>
        <v>A 320</v>
      </c>
      <c r="D51" s="88" t="s">
        <v>7</v>
      </c>
      <c r="E51" s="95" t="b">
        <v>0</v>
      </c>
      <c r="F51" s="83">
        <v>0.2986111111111111</v>
      </c>
      <c r="G51" s="92" t="b">
        <v>1</v>
      </c>
      <c r="H51" s="85" t="s">
        <v>1246</v>
      </c>
      <c r="I51" s="86" t="str">
        <f>IF(K51&gt;1,VLOOKUP(K51,DB!$A$4:$B$500,2,0),"")</f>
        <v>EX RON</v>
      </c>
      <c r="J51" s="87" t="str">
        <f>IF(L51&gt;1,VLOOKUP(L51,DB!$A$4:$B$500,2,0),"")</f>
        <v>WIPP</v>
      </c>
      <c r="K51" s="88" t="s">
        <v>7</v>
      </c>
      <c r="L51" s="84" t="s">
        <v>188</v>
      </c>
      <c r="M51" s="81" t="str">
        <f>IF(B51&gt;1,VLOOKUP(B51,DB!$D$4:$F$800,3,0),"")</f>
        <v>BATIK AIR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510</v>
      </c>
      <c r="C52" s="71" t="str">
        <f>IF(B52&gt;1,VLOOKUP(B52,DB!$D$4:$E$800,2,0),"")</f>
        <v>ATR 72</v>
      </c>
      <c r="D52" s="78" t="s">
        <v>7</v>
      </c>
      <c r="E52" s="98" t="b">
        <v>0</v>
      </c>
      <c r="F52" s="73">
        <v>0.24305555555555555</v>
      </c>
      <c r="G52" s="94" t="b">
        <v>1</v>
      </c>
      <c r="H52" s="75" t="s">
        <v>1225</v>
      </c>
      <c r="I52" s="76" t="str">
        <f>IF(K52&gt;1,VLOOKUP(K52,DB!$A$4:$B$500,2,0),"")</f>
        <v>EX RON</v>
      </c>
      <c r="J52" s="77" t="str">
        <f>IF(L52&gt;1,VLOOKUP(L52,DB!$A$4:$B$500,2,0),"")</f>
        <v>WAHH</v>
      </c>
      <c r="K52" s="78" t="s">
        <v>7</v>
      </c>
      <c r="L52" s="74" t="s">
        <v>591</v>
      </c>
      <c r="M52" s="71" t="str">
        <f>IF(B52&gt;1,VLOOKUP(B52,DB!$D$4:$F$800,3,0),"")</f>
        <v>CITILINK</v>
      </c>
      <c r="N52" s="79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636</v>
      </c>
      <c r="C53" s="81" t="str">
        <f>IF(B53&gt;1,VLOOKUP(B53,DB!$D$4:$E$800,2,0),"")</f>
        <v>B 738</v>
      </c>
      <c r="D53" s="88" t="s">
        <v>7</v>
      </c>
      <c r="E53" s="95" t="b">
        <v>0</v>
      </c>
      <c r="F53" s="83">
        <v>0.25416666666666665</v>
      </c>
      <c r="G53" s="92" t="b">
        <v>1</v>
      </c>
      <c r="H53" s="85" t="s">
        <v>1247</v>
      </c>
      <c r="I53" s="86" t="str">
        <f>IF(K53&gt;1,VLOOKUP(K53,DB!$A$4:$B$500,2,0),"")</f>
        <v>EX RON</v>
      </c>
      <c r="J53" s="87" t="str">
        <f>IF(L53&gt;1,VLOOKUP(L53,DB!$A$4:$B$500,2,0),"")</f>
        <v>WIMM</v>
      </c>
      <c r="K53" s="88" t="s">
        <v>7</v>
      </c>
      <c r="L53" s="84" t="s">
        <v>77</v>
      </c>
      <c r="M53" s="81" t="str">
        <f>IF(B53&gt;1,VLOOKUP(B53,DB!$D$4:$F$800,3,0),"")</f>
        <v>GARUDA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431</v>
      </c>
      <c r="C54" s="71" t="str">
        <f>IF(B54&gt;1,VLOOKUP(B54,DB!$D$4:$E$800,2,0),"")</f>
        <v>A 320</v>
      </c>
      <c r="D54" s="78" t="s">
        <v>7</v>
      </c>
      <c r="E54" s="98" t="b">
        <v>0</v>
      </c>
      <c r="F54" s="73">
        <v>0.27569444444444446</v>
      </c>
      <c r="G54" s="94" t="b">
        <v>1</v>
      </c>
      <c r="H54" s="75" t="s">
        <v>1248</v>
      </c>
      <c r="I54" s="76" t="str">
        <f>IF(K54&gt;1,VLOOKUP(K54,DB!$A$4:$B$500,2,0),"")</f>
        <v>EX RON</v>
      </c>
      <c r="J54" s="77" t="str">
        <f>IF(L54&gt;1,VLOOKUP(L54,DB!$A$4:$B$500,2,0),"")</f>
        <v>WIMN</v>
      </c>
      <c r="K54" s="78" t="s">
        <v>7</v>
      </c>
      <c r="L54" s="74" t="s">
        <v>494</v>
      </c>
      <c r="M54" s="71" t="str">
        <f>IF(B54&gt;1,VLOOKUP(B54,DB!$D$4:$F$800,3,0),"")</f>
        <v>CITILINK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832</v>
      </c>
      <c r="C55" s="81" t="str">
        <f>IF(B55&gt;1,VLOOKUP(B55,DB!$D$4:$E$800,2,0),"")</f>
        <v>ATR 72</v>
      </c>
      <c r="D55" s="88" t="s">
        <v>7</v>
      </c>
      <c r="E55" s="95" t="b">
        <v>0</v>
      </c>
      <c r="F55" s="83">
        <v>0.21458333333333332</v>
      </c>
      <c r="G55" s="92" t="b">
        <v>1</v>
      </c>
      <c r="H55" s="85" t="s">
        <v>1216</v>
      </c>
      <c r="I55" s="86" t="str">
        <f>IF(K55&gt;1,VLOOKUP(K55,DB!$A$4:$B$500,2,0),"")</f>
        <v>EX RON</v>
      </c>
      <c r="J55" s="87" t="str">
        <f>IF(L55&gt;1,VLOOKUP(L55,DB!$A$4:$B$500,2,0),"")</f>
        <v>WIDM</v>
      </c>
      <c r="K55" s="88" t="s">
        <v>7</v>
      </c>
      <c r="L55" s="84" t="s">
        <v>659</v>
      </c>
      <c r="M55" s="81" t="str">
        <f>IF(B55&gt;1,VLOOKUP(B55,DB!$D$4:$F$800,3,0),"")</f>
        <v>TAS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307</v>
      </c>
      <c r="C56" s="71" t="str">
        <f>IF(B56&gt;1,VLOOKUP(B56,DB!$D$4:$E$800,2,0),"")</f>
        <v>A 320</v>
      </c>
      <c r="D56" s="78" t="s">
        <v>7</v>
      </c>
      <c r="E56" s="98" t="b">
        <v>0</v>
      </c>
      <c r="F56" s="73">
        <v>0.28402777777777777</v>
      </c>
      <c r="G56" s="94" t="b">
        <v>1</v>
      </c>
      <c r="H56" s="75" t="s">
        <v>1236</v>
      </c>
      <c r="I56" s="76" t="str">
        <f>IF(K56&gt;1,VLOOKUP(K56,DB!$A$4:$B$500,2,0),"")</f>
        <v>EX RON</v>
      </c>
      <c r="J56" s="77" t="str">
        <f>IF(L56&gt;1,VLOOKUP(L56,DB!$A$4:$B$500,2,0),"")</f>
        <v>WARA</v>
      </c>
      <c r="K56" s="78" t="s">
        <v>7</v>
      </c>
      <c r="L56" s="74" t="s">
        <v>298</v>
      </c>
      <c r="M56" s="71" t="str">
        <f>IF(B56&gt;1,VLOOKUP(B56,DB!$D$4:$F$800,3,0),"")</f>
        <v>BATIK AIR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292</v>
      </c>
      <c r="C57" s="81" t="str">
        <f>IF(B57&gt;1,VLOOKUP(B57,DB!$D$4:$E$800,2,0),"")</f>
        <v>A 320</v>
      </c>
      <c r="D57" s="88" t="s">
        <v>7</v>
      </c>
      <c r="E57" s="95" t="b">
        <v>0</v>
      </c>
      <c r="F57" s="83">
        <v>0.22256311342061963</v>
      </c>
      <c r="G57" s="92" t="b">
        <v>1</v>
      </c>
      <c r="H57" s="85" t="s">
        <v>1255</v>
      </c>
      <c r="I57" s="86" t="str">
        <f>IF(K57&gt;1,VLOOKUP(K57,DB!$A$4:$B$500,2,0),"")</f>
        <v>EX RON</v>
      </c>
      <c r="J57" s="87" t="str">
        <f>IF(L57&gt;1,VLOOKUP(L57,DB!$A$4:$B$500,2,0),"")</f>
        <v>WARR</v>
      </c>
      <c r="K57" s="88" t="s">
        <v>7</v>
      </c>
      <c r="L57" s="84" t="s">
        <v>239</v>
      </c>
      <c r="M57" s="81" t="str">
        <f>IF(B57&gt;1,VLOOKUP(B57,DB!$D$4:$F$800,3,0),"")</f>
        <v>BATIK AIR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512</v>
      </c>
      <c r="C58" s="71" t="str">
        <f>IF(B58&gt;1,VLOOKUP(B58,DB!$D$4:$E$800,2,0),"")</f>
        <v>B 735</v>
      </c>
      <c r="D58" s="78" t="s">
        <v>7</v>
      </c>
      <c r="E58" s="100" t="b">
        <v>0</v>
      </c>
      <c r="F58" s="73">
        <v>0.3388888888888889</v>
      </c>
      <c r="G58" s="74" t="b">
        <v>1</v>
      </c>
      <c r="H58" s="75" t="s">
        <v>1253</v>
      </c>
      <c r="I58" s="76" t="str">
        <f>IF(K58&gt;1,VLOOKUP(K58,DB!$A$4:$B$500,2,0),"")</f>
        <v>EX RON</v>
      </c>
      <c r="J58" s="74" t="s">
        <v>61</v>
      </c>
      <c r="K58" s="78" t="s">
        <v>7</v>
      </c>
      <c r="L58" s="74"/>
      <c r="M58" s="71" t="s">
        <v>343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762</v>
      </c>
      <c r="C59" s="81" t="str">
        <f>IF(B59&gt;1,VLOOKUP(B59,DB!$D$4:$E$800,2,0),"")</f>
        <v>G IV</v>
      </c>
      <c r="D59" s="82">
        <v>0.1597222222222222</v>
      </c>
      <c r="E59" s="168" t="b">
        <v>1</v>
      </c>
      <c r="F59" s="83">
        <v>0.24583333333333332</v>
      </c>
      <c r="G59" s="102" t="b">
        <v>1</v>
      </c>
      <c r="H59" s="85" t="s">
        <v>1249</v>
      </c>
      <c r="I59" s="103" t="s">
        <v>1223</v>
      </c>
      <c r="J59" s="84" t="s">
        <v>1519</v>
      </c>
      <c r="K59" s="88"/>
      <c r="L59" s="84"/>
      <c r="M59" s="81" t="str">
        <f>IF(B59&gt;1,VLOOKUP(B59,DB!$D$4:$F$800,3,0),"")</f>
        <v>JIP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880</v>
      </c>
      <c r="C60" s="71" t="str">
        <f>IF(B60&gt;1,VLOOKUP(B60,DB!$D$4:$E$800,2,0),"")</f>
        <v>B 733</v>
      </c>
      <c r="D60" s="72">
        <v>0.22430555555555556</v>
      </c>
      <c r="E60" s="160" t="b">
        <v>1</v>
      </c>
      <c r="F60" s="73">
        <v>0.2847222222222222</v>
      </c>
      <c r="G60" s="94" t="b">
        <v>1</v>
      </c>
      <c r="H60" s="75" t="s">
        <v>1252</v>
      </c>
      <c r="I60" s="76" t="str">
        <f>IF(K60&gt;1,VLOOKUP(K60,DB!$A$4:$B$500,2,0),"")</f>
        <v>WSSS</v>
      </c>
      <c r="J60" s="77" t="str">
        <f>IF(L60&gt;1,VLOOKUP(L60,DB!$A$4:$B$500,2,0),"")</f>
        <v>WALL</v>
      </c>
      <c r="K60" s="78" t="s">
        <v>104</v>
      </c>
      <c r="L60" s="74" t="s">
        <v>110</v>
      </c>
      <c r="M60" s="71" t="str">
        <f>IF(B60&gt;1,VLOOKUP(B60,DB!$D$4:$F$800,3,0),"")</f>
        <v>TRI MG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34</v>
      </c>
      <c r="C61" s="81" t="str">
        <f>IF(B61&gt;1,VLOOKUP(B61,DB!$D$4:$E$800,2,0),"")</f>
        <v>B 733</v>
      </c>
      <c r="D61" s="82">
        <v>0.2298611111111111</v>
      </c>
      <c r="E61" s="159" t="b">
        <v>1</v>
      </c>
      <c r="F61" s="83">
        <v>0.29581144676194526</v>
      </c>
      <c r="G61" s="92" t="b">
        <v>1</v>
      </c>
      <c r="H61" s="85" t="s">
        <v>1251</v>
      </c>
      <c r="I61" s="103" t="s">
        <v>22</v>
      </c>
      <c r="J61" s="84" t="s">
        <v>22</v>
      </c>
      <c r="K61" s="88"/>
      <c r="L61" s="84"/>
      <c r="M61" s="81" t="str">
        <f>IF(B61&gt;1,VLOOKUP(B61,DB!$D$4:$F$800,3,0),"")</f>
        <v>AIRNESIA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57</v>
      </c>
      <c r="C62" s="71" t="str">
        <f>IF(B62&gt;1,VLOOKUP(B62,DB!$D$4:$E$800,2,0),"")</f>
        <v>A 320</v>
      </c>
      <c r="D62" s="106">
        <v>0.2590277777777778</v>
      </c>
      <c r="E62" s="161" t="b">
        <v>1</v>
      </c>
      <c r="F62" s="108">
        <v>0.4083333333333333</v>
      </c>
      <c r="G62" s="109" t="b">
        <v>1</v>
      </c>
      <c r="H62" s="110" t="s">
        <v>1255</v>
      </c>
      <c r="I62" s="76" t="str">
        <f>IF(K62&gt;1,VLOOKUP(K62,DB!$A$4:$B$500,2,0),"")</f>
        <v>WARR</v>
      </c>
      <c r="J62" s="77" t="str">
        <f>IF(L62&gt;1,VLOOKUP(L62,DB!$A$4:$B$500,2,0),"")</f>
        <v>WAHS</v>
      </c>
      <c r="K62" s="111" t="s">
        <v>235</v>
      </c>
      <c r="L62" s="102" t="s">
        <v>289</v>
      </c>
      <c r="M62" s="71" t="str">
        <f>IF(B62&gt;1,VLOOKUP(B62,DB!$D$4:$F$800,3,0),"")</f>
        <v>BATIK AIR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892</v>
      </c>
      <c r="C63" s="81" t="str">
        <f>IF(B63&gt;1,VLOOKUP(B63,DB!$D$4:$E$800,2,0),"")</f>
        <v>B 733</v>
      </c>
      <c r="D63" s="82">
        <v>0.3402777777777778</v>
      </c>
      <c r="E63" s="159" t="b">
        <v>1</v>
      </c>
      <c r="F63" s="83">
        <v>0.44513888888888886</v>
      </c>
      <c r="G63" s="92" t="b">
        <v>1</v>
      </c>
      <c r="H63" s="85" t="s">
        <v>1251</v>
      </c>
      <c r="I63" s="86" t="str">
        <f>IF(K63&gt;1,VLOOKUP(K63,DB!$A$4:$B$500,2,0),"")</f>
        <v>WAMM</v>
      </c>
      <c r="J63" s="87" t="str">
        <f>IF(L63&gt;1,VLOOKUP(L63,DB!$A$4:$B$500,2,0),"")</f>
        <v>WAOO</v>
      </c>
      <c r="K63" s="88" t="s">
        <v>406</v>
      </c>
      <c r="L63" s="84" t="s">
        <v>382</v>
      </c>
      <c r="M63" s="81" t="str">
        <f>IF(B63&gt;1,VLOOKUP(B63,DB!$D$4:$F$800,3,0),"")</f>
        <v>TRIGANA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309</v>
      </c>
      <c r="C64" s="71" t="str">
        <f>IF(B64&gt;1,VLOOKUP(B64,DB!$D$4:$E$800,2,0),"")</f>
        <v>A 320</v>
      </c>
      <c r="D64" s="72">
        <v>0.25069444444444444</v>
      </c>
      <c r="E64" s="160" t="b">
        <v>1</v>
      </c>
      <c r="F64" s="73">
        <v>0.3527777777777778</v>
      </c>
      <c r="G64" s="94" t="b">
        <v>1</v>
      </c>
      <c r="H64" s="75" t="s">
        <v>1232</v>
      </c>
      <c r="I64" s="112" t="s">
        <v>1275</v>
      </c>
      <c r="J64" s="77" t="str">
        <f>IF(L64&gt;1,VLOOKUP(L64,DB!$A$4:$B$500,2,0),"")</f>
        <v>WAHI</v>
      </c>
      <c r="K64" s="78" t="s">
        <v>7</v>
      </c>
      <c r="L64" s="74" t="s">
        <v>268</v>
      </c>
      <c r="M64" s="71" t="str">
        <f>IF(B64&gt;1,VLOOKUP(B64,DB!$D$4:$F$800,3,0),"")</f>
        <v>BATIK AIR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912</v>
      </c>
      <c r="C65" s="81" t="str">
        <f>IF(B65&gt;1,VLOOKUP(B65,DB!$D$4:$E$800,2,0),"")</f>
        <v>GLEX</v>
      </c>
      <c r="D65" s="82">
        <v>0.2611111111111111</v>
      </c>
      <c r="E65" s="159" t="b">
        <v>1</v>
      </c>
      <c r="F65" s="83">
        <v>0.3229166666666667</v>
      </c>
      <c r="G65" s="92" t="b">
        <v>1</v>
      </c>
      <c r="H65" s="85" t="s">
        <v>1216</v>
      </c>
      <c r="I65" s="103" t="s">
        <v>1219</v>
      </c>
      <c r="J65" s="84" t="s">
        <v>296</v>
      </c>
      <c r="K65" s="88"/>
      <c r="L65" s="84"/>
      <c r="M65" s="81" t="s">
        <v>1214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109</v>
      </c>
      <c r="C66" s="71" t="str">
        <f>IF(B66&gt;1,VLOOKUP(B66,DB!$D$4:$E$800,2,0),"")</f>
        <v>A 320</v>
      </c>
      <c r="D66" s="72">
        <v>0.325</v>
      </c>
      <c r="E66" s="160" t="b">
        <v>1</v>
      </c>
      <c r="F66" s="73">
        <v>0.39375</v>
      </c>
      <c r="G66" s="94" t="b">
        <v>1</v>
      </c>
      <c r="H66" s="75" t="s">
        <v>1246</v>
      </c>
      <c r="I66" s="76" t="str">
        <f>IF(K66&gt;1,VLOOKUP(K66,DB!$A$4:$B$500,2,0),"")</f>
        <v>WIBB</v>
      </c>
      <c r="J66" s="77" t="str">
        <f>IF(L66&gt;1,VLOOKUP(L66,DB!$A$4:$B$500,2,0),"")</f>
        <v>WARR</v>
      </c>
      <c r="K66" s="78" t="s">
        <v>211</v>
      </c>
      <c r="L66" s="74" t="s">
        <v>251</v>
      </c>
      <c r="M66" s="71" t="str">
        <f>IF(B66&gt;1,VLOOKUP(B66,DB!$D$4:$F$800,3,0),"")</f>
        <v>BATIK AIR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540</v>
      </c>
      <c r="C67" s="81" t="str">
        <f>IF(B67&gt;1,VLOOKUP(B67,DB!$D$4:$E$800,2,0),"")</f>
        <v>ATR 72</v>
      </c>
      <c r="D67" s="82">
        <v>0.3055555555555556</v>
      </c>
      <c r="E67" s="159" t="b">
        <v>1</v>
      </c>
      <c r="F67" s="83">
        <v>0.3298611111111111</v>
      </c>
      <c r="G67" s="92" t="b">
        <v>1</v>
      </c>
      <c r="H67" s="85" t="s">
        <v>1248</v>
      </c>
      <c r="I67" s="86" t="str">
        <f>IF(K67&gt;1,VLOOKUP(K67,DB!$A$4:$B$500,2,0),"")</f>
        <v>WAHH</v>
      </c>
      <c r="J67" s="87" t="str">
        <f>IF(L67&gt;1,VLOOKUP(L67,DB!$A$4:$B$500,2,0),"")</f>
        <v>WAHH</v>
      </c>
      <c r="K67" s="88" t="s">
        <v>479</v>
      </c>
      <c r="L67" s="84" t="s">
        <v>482</v>
      </c>
      <c r="M67" s="81" t="str">
        <f>IF(B67&gt;1,VLOOKUP(B67,DB!$D$4:$F$800,3,0),"")</f>
        <v>FLY JAYA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40</v>
      </c>
      <c r="C68" s="71" t="str">
        <f>IF(B68&gt;1,VLOOKUP(B68,DB!$D$4:$E$800,2,0),"")</f>
        <v>B 734</v>
      </c>
      <c r="D68" s="106">
        <v>0.3</v>
      </c>
      <c r="E68" s="161" t="b">
        <v>1</v>
      </c>
      <c r="F68" s="108">
        <v>0.4583333333333333</v>
      </c>
      <c r="G68" s="109" t="b">
        <v>1</v>
      </c>
      <c r="H68" s="110" t="s">
        <v>1254</v>
      </c>
      <c r="I68" s="76" t="str">
        <f>IF(K68&gt;1,VLOOKUP(K68,DB!$A$4:$B$500,2,0),"")</f>
        <v>WAAA</v>
      </c>
      <c r="J68" s="74" t="s">
        <v>1228</v>
      </c>
      <c r="K68" s="111" t="s">
        <v>28</v>
      </c>
      <c r="L68" s="102"/>
      <c r="M68" s="71" t="str">
        <f>IF(B68&gt;1,VLOOKUP(B68,DB!$D$4:$F$800,3,0),"")</f>
        <v>B. B. N.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827</v>
      </c>
      <c r="C69" s="81" t="str">
        <f>IF(B69&gt;1,VLOOKUP(B69,DB!$D$4:$E$800,2,0),"")</f>
        <v>C 208</v>
      </c>
      <c r="D69" s="82">
        <v>0.3076388888888889</v>
      </c>
      <c r="E69" s="159" t="b">
        <v>1</v>
      </c>
      <c r="F69" s="83">
        <v>0.3277777777777778</v>
      </c>
      <c r="G69" s="92" t="b">
        <v>1</v>
      </c>
      <c r="H69" s="85" t="s">
        <v>1256</v>
      </c>
      <c r="I69" s="86" t="str">
        <f>IF(K69&gt;1,VLOOKUP(K69,DB!$A$4:$B$500,2,0),"")</f>
        <v>WICN</v>
      </c>
      <c r="J69" s="87" t="str">
        <f>IF(L69&gt;1,VLOOKUP(L69,DB!$A$4:$B$500,2,0),"")</f>
        <v>WICN</v>
      </c>
      <c r="K69" s="88" t="s">
        <v>674</v>
      </c>
      <c r="L69" s="84" t="s">
        <v>672</v>
      </c>
      <c r="M69" s="81" t="str">
        <f>IF(B69&gt;1,VLOOKUP(B69,DB!$D$4:$F$800,3,0),"")</f>
        <v>SUSI AIR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281</v>
      </c>
      <c r="C70" s="71" t="str">
        <f>IF(B70&gt;1,VLOOKUP(B70,DB!$D$4:$E$800,2,0),"")</f>
        <v>A 320</v>
      </c>
      <c r="D70" s="72">
        <v>0.3368055555555556</v>
      </c>
      <c r="E70" s="160" t="b">
        <v>1</v>
      </c>
      <c r="F70" s="73">
        <v>0.36736111111111114</v>
      </c>
      <c r="G70" s="94" t="b">
        <v>1</v>
      </c>
      <c r="H70" s="75" t="s">
        <v>1225</v>
      </c>
      <c r="I70" s="76" t="str">
        <f>IF(K70&gt;1,VLOOKUP(K70,DB!$A$4:$B$500,2,0),"")</f>
        <v>WIPP</v>
      </c>
      <c r="J70" s="77" t="str">
        <f>IF(L70&gt;1,VLOOKUP(L70,DB!$A$4:$B$500,2,0),"")</f>
        <v>WAHQ</v>
      </c>
      <c r="K70" s="78" t="s">
        <v>194</v>
      </c>
      <c r="L70" s="74" t="s">
        <v>181</v>
      </c>
      <c r="M70" s="71" t="str">
        <f>IF(B70&gt;1,VLOOKUP(B70,DB!$D$4:$F$800,3,0),"")</f>
        <v>BATIK AIR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743</v>
      </c>
      <c r="C71" s="81" t="str">
        <f>IF(B71&gt;1,VLOOKUP(B71,DB!$D$4:$E$800,2,0),"")</f>
        <v>B 733</v>
      </c>
      <c r="D71" s="82">
        <v>0.34375</v>
      </c>
      <c r="E71" s="159" t="b">
        <v>1</v>
      </c>
      <c r="F71" s="83">
        <v>0.4</v>
      </c>
      <c r="G71" s="92" t="b">
        <v>1</v>
      </c>
      <c r="H71" s="85" t="s">
        <v>1252</v>
      </c>
      <c r="I71" s="103" t="s">
        <v>358</v>
      </c>
      <c r="J71" s="84" t="s">
        <v>52</v>
      </c>
      <c r="K71" s="88"/>
      <c r="L71" s="84"/>
      <c r="M71" s="81" t="str">
        <f>IF(B71&gt;1,VLOOKUP(B71,DB!$D$4:$F$800,3,0),"")</f>
        <v>JAYAWIJAYA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182</v>
      </c>
      <c r="C72" s="71" t="str">
        <f>IF(B72&gt;1,VLOOKUP(B72,DB!$D$4:$E$800,2,0),"")</f>
        <v>A 320</v>
      </c>
      <c r="D72" s="106">
        <v>0.29444444444444445</v>
      </c>
      <c r="E72" s="161" t="b">
        <v>1</v>
      </c>
      <c r="F72" s="108">
        <v>0.3597222222222222</v>
      </c>
      <c r="G72" s="109" t="b">
        <v>1</v>
      </c>
      <c r="H72" s="110" t="s">
        <v>1247</v>
      </c>
      <c r="I72" s="112" t="s">
        <v>1350</v>
      </c>
      <c r="J72" s="77" t="str">
        <f>IF(L72&gt;1,VLOOKUP(L72,DB!$A$4:$B$500,2,0),"")</f>
        <v>WARR</v>
      </c>
      <c r="K72" s="111" t="s">
        <v>7</v>
      </c>
      <c r="L72" s="102" t="s">
        <v>243</v>
      </c>
      <c r="M72" s="71" t="str">
        <f>IF(B72&gt;1,VLOOKUP(B72,DB!$D$4:$F$800,3,0),"")</f>
        <v>BATIK AIR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934</v>
      </c>
      <c r="C73" s="81" t="str">
        <f>IF(B73&gt;1,VLOOKUP(B73,DB!$D$4:$E$800,2,0),"")</f>
        <v>EMB 135</v>
      </c>
      <c r="D73" s="82">
        <v>0.3277777777777778</v>
      </c>
      <c r="E73" s="159" t="b">
        <v>1</v>
      </c>
      <c r="F73" s="83">
        <v>0.35555555555555557</v>
      </c>
      <c r="G73" s="92" t="b">
        <v>1</v>
      </c>
      <c r="H73" s="85" t="s">
        <v>1250</v>
      </c>
      <c r="I73" s="103" t="s">
        <v>1218</v>
      </c>
      <c r="J73" s="84" t="s">
        <v>1232</v>
      </c>
      <c r="K73" s="88"/>
      <c r="L73" s="84"/>
      <c r="M73" s="81" t="s">
        <v>810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886</v>
      </c>
      <c r="C74" s="71" t="str">
        <f>IF(B74&gt;1,VLOOKUP(B74,DB!$D$4:$E$800,2,0),"")</f>
        <v>B 733</v>
      </c>
      <c r="D74" s="72">
        <v>0.3347222222222222</v>
      </c>
      <c r="E74" s="160" t="b">
        <v>1</v>
      </c>
      <c r="F74" s="73">
        <v>0.6409722222222223</v>
      </c>
      <c r="G74" s="94" t="b">
        <v>1</v>
      </c>
      <c r="H74" s="75" t="s">
        <v>1227</v>
      </c>
      <c r="I74" s="76" t="str">
        <f>IF(K74&gt;1,VLOOKUP(K74,DB!$A$4:$B$500,2,0),"")</f>
        <v>WIOO</v>
      </c>
      <c r="J74" s="77" t="str">
        <f>IF(L74&gt;1,VLOOKUP(L74,DB!$A$4:$B$500,2,0),"")</f>
        <v>WIKK</v>
      </c>
      <c r="K74" s="78" t="s">
        <v>438</v>
      </c>
      <c r="L74" s="74" t="s">
        <v>348</v>
      </c>
      <c r="M74" s="71" t="str">
        <f>IF(B74&gt;1,VLOOKUP(B74,DB!$D$4:$F$800,3,0),"")</f>
        <v>TRIGANA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292</v>
      </c>
      <c r="C75" s="81" t="str">
        <f>IF(B75&gt;1,VLOOKUP(B75,DB!$D$4:$E$800,2,0),"")</f>
        <v>A 320</v>
      </c>
      <c r="D75" s="82">
        <v>0.3576388888888889</v>
      </c>
      <c r="E75" s="159" t="b">
        <v>1</v>
      </c>
      <c r="F75" s="83">
        <v>0.40208333333333335</v>
      </c>
      <c r="G75" s="92" t="b">
        <v>1</v>
      </c>
      <c r="H75" s="85" t="s">
        <v>1229</v>
      </c>
      <c r="I75" s="86" t="str">
        <f>IF(K75&gt;1,VLOOKUP(K75,DB!$A$4:$B$500,2,0),"")</f>
        <v>WARR</v>
      </c>
      <c r="J75" s="87" t="str">
        <f>IF(L75&gt;1,VLOOKUP(L75,DB!$A$4:$B$500,2,0),"")</f>
        <v>WADD</v>
      </c>
      <c r="K75" s="88" t="s">
        <v>237</v>
      </c>
      <c r="L75" s="84" t="s">
        <v>223</v>
      </c>
      <c r="M75" s="81" t="str">
        <f>IF(B75&gt;1,VLOOKUP(B75,DB!$D$4:$F$800,3,0),"")</f>
        <v>BATIK AIR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934</v>
      </c>
      <c r="C76" s="71" t="str">
        <f>IF(B76&gt;1,VLOOKUP(B76,DB!$D$4:$E$800,2,0),"")</f>
        <v>EMB 135</v>
      </c>
      <c r="D76" s="72">
        <v>0.3576388888888889</v>
      </c>
      <c r="E76" s="160" t="b">
        <v>1</v>
      </c>
      <c r="F76" s="73">
        <v>0.4986111111111111</v>
      </c>
      <c r="G76" s="94" t="b">
        <v>1</v>
      </c>
      <c r="H76" s="75" t="s">
        <v>1232</v>
      </c>
      <c r="I76" s="112" t="s">
        <v>1250</v>
      </c>
      <c r="J76" s="74" t="s">
        <v>480</v>
      </c>
      <c r="K76" s="78"/>
      <c r="L76" s="74"/>
      <c r="M76" s="71" t="s">
        <v>810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510</v>
      </c>
      <c r="C77" s="81" t="str">
        <f>IF(B77&gt;1,VLOOKUP(B77,DB!$D$4:$E$800,2,0),"")</f>
        <v>ATR 72</v>
      </c>
      <c r="D77" s="82">
        <v>0.40208333333333335</v>
      </c>
      <c r="E77" s="159" t="b">
        <v>1</v>
      </c>
      <c r="F77" s="83">
        <v>0.4326388888888889</v>
      </c>
      <c r="G77" s="92" t="b">
        <v>1</v>
      </c>
      <c r="H77" s="85" t="s">
        <v>1250</v>
      </c>
      <c r="I77" s="86" t="str">
        <f>IF(K77&gt;1,VLOOKUP(K77,DB!$A$4:$B$500,2,0),"")</f>
        <v>WAHH</v>
      </c>
      <c r="J77" s="87" t="str">
        <f>IF(L77&gt;1,VLOOKUP(L77,DB!$A$4:$B$500,2,0),"")</f>
        <v>WAHH</v>
      </c>
      <c r="K77" s="88" t="s">
        <v>593</v>
      </c>
      <c r="L77" s="84" t="s">
        <v>599</v>
      </c>
      <c r="M77" s="81" t="str">
        <f>IF(B77&gt;1,VLOOKUP(B77,DB!$D$4:$F$800,3,0),"")</f>
        <v>CITILINK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338</v>
      </c>
      <c r="C78" s="71" t="str">
        <f>IF(B78&gt;1,VLOOKUP(B78,DB!$D$4:$E$800,2,0),"")</f>
        <v>G VI</v>
      </c>
      <c r="D78" s="72">
        <v>0.4083333333333333</v>
      </c>
      <c r="E78" s="160" t="b">
        <v>1</v>
      </c>
      <c r="F78" s="73">
        <v>0.4777777777777778</v>
      </c>
      <c r="G78" s="94" t="b">
        <v>1</v>
      </c>
      <c r="H78" s="75" t="s">
        <v>1236</v>
      </c>
      <c r="I78" s="112" t="s">
        <v>1218</v>
      </c>
      <c r="J78" s="74" t="s">
        <v>1258</v>
      </c>
      <c r="K78" s="78"/>
      <c r="L78" s="74"/>
      <c r="M78" s="71" t="str">
        <f>IF(B78&gt;1,VLOOKUP(B78,DB!$D$4:$F$800,3,0),"")</f>
        <v>BIOMANTARA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964</v>
      </c>
      <c r="C79" s="81" t="str">
        <f>IF(B79&gt;1,VLOOKUP(B79,DB!$D$4:$E$800,2,0),"")</f>
        <v>G IV</v>
      </c>
      <c r="D79" s="82">
        <v>0.38333333333333336</v>
      </c>
      <c r="E79" s="159" t="b">
        <v>1</v>
      </c>
      <c r="F79" s="83">
        <v>0.4875</v>
      </c>
      <c r="G79" s="92" t="b">
        <v>1</v>
      </c>
      <c r="H79" s="85" t="s">
        <v>1249</v>
      </c>
      <c r="I79" s="103" t="s">
        <v>1234</v>
      </c>
      <c r="J79" s="84" t="s">
        <v>1520</v>
      </c>
      <c r="K79" s="88"/>
      <c r="L79" s="84"/>
      <c r="M79" s="81" t="s">
        <v>1211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307</v>
      </c>
      <c r="C80" s="71" t="str">
        <f>IF(B80&gt;1,VLOOKUP(B80,DB!$D$4:$E$800,2,0),"")</f>
        <v>A 320</v>
      </c>
      <c r="D80" s="72">
        <v>0.42569444444444443</v>
      </c>
      <c r="E80" s="160" t="b">
        <v>1</v>
      </c>
      <c r="F80" s="73">
        <v>0.46805555555555556</v>
      </c>
      <c r="G80" s="94" t="b">
        <v>1</v>
      </c>
      <c r="H80" s="75" t="s">
        <v>1225</v>
      </c>
      <c r="I80" s="76" t="str">
        <f>IF(K80&gt;1,VLOOKUP(K80,DB!$A$4:$B$500,2,0),"")</f>
        <v>WARA</v>
      </c>
      <c r="J80" s="77" t="str">
        <f>IF(L80&gt;1,VLOOKUP(L80,DB!$A$4:$B$500,2,0),"")</f>
        <v>WARA</v>
      </c>
      <c r="K80" s="78" t="s">
        <v>295</v>
      </c>
      <c r="L80" s="74" t="s">
        <v>302</v>
      </c>
      <c r="M80" s="71" t="str">
        <f>IF(B80&gt;1,VLOOKUP(B80,DB!$D$4:$F$800,3,0),"")</f>
        <v>BATIK AIR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313</v>
      </c>
      <c r="C81" s="81" t="str">
        <f>IF(B81&gt;1,VLOOKUP(B81,DB!$D$4:$E$800,2,0),"")</f>
        <v>A 320</v>
      </c>
      <c r="D81" s="82">
        <v>0.42916666666666664</v>
      </c>
      <c r="E81" s="159" t="b">
        <v>1</v>
      </c>
      <c r="F81" s="83">
        <v>0.4618055555555556</v>
      </c>
      <c r="G81" s="92" t="b">
        <v>1</v>
      </c>
      <c r="H81" s="85" t="s">
        <v>1247</v>
      </c>
      <c r="I81" s="86" t="str">
        <f>IF(K81&gt;1,VLOOKUP(K81,DB!$A$4:$B$500,2,0),"")</f>
        <v>WIPP</v>
      </c>
      <c r="J81" s="87" t="str">
        <f>IF(L81&gt;1,VLOOKUP(L81,DB!$A$4:$B$500,2,0),"")</f>
        <v>WAHQ</v>
      </c>
      <c r="K81" s="88" t="s">
        <v>190</v>
      </c>
      <c r="L81" s="84" t="s">
        <v>264</v>
      </c>
      <c r="M81" s="81" t="str">
        <f>IF(B81&gt;1,VLOOKUP(B81,DB!$D$4:$F$800,3,0),"")</f>
        <v>BATIK AIR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828</v>
      </c>
      <c r="C82" s="71" t="str">
        <f>IF(B82&gt;1,VLOOKUP(B82,DB!$D$4:$E$800,2,0),"")</f>
        <v>C 208</v>
      </c>
      <c r="D82" s="72">
        <v>0.4354166666666667</v>
      </c>
      <c r="E82" s="160" t="b">
        <v>1</v>
      </c>
      <c r="F82" s="73">
        <v>0.4638888888888889</v>
      </c>
      <c r="G82" s="94" t="b">
        <v>1</v>
      </c>
      <c r="H82" s="75" t="s">
        <v>1256</v>
      </c>
      <c r="I82" s="76" t="str">
        <f>IF(K82&gt;1,VLOOKUP(K82,DB!$A$4:$B$500,2,0),"")</f>
        <v>WICN</v>
      </c>
      <c r="J82" s="77" t="str">
        <f>IF(L82&gt;1,VLOOKUP(L82,DB!$A$4:$B$500,2,0),"")</f>
        <v>WICN</v>
      </c>
      <c r="K82" s="78" t="s">
        <v>666</v>
      </c>
      <c r="L82" s="74" t="s">
        <v>663</v>
      </c>
      <c r="M82" s="71" t="str">
        <f>IF(B82&gt;1,VLOOKUP(B82,DB!$D$4:$F$800,3,0),"")</f>
        <v>SUSI AIR</v>
      </c>
      <c r="N82" s="114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808</v>
      </c>
      <c r="C83" s="81" t="str">
        <f>IF(B83&gt;1,VLOOKUP(B83,DB!$D$4:$E$800,2,0),"")</f>
        <v>BBJ 2</v>
      </c>
      <c r="D83" s="82">
        <v>0.4131944444444444</v>
      </c>
      <c r="E83" s="159" t="b">
        <v>1</v>
      </c>
      <c r="F83" s="83">
        <v>0.5347222222222222</v>
      </c>
      <c r="G83" s="92" t="b">
        <v>1</v>
      </c>
      <c r="H83" s="85" t="s">
        <v>1253</v>
      </c>
      <c r="I83" s="103" t="s">
        <v>1228</v>
      </c>
      <c r="J83" s="84" t="s">
        <v>1234</v>
      </c>
      <c r="K83" s="88"/>
      <c r="L83" s="84"/>
      <c r="M83" s="81" t="str">
        <f>IF(B83&gt;1,VLOOKUP(B83,DB!$D$4:$F$800,3,0),"")</f>
        <v>PTN</v>
      </c>
      <c r="N83" s="96"/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880</v>
      </c>
      <c r="C84" s="71" t="str">
        <f>IF(B84&gt;1,VLOOKUP(B84,DB!$D$4:$E$800,2,0),"")</f>
        <v>B 733</v>
      </c>
      <c r="D84" s="72">
        <v>0.4722222222222222</v>
      </c>
      <c r="E84" s="160" t="b">
        <v>1</v>
      </c>
      <c r="F84" s="73">
        <v>0.9013888888888889</v>
      </c>
      <c r="G84" s="94" t="b">
        <v>1</v>
      </c>
      <c r="H84" s="75" t="s">
        <v>1254</v>
      </c>
      <c r="I84" s="76" t="str">
        <f>IF(K84&gt;1,VLOOKUP(K84,DB!$A$4:$B$500,2,0),"")</f>
        <v>WALL</v>
      </c>
      <c r="J84" s="77" t="str">
        <f>IF(L84&gt;1,VLOOKUP(L84,DB!$A$4:$B$500,2,0),"")</f>
        <v>WIMM</v>
      </c>
      <c r="K84" s="78" t="s">
        <v>107</v>
      </c>
      <c r="L84" s="74" t="s">
        <v>134</v>
      </c>
      <c r="M84" s="71" t="str">
        <f>IF(B84&gt;1,VLOOKUP(B84,DB!$D$4:$F$800,3,0),"")</f>
        <v>TRI MG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1049</v>
      </c>
      <c r="C85" s="81" t="str">
        <f>IF(B85&gt;1,VLOOKUP(B85,DB!$D$4:$E$800,2,0),"")</f>
        <v>G V</v>
      </c>
      <c r="D85" s="82">
        <v>0.46458333333333335</v>
      </c>
      <c r="E85" s="159" t="b">
        <v>1</v>
      </c>
      <c r="F85" s="83">
        <v>0.4986111111111111</v>
      </c>
      <c r="G85" s="92" t="b">
        <v>1</v>
      </c>
      <c r="H85" s="85" t="s">
        <v>1216</v>
      </c>
      <c r="I85" s="103" t="s">
        <v>1371</v>
      </c>
      <c r="J85" s="84" t="s">
        <v>1258</v>
      </c>
      <c r="K85" s="88"/>
      <c r="L85" s="84"/>
      <c r="M85" s="81" t="s">
        <v>1214</v>
      </c>
      <c r="N85" s="89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941</v>
      </c>
      <c r="C86" s="71" t="str">
        <f>IF(B86&gt;1,VLOOKUP(B86,DB!$D$4:$E$800,2,0),"")</f>
        <v>HK 900</v>
      </c>
      <c r="D86" s="72">
        <v>0.4847222222222222</v>
      </c>
      <c r="E86" s="160" t="b">
        <v>1</v>
      </c>
      <c r="F86" s="73">
        <v>0.5222222222222223</v>
      </c>
      <c r="G86" s="94" t="b">
        <v>1</v>
      </c>
      <c r="H86" s="75" t="s">
        <v>1248</v>
      </c>
      <c r="I86" s="112" t="s">
        <v>91</v>
      </c>
      <c r="J86" s="74" t="s">
        <v>1218</v>
      </c>
      <c r="K86" s="78"/>
      <c r="L86" s="74"/>
      <c r="M86" s="71" t="s">
        <v>1214</v>
      </c>
      <c r="N86" s="13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636</v>
      </c>
      <c r="C87" s="81" t="str">
        <f>IF(B87&gt;1,VLOOKUP(B87,DB!$D$4:$E$800,2,0),"")</f>
        <v>B 738</v>
      </c>
      <c r="D87" s="82">
        <v>0.4895833333333333</v>
      </c>
      <c r="E87" s="159" t="b">
        <v>1</v>
      </c>
      <c r="F87" s="83">
        <v>0.5388888888888889</v>
      </c>
      <c r="G87" s="92" t="b">
        <v>1</v>
      </c>
      <c r="H87" s="85" t="s">
        <v>1247</v>
      </c>
      <c r="I87" s="86" t="str">
        <f>IF(K87&gt;1,VLOOKUP(K87,DB!$A$4:$B$500,2,0),"")</f>
        <v>WIMM</v>
      </c>
      <c r="J87" s="87" t="str">
        <f>IF(L87&gt;1,VLOOKUP(L87,DB!$A$4:$B$500,2,0),"")</f>
        <v>WARR</v>
      </c>
      <c r="K87" s="88" t="s">
        <v>79</v>
      </c>
      <c r="L87" s="84" t="s">
        <v>81</v>
      </c>
      <c r="M87" s="81" t="str">
        <f>IF(B87&gt;1,VLOOKUP(B87,DB!$D$4:$F$800,3,0),"")</f>
        <v>GARUDA</v>
      </c>
      <c r="N87" s="89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431</v>
      </c>
      <c r="C88" s="71" t="str">
        <f>IF(B88&gt;1,VLOOKUP(B88,DB!$D$4:$E$800,2,0),"")</f>
        <v>A 320</v>
      </c>
      <c r="D88" s="106">
        <v>0.5076388888888889</v>
      </c>
      <c r="E88" s="161" t="b">
        <v>1</v>
      </c>
      <c r="F88" s="108">
        <v>0.5340277777777778</v>
      </c>
      <c r="G88" s="109" t="b">
        <v>1</v>
      </c>
      <c r="H88" s="110" t="s">
        <v>1225</v>
      </c>
      <c r="I88" s="76" t="str">
        <f>IF(K88&gt;1,VLOOKUP(K88,DB!$A$4:$B$500,2,0),"")</f>
        <v>WIMN</v>
      </c>
      <c r="J88" s="77" t="str">
        <f>IF(L88&gt;1,VLOOKUP(L88,DB!$A$4:$B$500,2,0),"")</f>
        <v>WARA</v>
      </c>
      <c r="K88" s="111" t="s">
        <v>497</v>
      </c>
      <c r="L88" s="102" t="s">
        <v>555</v>
      </c>
      <c r="M88" s="71" t="str">
        <f>IF(B88&gt;1,VLOOKUP(B88,DB!$D$4:$F$800,3,0),"")</f>
        <v>CITILINK</v>
      </c>
      <c r="N88" s="115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281</v>
      </c>
      <c r="C89" s="81" t="str">
        <f>IF(B89&gt;1,VLOOKUP(B89,DB!$D$4:$E$800,2,0),"")</f>
        <v>A 320</v>
      </c>
      <c r="D89" s="82">
        <v>0.4826388888888889</v>
      </c>
      <c r="E89" s="159" t="b">
        <v>1</v>
      </c>
      <c r="F89" s="83">
        <v>0.5256944444444445</v>
      </c>
      <c r="G89" s="92" t="b">
        <v>1</v>
      </c>
      <c r="H89" s="85" t="s">
        <v>1255</v>
      </c>
      <c r="I89" s="86" t="str">
        <f>IF(K89&gt;1,VLOOKUP(K89,DB!$A$4:$B$500,2,0),"")</f>
        <v>WAHQ</v>
      </c>
      <c r="J89" s="87" t="str">
        <f>IF(L89&gt;1,VLOOKUP(L89,DB!$A$4:$B$500,2,0),"")</f>
        <v>WAHI</v>
      </c>
      <c r="K89" s="88" t="s">
        <v>178</v>
      </c>
      <c r="L89" s="84" t="s">
        <v>276</v>
      </c>
      <c r="M89" s="81" t="str">
        <f>IF(B89&gt;1,VLOOKUP(B89,DB!$D$4:$F$800,3,0),"")</f>
        <v>BATIK AIR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309</v>
      </c>
      <c r="C90" s="71" t="str">
        <f>IF(B90&gt;1,VLOOKUP(B90,DB!$D$4:$E$800,2,0),"")</f>
        <v>A 320</v>
      </c>
      <c r="D90" s="72">
        <v>0.4777777777777778</v>
      </c>
      <c r="E90" s="160" t="b">
        <v>1</v>
      </c>
      <c r="F90" s="73">
        <v>0.5194444444444445</v>
      </c>
      <c r="G90" s="94" t="b">
        <v>1</v>
      </c>
      <c r="H90" s="75" t="s">
        <v>1229</v>
      </c>
      <c r="I90" s="76" t="str">
        <f>IF(K90&gt;1,VLOOKUP(K90,DB!$A$4:$B$500,2,0),"")</f>
        <v>WAHI</v>
      </c>
      <c r="J90" s="77" t="str">
        <f>IF(L90&gt;1,VLOOKUP(L90,DB!$A$4:$B$500,2,0),"")</f>
        <v>WARR</v>
      </c>
      <c r="K90" s="78" t="s">
        <v>278</v>
      </c>
      <c r="L90" s="74" t="s">
        <v>247</v>
      </c>
      <c r="M90" s="71" t="str">
        <f>IF(B90&gt;1,VLOOKUP(B90,DB!$D$4:$F$800,3,0),"")</f>
        <v>BATIK AIR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40</v>
      </c>
      <c r="C91" s="81" t="str">
        <f>IF(B91&gt;1,VLOOKUP(B91,DB!$D$4:$E$800,2,0),"")</f>
        <v>B 734</v>
      </c>
      <c r="D91" s="82">
        <v>0.4652777777777778</v>
      </c>
      <c r="E91" s="159" t="b">
        <v>1</v>
      </c>
      <c r="F91" s="83">
        <v>0.7993055555555556</v>
      </c>
      <c r="G91" s="92" t="b">
        <v>1</v>
      </c>
      <c r="H91" s="85" t="s">
        <v>1228</v>
      </c>
      <c r="I91" s="103" t="s">
        <v>1254</v>
      </c>
      <c r="J91" s="84" t="s">
        <v>1252</v>
      </c>
      <c r="K91" s="88"/>
      <c r="L91" s="84"/>
      <c r="M91" s="81" t="str">
        <f>IF(B91&gt;1,VLOOKUP(B91,DB!$D$4:$F$800,3,0),"")</f>
        <v>B. B. N.</v>
      </c>
      <c r="N91" s="96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182</v>
      </c>
      <c r="C92" s="71" t="str">
        <f>IF(B92&gt;1,VLOOKUP(B92,DB!$D$4:$E$800,2,0),"")</f>
        <v>A 320</v>
      </c>
      <c r="D92" s="72">
        <v>0.5104166666666666</v>
      </c>
      <c r="E92" s="160" t="b">
        <v>1</v>
      </c>
      <c r="F92" s="73">
        <v>0.5416666666666666</v>
      </c>
      <c r="G92" s="94" t="b">
        <v>1</v>
      </c>
      <c r="H92" s="75" t="s">
        <v>1246</v>
      </c>
      <c r="I92" s="76" t="str">
        <f>IF(K92&gt;1,VLOOKUP(K92,DB!$A$4:$B$500,2,0),"")</f>
        <v>WARR</v>
      </c>
      <c r="J92" s="77" t="str">
        <f>IF(L92&gt;1,VLOOKUP(L92,DB!$A$4:$B$500,2,0),"")</f>
        <v>WIPP</v>
      </c>
      <c r="K92" s="78" t="s">
        <v>249</v>
      </c>
      <c r="L92" s="74" t="s">
        <v>183</v>
      </c>
      <c r="M92" s="71" t="str">
        <f>IF(B92&gt;1,VLOOKUP(B92,DB!$D$4:$F$800,3,0),"")</f>
        <v>BATIK AIR</v>
      </c>
      <c r="N92" s="79"/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512</v>
      </c>
      <c r="C93" s="81" t="str">
        <f>IF(B93&gt;1,VLOOKUP(B93,DB!$D$4:$E$800,2,0),"")</f>
        <v>B 735</v>
      </c>
      <c r="D93" s="82">
        <v>0.5173611111111112</v>
      </c>
      <c r="E93" s="159" t="b">
        <v>1</v>
      </c>
      <c r="F93" s="83">
        <v>0.6298611111111111</v>
      </c>
      <c r="G93" s="92" t="b">
        <v>1</v>
      </c>
      <c r="H93" s="85" t="s">
        <v>1251</v>
      </c>
      <c r="I93" s="103" t="s">
        <v>61</v>
      </c>
      <c r="J93" s="87" t="str">
        <f>IF(L93&gt;1,VLOOKUP(L93,DB!$A$4:$B$500,2,0),"")</f>
        <v>WAGG</v>
      </c>
      <c r="K93" s="88" t="s">
        <v>696</v>
      </c>
      <c r="L93" s="84" t="s">
        <v>684</v>
      </c>
      <c r="M93" s="81" t="s">
        <v>343</v>
      </c>
      <c r="N93" s="96"/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109</v>
      </c>
      <c r="C94" s="71" t="str">
        <f>IF(B94&gt;1,VLOOKUP(B94,DB!$D$4:$E$800,2,0),"")</f>
        <v>A 320</v>
      </c>
      <c r="D94" s="72">
        <v>0.55625</v>
      </c>
      <c r="E94" s="160" t="b">
        <v>1</v>
      </c>
      <c r="F94" s="73">
        <v>0.5895833333333333</v>
      </c>
      <c r="G94" s="94" t="b">
        <v>1</v>
      </c>
      <c r="H94" s="75" t="s">
        <v>1229</v>
      </c>
      <c r="I94" s="76" t="str">
        <f>IF(K94&gt;1,VLOOKUP(K94,DB!$A$4:$B$500,2,0),"")</f>
        <v>WARR</v>
      </c>
      <c r="J94" s="77" t="str">
        <f>IF(L94&gt;1,VLOOKUP(L94,DB!$A$4:$B$500,2,0),"")</f>
        <v>WARR</v>
      </c>
      <c r="K94" s="78" t="s">
        <v>257</v>
      </c>
      <c r="L94" s="74" t="s">
        <v>229</v>
      </c>
      <c r="M94" s="71" t="str">
        <f>IF(B94&gt;1,VLOOKUP(B94,DB!$D$4:$F$800,3,0),"")</f>
        <v>BATIK AIR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57</v>
      </c>
      <c r="C95" s="81" t="str">
        <f>IF(B95&gt;1,VLOOKUP(B95,DB!$D$4:$E$800,2,0),"")</f>
        <v>A 320</v>
      </c>
      <c r="D95" s="82">
        <v>0.5416666666666666</v>
      </c>
      <c r="E95" s="159" t="b">
        <v>1</v>
      </c>
      <c r="F95" s="83">
        <v>0.6173611111111111</v>
      </c>
      <c r="G95" s="92" t="b">
        <v>1</v>
      </c>
      <c r="H95" s="85" t="s">
        <v>1236</v>
      </c>
      <c r="I95" s="86" t="str">
        <f>IF(K95&gt;1,VLOOKUP(K95,DB!$A$4:$B$500,2,0),"")</f>
        <v>WAHS</v>
      </c>
      <c r="J95" s="87" t="str">
        <f>IF(L95&gt;1,VLOOKUP(L95,DB!$A$4:$B$500,2,0),"")</f>
        <v>WIMM</v>
      </c>
      <c r="K95" s="88" t="s">
        <v>287</v>
      </c>
      <c r="L95" s="84" t="s">
        <v>172</v>
      </c>
      <c r="M95" s="81" t="str">
        <f>IF(B95&gt;1,VLOOKUP(B95,DB!$D$4:$F$800,3,0),"")</f>
        <v>BATIK AIR</v>
      </c>
      <c r="N95" s="96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510</v>
      </c>
      <c r="C96" s="71" t="str">
        <f>IF(B96&gt;1,VLOOKUP(B96,DB!$D$4:$E$800,2,0),"")</f>
        <v>ATR 72</v>
      </c>
      <c r="D96" s="72">
        <v>0.5611111111111111</v>
      </c>
      <c r="E96" s="160" t="b">
        <v>1</v>
      </c>
      <c r="F96" s="73">
        <v>0.5875</v>
      </c>
      <c r="G96" s="94" t="b">
        <v>1</v>
      </c>
      <c r="H96" s="75" t="s">
        <v>1247</v>
      </c>
      <c r="I96" s="76" t="str">
        <f>IF(K96&gt;1,VLOOKUP(K96,DB!$A$4:$B$500,2,0),"")</f>
        <v>WAHH</v>
      </c>
      <c r="J96" s="77" t="str">
        <f>IF(L96&gt;1,VLOOKUP(L96,DB!$A$4:$B$500,2,0),"")</f>
        <v>WAHH</v>
      </c>
      <c r="K96" s="78" t="s">
        <v>597</v>
      </c>
      <c r="L96" s="74" t="s">
        <v>595</v>
      </c>
      <c r="M96" s="71" t="str">
        <f>IF(B96&gt;1,VLOOKUP(B96,DB!$D$4:$F$800,3,0),"")</f>
        <v>CITILINK</v>
      </c>
      <c r="N96" s="79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808</v>
      </c>
      <c r="C97" s="81" t="str">
        <f>IF(B97&gt;1,VLOOKUP(B97,DB!$D$4:$E$800,2,0),"")</f>
        <v>BBJ 2</v>
      </c>
      <c r="D97" s="82">
        <v>0.5416666666666666</v>
      </c>
      <c r="E97" s="159" t="b">
        <v>1</v>
      </c>
      <c r="F97" s="83"/>
      <c r="G97" s="92" t="b">
        <v>0</v>
      </c>
      <c r="H97" s="85" t="s">
        <v>1234</v>
      </c>
      <c r="I97" s="103" t="s">
        <v>1253</v>
      </c>
      <c r="J97" s="87" t="str">
        <f>IF(L97&gt;1,VLOOKUP(L97,DB!$A$4:$B$500,2,0),"")</f>
        <v/>
      </c>
      <c r="K97" s="88"/>
      <c r="L97" s="84"/>
      <c r="M97" s="81" t="str">
        <f>IF(B97&gt;1,VLOOKUP(B97,DB!$D$4:$F$800,3,0),"")</f>
        <v>PTN</v>
      </c>
      <c r="N97" s="96"/>
      <c r="O97" s="84" t="str">
        <f t="shared" si="1"/>
        <v>RON</v>
      </c>
      <c r="Q97" s="1" t="str">
        <f t="shared" si="2"/>
        <v>SA11</v>
      </c>
      <c r="R97" s="1" t="str">
        <f t="shared" si="3"/>
        <v>RON</v>
      </c>
      <c r="S97" s="1" t="str">
        <f t="shared" si="4"/>
        <v>BBJ 2</v>
      </c>
      <c r="T97" s="1" t="str">
        <f t="shared" si="5"/>
        <v>PK-GRD</v>
      </c>
      <c r="U97" s="1" t="str">
        <f t="shared" si="6"/>
        <v>PTN</v>
      </c>
    </row>
    <row r="98" ht="15.75" customHeight="1">
      <c r="A98" s="71">
        <v>81.0</v>
      </c>
      <c r="B98" s="71" t="s">
        <v>540</v>
      </c>
      <c r="C98" s="71" t="str">
        <f>IF(B98&gt;1,VLOOKUP(B98,DB!$D$4:$E$800,2,0),"")</f>
        <v>ATR 72</v>
      </c>
      <c r="D98" s="72">
        <v>0.5645833333333333</v>
      </c>
      <c r="E98" s="160" t="b">
        <v>1</v>
      </c>
      <c r="F98" s="73">
        <v>0.5986111111111111</v>
      </c>
      <c r="G98" s="94" t="b">
        <v>1</v>
      </c>
      <c r="H98" s="75" t="s">
        <v>1248</v>
      </c>
      <c r="I98" s="76" t="str">
        <f>IF(K98&gt;1,VLOOKUP(K98,DB!$A$4:$B$500,2,0),"")</f>
        <v>WAHH</v>
      </c>
      <c r="J98" s="77" t="str">
        <f>IF(L98&gt;1,VLOOKUP(L98,DB!$A$4:$B$500,2,0),"")</f>
        <v>WAHH</v>
      </c>
      <c r="K98" s="78" t="s">
        <v>484</v>
      </c>
      <c r="L98" s="74" t="s">
        <v>486</v>
      </c>
      <c r="M98" s="71" t="str">
        <f>IF(B98&gt;1,VLOOKUP(B98,DB!$D$4:$F$800,3,0),"")</f>
        <v>FLY JAYA</v>
      </c>
      <c r="N98" s="13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313</v>
      </c>
      <c r="C99" s="81" t="str">
        <f>IF(B99&gt;1,VLOOKUP(B99,DB!$D$4:$E$800,2,0),"")</f>
        <v>A 320</v>
      </c>
      <c r="D99" s="82">
        <v>0.5708333333333333</v>
      </c>
      <c r="E99" s="159" t="b">
        <v>1</v>
      </c>
      <c r="F99" s="83">
        <v>0.6034722222222222</v>
      </c>
      <c r="G99" s="92" t="b">
        <v>1</v>
      </c>
      <c r="H99" s="85" t="s">
        <v>1246</v>
      </c>
      <c r="I99" s="86" t="str">
        <f>IF(K99&gt;1,VLOOKUP(K99,DB!$A$4:$B$500,2,0),"")</f>
        <v>WAHQ</v>
      </c>
      <c r="J99" s="87" t="str">
        <f>IF(L99&gt;1,VLOOKUP(L99,DB!$A$4:$B$500,2,0),"")</f>
        <v>WAHS</v>
      </c>
      <c r="K99" s="88" t="s">
        <v>266</v>
      </c>
      <c r="L99" s="84" t="s">
        <v>293</v>
      </c>
      <c r="M99" s="81" t="str">
        <f>IF(B99&gt;1,VLOOKUP(B99,DB!$D$4:$F$800,3,0),"")</f>
        <v>BATIK AIR</v>
      </c>
      <c r="N99" s="89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292</v>
      </c>
      <c r="C100" s="71" t="str">
        <f>IF(B100&gt;1,VLOOKUP(B100,DB!$D$4:$E$800,2,0),"")</f>
        <v>A 320</v>
      </c>
      <c r="D100" s="72">
        <v>0.5743055555555555</v>
      </c>
      <c r="E100" s="160" t="b">
        <v>1</v>
      </c>
      <c r="F100" s="73">
        <v>0.6159722222222223</v>
      </c>
      <c r="G100" s="94" t="b">
        <v>1</v>
      </c>
      <c r="H100" s="75" t="s">
        <v>1225</v>
      </c>
      <c r="I100" s="76" t="str">
        <f>IF(K100&gt;1,VLOOKUP(K100,DB!$A$4:$B$500,2,0),"")</f>
        <v>WADD</v>
      </c>
      <c r="J100" s="77" t="str">
        <f>IF(L100&gt;1,VLOOKUP(L100,DB!$A$4:$B$500,2,0),"")</f>
        <v>WIEE</v>
      </c>
      <c r="K100" s="78" t="s">
        <v>221</v>
      </c>
      <c r="L100" s="74" t="s">
        <v>215</v>
      </c>
      <c r="M100" s="71" t="str">
        <f>IF(B100&gt;1,VLOOKUP(B100,DB!$D$4:$F$800,3,0),"")</f>
        <v>BATIK AIR</v>
      </c>
      <c r="N100" s="79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748</v>
      </c>
      <c r="C101" s="81" t="str">
        <f>IF(B101&gt;1,VLOOKUP(B101,DB!$D$4:$E$800,2,0),"")</f>
        <v>CL 850</v>
      </c>
      <c r="D101" s="82">
        <v>0.5534722222222223</v>
      </c>
      <c r="E101" s="159" t="b">
        <v>1</v>
      </c>
      <c r="F101" s="83">
        <v>0.6215277777777778</v>
      </c>
      <c r="G101" s="92" t="b">
        <v>1</v>
      </c>
      <c r="H101" s="85" t="s">
        <v>1216</v>
      </c>
      <c r="I101" s="103" t="s">
        <v>1264</v>
      </c>
      <c r="J101" s="84" t="s">
        <v>1521</v>
      </c>
      <c r="K101" s="88"/>
      <c r="L101" s="84"/>
      <c r="M101" s="81" t="str">
        <f>IF(B101&gt;1,VLOOKUP(B101,DB!$D$4:$F$800,3,0),"")</f>
        <v>JETSET</v>
      </c>
      <c r="N101" s="89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743</v>
      </c>
      <c r="C102" s="71" t="str">
        <f>IF(B102&gt;1,VLOOKUP(B102,DB!$D$4:$E$800,2,0),"")</f>
        <v>B 733</v>
      </c>
      <c r="D102" s="72">
        <v>0.5680555555555555</v>
      </c>
      <c r="E102" s="160" t="b">
        <v>1</v>
      </c>
      <c r="F102" s="73">
        <v>0.7215277777777778</v>
      </c>
      <c r="G102" s="94" t="b">
        <v>1</v>
      </c>
      <c r="H102" s="75" t="s">
        <v>1252</v>
      </c>
      <c r="I102" s="112" t="s">
        <v>52</v>
      </c>
      <c r="J102" s="74" t="s">
        <v>52</v>
      </c>
      <c r="K102" s="78"/>
      <c r="L102" s="74"/>
      <c r="M102" s="71" t="str">
        <f>IF(B102&gt;1,VLOOKUP(B102,DB!$D$4:$F$800,3,0),"")</f>
        <v>JAYAWIJAYA</v>
      </c>
      <c r="N102" s="13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912</v>
      </c>
      <c r="C103" s="81" t="str">
        <f>IF(B103&gt;1,VLOOKUP(B103,DB!$D$4:$E$800,2,0),"")</f>
        <v>GLEX</v>
      </c>
      <c r="D103" s="82">
        <v>0.6097222222222223</v>
      </c>
      <c r="E103" s="159" t="b">
        <v>1</v>
      </c>
      <c r="F103" s="83">
        <v>0.6388888888888888</v>
      </c>
      <c r="G103" s="92" t="b">
        <v>1</v>
      </c>
      <c r="H103" s="85" t="s">
        <v>1250</v>
      </c>
      <c r="I103" s="103" t="s">
        <v>296</v>
      </c>
      <c r="J103" s="84" t="s">
        <v>1264</v>
      </c>
      <c r="K103" s="88"/>
      <c r="L103" s="84"/>
      <c r="M103" s="81" t="s">
        <v>1214</v>
      </c>
      <c r="N103" s="96"/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71" t="s">
        <v>307</v>
      </c>
      <c r="C104" s="71" t="str">
        <f>IF(B104&gt;1,VLOOKUP(B104,DB!$D$4:$E$800,2,0),"")</f>
        <v>A 320</v>
      </c>
      <c r="D104" s="72">
        <v>0.6152777777777778</v>
      </c>
      <c r="E104" s="160" t="b">
        <v>1</v>
      </c>
      <c r="F104" s="73">
        <v>0.6576388888888889</v>
      </c>
      <c r="G104" s="94" t="b">
        <v>1</v>
      </c>
      <c r="H104" s="75" t="s">
        <v>1229</v>
      </c>
      <c r="I104" s="76" t="str">
        <f>IF(K104&gt;1,VLOOKUP(K104,DB!$A$4:$B$500,2,0),"")</f>
        <v>WARA</v>
      </c>
      <c r="J104" s="77" t="str">
        <f>IF(L104&gt;1,VLOOKUP(L104,DB!$A$4:$B$500,2,0),"")</f>
        <v>WADD</v>
      </c>
      <c r="K104" s="78" t="s">
        <v>300</v>
      </c>
      <c r="L104" s="74" t="s">
        <v>227</v>
      </c>
      <c r="M104" s="71" t="str">
        <f>IF(B104&gt;1,VLOOKUP(B104,DB!$D$4:$F$800,3,0),"")</f>
        <v>BATIK AIR</v>
      </c>
      <c r="N104" s="13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780</v>
      </c>
      <c r="C105" s="81" t="str">
        <f>IF(B105&gt;1,VLOOKUP(B105,DB!$D$4:$E$800,2,0),"")</f>
        <v>B 738</v>
      </c>
      <c r="D105" s="82">
        <v>0.60625</v>
      </c>
      <c r="E105" s="159" t="b">
        <v>1</v>
      </c>
      <c r="F105" s="83">
        <v>0.6597222222222222</v>
      </c>
      <c r="G105" s="92" t="b">
        <v>1</v>
      </c>
      <c r="H105" s="85" t="s">
        <v>1232</v>
      </c>
      <c r="I105" s="103" t="s">
        <v>13</v>
      </c>
      <c r="J105" s="84" t="s">
        <v>480</v>
      </c>
      <c r="K105" s="88"/>
      <c r="L105" s="84"/>
      <c r="M105" s="81" t="str">
        <f>IF(B105&gt;1,VLOOKUP(B105,DB!$D$4:$F$800,3,0),"")</f>
        <v>POLICE</v>
      </c>
      <c r="N105" s="96"/>
      <c r="O105" s="84" t="str">
        <f t="shared" si="1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733</v>
      </c>
      <c r="C106" s="71" t="str">
        <f>IF(B106&gt;1,VLOOKUP(B106,DB!$D$4:$E$800,2,0),"")</f>
        <v>C 172</v>
      </c>
      <c r="D106" s="72">
        <v>0.6236111111111111</v>
      </c>
      <c r="E106" s="160" t="b">
        <v>1</v>
      </c>
      <c r="F106" s="73">
        <v>0.6388888888888888</v>
      </c>
      <c r="G106" s="94" t="b">
        <v>1</v>
      </c>
      <c r="H106" s="75" t="s">
        <v>1219</v>
      </c>
      <c r="I106" s="112" t="s">
        <v>1522</v>
      </c>
      <c r="J106" s="74" t="s">
        <v>1218</v>
      </c>
      <c r="K106" s="78"/>
      <c r="L106" s="74"/>
      <c r="M106" s="71" t="str">
        <f>IF(B106&gt;1,VLOOKUP(B106,DB!$D$4:$F$800,3,0),"")</f>
        <v>GENESA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1064</v>
      </c>
      <c r="C107" s="81" t="str">
        <f>IF(B107&gt;1,VLOOKUP(B107,DB!$D$4:$E$800,2,0),"")</f>
        <v>EMB 135</v>
      </c>
      <c r="D107" s="82">
        <v>0.6541666666666667</v>
      </c>
      <c r="E107" s="159" t="b">
        <v>1</v>
      </c>
      <c r="F107" s="83">
        <v>0.6902777777777778</v>
      </c>
      <c r="G107" s="92" t="b">
        <v>1</v>
      </c>
      <c r="H107" s="85" t="s">
        <v>1249</v>
      </c>
      <c r="I107" s="103" t="s">
        <v>1266</v>
      </c>
      <c r="J107" s="84" t="s">
        <v>1263</v>
      </c>
      <c r="K107" s="88"/>
      <c r="L107" s="84"/>
      <c r="M107" s="81" t="s">
        <v>1214</v>
      </c>
      <c r="N107" s="89"/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281</v>
      </c>
      <c r="C108" s="71" t="str">
        <f>IF(B108&gt;1,VLOOKUP(B108,DB!$D$4:$E$800,2,0),"")</f>
        <v>A 320</v>
      </c>
      <c r="D108" s="72">
        <v>0.6451388888888889</v>
      </c>
      <c r="E108" s="160" t="b">
        <v>1</v>
      </c>
      <c r="F108" s="73">
        <v>0.6798611111111111</v>
      </c>
      <c r="G108" s="94" t="b">
        <v>1</v>
      </c>
      <c r="H108" s="75" t="s">
        <v>1246</v>
      </c>
      <c r="I108" s="76" t="str">
        <f>IF(K108&gt;1,VLOOKUP(K108,DB!$A$4:$B$500,2,0),"")</f>
        <v>WAHI</v>
      </c>
      <c r="J108" s="77" t="str">
        <f>IF(L108&gt;1,VLOOKUP(L108,DB!$A$4:$B$500,2,0),"")</f>
        <v>WARR</v>
      </c>
      <c r="K108" s="78" t="s">
        <v>274</v>
      </c>
      <c r="L108" s="74" t="s">
        <v>233</v>
      </c>
      <c r="M108" s="71" t="str">
        <f>IF(B108&gt;1,VLOOKUP(B108,DB!$D$4:$F$800,3,0),"")</f>
        <v>BATIK AIR</v>
      </c>
      <c r="N108" s="79"/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34</v>
      </c>
      <c r="C109" s="81" t="str">
        <f>IF(B109&gt;1,VLOOKUP(B109,DB!$D$4:$E$800,2,0),"")</f>
        <v>B 733</v>
      </c>
      <c r="D109" s="82">
        <v>0.6388888888888888</v>
      </c>
      <c r="E109" s="159" t="b">
        <v>1</v>
      </c>
      <c r="F109" s="83">
        <v>0.7131944444444445</v>
      </c>
      <c r="G109" s="92" t="b">
        <v>1</v>
      </c>
      <c r="H109" s="85" t="s">
        <v>1253</v>
      </c>
      <c r="I109" s="103" t="s">
        <v>22</v>
      </c>
      <c r="J109" s="84" t="s">
        <v>33</v>
      </c>
      <c r="K109" s="88"/>
      <c r="L109" s="84"/>
      <c r="M109" s="81" t="str">
        <f>IF(B109&gt;1,VLOOKUP(B109,DB!$D$4:$F$800,3,0),"")</f>
        <v>AIRNESIA</v>
      </c>
      <c r="N109" s="89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912</v>
      </c>
      <c r="C110" s="71" t="str">
        <f>IF(B110&gt;1,VLOOKUP(B110,DB!$D$4:$E$800,2,0),"")</f>
        <v>GLEX</v>
      </c>
      <c r="D110" s="72">
        <v>0.6458333333333334</v>
      </c>
      <c r="E110" s="160" t="b">
        <v>1</v>
      </c>
      <c r="F110" s="73"/>
      <c r="G110" s="94" t="b">
        <v>0</v>
      </c>
      <c r="H110" s="75" t="s">
        <v>1264</v>
      </c>
      <c r="I110" s="112" t="s">
        <v>1250</v>
      </c>
      <c r="J110" s="77" t="str">
        <f>IF(L110&gt;1,VLOOKUP(L110,DB!$A$4:$B$500,2,0),"")</f>
        <v/>
      </c>
      <c r="K110" s="78"/>
      <c r="L110" s="74"/>
      <c r="M110" s="71" t="s">
        <v>1214</v>
      </c>
      <c r="N110" s="13"/>
      <c r="O110" s="74" t="str">
        <f t="shared" si="1"/>
        <v>RON</v>
      </c>
      <c r="Q110" s="1" t="str">
        <f t="shared" si="2"/>
        <v>SA16</v>
      </c>
      <c r="R110" s="1" t="str">
        <f t="shared" si="3"/>
        <v>RON</v>
      </c>
      <c r="S110" s="1" t="str">
        <f t="shared" si="4"/>
        <v>GLEX</v>
      </c>
      <c r="T110" s="1" t="str">
        <f t="shared" si="5"/>
        <v>M-JGVJ</v>
      </c>
      <c r="U110" s="1" t="str">
        <f t="shared" si="6"/>
        <v>KARISMA</v>
      </c>
    </row>
    <row r="111" ht="15.75" customHeight="1">
      <c r="A111" s="81">
        <v>94.0</v>
      </c>
      <c r="B111" s="81" t="s">
        <v>182</v>
      </c>
      <c r="C111" s="81" t="str">
        <f>IF(B111&gt;1,VLOOKUP(B111,DB!$D$4:$E$800,2,0),"")</f>
        <v>A 320</v>
      </c>
      <c r="D111" s="82">
        <v>0.6638888888888889</v>
      </c>
      <c r="E111" s="159" t="b">
        <v>1</v>
      </c>
      <c r="F111" s="83">
        <v>0.6930555555555555</v>
      </c>
      <c r="G111" s="92" t="b">
        <v>1</v>
      </c>
      <c r="H111" s="85" t="s">
        <v>1225</v>
      </c>
      <c r="I111" s="86" t="str">
        <f>IF(K111&gt;1,VLOOKUP(K111,DB!$A$4:$B$500,2,0),"")</f>
        <v>WIPP</v>
      </c>
      <c r="J111" s="87" t="str">
        <f>IF(L111&gt;1,VLOOKUP(L111,DB!$A$4:$B$500,2,0),"")</f>
        <v>WIPP</v>
      </c>
      <c r="K111" s="88" t="s">
        <v>186</v>
      </c>
      <c r="L111" s="84" t="s">
        <v>198</v>
      </c>
      <c r="M111" s="81" t="str">
        <f>IF(B111&gt;1,VLOOKUP(B111,DB!$D$4:$F$800,3,0),"")</f>
        <v>BATIK AIR</v>
      </c>
      <c r="N111" s="89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309</v>
      </c>
      <c r="C112" s="71" t="str">
        <f>IF(B112&gt;1,VLOOKUP(B112,DB!$D$4:$E$800,2,0),"")</f>
        <v>A 320</v>
      </c>
      <c r="D112" s="72">
        <v>0.6701388888888888</v>
      </c>
      <c r="E112" s="160" t="b">
        <v>1</v>
      </c>
      <c r="F112" s="73">
        <v>0.7416666666666667</v>
      </c>
      <c r="G112" s="94" t="b">
        <v>1</v>
      </c>
      <c r="H112" s="75" t="s">
        <v>1236</v>
      </c>
      <c r="I112" s="76" t="str">
        <f>IF(K112&gt;1,VLOOKUP(K112,DB!$A$4:$B$500,2,0),"")</f>
        <v>WARR</v>
      </c>
      <c r="J112" s="77" t="str">
        <f>IF(L112&gt;1,VLOOKUP(L112,DB!$A$4:$B$500,2,0),"")</f>
        <v>WARR</v>
      </c>
      <c r="K112" s="78" t="s">
        <v>245</v>
      </c>
      <c r="L112" s="74" t="s">
        <v>255</v>
      </c>
      <c r="M112" s="71" t="str">
        <f>IF(B112&gt;1,VLOOKUP(B112,DB!$D$4:$F$800,3,0),"")</f>
        <v>BATIK AIR</v>
      </c>
      <c r="N112" s="79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431</v>
      </c>
      <c r="C113" s="81" t="str">
        <f>IF(B113&gt;1,VLOOKUP(B113,DB!$D$4:$E$800,2,0),"")</f>
        <v>A 320</v>
      </c>
      <c r="D113" s="82">
        <v>0.6736111111111112</v>
      </c>
      <c r="E113" s="159" t="b">
        <v>1</v>
      </c>
      <c r="F113" s="83">
        <v>0.6965277777777777</v>
      </c>
      <c r="G113" s="92" t="b">
        <v>1</v>
      </c>
      <c r="H113" s="85" t="s">
        <v>1247</v>
      </c>
      <c r="I113" s="86" t="str">
        <f>IF(K113&gt;1,VLOOKUP(K113,DB!$A$4:$B$500,2,0),"")</f>
        <v>WARA</v>
      </c>
      <c r="J113" s="87" t="str">
        <f>IF(L113&gt;1,VLOOKUP(L113,DB!$A$4:$B$500,2,0),"")</f>
        <v>WARR</v>
      </c>
      <c r="K113" s="88" t="s">
        <v>557</v>
      </c>
      <c r="L113" s="84" t="s">
        <v>563</v>
      </c>
      <c r="M113" s="81" t="str">
        <f>IF(B113&gt;1,VLOOKUP(B113,DB!$D$4:$F$800,3,0),"")</f>
        <v>CITILINK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636</v>
      </c>
      <c r="C114" s="71" t="str">
        <f>IF(B114&gt;1,VLOOKUP(B114,DB!$D$4:$E$800,2,0),"")</f>
        <v>B 738</v>
      </c>
      <c r="D114" s="72">
        <v>0.6888888888888889</v>
      </c>
      <c r="E114" s="160" t="b">
        <v>1</v>
      </c>
      <c r="F114" s="73">
        <v>0.7256944444444444</v>
      </c>
      <c r="G114" s="94" t="b">
        <v>1</v>
      </c>
      <c r="H114" s="75" t="s">
        <v>1248</v>
      </c>
      <c r="I114" s="76" t="str">
        <f>IF(K114&gt;1,VLOOKUP(K114,DB!$A$4:$B$500,2,0),"")</f>
        <v>WARR</v>
      </c>
      <c r="J114" s="77" t="str">
        <f>IF(L114&gt;1,VLOOKUP(L114,DB!$A$4:$B$500,2,0),"")</f>
        <v>WARR</v>
      </c>
      <c r="K114" s="78" t="s">
        <v>84</v>
      </c>
      <c r="L114" s="74" t="s">
        <v>676</v>
      </c>
      <c r="M114" s="71" t="str">
        <f>IF(B114&gt;1,VLOOKUP(B114,DB!$D$4:$F$800,3,0),"")</f>
        <v>GARUDA</v>
      </c>
      <c r="N114" s="13"/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892</v>
      </c>
      <c r="C115" s="81" t="str">
        <f>IF(B115&gt;1,VLOOKUP(B115,DB!$D$4:$E$800,2,0),"")</f>
        <v>B 733</v>
      </c>
      <c r="D115" s="82">
        <v>0.6972222222222222</v>
      </c>
      <c r="E115" s="159" t="b">
        <v>1</v>
      </c>
      <c r="F115" s="83"/>
      <c r="G115" s="92" t="b">
        <v>0</v>
      </c>
      <c r="H115" s="85" t="s">
        <v>1251</v>
      </c>
      <c r="I115" s="86" t="str">
        <f>IF(K115&gt;1,VLOOKUP(K115,DB!$A$4:$B$500,2,0),"")</f>
        <v>WALL</v>
      </c>
      <c r="J115" s="87" t="str">
        <f>IF(L115&gt;1,VLOOKUP(L115,DB!$A$4:$B$500,2,0),"")</f>
        <v/>
      </c>
      <c r="K115" s="88" t="s">
        <v>398</v>
      </c>
      <c r="L115" s="84"/>
      <c r="M115" s="81" t="str">
        <f>IF(B115&gt;1,VLOOKUP(B115,DB!$D$4:$F$800,3,0),"")</f>
        <v>TRIGANA</v>
      </c>
      <c r="N115" s="96"/>
      <c r="O115" s="84" t="str">
        <f t="shared" si="1"/>
        <v>RON</v>
      </c>
      <c r="Q115" s="1" t="str">
        <f t="shared" si="2"/>
        <v>B12</v>
      </c>
      <c r="R115" s="1" t="str">
        <f t="shared" si="3"/>
        <v>RON</v>
      </c>
      <c r="S115" s="1" t="str">
        <f t="shared" si="4"/>
        <v>B 733</v>
      </c>
      <c r="T115" s="1" t="str">
        <f t="shared" si="5"/>
        <v>PK-YST</v>
      </c>
      <c r="U115" s="1" t="str">
        <f t="shared" si="6"/>
        <v>TRIGANA</v>
      </c>
    </row>
    <row r="116" ht="15.75" customHeight="1">
      <c r="A116" s="71">
        <v>99.0</v>
      </c>
      <c r="B116" s="71" t="s">
        <v>393</v>
      </c>
      <c r="C116" s="71" t="str">
        <f>IF(B116&gt;1,VLOOKUP(B116,DB!$D$4:$E$800,2,0),"")</f>
        <v>A 320</v>
      </c>
      <c r="D116" s="72">
        <v>0.7118055555555556</v>
      </c>
      <c r="E116" s="160" t="b">
        <v>1</v>
      </c>
      <c r="F116" s="73">
        <v>0.7361111111111112</v>
      </c>
      <c r="G116" s="94" t="b">
        <v>1</v>
      </c>
      <c r="H116" s="75" t="s">
        <v>1247</v>
      </c>
      <c r="I116" s="76" t="str">
        <f>IF(K116&gt;1,VLOOKUP(K116,DB!$A$4:$B$500,2,0),"")</f>
        <v>WADD</v>
      </c>
      <c r="J116" s="77" t="str">
        <f>IF(L116&gt;1,VLOOKUP(L116,DB!$A$4:$B$500,2,0),"")</f>
        <v>WADD</v>
      </c>
      <c r="K116" s="78" t="s">
        <v>585</v>
      </c>
      <c r="L116" s="74" t="s">
        <v>583</v>
      </c>
      <c r="M116" s="71" t="str">
        <f>IF(B116&gt;1,VLOOKUP(B116,DB!$D$4:$F$800,3,0),"")</f>
        <v>CITILINK</v>
      </c>
      <c r="N116" s="79"/>
      <c r="O116" s="74" t="str">
        <f t="shared" si="1"/>
        <v/>
      </c>
      <c r="Q116" s="1" t="str">
        <f t="shared" si="2"/>
        <v/>
      </c>
      <c r="R116" s="1" t="str">
        <f t="shared" si="3"/>
        <v/>
      </c>
      <c r="S116" s="1" t="str">
        <f t="shared" si="4"/>
        <v/>
      </c>
      <c r="T116" s="1" t="str">
        <f t="shared" si="5"/>
        <v/>
      </c>
      <c r="U116" s="1" t="str">
        <f t="shared" si="6"/>
        <v/>
      </c>
    </row>
    <row r="117" ht="15.75" customHeight="1">
      <c r="A117" s="81">
        <v>100.0</v>
      </c>
      <c r="B117" s="81" t="s">
        <v>751</v>
      </c>
      <c r="C117" s="81" t="str">
        <f>IF(B117&gt;1,VLOOKUP(B117,DB!$D$4:$E$800,2,0),"")</f>
        <v>HK 800</v>
      </c>
      <c r="D117" s="82">
        <v>0.7027777777777777</v>
      </c>
      <c r="E117" s="159" t="b">
        <v>1</v>
      </c>
      <c r="F117" s="83">
        <v>0.7194444444444444</v>
      </c>
      <c r="G117" s="92" t="b">
        <v>1</v>
      </c>
      <c r="H117" s="85" t="s">
        <v>1249</v>
      </c>
      <c r="I117" s="103" t="s">
        <v>1258</v>
      </c>
      <c r="J117" s="84" t="s">
        <v>1319</v>
      </c>
      <c r="K117" s="88" t="s">
        <v>1523</v>
      </c>
      <c r="L117" s="84"/>
      <c r="M117" s="81" t="str">
        <f>IF(B117&gt;1,VLOOKUP(B117,DB!$D$4:$F$800,3,0),"")</f>
        <v>JETSET</v>
      </c>
      <c r="N117" s="89"/>
      <c r="O117" s="84" t="str">
        <f t="shared" si="1"/>
        <v/>
      </c>
      <c r="Q117" s="1" t="str">
        <f t="shared" si="2"/>
        <v/>
      </c>
      <c r="R117" s="1" t="str">
        <f t="shared" si="3"/>
        <v/>
      </c>
      <c r="S117" s="1" t="str">
        <f t="shared" si="4"/>
        <v/>
      </c>
      <c r="T117" s="1" t="str">
        <f t="shared" si="5"/>
        <v/>
      </c>
      <c r="U117" s="1" t="str">
        <f t="shared" si="6"/>
        <v/>
      </c>
    </row>
    <row r="118" ht="15.75" customHeight="1">
      <c r="A118" s="71">
        <v>101.0</v>
      </c>
      <c r="B118" s="71" t="s">
        <v>763</v>
      </c>
      <c r="C118" s="71" t="str">
        <f>IF(B118&gt;1,VLOOKUP(B118,DB!$D$4:$E$800,2,0),"")</f>
        <v>ATR 72</v>
      </c>
      <c r="D118" s="72">
        <v>0.7194444444444444</v>
      </c>
      <c r="E118" s="160" t="b">
        <v>1</v>
      </c>
      <c r="F118" s="73">
        <v>0.7708333333333334</v>
      </c>
      <c r="G118" s="94" t="b">
        <v>1</v>
      </c>
      <c r="H118" s="75" t="s">
        <v>1229</v>
      </c>
      <c r="I118" s="76" t="str">
        <f>IF(K118&gt;1,VLOOKUP(K118,DB!$A$4:$B$500,2,0),"")</f>
        <v>WIDM</v>
      </c>
      <c r="J118" s="74" t="s">
        <v>1223</v>
      </c>
      <c r="K118" s="78" t="s">
        <v>473</v>
      </c>
      <c r="L118" s="74"/>
      <c r="M118" s="71" t="str">
        <f>IF(B118&gt;1,VLOOKUP(B118,DB!$D$4:$F$800,3,0),"")</f>
        <v>PELITA</v>
      </c>
      <c r="N118" s="13"/>
      <c r="O118" s="74" t="str">
        <f t="shared" si="1"/>
        <v/>
      </c>
      <c r="Q118" s="1" t="str">
        <f t="shared" si="2"/>
        <v/>
      </c>
      <c r="R118" s="1" t="str">
        <f t="shared" si="3"/>
        <v/>
      </c>
      <c r="S118" s="1" t="str">
        <f t="shared" si="4"/>
        <v/>
      </c>
      <c r="T118" s="1" t="str">
        <f t="shared" si="5"/>
        <v/>
      </c>
      <c r="U118" s="1" t="str">
        <f t="shared" si="6"/>
        <v/>
      </c>
    </row>
    <row r="119" ht="15.75" customHeight="1">
      <c r="A119" s="81">
        <v>102.0</v>
      </c>
      <c r="B119" s="81" t="s">
        <v>832</v>
      </c>
      <c r="C119" s="81" t="str">
        <f>IF(B119&gt;1,VLOOKUP(B119,DB!$D$4:$E$800,2,0),"")</f>
        <v>ATR 72</v>
      </c>
      <c r="D119" s="82">
        <v>0.7444444444444445</v>
      </c>
      <c r="E119" s="159" t="b">
        <v>1</v>
      </c>
      <c r="F119" s="83">
        <v>0.7868055555555555</v>
      </c>
      <c r="G119" s="92" t="b">
        <v>1</v>
      </c>
      <c r="H119" s="85" t="s">
        <v>1246</v>
      </c>
      <c r="I119" s="86" t="str">
        <f>IF(K119&gt;1,VLOOKUP(K119,DB!$A$4:$B$500,2,0),"")</f>
        <v>WIDM</v>
      </c>
      <c r="J119" s="84" t="s">
        <v>1219</v>
      </c>
      <c r="K119" s="88" t="s">
        <v>661</v>
      </c>
      <c r="L119" s="84"/>
      <c r="M119" s="81" t="str">
        <f>IF(B119&gt;1,VLOOKUP(B119,DB!$D$4:$F$800,3,0),"")</f>
        <v>TAS</v>
      </c>
      <c r="N119" s="96"/>
      <c r="O119" s="84" t="str">
        <f t="shared" si="1"/>
        <v/>
      </c>
      <c r="Q119" s="1" t="str">
        <f t="shared" si="2"/>
        <v/>
      </c>
      <c r="R119" s="1" t="str">
        <f t="shared" si="3"/>
        <v/>
      </c>
      <c r="S119" s="1" t="str">
        <f t="shared" si="4"/>
        <v/>
      </c>
      <c r="T119" s="1" t="str">
        <f t="shared" si="5"/>
        <v/>
      </c>
      <c r="U119" s="1" t="str">
        <f t="shared" si="6"/>
        <v/>
      </c>
    </row>
    <row r="120" ht="15.75" customHeight="1">
      <c r="A120" s="71">
        <v>103.0</v>
      </c>
      <c r="B120" s="71" t="s">
        <v>510</v>
      </c>
      <c r="C120" s="71" t="str">
        <f>IF(B120&gt;1,VLOOKUP(B120,DB!$D$4:$E$800,2,0),"")</f>
        <v>ATR 72</v>
      </c>
      <c r="D120" s="72">
        <v>0.7173611111111111</v>
      </c>
      <c r="E120" s="160" t="b">
        <v>1</v>
      </c>
      <c r="F120" s="73"/>
      <c r="G120" s="94" t="b">
        <v>0</v>
      </c>
      <c r="H120" s="75" t="s">
        <v>1225</v>
      </c>
      <c r="I120" s="76" t="str">
        <f>IF(K120&gt;1,VLOOKUP(K120,DB!$A$4:$B$500,2,0),"")</f>
        <v>WAHH</v>
      </c>
      <c r="J120" s="77" t="str">
        <f>IF(L120&gt;1,VLOOKUP(L120,DB!$A$4:$B$500,2,0),"")</f>
        <v/>
      </c>
      <c r="K120" s="78" t="s">
        <v>601</v>
      </c>
      <c r="L120" s="74"/>
      <c r="M120" s="71" t="str">
        <f>IF(B120&gt;1,VLOOKUP(B120,DB!$D$4:$F$800,3,0),"")</f>
        <v>CITILINK</v>
      </c>
      <c r="N120" s="13"/>
      <c r="O120" s="74" t="str">
        <f t="shared" si="1"/>
        <v>RON</v>
      </c>
      <c r="Q120" s="1" t="str">
        <f t="shared" si="2"/>
        <v>A3</v>
      </c>
      <c r="R120" s="1" t="str">
        <f t="shared" si="3"/>
        <v>RON</v>
      </c>
      <c r="S120" s="1" t="str">
        <f t="shared" si="4"/>
        <v>ATR 72</v>
      </c>
      <c r="T120" s="1" t="str">
        <f t="shared" si="5"/>
        <v>PK-GJV</v>
      </c>
      <c r="U120" s="1" t="str">
        <f t="shared" si="6"/>
        <v>CITILINK</v>
      </c>
    </row>
    <row r="121" ht="15.75" customHeight="1">
      <c r="A121" s="81">
        <v>104.0</v>
      </c>
      <c r="B121" s="81" t="s">
        <v>313</v>
      </c>
      <c r="C121" s="81" t="str">
        <f>IF(B121&gt;1,VLOOKUP(B121,DB!$D$4:$E$800,2,0),"")</f>
        <v>A 320</v>
      </c>
      <c r="D121" s="82">
        <v>0.7083333333333334</v>
      </c>
      <c r="E121" s="159" t="b">
        <v>1</v>
      </c>
      <c r="F121" s="83">
        <v>0.7791666666666667</v>
      </c>
      <c r="G121" s="92" t="b">
        <v>1</v>
      </c>
      <c r="H121" s="85" t="s">
        <v>1216</v>
      </c>
      <c r="I121" s="86" t="str">
        <f>IF(K121&gt;1,VLOOKUP(K121,DB!$A$4:$B$500,2,0),"")</f>
        <v>WAHS</v>
      </c>
      <c r="J121" s="87" t="str">
        <f>IF(L121&gt;1,VLOOKUP(L121,DB!$A$4:$B$500,2,0),"")</f>
        <v>WIBB</v>
      </c>
      <c r="K121" s="88" t="s">
        <v>291</v>
      </c>
      <c r="L121" s="84" t="s">
        <v>209</v>
      </c>
      <c r="M121" s="81" t="str">
        <f>IF(B121&gt;1,VLOOKUP(B121,DB!$D$4:$F$800,3,0),"")</f>
        <v>BATIK AIR</v>
      </c>
      <c r="N121" s="96"/>
      <c r="O121" s="84" t="str">
        <f t="shared" si="1"/>
        <v/>
      </c>
      <c r="Q121" s="1" t="str">
        <f t="shared" si="2"/>
        <v/>
      </c>
      <c r="R121" s="1" t="str">
        <f t="shared" si="3"/>
        <v/>
      </c>
      <c r="S121" s="1" t="str">
        <f t="shared" si="4"/>
        <v/>
      </c>
      <c r="T121" s="1" t="str">
        <f t="shared" si="5"/>
        <v/>
      </c>
      <c r="U121" s="1" t="str">
        <f t="shared" si="6"/>
        <v/>
      </c>
    </row>
    <row r="122" ht="15.75" customHeight="1">
      <c r="A122" s="71">
        <v>105.0</v>
      </c>
      <c r="B122" s="71" t="s">
        <v>1064</v>
      </c>
      <c r="C122" s="71" t="str">
        <f>IF(B122&gt;1,VLOOKUP(B122,DB!$D$4:$E$800,2,0),"")</f>
        <v>EMB 135</v>
      </c>
      <c r="D122" s="72">
        <v>0.6972222222222222</v>
      </c>
      <c r="E122" s="160" t="b">
        <v>1</v>
      </c>
      <c r="F122" s="73"/>
      <c r="G122" s="94" t="b">
        <v>0</v>
      </c>
      <c r="H122" s="75" t="s">
        <v>1263</v>
      </c>
      <c r="I122" s="112" t="s">
        <v>1249</v>
      </c>
      <c r="J122" s="77" t="str">
        <f>IF(L122&gt;1,VLOOKUP(L122,DB!$A$4:$B$500,2,0),"")</f>
        <v/>
      </c>
      <c r="K122" s="78"/>
      <c r="L122" s="74"/>
      <c r="M122" s="71" t="s">
        <v>1214</v>
      </c>
      <c r="N122" s="13"/>
      <c r="O122" s="74" t="str">
        <f t="shared" si="1"/>
        <v>RON</v>
      </c>
      <c r="Q122" s="1" t="str">
        <f t="shared" si="2"/>
        <v>SA17</v>
      </c>
      <c r="R122" s="1" t="str">
        <f t="shared" si="3"/>
        <v>RON</v>
      </c>
      <c r="S122" s="1" t="str">
        <f t="shared" si="4"/>
        <v>EMB 135</v>
      </c>
      <c r="T122" s="1" t="str">
        <f t="shared" si="5"/>
        <v>T7-GBS</v>
      </c>
      <c r="U122" s="1" t="str">
        <f t="shared" si="6"/>
        <v>KARISMA</v>
      </c>
    </row>
    <row r="123" ht="15.75" customHeight="1">
      <c r="A123" s="81">
        <v>106.0</v>
      </c>
      <c r="B123" s="81" t="s">
        <v>751</v>
      </c>
      <c r="C123" s="81" t="str">
        <f>IF(B123&gt;1,VLOOKUP(B123,DB!$D$4:$E$800,2,0),"")</f>
        <v>HK 800</v>
      </c>
      <c r="D123" s="82">
        <v>0.7243055555555555</v>
      </c>
      <c r="E123" s="159" t="b">
        <v>1</v>
      </c>
      <c r="F123" s="83"/>
      <c r="G123" s="92" t="b">
        <v>0</v>
      </c>
      <c r="H123" s="85" t="s">
        <v>1319</v>
      </c>
      <c r="I123" s="103" t="s">
        <v>1249</v>
      </c>
      <c r="J123" s="87" t="str">
        <f>IF(L123&gt;1,VLOOKUP(L123,DB!$A$4:$B$500,2,0),"")</f>
        <v/>
      </c>
      <c r="K123" s="88"/>
      <c r="L123" s="84"/>
      <c r="M123" s="81" t="str">
        <f>IF(B123&gt;1,VLOOKUP(B123,DB!$D$4:$F$800,3,0),"")</f>
        <v>JETSET</v>
      </c>
      <c r="N123" s="96"/>
      <c r="O123" s="84" t="str">
        <f t="shared" si="1"/>
        <v>RON</v>
      </c>
      <c r="Q123" s="1" t="str">
        <f t="shared" si="2"/>
        <v>NSA14</v>
      </c>
      <c r="R123" s="1" t="str">
        <f t="shared" si="3"/>
        <v>RON</v>
      </c>
      <c r="S123" s="1" t="str">
        <f t="shared" si="4"/>
        <v>HK 800</v>
      </c>
      <c r="T123" s="1" t="str">
        <f t="shared" si="5"/>
        <v>PK-CEO</v>
      </c>
      <c r="U123" s="1" t="str">
        <f t="shared" si="6"/>
        <v>JETSET</v>
      </c>
    </row>
    <row r="124" ht="15.75" customHeight="1">
      <c r="A124" s="71">
        <v>107.0</v>
      </c>
      <c r="B124" s="71" t="s">
        <v>305</v>
      </c>
      <c r="C124" s="71" t="str">
        <f>IF(B124&gt;1,VLOOKUP(B124,DB!$D$4:$E$800,2,0),"")</f>
        <v>A 320</v>
      </c>
      <c r="D124" s="72">
        <v>0.7618055555555555</v>
      </c>
      <c r="E124" s="160" t="b">
        <v>1</v>
      </c>
      <c r="F124" s="73">
        <v>0.9034722222222222</v>
      </c>
      <c r="G124" s="94" t="b">
        <v>1</v>
      </c>
      <c r="H124" s="75" t="s">
        <v>1227</v>
      </c>
      <c r="I124" s="76" t="str">
        <f>IF(K124&gt;1,VLOOKUP(K124,DB!$A$4:$B$500,2,0),"")</f>
        <v>WARR</v>
      </c>
      <c r="J124" s="74" t="s">
        <v>1250</v>
      </c>
      <c r="K124" s="78" t="s">
        <v>241</v>
      </c>
      <c r="L124" s="74"/>
      <c r="M124" s="71" t="str">
        <f>IF(B124&gt;1,VLOOKUP(B124,DB!$D$4:$F$800,3,0),"")</f>
        <v>BATIK AIR</v>
      </c>
      <c r="N124" s="13"/>
      <c r="O124" s="74" t="str">
        <f t="shared" si="1"/>
        <v/>
      </c>
      <c r="Q124" s="1" t="str">
        <f t="shared" si="2"/>
        <v/>
      </c>
      <c r="R124" s="1" t="str">
        <f t="shared" si="3"/>
        <v/>
      </c>
      <c r="S124" s="1" t="str">
        <f t="shared" si="4"/>
        <v/>
      </c>
      <c r="T124" s="1" t="str">
        <f t="shared" si="5"/>
        <v/>
      </c>
      <c r="U124" s="1" t="str">
        <f t="shared" si="6"/>
        <v/>
      </c>
    </row>
    <row r="125" ht="15.75" customHeight="1">
      <c r="A125" s="81">
        <v>108.0</v>
      </c>
      <c r="B125" s="81" t="s">
        <v>292</v>
      </c>
      <c r="C125" s="81" t="str">
        <f>IF(B125&gt;1,VLOOKUP(B125,DB!$D$4:$E$800,2,0),"")</f>
        <v>A 320</v>
      </c>
      <c r="D125" s="82">
        <v>0.7708333333333334</v>
      </c>
      <c r="E125" s="159" t="b">
        <v>1</v>
      </c>
      <c r="F125" s="83">
        <v>0.8284722222222223</v>
      </c>
      <c r="G125" s="92" t="b">
        <v>1</v>
      </c>
      <c r="H125" s="85" t="s">
        <v>1247</v>
      </c>
      <c r="I125" s="86" t="str">
        <f>IF(K125&gt;1,VLOOKUP(K125,DB!$A$4:$B$500,2,0),"")</f>
        <v>WIEE</v>
      </c>
      <c r="J125" s="87" t="str">
        <f>IF(L125&gt;1,VLOOKUP(L125,DB!$A$4:$B$500,2,0),"")</f>
        <v>WIPP</v>
      </c>
      <c r="K125" s="88" t="s">
        <v>213</v>
      </c>
      <c r="L125" s="84" t="s">
        <v>192</v>
      </c>
      <c r="M125" s="81" t="str">
        <f>IF(B125&gt;1,VLOOKUP(B125,DB!$D$4:$F$800,3,0),"")</f>
        <v>BATIK AIR</v>
      </c>
      <c r="N125" s="96"/>
      <c r="O125" s="84" t="str">
        <f>IF(ISBLANK(#REF!),"RON","")</f>
        <v/>
      </c>
      <c r="Q125" s="1" t="str">
        <f t="shared" si="2"/>
        <v/>
      </c>
      <c r="R125" s="1" t="str">
        <f t="shared" si="3"/>
        <v/>
      </c>
      <c r="S125" s="1" t="str">
        <f t="shared" si="4"/>
        <v/>
      </c>
      <c r="T125" s="1" t="str">
        <f t="shared" si="5"/>
        <v/>
      </c>
      <c r="U125" s="1" t="str">
        <f t="shared" si="6"/>
        <v/>
      </c>
    </row>
    <row r="126" ht="15.75" customHeight="1">
      <c r="A126" s="71">
        <v>109.0</v>
      </c>
      <c r="B126" s="71" t="s">
        <v>66</v>
      </c>
      <c r="C126" s="71" t="str">
        <f>IF(B126&gt;1,VLOOKUP(B126,DB!$D$4:$E$800,2,0),"")</f>
        <v>A 320</v>
      </c>
      <c r="D126" s="72">
        <v>0.7854166666666667</v>
      </c>
      <c r="E126" s="160" t="b">
        <v>1</v>
      </c>
      <c r="F126" s="250">
        <v>0.8194444444444444</v>
      </c>
      <c r="G126" s="94" t="b">
        <v>1</v>
      </c>
      <c r="H126" s="75" t="s">
        <v>1236</v>
      </c>
      <c r="I126" s="76" t="str">
        <f>IF(K126&gt;1,VLOOKUP(K126,DB!$A$4:$B$500,2,0),"")</f>
        <v>WIMM</v>
      </c>
      <c r="J126" s="77" t="str">
        <f>IF(L126&gt;1,VLOOKUP(L126,DB!$A$4:$B$500,2,0),"")</f>
        <v>WARR</v>
      </c>
      <c r="K126" s="78" t="s">
        <v>170</v>
      </c>
      <c r="L126" s="74" t="s">
        <v>259</v>
      </c>
      <c r="M126" s="71" t="str">
        <f>IF(B126&gt;1,VLOOKUP(B126,DB!$D$4:$F$800,3,0),"")</f>
        <v>BATIK AIR</v>
      </c>
      <c r="N126" s="13"/>
      <c r="O126" s="74" t="str">
        <f>IF(ISBLANK(F125),"RON","")</f>
        <v/>
      </c>
      <c r="Q126" s="1" t="str">
        <f t="shared" si="2"/>
        <v/>
      </c>
      <c r="R126" s="1" t="str">
        <f t="shared" si="3"/>
        <v/>
      </c>
      <c r="S126" s="1" t="str">
        <f t="shared" si="4"/>
        <v/>
      </c>
      <c r="T126" s="1" t="str">
        <f t="shared" si="5"/>
        <v/>
      </c>
      <c r="U126" s="1" t="str">
        <f t="shared" si="6"/>
        <v/>
      </c>
    </row>
    <row r="127" ht="15.75" customHeight="1">
      <c r="A127" s="81">
        <v>110.0</v>
      </c>
      <c r="B127" s="81" t="s">
        <v>182</v>
      </c>
      <c r="C127" s="81" t="str">
        <f>IF(B127&gt;1,VLOOKUP(B127,DB!$D$4:$E$800,2,0),"")</f>
        <v>A 320</v>
      </c>
      <c r="D127" s="82">
        <v>0.8104166666666667</v>
      </c>
      <c r="E127" s="159" t="b">
        <v>1</v>
      </c>
      <c r="F127" s="83">
        <v>0.875</v>
      </c>
      <c r="G127" s="92" t="b">
        <v>1</v>
      </c>
      <c r="H127" s="85" t="s">
        <v>1255</v>
      </c>
      <c r="I127" s="86" t="str">
        <f>IF(K127&gt;1,VLOOKUP(K127,DB!$A$4:$B$500,2,0),"")</f>
        <v>WIPP</v>
      </c>
      <c r="J127" s="84" t="s">
        <v>1228</v>
      </c>
      <c r="K127" s="88" t="s">
        <v>196</v>
      </c>
      <c r="L127" s="84"/>
      <c r="M127" s="81" t="str">
        <f>IF(B127&gt;1,VLOOKUP(B127,DB!$D$4:$F$800,3,0),"")</f>
        <v>BATIK AIR</v>
      </c>
      <c r="N127" s="96"/>
      <c r="O127" s="84" t="str">
        <f t="shared" ref="O127:O167" si="7">IF(ISBLANK(F127),"RON","")</f>
        <v/>
      </c>
      <c r="Q127" s="1" t="str">
        <f t="shared" si="2"/>
        <v/>
      </c>
      <c r="R127" s="1" t="str">
        <f t="shared" si="3"/>
        <v/>
      </c>
      <c r="S127" s="1" t="str">
        <f t="shared" si="4"/>
        <v/>
      </c>
      <c r="T127" s="1" t="str">
        <f t="shared" si="5"/>
        <v/>
      </c>
      <c r="U127" s="1" t="str">
        <f t="shared" si="6"/>
        <v/>
      </c>
    </row>
    <row r="128" ht="15.75" customHeight="1">
      <c r="A128" s="71">
        <v>111.0</v>
      </c>
      <c r="B128" s="71" t="s">
        <v>832</v>
      </c>
      <c r="C128" s="71" t="str">
        <f>IF(B128&gt;1,VLOOKUP(B128,DB!$D$4:$E$800,2,0),"")</f>
        <v>ATR 72</v>
      </c>
      <c r="D128" s="72">
        <v>0.7902777777777777</v>
      </c>
      <c r="E128" s="160" t="b">
        <v>1</v>
      </c>
      <c r="F128" s="73"/>
      <c r="G128" s="94" t="b">
        <v>0</v>
      </c>
      <c r="H128" s="75" t="s">
        <v>1219</v>
      </c>
      <c r="I128" s="112" t="s">
        <v>1246</v>
      </c>
      <c r="J128" s="77" t="str">
        <f>IF(L128&gt;1,VLOOKUP(L128,DB!$A$4:$B$500,2,0),"")</f>
        <v/>
      </c>
      <c r="K128" s="78"/>
      <c r="L128" s="74"/>
      <c r="M128" s="71" t="str">
        <f>IF(B128&gt;1,VLOOKUP(B128,DB!$D$4:$F$800,3,0),"")</f>
        <v>TAS</v>
      </c>
      <c r="N128" s="13"/>
      <c r="O128" s="74" t="str">
        <f t="shared" si="7"/>
        <v>RON</v>
      </c>
      <c r="Q128" s="1" t="str">
        <f t="shared" si="2"/>
        <v>SA02</v>
      </c>
      <c r="R128" s="1" t="str">
        <f t="shared" si="3"/>
        <v>RON</v>
      </c>
      <c r="S128" s="1" t="str">
        <f t="shared" si="4"/>
        <v>ATR 72</v>
      </c>
      <c r="T128" s="1" t="str">
        <f t="shared" si="5"/>
        <v>PK-OTR</v>
      </c>
      <c r="U128" s="1" t="str">
        <f t="shared" si="6"/>
        <v>TAS</v>
      </c>
    </row>
    <row r="129" ht="15.75" customHeight="1">
      <c r="A129" s="81">
        <v>112.0</v>
      </c>
      <c r="B129" s="81" t="s">
        <v>512</v>
      </c>
      <c r="C129" s="81" t="str">
        <f>IF(B129&gt;1,VLOOKUP(B129,DB!$D$4:$E$800,2,0),"")</f>
        <v>B 735</v>
      </c>
      <c r="D129" s="82">
        <v>0.8083333333333333</v>
      </c>
      <c r="E129" s="159" t="b">
        <v>1</v>
      </c>
      <c r="F129" s="83"/>
      <c r="G129" s="92" t="b">
        <v>0</v>
      </c>
      <c r="H129" s="85" t="s">
        <v>1253</v>
      </c>
      <c r="I129" s="103" t="s">
        <v>61</v>
      </c>
      <c r="J129" s="87" t="str">
        <f>IF(L129&gt;1,VLOOKUP(L129,DB!$A$4:$B$500,2,0),"")</f>
        <v/>
      </c>
      <c r="K129" s="88" t="s">
        <v>688</v>
      </c>
      <c r="L129" s="84"/>
      <c r="M129" s="81" t="s">
        <v>343</v>
      </c>
      <c r="N129" s="96"/>
      <c r="O129" s="84" t="str">
        <f t="shared" si="7"/>
        <v>RON</v>
      </c>
      <c r="Q129" s="1" t="str">
        <f t="shared" si="2"/>
        <v>B10</v>
      </c>
      <c r="R129" s="1" t="str">
        <f t="shared" si="3"/>
        <v>RON</v>
      </c>
      <c r="S129" s="1" t="str">
        <f t="shared" si="4"/>
        <v>B 735</v>
      </c>
      <c r="T129" s="1" t="str">
        <f t="shared" si="5"/>
        <v>PK-GGC</v>
      </c>
      <c r="U129" s="1" t="str">
        <f t="shared" si="6"/>
        <v>CITILINK</v>
      </c>
    </row>
    <row r="130" ht="15.75" customHeight="1">
      <c r="A130" s="71">
        <v>113.0</v>
      </c>
      <c r="B130" s="71" t="s">
        <v>40</v>
      </c>
      <c r="C130" s="71" t="str">
        <f>IF(B130&gt;1,VLOOKUP(B130,DB!$D$4:$E$800,2,0),"")</f>
        <v>B 734</v>
      </c>
      <c r="D130" s="72">
        <v>0.8048611111111111</v>
      </c>
      <c r="E130" s="160" t="b">
        <v>1</v>
      </c>
      <c r="F130" s="73">
        <v>0.8923611111111112</v>
      </c>
      <c r="G130" s="94" t="b">
        <v>1</v>
      </c>
      <c r="H130" s="75" t="s">
        <v>1252</v>
      </c>
      <c r="I130" s="112" t="s">
        <v>1228</v>
      </c>
      <c r="J130" s="77" t="str">
        <f>IF(L130&gt;1,VLOOKUP(L130,DB!$A$4:$B$500,2,0),"")</f>
        <v>WAAA</v>
      </c>
      <c r="K130" s="78"/>
      <c r="L130" s="111" t="s">
        <v>21</v>
      </c>
      <c r="M130" s="71" t="str">
        <f>IF(B130&gt;1,VLOOKUP(B130,DB!$D$4:$F$800,3,0),"")</f>
        <v>B. B. N.</v>
      </c>
      <c r="N130" s="79"/>
      <c r="O130" s="74" t="str">
        <f t="shared" si="7"/>
        <v/>
      </c>
      <c r="Q130" s="1" t="str">
        <f t="shared" si="2"/>
        <v/>
      </c>
      <c r="R130" s="1" t="str">
        <f t="shared" si="3"/>
        <v/>
      </c>
      <c r="S130" s="1" t="str">
        <f t="shared" si="4"/>
        <v/>
      </c>
      <c r="T130" s="1" t="str">
        <f t="shared" si="5"/>
        <v/>
      </c>
      <c r="U130" s="1" t="str">
        <f t="shared" si="6"/>
        <v/>
      </c>
    </row>
    <row r="131" ht="15.75" customHeight="1">
      <c r="A131" s="81">
        <v>114.0</v>
      </c>
      <c r="B131" s="81" t="s">
        <v>281</v>
      </c>
      <c r="C131" s="81" t="str">
        <f>IF(B131&gt;1,VLOOKUP(B131,DB!$D$4:$E$800,2,0),"")</f>
        <v>A 320</v>
      </c>
      <c r="D131" s="82">
        <v>0.8277777777777777</v>
      </c>
      <c r="E131" s="159" t="b">
        <v>1</v>
      </c>
      <c r="F131" s="83"/>
      <c r="G131" s="92" t="b">
        <v>0</v>
      </c>
      <c r="H131" s="85" t="s">
        <v>1248</v>
      </c>
      <c r="I131" s="86" t="str">
        <f>IF(K131&gt;1,VLOOKUP(K131,DB!$A$4:$B$500,2,0),"")</f>
        <v>WARR</v>
      </c>
      <c r="J131" s="87" t="str">
        <f>IF(L131&gt;1,VLOOKUP(L131,DB!$A$4:$B$500,2,0),"")</f>
        <v/>
      </c>
      <c r="K131" s="88" t="s">
        <v>231</v>
      </c>
      <c r="L131" s="84"/>
      <c r="M131" s="81" t="str">
        <f>IF(B131&gt;1,VLOOKUP(B131,DB!$D$4:$F$800,3,0),"")</f>
        <v>BATIK AIR</v>
      </c>
      <c r="N131" s="96" t="s">
        <v>1524</v>
      </c>
      <c r="O131" s="84" t="str">
        <f t="shared" si="7"/>
        <v>RON</v>
      </c>
      <c r="Q131" s="1" t="str">
        <f t="shared" si="2"/>
        <v>B2</v>
      </c>
      <c r="R131" s="1" t="str">
        <f t="shared" si="3"/>
        <v>RON</v>
      </c>
      <c r="S131" s="1" t="str">
        <f t="shared" si="4"/>
        <v>A 320</v>
      </c>
      <c r="T131" s="1" t="str">
        <f t="shared" si="5"/>
        <v>PK-LUF</v>
      </c>
      <c r="U131" s="1" t="str">
        <f t="shared" si="6"/>
        <v>BATIK AIR</v>
      </c>
    </row>
    <row r="132" ht="15.75" customHeight="1">
      <c r="A132" s="71">
        <v>115.0</v>
      </c>
      <c r="B132" s="71" t="s">
        <v>307</v>
      </c>
      <c r="C132" s="71" t="str">
        <f>IF(B132&gt;1,VLOOKUP(B132,DB!$D$4:$E$800,2,0),"")</f>
        <v>A 320</v>
      </c>
      <c r="D132" s="72">
        <v>0.8368055555555556</v>
      </c>
      <c r="E132" s="160" t="b">
        <v>1</v>
      </c>
      <c r="F132" s="73"/>
      <c r="G132" s="94" t="b">
        <v>0</v>
      </c>
      <c r="H132" s="75" t="s">
        <v>1236</v>
      </c>
      <c r="I132" s="76" t="str">
        <f>IF(K132&gt;1,VLOOKUP(K132,DB!$A$4:$B$500,2,0),"")</f>
        <v>WADD</v>
      </c>
      <c r="J132" s="77" t="str">
        <f>IF(L132&gt;1,VLOOKUP(L132,DB!$A$4:$B$500,2,0),"")</f>
        <v/>
      </c>
      <c r="K132" s="78" t="s">
        <v>225</v>
      </c>
      <c r="L132" s="74"/>
      <c r="M132" s="71" t="str">
        <f>IF(B132&gt;1,VLOOKUP(B132,DB!$D$4:$F$800,3,0),"")</f>
        <v>BATIK AIR</v>
      </c>
      <c r="N132" s="13"/>
      <c r="O132" s="74" t="str">
        <f t="shared" si="7"/>
        <v>RON</v>
      </c>
      <c r="Q132" s="1" t="str">
        <f t="shared" si="2"/>
        <v>B7</v>
      </c>
      <c r="R132" s="1" t="str">
        <f t="shared" si="3"/>
        <v>RON</v>
      </c>
      <c r="S132" s="1" t="str">
        <f t="shared" si="4"/>
        <v>A 320</v>
      </c>
      <c r="T132" s="1" t="str">
        <f t="shared" si="5"/>
        <v>PK-LUR</v>
      </c>
      <c r="U132" s="1" t="str">
        <f t="shared" si="6"/>
        <v>BATIK AIR</v>
      </c>
    </row>
    <row r="133" ht="15.75" customHeight="1">
      <c r="A133" s="81" t="s">
        <v>1525</v>
      </c>
      <c r="B133" s="81" t="s">
        <v>431</v>
      </c>
      <c r="C133" s="81" t="str">
        <f>IF(B133&gt;1,VLOOKUP(B133,DB!$D$4:$E$800,2,0),"")</f>
        <v>A 320</v>
      </c>
      <c r="D133" s="82">
        <v>0.8430555555555556</v>
      </c>
      <c r="E133" s="159" t="b">
        <v>1</v>
      </c>
      <c r="F133" s="83"/>
      <c r="G133" s="92" t="b">
        <v>0</v>
      </c>
      <c r="H133" s="85" t="s">
        <v>1246</v>
      </c>
      <c r="I133" s="86" t="str">
        <f>IF(K133&gt;1,VLOOKUP(K133,DB!$A$4:$B$500,2,0),"")</f>
        <v>WARR</v>
      </c>
      <c r="J133" s="87" t="str">
        <f>IF(L133&gt;1,VLOOKUP(L133,DB!$A$4:$B$500,2,0),"")</f>
        <v/>
      </c>
      <c r="K133" s="88" t="s">
        <v>565</v>
      </c>
      <c r="L133" s="84"/>
      <c r="M133" s="81" t="str">
        <f>IF(B133&gt;1,VLOOKUP(B133,DB!$D$4:$F$800,3,0),"")</f>
        <v>CITILINK</v>
      </c>
      <c r="N133" s="96"/>
      <c r="O133" s="84" t="str">
        <f t="shared" si="7"/>
        <v>RON</v>
      </c>
      <c r="Q133" s="1" t="str">
        <f t="shared" si="2"/>
        <v>A2</v>
      </c>
      <c r="R133" s="1" t="str">
        <f t="shared" si="3"/>
        <v>RON</v>
      </c>
      <c r="S133" s="1" t="str">
        <f t="shared" si="4"/>
        <v>A 320</v>
      </c>
      <c r="T133" s="1" t="str">
        <f t="shared" si="5"/>
        <v>PK-GQP</v>
      </c>
      <c r="U133" s="1" t="str">
        <f t="shared" si="6"/>
        <v>CITILINK</v>
      </c>
    </row>
    <row r="134" ht="15.75" customHeight="1">
      <c r="A134" s="90">
        <v>117.0</v>
      </c>
      <c r="B134" s="90" t="s">
        <v>741</v>
      </c>
      <c r="C134" s="71" t="str">
        <f>IF(B134&gt;1,VLOOKUP(B134,DB!$D$4:$E$800,2,0),"")</f>
        <v>ATR 42</v>
      </c>
      <c r="D134" s="117">
        <v>0.8402777777777778</v>
      </c>
      <c r="E134" s="215" t="b">
        <v>1</v>
      </c>
      <c r="F134" s="119">
        <v>0.85</v>
      </c>
      <c r="G134" s="120" t="b">
        <v>1</v>
      </c>
      <c r="H134" s="121" t="s">
        <v>1247</v>
      </c>
      <c r="I134" s="112" t="s">
        <v>158</v>
      </c>
      <c r="J134" s="74" t="s">
        <v>1217</v>
      </c>
      <c r="K134" s="122"/>
      <c r="L134" s="123"/>
      <c r="M134" s="71" t="str">
        <f>IF(B134&gt;1,VLOOKUP(B134,DB!$D$4:$F$800,3,0),"")</f>
        <v>IAT</v>
      </c>
      <c r="N134" s="124"/>
      <c r="O134" s="123" t="str">
        <f t="shared" si="7"/>
        <v/>
      </c>
      <c r="Q134" s="1" t="str">
        <f t="shared" si="2"/>
        <v/>
      </c>
      <c r="R134" s="1" t="str">
        <f t="shared" si="3"/>
        <v/>
      </c>
      <c r="S134" s="1" t="str">
        <f t="shared" si="4"/>
        <v/>
      </c>
      <c r="T134" s="1" t="str">
        <f t="shared" si="5"/>
        <v/>
      </c>
      <c r="U134" s="1" t="str">
        <f t="shared" si="6"/>
        <v/>
      </c>
    </row>
    <row r="135" ht="15.75" customHeight="1">
      <c r="A135" s="81">
        <v>118.0</v>
      </c>
      <c r="B135" s="81" t="s">
        <v>964</v>
      </c>
      <c r="C135" s="81" t="str">
        <f>IF(B135&gt;1,VLOOKUP(B135,DB!$D$4:$E$800,2,0),"")</f>
        <v>G IV</v>
      </c>
      <c r="D135" s="82">
        <v>0.8638888888888889</v>
      </c>
      <c r="E135" s="159" t="b">
        <v>1</v>
      </c>
      <c r="F135" s="83">
        <v>0.8993055555555556</v>
      </c>
      <c r="G135" s="92" t="b">
        <v>1</v>
      </c>
      <c r="H135" s="85" t="s">
        <v>1232</v>
      </c>
      <c r="I135" s="103" t="s">
        <v>1520</v>
      </c>
      <c r="J135" s="84" t="s">
        <v>1275</v>
      </c>
      <c r="K135" s="88"/>
      <c r="L135" s="84"/>
      <c r="M135" s="81" t="s">
        <v>1211</v>
      </c>
      <c r="N135" s="96" t="s">
        <v>1526</v>
      </c>
      <c r="O135" s="84" t="str">
        <f t="shared" si="7"/>
        <v/>
      </c>
      <c r="Q135" s="1" t="str">
        <f t="shared" si="2"/>
        <v/>
      </c>
      <c r="R135" s="1" t="str">
        <f t="shared" si="3"/>
        <v/>
      </c>
      <c r="S135" s="1" t="str">
        <f t="shared" si="4"/>
        <v/>
      </c>
      <c r="T135" s="1" t="str">
        <f t="shared" si="5"/>
        <v/>
      </c>
      <c r="U135" s="1" t="str">
        <f t="shared" si="6"/>
        <v/>
      </c>
    </row>
    <row r="136" ht="15.75" customHeight="1">
      <c r="A136" s="90">
        <v>119.0</v>
      </c>
      <c r="B136" s="90" t="s">
        <v>763</v>
      </c>
      <c r="C136" s="71" t="str">
        <f>IF(B136&gt;1,VLOOKUP(B136,DB!$D$4:$E$800,2,0),"")</f>
        <v>ATR 72</v>
      </c>
      <c r="D136" s="117">
        <v>0.7777777777777778</v>
      </c>
      <c r="E136" s="215" t="b">
        <v>1</v>
      </c>
      <c r="F136" s="119"/>
      <c r="G136" s="120" t="b">
        <v>0</v>
      </c>
      <c r="H136" s="121" t="s">
        <v>1223</v>
      </c>
      <c r="I136" s="112" t="s">
        <v>1229</v>
      </c>
      <c r="J136" s="77" t="str">
        <f>IF(L136&gt;1,VLOOKUP(L136,DB!$A$4:$B$500,2,0),"")</f>
        <v/>
      </c>
      <c r="K136" s="122"/>
      <c r="L136" s="123"/>
      <c r="M136" s="71" t="s">
        <v>764</v>
      </c>
      <c r="N136" s="124"/>
      <c r="O136" s="123" t="str">
        <f t="shared" si="7"/>
        <v>RON</v>
      </c>
      <c r="Q136" s="1" t="str">
        <f t="shared" si="2"/>
        <v>SA04</v>
      </c>
      <c r="R136" s="1" t="str">
        <f t="shared" si="3"/>
        <v>RON</v>
      </c>
      <c r="S136" s="1" t="str">
        <f t="shared" si="4"/>
        <v>ATR 72</v>
      </c>
      <c r="T136" s="1" t="str">
        <f t="shared" si="5"/>
        <v>PK-PAH</v>
      </c>
      <c r="U136" s="1" t="str">
        <f t="shared" si="6"/>
        <v>PELITA</v>
      </c>
    </row>
    <row r="137" ht="15.75" customHeight="1">
      <c r="A137" s="81">
        <v>120.0</v>
      </c>
      <c r="B137" s="81" t="s">
        <v>636</v>
      </c>
      <c r="C137" s="81" t="str">
        <f>IF(B137&gt;1,VLOOKUP(B137,DB!$D$4:$E$800,2,0),"")</f>
        <v>B 738</v>
      </c>
      <c r="D137" s="82">
        <v>0.8777777777777778</v>
      </c>
      <c r="E137" s="159" t="b">
        <v>1</v>
      </c>
      <c r="F137" s="83"/>
      <c r="G137" s="92" t="b">
        <v>0</v>
      </c>
      <c r="H137" s="85" t="s">
        <v>1247</v>
      </c>
      <c r="I137" s="86" t="str">
        <f>IF(K137&gt;1,VLOOKUP(K137,DB!$A$4:$B$500,2,0),"")</f>
        <v>WARR</v>
      </c>
      <c r="J137" s="87" t="str">
        <f>IF(L137&gt;1,VLOOKUP(L137,DB!$A$4:$B$500,2,0),"")</f>
        <v/>
      </c>
      <c r="K137" s="88" t="s">
        <v>678</v>
      </c>
      <c r="L137" s="84"/>
      <c r="M137" s="81" t="str">
        <f>IF(B137&gt;1,VLOOKUP(B137,DB!$D$4:$F$800,3,0),"")</f>
        <v>GARUDA</v>
      </c>
      <c r="N137" s="96"/>
      <c r="O137" s="84" t="str">
        <f t="shared" si="7"/>
        <v>RON</v>
      </c>
      <c r="Q137" s="1" t="str">
        <f t="shared" si="2"/>
        <v>B1</v>
      </c>
      <c r="R137" s="1" t="str">
        <f t="shared" si="3"/>
        <v>RON</v>
      </c>
      <c r="S137" s="1" t="str">
        <f t="shared" si="4"/>
        <v>B 738</v>
      </c>
      <c r="T137" s="1" t="str">
        <f t="shared" si="5"/>
        <v>PK-GMW</v>
      </c>
      <c r="U137" s="1" t="str">
        <f t="shared" si="6"/>
        <v>GARUDA</v>
      </c>
    </row>
    <row r="138" ht="15.75" customHeight="1">
      <c r="A138" s="90">
        <v>121.0</v>
      </c>
      <c r="B138" s="90" t="s">
        <v>309</v>
      </c>
      <c r="C138" s="71" t="str">
        <f>IF(B138&gt;1,VLOOKUP(B138,DB!$D$4:$E$800,2,0),"")</f>
        <v>A 320</v>
      </c>
      <c r="D138" s="117">
        <v>0.8805555555555555</v>
      </c>
      <c r="E138" s="215" t="b">
        <v>1</v>
      </c>
      <c r="F138" s="119">
        <v>0.9166666666666666</v>
      </c>
      <c r="G138" s="120" t="b">
        <v>1</v>
      </c>
      <c r="H138" s="121" t="s">
        <v>1229</v>
      </c>
      <c r="I138" s="76" t="str">
        <f>IF(K138&gt;1,VLOOKUP(K138,DB!$A$4:$B$500,2,0),"")</f>
        <v>WARR</v>
      </c>
      <c r="J138" s="74" t="s">
        <v>1350</v>
      </c>
      <c r="K138" s="122" t="s">
        <v>253</v>
      </c>
      <c r="L138" s="123"/>
      <c r="M138" s="71" t="str">
        <f>IF(B138&gt;1,VLOOKUP(B138,DB!$D$4:$F$800,3,0),"")</f>
        <v>BATIK AIR</v>
      </c>
      <c r="N138" s="124"/>
      <c r="O138" s="123" t="str">
        <f t="shared" si="7"/>
        <v/>
      </c>
      <c r="Q138" s="1" t="str">
        <f t="shared" si="2"/>
        <v/>
      </c>
      <c r="R138" s="1" t="str">
        <f t="shared" si="3"/>
        <v/>
      </c>
      <c r="S138" s="1" t="str">
        <f t="shared" si="4"/>
        <v/>
      </c>
      <c r="T138" s="1" t="str">
        <f t="shared" si="5"/>
        <v/>
      </c>
      <c r="U138" s="1" t="str">
        <f t="shared" si="6"/>
        <v/>
      </c>
    </row>
    <row r="139" ht="15.75" customHeight="1">
      <c r="A139" s="81">
        <v>122.0</v>
      </c>
      <c r="B139" s="81" t="s">
        <v>34</v>
      </c>
      <c r="C139" s="81" t="str">
        <f>IF(B139&gt;1,VLOOKUP(B139,DB!$D$4:$E$800,2,0),"")</f>
        <v>B 733</v>
      </c>
      <c r="D139" s="82">
        <v>0.8986111111111111</v>
      </c>
      <c r="E139" s="159" t="b">
        <v>1</v>
      </c>
      <c r="F139" s="83">
        <v>0.9243055555555556</v>
      </c>
      <c r="G139" s="92" t="b">
        <v>1</v>
      </c>
      <c r="H139" s="85" t="s">
        <v>1252</v>
      </c>
      <c r="I139" s="103" t="s">
        <v>33</v>
      </c>
      <c r="J139" s="84" t="s">
        <v>1351</v>
      </c>
      <c r="K139" s="88"/>
      <c r="L139" s="84"/>
      <c r="M139" s="81" t="str">
        <f>IF(B139&gt;1,VLOOKUP(B139,DB!$D$4:$F$800,3,0),"")</f>
        <v>AIRNESIA</v>
      </c>
      <c r="N139" s="96"/>
      <c r="O139" s="84" t="str">
        <f t="shared" si="7"/>
        <v/>
      </c>
      <c r="Q139" s="1" t="str">
        <f t="shared" si="2"/>
        <v/>
      </c>
      <c r="R139" s="1" t="str">
        <f t="shared" si="3"/>
        <v/>
      </c>
      <c r="S139" s="1" t="str">
        <f t="shared" si="4"/>
        <v/>
      </c>
      <c r="T139" s="1" t="str">
        <f t="shared" si="5"/>
        <v/>
      </c>
      <c r="U139" s="1" t="str">
        <f t="shared" si="6"/>
        <v/>
      </c>
    </row>
    <row r="140" ht="15.75" customHeight="1">
      <c r="A140" s="90">
        <v>123.0</v>
      </c>
      <c r="B140" s="90" t="s">
        <v>743</v>
      </c>
      <c r="C140" s="71" t="str">
        <f>IF(B140&gt;1,VLOOKUP(B140,DB!$D$4:$E$800,2,0),"")</f>
        <v>B 733</v>
      </c>
      <c r="D140" s="117">
        <v>0.8847222222222222</v>
      </c>
      <c r="E140" s="215" t="b">
        <v>1</v>
      </c>
      <c r="F140" s="119"/>
      <c r="G140" s="120" t="b">
        <v>0</v>
      </c>
      <c r="H140" s="121" t="s">
        <v>1255</v>
      </c>
      <c r="I140" s="112" t="s">
        <v>52</v>
      </c>
      <c r="J140" s="77" t="str">
        <f>IF(L140&gt;1,VLOOKUP(L140,DB!$A$4:$B$500,2,0),"")</f>
        <v/>
      </c>
      <c r="K140" s="122"/>
      <c r="L140" s="123"/>
      <c r="M140" s="71" t="str">
        <f>IF(B140&gt;1,VLOOKUP(B140,DB!$D$4:$F$800,3,0),"")</f>
        <v>JAYAWIJAYA</v>
      </c>
      <c r="N140" s="124"/>
      <c r="O140" s="123" t="str">
        <f t="shared" si="7"/>
        <v>RON</v>
      </c>
      <c r="Q140" s="1" t="str">
        <f t="shared" si="2"/>
        <v>B8</v>
      </c>
      <c r="R140" s="1" t="str">
        <f t="shared" si="3"/>
        <v>RON</v>
      </c>
      <c r="S140" s="1" t="str">
        <f t="shared" si="4"/>
        <v>B 733</v>
      </c>
      <c r="T140" s="1" t="str">
        <f t="shared" si="5"/>
        <v>PK-JRB</v>
      </c>
      <c r="U140" s="1" t="str">
        <f t="shared" si="6"/>
        <v>JAYAWIJAYA</v>
      </c>
    </row>
    <row r="141" ht="15.75" customHeight="1">
      <c r="A141" s="81">
        <v>124.0</v>
      </c>
      <c r="B141" s="81" t="s">
        <v>182</v>
      </c>
      <c r="C141" s="81" t="str">
        <f>IF(B141&gt;1,VLOOKUP(B141,DB!$D$4:$E$800,2,0),"")</f>
        <v>A 320</v>
      </c>
      <c r="D141" s="82">
        <v>0.8819444444444444</v>
      </c>
      <c r="E141" s="159" t="b">
        <v>1</v>
      </c>
      <c r="F141" s="83"/>
      <c r="G141" s="92" t="b">
        <v>0</v>
      </c>
      <c r="H141" s="85" t="s">
        <v>1228</v>
      </c>
      <c r="I141" s="103" t="s">
        <v>1255</v>
      </c>
      <c r="J141" s="87" t="str">
        <f>IF(L141&gt;1,VLOOKUP(L141,DB!$A$4:$B$500,2,0),"")</f>
        <v/>
      </c>
      <c r="K141" s="88"/>
      <c r="L141" s="84"/>
      <c r="M141" s="81" t="str">
        <f>IF(B141&gt;1,VLOOKUP(B141,DB!$D$4:$F$800,3,0),"")</f>
        <v>BATIK AIR</v>
      </c>
      <c r="N141" s="96"/>
      <c r="O141" s="84" t="str">
        <f t="shared" si="7"/>
        <v>RON</v>
      </c>
      <c r="Q141" s="1" t="str">
        <f t="shared" si="2"/>
        <v>SA07</v>
      </c>
      <c r="R141" s="1" t="str">
        <f t="shared" si="3"/>
        <v>RON</v>
      </c>
      <c r="S141" s="1" t="str">
        <f t="shared" si="4"/>
        <v>A 320</v>
      </c>
      <c r="T141" s="1" t="str">
        <f t="shared" si="5"/>
        <v>PK-LAJ</v>
      </c>
      <c r="U141" s="1" t="str">
        <f t="shared" si="6"/>
        <v>BATIK AIR</v>
      </c>
    </row>
    <row r="142" ht="15.75" customHeight="1">
      <c r="A142" s="90">
        <v>125.0</v>
      </c>
      <c r="B142" s="71" t="s">
        <v>964</v>
      </c>
      <c r="C142" s="71" t="str">
        <f>IF(B142&gt;1,VLOOKUP(B142,DB!$D$4:$E$800,2,0),"")</f>
        <v>G IV</v>
      </c>
      <c r="D142" s="117">
        <v>0.90625</v>
      </c>
      <c r="E142" s="215" t="b">
        <v>1</v>
      </c>
      <c r="F142" s="119"/>
      <c r="G142" s="120" t="b">
        <v>0</v>
      </c>
      <c r="H142" s="121" t="s">
        <v>1275</v>
      </c>
      <c r="I142" s="112" t="s">
        <v>1232</v>
      </c>
      <c r="J142" s="77" t="str">
        <f>IF(L142&gt;1,VLOOKUP(L142,DB!$A$4:$B$500,2,0),"")</f>
        <v/>
      </c>
      <c r="K142" s="122"/>
      <c r="L142" s="123"/>
      <c r="M142" s="71" t="s">
        <v>1211</v>
      </c>
      <c r="N142" s="124"/>
      <c r="O142" s="123" t="str">
        <f t="shared" si="7"/>
        <v>RON</v>
      </c>
      <c r="Q142" s="1" t="str">
        <f t="shared" si="2"/>
        <v>SA18</v>
      </c>
      <c r="R142" s="1" t="str">
        <f t="shared" si="3"/>
        <v>RON</v>
      </c>
      <c r="S142" s="1" t="str">
        <f t="shared" si="4"/>
        <v>G IV</v>
      </c>
      <c r="T142" s="1" t="str">
        <f t="shared" si="5"/>
        <v>T7-HNA</v>
      </c>
      <c r="U142" s="1" t="str">
        <f t="shared" si="6"/>
        <v>AFM</v>
      </c>
    </row>
    <row r="143" ht="15.75" customHeight="1">
      <c r="A143" s="81">
        <v>126.0</v>
      </c>
      <c r="B143" s="81" t="s">
        <v>305</v>
      </c>
      <c r="C143" s="81" t="str">
        <f>IF(B143&gt;1,VLOOKUP(B143,DB!$D$4:$E$800,2,0),"")</f>
        <v>A 320</v>
      </c>
      <c r="D143" s="82">
        <v>0.90625</v>
      </c>
      <c r="E143" s="159" t="b">
        <v>1</v>
      </c>
      <c r="F143" s="83"/>
      <c r="G143" s="92" t="b">
        <v>0</v>
      </c>
      <c r="H143" s="85" t="s">
        <v>1250</v>
      </c>
      <c r="I143" s="103" t="s">
        <v>1227</v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>BATIK AIR</v>
      </c>
      <c r="N143" s="96"/>
      <c r="O143" s="84" t="str">
        <f t="shared" si="7"/>
        <v>RON</v>
      </c>
      <c r="Q143" s="1" t="str">
        <f t="shared" si="2"/>
        <v>B6</v>
      </c>
      <c r="R143" s="1" t="str">
        <f t="shared" si="3"/>
        <v>RON</v>
      </c>
      <c r="S143" s="1" t="str">
        <f t="shared" si="4"/>
        <v>A 320</v>
      </c>
      <c r="T143" s="1" t="str">
        <f t="shared" si="5"/>
        <v>PK-LUQ</v>
      </c>
      <c r="U143" s="1" t="str">
        <f t="shared" si="6"/>
        <v>BATIK AIR</v>
      </c>
    </row>
    <row r="144" ht="15.75" customHeight="1">
      <c r="A144" s="90">
        <v>127.0</v>
      </c>
      <c r="B144" s="71" t="s">
        <v>34</v>
      </c>
      <c r="C144" s="71" t="str">
        <f>IF(B144&gt;1,VLOOKUP(B144,DB!$D$4:$E$800,2,0),"")</f>
        <v>B 733</v>
      </c>
      <c r="D144" s="117">
        <v>0.93125</v>
      </c>
      <c r="E144" s="215" t="b">
        <v>1</v>
      </c>
      <c r="F144" s="119"/>
      <c r="G144" s="120" t="b">
        <v>0</v>
      </c>
      <c r="H144" s="121" t="s">
        <v>1351</v>
      </c>
      <c r="I144" s="112" t="s">
        <v>1252</v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>AIRNESIA</v>
      </c>
      <c r="N144" s="124"/>
      <c r="O144" s="123" t="str">
        <f t="shared" si="7"/>
        <v>RON</v>
      </c>
      <c r="Q144" s="1" t="str">
        <f t="shared" si="2"/>
        <v>SA20</v>
      </c>
      <c r="R144" s="1" t="str">
        <f t="shared" si="3"/>
        <v>RON</v>
      </c>
      <c r="S144" s="1" t="str">
        <f t="shared" si="4"/>
        <v>B 733</v>
      </c>
      <c r="T144" s="1" t="str">
        <f t="shared" si="5"/>
        <v>PK-NMI</v>
      </c>
      <c r="U144" s="1" t="str">
        <f t="shared" si="6"/>
        <v>AIRNESIA</v>
      </c>
    </row>
    <row r="145" ht="15.75" customHeight="1">
      <c r="A145" s="81">
        <v>128.0</v>
      </c>
      <c r="B145" s="142" t="s">
        <v>309</v>
      </c>
      <c r="C145" s="81" t="str">
        <f>IF(B145&gt;1,VLOOKUP(B145,DB!$D$4:$E$800,2,0),"")</f>
        <v>A 320</v>
      </c>
      <c r="D145" s="82">
        <v>0.9236111111111112</v>
      </c>
      <c r="E145" s="159" t="b">
        <v>1</v>
      </c>
      <c r="F145" s="83"/>
      <c r="G145" s="92" t="b">
        <v>0</v>
      </c>
      <c r="H145" s="85" t="s">
        <v>1350</v>
      </c>
      <c r="I145" s="103" t="s">
        <v>1229</v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>BATIK AIR</v>
      </c>
      <c r="N145" s="96"/>
      <c r="O145" s="84" t="str">
        <f t="shared" si="7"/>
        <v>RON</v>
      </c>
      <c r="Q145" s="1" t="str">
        <f t="shared" si="2"/>
        <v>SA19</v>
      </c>
      <c r="R145" s="1" t="str">
        <f t="shared" si="3"/>
        <v>RON</v>
      </c>
      <c r="S145" s="1" t="str">
        <f t="shared" si="4"/>
        <v>A 320</v>
      </c>
      <c r="T145" s="1" t="str">
        <f t="shared" si="5"/>
        <v>PK-LUS</v>
      </c>
      <c r="U145" s="1" t="str">
        <f t="shared" si="6"/>
        <v>BATIK AIR</v>
      </c>
    </row>
    <row r="146" ht="15.75" customHeight="1">
      <c r="A146" s="90">
        <v>129.0</v>
      </c>
      <c r="B146" s="90" t="s">
        <v>741</v>
      </c>
      <c r="C146" s="71" t="str">
        <f>IF(B146&gt;1,VLOOKUP(B146,DB!$D$4:$E$800,2,0),"")</f>
        <v>ATR 42</v>
      </c>
      <c r="D146" s="117">
        <v>0.8569444444444444</v>
      </c>
      <c r="E146" s="215" t="b">
        <v>1</v>
      </c>
      <c r="F146" s="119"/>
      <c r="G146" s="120" t="b">
        <v>0</v>
      </c>
      <c r="H146" s="121" t="s">
        <v>1217</v>
      </c>
      <c r="I146" s="112" t="s">
        <v>1247</v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>IAT</v>
      </c>
      <c r="N146" s="124"/>
      <c r="O146" s="123" t="str">
        <f t="shared" si="7"/>
        <v>RON</v>
      </c>
      <c r="Q146" s="1" t="str">
        <f t="shared" si="2"/>
        <v>SA01</v>
      </c>
      <c r="R146" s="1" t="str">
        <f t="shared" si="3"/>
        <v>RON</v>
      </c>
      <c r="S146" s="1" t="str">
        <f t="shared" si="4"/>
        <v>ATR 42</v>
      </c>
      <c r="T146" s="1" t="str">
        <f t="shared" si="5"/>
        <v>PK-THT</v>
      </c>
      <c r="U146" s="1" t="str">
        <f t="shared" si="6"/>
        <v>IAT</v>
      </c>
    </row>
    <row r="147" ht="15.75" customHeight="1">
      <c r="A147" s="81">
        <v>130.0</v>
      </c>
      <c r="B147" s="81"/>
      <c r="C147" s="81" t="str">
        <f>IF(B147&gt;1,VLOOKUP(B147,DB!$D$4:$E$800,2,0),"")</f>
        <v/>
      </c>
      <c r="D147" s="82"/>
      <c r="E147" s="105" t="b">
        <v>0</v>
      </c>
      <c r="F147" s="83"/>
      <c r="G147" s="92" t="b">
        <v>0</v>
      </c>
      <c r="H147" s="85"/>
      <c r="I147" s="86" t="str">
        <f>IF(K147&gt;1,VLOOKUP(K147,DB!$A$4:$B$500,2,0),"")</f>
        <v/>
      </c>
      <c r="J147" s="87" t="str">
        <f>IF(L147&gt;1,VLOOKUP(L147,DB!$A$4:$B$500,2,0),"")</f>
        <v/>
      </c>
      <c r="K147" s="88"/>
      <c r="L147" s="84"/>
      <c r="M147" s="81" t="str">
        <f>IF(B147&gt;1,VLOOKUP(B147,DB!$D$4:$F$800,3,0),"")</f>
        <v/>
      </c>
      <c r="N147" s="96"/>
      <c r="O147" s="84" t="str">
        <f t="shared" si="7"/>
        <v>RON</v>
      </c>
      <c r="Q147" s="1" t="str">
        <f t="shared" si="2"/>
        <v/>
      </c>
      <c r="R147" s="1" t="str">
        <f t="shared" si="3"/>
        <v>RON</v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90">
        <v>131.0</v>
      </c>
      <c r="B148" s="90"/>
      <c r="C148" s="71" t="str">
        <f>IF(B148&gt;1,VLOOKUP(B148,DB!$D$4:$E$800,2,0),"")</f>
        <v/>
      </c>
      <c r="D148" s="117"/>
      <c r="E148" s="118" t="b">
        <v>0</v>
      </c>
      <c r="F148" s="119"/>
      <c r="G148" s="120" t="b">
        <v>0</v>
      </c>
      <c r="H148" s="121"/>
      <c r="I148" s="76" t="str">
        <f>IF(K148&gt;1,VLOOKUP(K148,DB!$A$4:$B$500,2,0),"")</f>
        <v/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/>
      </c>
      <c r="N148" s="124"/>
      <c r="O148" s="123" t="str">
        <f t="shared" si="7"/>
        <v>RON</v>
      </c>
      <c r="Q148" s="1" t="str">
        <f t="shared" si="2"/>
        <v/>
      </c>
      <c r="R148" s="1" t="str">
        <f t="shared" si="3"/>
        <v>RON</v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2"/>
      <c r="E149" s="105" t="b">
        <v>0</v>
      </c>
      <c r="F149" s="83"/>
      <c r="G149" s="92" t="b">
        <v>0</v>
      </c>
      <c r="H149" s="85"/>
      <c r="I149" s="86" t="str">
        <f>IF(K149&gt;1,VLOOKUP(K149,DB!$A$4:$B$500,2,0),"")</f>
        <v/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/>
      </c>
      <c r="N149" s="96"/>
      <c r="O149" s="84" t="str">
        <f t="shared" si="7"/>
        <v>RON</v>
      </c>
      <c r="Q149" s="1" t="str">
        <f t="shared" si="2"/>
        <v/>
      </c>
      <c r="R149" s="1" t="str">
        <f t="shared" si="3"/>
        <v>RON</v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117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7"/>
        <v>RON</v>
      </c>
      <c r="Q150" s="1" t="str">
        <f t="shared" si="2"/>
        <v/>
      </c>
      <c r="R150" s="1" t="str">
        <f t="shared" si="3"/>
        <v>RON</v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7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7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7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7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7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7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7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7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7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7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7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7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7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7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7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7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7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45858.0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1267</v>
      </c>
      <c r="D10" s="27"/>
      <c r="E10" s="26" t="s">
        <v>1180</v>
      </c>
      <c r="F10" s="28"/>
      <c r="G10" s="28"/>
      <c r="H10" s="27"/>
    </row>
    <row r="11" ht="15.75" customHeight="1">
      <c r="A11" s="25"/>
      <c r="B11" s="21"/>
      <c r="C11" s="29" t="s">
        <v>1268</v>
      </c>
      <c r="D11" s="30"/>
      <c r="E11" s="26" t="s">
        <v>1182</v>
      </c>
      <c r="F11" s="28"/>
      <c r="G11" s="28"/>
      <c r="H11" s="27"/>
    </row>
    <row r="12" ht="15.75" customHeight="1">
      <c r="A12" s="25"/>
      <c r="B12" s="21"/>
      <c r="C12" s="29" t="s">
        <v>1269</v>
      </c>
      <c r="D12" s="30"/>
      <c r="E12" s="29" t="s">
        <v>1184</v>
      </c>
      <c r="F12" s="31"/>
      <c r="G12" s="31"/>
      <c r="H12" s="30"/>
    </row>
    <row r="13" ht="15.75" customHeight="1">
      <c r="A13" s="32"/>
      <c r="B13" s="33"/>
      <c r="C13" s="34"/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">
        <v>773</v>
      </c>
      <c r="N18" s="79" t="s">
        <v>1201</v>
      </c>
      <c r="O18" s="74" t="str">
        <f t="shared" ref="O18:O16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">
        <v>538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">
        <v>874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">
        <v>874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">
        <v>874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">
        <v>737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">
        <v>835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">
        <v>835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">
        <v>835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963</v>
      </c>
      <c r="C27" s="81" t="str">
        <f>IF(B27&gt;1,VLOOKUP(B27,DB!$D$4:$E$800,2,0),"")</f>
        <v>HK 800</v>
      </c>
      <c r="D27" s="82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1214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T7-FCN</v>
      </c>
      <c r="U27" s="1" t="str">
        <f t="shared" si="6"/>
        <v>KARISMA</v>
      </c>
    </row>
    <row r="28" ht="15.75" customHeight="1">
      <c r="A28" s="71">
        <v>11.0</v>
      </c>
      <c r="B28" s="71" t="s">
        <v>753</v>
      </c>
      <c r="C28" s="71" t="str">
        <f>IF(B28&gt;1,VLOOKUP(B28,DB!$D$4:$E$800,2,0),"")</f>
        <v>CT 680</v>
      </c>
      <c r="D28" s="72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">
        <v>755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CT 680</v>
      </c>
      <c r="T28" s="1" t="str">
        <f t="shared" si="5"/>
        <v>N-977JH</v>
      </c>
      <c r="U28" s="1" t="str">
        <f t="shared" si="6"/>
        <v>JIP</v>
      </c>
    </row>
    <row r="29" ht="15.75" customHeight="1">
      <c r="A29" s="81">
        <v>12.0</v>
      </c>
      <c r="B29" s="81" t="s">
        <v>1123</v>
      </c>
      <c r="C29" s="81" t="str">
        <f>IF(B29&gt;1,VLOOKUP(B29,DB!$D$4:$E$800,2,0),"")</f>
        <v>KING AIR</v>
      </c>
      <c r="D29" s="88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">
        <v>1310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KING AIR</v>
      </c>
      <c r="T29" s="1" t="str">
        <f t="shared" si="5"/>
        <v>T7-HNC</v>
      </c>
      <c r="U29" s="1" t="str">
        <f t="shared" si="6"/>
        <v>BGS</v>
      </c>
    </row>
    <row r="30" ht="15.75" customHeight="1">
      <c r="A30" s="71">
        <v>13.0</v>
      </c>
      <c r="B30" s="71" t="s">
        <v>1134</v>
      </c>
      <c r="C30" s="71" t="str">
        <f>IF(B30&gt;1,VLOOKUP(B30,DB!$D$4:$E$800,2,0),"")</f>
        <v>LJ 55</v>
      </c>
      <c r="D30" s="78" t="s">
        <v>7</v>
      </c>
      <c r="E30" s="73" t="b">
        <v>0</v>
      </c>
      <c r="F30" s="73"/>
      <c r="G30" s="74" t="b">
        <v>0</v>
      </c>
      <c r="H30" s="75" t="s">
        <v>1215</v>
      </c>
      <c r="I30" s="76" t="str">
        <f>IF(K30&gt;1,VLOOKUP(K30,DB!$A$4:$B$500,2,0),"")</f>
        <v/>
      </c>
      <c r="J30" s="77" t="str">
        <f>IF(L30&gt;1,VLOOKUP(L30,DB!$A$4:$B$500,2,0),"")</f>
        <v/>
      </c>
      <c r="K30" s="78"/>
      <c r="L30" s="74"/>
      <c r="M30" s="71" t="s">
        <v>1348</v>
      </c>
      <c r="N30" s="79"/>
      <c r="O30" s="74" t="str">
        <f t="shared" si="1"/>
        <v>RON</v>
      </c>
      <c r="Q30" s="1" t="str">
        <f t="shared" si="2"/>
        <v>NSA13</v>
      </c>
      <c r="R30" s="1" t="str">
        <f t="shared" si="3"/>
        <v>RON</v>
      </c>
      <c r="S30" s="1" t="str">
        <f t="shared" si="4"/>
        <v>LJ 55</v>
      </c>
      <c r="T30" s="1" t="str">
        <f t="shared" si="5"/>
        <v>N-117LR</v>
      </c>
      <c r="U30" s="1" t="str">
        <f t="shared" si="6"/>
        <v>AMM</v>
      </c>
    </row>
    <row r="31" ht="15.75" customHeight="1">
      <c r="A31" s="81">
        <v>14.0</v>
      </c>
      <c r="B31" s="81" t="s">
        <v>826</v>
      </c>
      <c r="C31" s="81" t="str">
        <f>IF(B31&gt;1,VLOOKUP(B31,DB!$D$4:$E$800,2,0),"")</f>
        <v>AVANTI</v>
      </c>
      <c r="D31" s="82" t="s">
        <v>7</v>
      </c>
      <c r="E31" s="83" t="b">
        <v>0</v>
      </c>
      <c r="F31" s="83"/>
      <c r="G31" s="84" t="b">
        <v>0</v>
      </c>
      <c r="H31" s="85" t="s">
        <v>1319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">
        <v>740</v>
      </c>
      <c r="N31" s="89"/>
      <c r="O31" s="84" t="str">
        <f t="shared" si="1"/>
        <v>RON</v>
      </c>
      <c r="Q31" s="1" t="str">
        <f t="shared" si="2"/>
        <v>NSA14</v>
      </c>
      <c r="R31" s="1" t="str">
        <f t="shared" si="3"/>
        <v>RON</v>
      </c>
      <c r="S31" s="1" t="str">
        <f t="shared" si="4"/>
        <v>AVANTI</v>
      </c>
      <c r="T31" s="1" t="str">
        <f t="shared" si="5"/>
        <v>PK-BVX</v>
      </c>
      <c r="U31" s="1" t="str">
        <f t="shared" si="6"/>
        <v>IAT</v>
      </c>
    </row>
    <row r="32" ht="15.75" customHeight="1">
      <c r="A32" s="71">
        <v>15.0</v>
      </c>
      <c r="B32" s="71" t="s">
        <v>741</v>
      </c>
      <c r="C32" s="71" t="str">
        <f>IF(B32&gt;1,VLOOKUP(B32,DB!$D$4:$E$800,2,0),"")</f>
        <v>ATR 42</v>
      </c>
      <c r="D32" s="72" t="s">
        <v>7</v>
      </c>
      <c r="E32" s="73" t="b">
        <v>0</v>
      </c>
      <c r="F32" s="73"/>
      <c r="G32" s="74" t="b">
        <v>0</v>
      </c>
      <c r="H32" s="75" t="s">
        <v>1217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">
        <v>740</v>
      </c>
      <c r="N32" s="79"/>
      <c r="O32" s="74" t="str">
        <f t="shared" si="1"/>
        <v>RON</v>
      </c>
      <c r="Q32" s="1" t="str">
        <f t="shared" si="2"/>
        <v>SA01</v>
      </c>
      <c r="R32" s="1" t="str">
        <f t="shared" si="3"/>
        <v>RON</v>
      </c>
      <c r="S32" s="1" t="str">
        <f t="shared" si="4"/>
        <v>ATR 42</v>
      </c>
      <c r="T32" s="1" t="str">
        <f t="shared" si="5"/>
        <v>PK-THT</v>
      </c>
      <c r="U32" s="1" t="str">
        <f t="shared" si="6"/>
        <v>IAT</v>
      </c>
    </row>
    <row r="33" ht="15.75" customHeight="1">
      <c r="A33" s="81">
        <v>16.0</v>
      </c>
      <c r="B33" s="81" t="s">
        <v>832</v>
      </c>
      <c r="C33" s="81" t="str">
        <f>IF(B33&gt;1,VLOOKUP(B33,DB!$D$4:$E$800,2,0),"")</f>
        <v>ATR 72</v>
      </c>
      <c r="D33" s="88" t="s">
        <v>7</v>
      </c>
      <c r="E33" s="83" t="b">
        <v>0</v>
      </c>
      <c r="F33" s="83"/>
      <c r="G33" s="84" t="b">
        <v>0</v>
      </c>
      <c r="H33" s="85" t="s">
        <v>1219</v>
      </c>
      <c r="I33" s="86" t="str">
        <f>IF(K33&gt;1,VLOOKUP(K33,DB!$A$4:$B$500,2,0),"")</f>
        <v/>
      </c>
      <c r="J33" s="87" t="str">
        <f>IF(L33&gt;1,VLOOKUP(L33,DB!$A$4:$B$500,2,0),"")</f>
        <v/>
      </c>
      <c r="K33" s="88"/>
      <c r="L33" s="84"/>
      <c r="M33" s="81" t="s">
        <v>833</v>
      </c>
      <c r="N33" s="89"/>
      <c r="O33" s="84" t="str">
        <f t="shared" si="1"/>
        <v>RON</v>
      </c>
      <c r="Q33" s="1" t="str">
        <f t="shared" si="2"/>
        <v>SA02</v>
      </c>
      <c r="R33" s="1" t="str">
        <f t="shared" si="3"/>
        <v>RON</v>
      </c>
      <c r="S33" s="1" t="str">
        <f t="shared" si="4"/>
        <v>ATR 72</v>
      </c>
      <c r="T33" s="1" t="str">
        <f t="shared" si="5"/>
        <v>PK-OTR</v>
      </c>
      <c r="U33" s="1" t="str">
        <f t="shared" si="6"/>
        <v>TAS</v>
      </c>
    </row>
    <row r="34" ht="15.75" customHeight="1">
      <c r="A34" s="71">
        <v>17.0</v>
      </c>
      <c r="B34" s="71" t="s">
        <v>806</v>
      </c>
      <c r="C34" s="71" t="str">
        <f>IF(B34&gt;1,VLOOKUP(B34,DB!$D$4:$E$800,2,0),"")</f>
        <v>EC 135</v>
      </c>
      <c r="D34" s="78" t="s">
        <v>7</v>
      </c>
      <c r="E34" s="73" t="b">
        <v>0</v>
      </c>
      <c r="F34" s="73"/>
      <c r="G34" s="74" t="b">
        <v>0</v>
      </c>
      <c r="H34" s="75" t="s">
        <v>1220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">
        <v>787</v>
      </c>
      <c r="N34" s="79"/>
      <c r="O34" s="74" t="str">
        <f t="shared" si="1"/>
        <v>RON</v>
      </c>
      <c r="Q34" s="1" t="str">
        <f t="shared" si="2"/>
        <v>SA03</v>
      </c>
      <c r="R34" s="1" t="str">
        <f t="shared" si="3"/>
        <v>RON</v>
      </c>
      <c r="S34" s="1" t="str">
        <f t="shared" si="4"/>
        <v>EC 135</v>
      </c>
      <c r="T34" s="1" t="str">
        <f t="shared" si="5"/>
        <v>PK-RJH</v>
      </c>
      <c r="U34" s="1" t="str">
        <f t="shared" si="6"/>
        <v>PREMI</v>
      </c>
    </row>
    <row r="35" ht="15.75" customHeight="1">
      <c r="A35" s="81">
        <v>18.0</v>
      </c>
      <c r="B35" s="81" t="s">
        <v>763</v>
      </c>
      <c r="C35" s="81" t="str">
        <f>IF(B35&gt;1,VLOOKUP(B35,DB!$D$4:$E$800,2,0),"")</f>
        <v>ATR 72</v>
      </c>
      <c r="D35" s="82" t="s">
        <v>7</v>
      </c>
      <c r="E35" s="83" t="b">
        <v>0</v>
      </c>
      <c r="F35" s="83">
        <v>0.8486111111111111</v>
      </c>
      <c r="G35" s="84" t="b">
        <v>0</v>
      </c>
      <c r="H35" s="85" t="s">
        <v>1223</v>
      </c>
      <c r="I35" s="86" t="str">
        <f>IF(K35&gt;1,VLOOKUP(K35,DB!$A$4:$B$500,2,0),"")</f>
        <v>EX RON</v>
      </c>
      <c r="J35" s="84" t="s">
        <v>1229</v>
      </c>
      <c r="K35" s="88" t="s">
        <v>7</v>
      </c>
      <c r="L35" s="84"/>
      <c r="M35" s="81" t="s">
        <v>764</v>
      </c>
      <c r="N35" s="89"/>
      <c r="O35" s="84" t="str">
        <f t="shared" si="1"/>
        <v/>
      </c>
      <c r="Q35" s="1" t="str">
        <f t="shared" si="2"/>
        <v/>
      </c>
      <c r="R35" s="1" t="str">
        <f t="shared" si="3"/>
        <v/>
      </c>
      <c r="S35" s="1" t="str">
        <f t="shared" si="4"/>
        <v/>
      </c>
      <c r="T35" s="1" t="str">
        <f t="shared" si="5"/>
        <v/>
      </c>
      <c r="U35" s="1" t="str">
        <f t="shared" si="6"/>
        <v/>
      </c>
    </row>
    <row r="36" ht="15.75" customHeight="1">
      <c r="A36" s="71">
        <v>19.0</v>
      </c>
      <c r="B36" s="71" t="s">
        <v>915</v>
      </c>
      <c r="C36" s="71" t="str">
        <f>IF(B36&gt;1,VLOOKUP(B36,DB!$D$4:$E$800,2,0),"")</f>
        <v>GLEX</v>
      </c>
      <c r="D36" s="72" t="s">
        <v>7</v>
      </c>
      <c r="E36" s="73" t="b">
        <v>0</v>
      </c>
      <c r="F36" s="73"/>
      <c r="G36" s="74" t="b">
        <v>0</v>
      </c>
      <c r="H36" s="75" t="s">
        <v>1224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">
        <v>810</v>
      </c>
      <c r="N36" s="79"/>
      <c r="O36" s="74" t="str">
        <f t="shared" si="1"/>
        <v>RON</v>
      </c>
      <c r="Q36" s="1" t="str">
        <f t="shared" si="2"/>
        <v>SA05</v>
      </c>
      <c r="R36" s="1" t="str">
        <f t="shared" si="3"/>
        <v>RON</v>
      </c>
      <c r="S36" s="1" t="str">
        <f t="shared" si="4"/>
        <v>GLEX</v>
      </c>
      <c r="T36" s="1" t="str">
        <f t="shared" si="5"/>
        <v>N-11UB</v>
      </c>
      <c r="U36" s="1" t="str">
        <f t="shared" si="6"/>
        <v>PTN</v>
      </c>
    </row>
    <row r="37" ht="15.75" customHeight="1">
      <c r="A37" s="81">
        <v>20.0</v>
      </c>
      <c r="B37" s="81" t="s">
        <v>947</v>
      </c>
      <c r="C37" s="81" t="str">
        <f>IF(B37&gt;1,VLOOKUP(B37,DB!$D$4:$E$800,2,0),"")</f>
        <v>EMB 135</v>
      </c>
      <c r="D37" s="88" t="s">
        <v>7</v>
      </c>
      <c r="E37" s="83" t="b">
        <v>0</v>
      </c>
      <c r="F37" s="83">
        <v>0.5583333333333333</v>
      </c>
      <c r="G37" s="84" t="b">
        <v>1</v>
      </c>
      <c r="H37" s="85" t="s">
        <v>1226</v>
      </c>
      <c r="I37" s="86" t="str">
        <f>IF(K37&gt;1,VLOOKUP(K37,DB!$A$4:$B$500,2,0),"")</f>
        <v>EX RON</v>
      </c>
      <c r="J37" s="84" t="s">
        <v>1249</v>
      </c>
      <c r="K37" s="88" t="s">
        <v>7</v>
      </c>
      <c r="L37" s="84"/>
      <c r="M37" s="81" t="s">
        <v>1214</v>
      </c>
      <c r="N37" s="89"/>
      <c r="O37" s="84" t="str">
        <f t="shared" si="1"/>
        <v/>
      </c>
      <c r="Q37" s="1" t="str">
        <f t="shared" si="2"/>
        <v/>
      </c>
      <c r="R37" s="1" t="str">
        <f t="shared" si="3"/>
        <v/>
      </c>
      <c r="S37" s="1" t="str">
        <f t="shared" si="4"/>
        <v/>
      </c>
      <c r="T37" s="1" t="str">
        <f t="shared" si="5"/>
        <v/>
      </c>
      <c r="U37" s="1" t="str">
        <f t="shared" si="6"/>
        <v/>
      </c>
    </row>
    <row r="38" ht="15.75" customHeight="1">
      <c r="A38" s="71">
        <v>21.0</v>
      </c>
      <c r="B38" s="71" t="s">
        <v>182</v>
      </c>
      <c r="C38" s="71" t="str">
        <f>IF(B38&gt;1,VLOOKUP(B38,DB!$D$4:$E$800,2,0),"")</f>
        <v>A 320</v>
      </c>
      <c r="D38" s="78" t="s">
        <v>7</v>
      </c>
      <c r="E38" s="73" t="b">
        <v>0</v>
      </c>
      <c r="F38" s="73">
        <v>0.22083333333333333</v>
      </c>
      <c r="G38" s="74" t="b">
        <v>1</v>
      </c>
      <c r="H38" s="75" t="s">
        <v>1228</v>
      </c>
      <c r="I38" s="112" t="s">
        <v>8</v>
      </c>
      <c r="J38" s="74" t="s">
        <v>1229</v>
      </c>
      <c r="K38" s="78" t="s">
        <v>7</v>
      </c>
      <c r="L38" s="74"/>
      <c r="M38" s="71" t="s">
        <v>46</v>
      </c>
      <c r="N38" s="79"/>
      <c r="O38" s="74" t="str">
        <f t="shared" si="1"/>
        <v/>
      </c>
      <c r="Q38" s="1" t="str">
        <f t="shared" si="2"/>
        <v/>
      </c>
      <c r="R38" s="1" t="str">
        <f t="shared" si="3"/>
        <v/>
      </c>
      <c r="S38" s="1" t="str">
        <f t="shared" si="4"/>
        <v/>
      </c>
      <c r="T38" s="1" t="str">
        <f t="shared" si="5"/>
        <v/>
      </c>
      <c r="U38" s="1" t="str">
        <f t="shared" si="6"/>
        <v/>
      </c>
    </row>
    <row r="39" ht="15.75" customHeight="1">
      <c r="A39" s="81">
        <v>22.0</v>
      </c>
      <c r="B39" s="81" t="s">
        <v>345</v>
      </c>
      <c r="C39" s="81" t="str">
        <f>IF(B39&gt;1,VLOOKUP(B39,DB!$D$4:$E$800,2,0),"")</f>
        <v>ATR 72</v>
      </c>
      <c r="D39" s="82" t="s">
        <v>7</v>
      </c>
      <c r="E39" s="91" t="b">
        <v>0</v>
      </c>
      <c r="F39" s="83"/>
      <c r="G39" s="92" t="b">
        <v>0</v>
      </c>
      <c r="H39" s="85" t="s">
        <v>1230</v>
      </c>
      <c r="I39" s="86" t="str">
        <f>IF(K39&gt;1,VLOOKUP(K39,DB!$A$4:$B$500,2,0),"")</f>
        <v/>
      </c>
      <c r="J39" s="87" t="str">
        <f>IF(L39&gt;1,VLOOKUP(L39,DB!$A$4:$B$500,2,0),"")</f>
        <v/>
      </c>
      <c r="K39" s="88"/>
      <c r="L39" s="84"/>
      <c r="M39" s="81" t="s">
        <v>343</v>
      </c>
      <c r="N39" s="89"/>
      <c r="O39" s="84" t="str">
        <f t="shared" si="1"/>
        <v>RON</v>
      </c>
      <c r="Q39" s="1" t="str">
        <f t="shared" si="2"/>
        <v>SA08</v>
      </c>
      <c r="R39" s="1" t="str">
        <f t="shared" si="3"/>
        <v>RON</v>
      </c>
      <c r="S39" s="1" t="str">
        <f t="shared" si="4"/>
        <v>ATR 72</v>
      </c>
      <c r="T39" s="1" t="str">
        <f t="shared" si="5"/>
        <v>PK-GJT</v>
      </c>
      <c r="U39" s="1" t="str">
        <f t="shared" si="6"/>
        <v>CITILINK</v>
      </c>
    </row>
    <row r="40" ht="15.75" customHeight="1">
      <c r="A40" s="71">
        <v>23.0</v>
      </c>
      <c r="B40" s="71" t="s">
        <v>1142</v>
      </c>
      <c r="C40" s="71" t="str">
        <f>IF(B40&gt;1,VLOOKUP(B40,DB!$D$4:$E$800,2,0),"")</f>
        <v>EMB 135</v>
      </c>
      <c r="D40" s="72" t="s">
        <v>7</v>
      </c>
      <c r="E40" s="93" t="b">
        <v>0</v>
      </c>
      <c r="F40" s="73">
        <v>0.24722222222222223</v>
      </c>
      <c r="G40" s="94" t="b">
        <v>1</v>
      </c>
      <c r="H40" s="75" t="s">
        <v>1231</v>
      </c>
      <c r="I40" s="112" t="s">
        <v>8</v>
      </c>
      <c r="J40" s="74" t="s">
        <v>1249</v>
      </c>
      <c r="K40" s="78" t="s">
        <v>7</v>
      </c>
      <c r="L40" s="74"/>
      <c r="M40" s="71" t="s">
        <v>1314</v>
      </c>
      <c r="N40" s="13"/>
      <c r="O40" s="74" t="str">
        <f t="shared" si="1"/>
        <v/>
      </c>
      <c r="Q40" s="1" t="str">
        <f t="shared" si="2"/>
        <v/>
      </c>
      <c r="R40" s="1" t="str">
        <f t="shared" si="3"/>
        <v/>
      </c>
      <c r="S40" s="1" t="str">
        <f t="shared" si="4"/>
        <v/>
      </c>
      <c r="T40" s="1" t="str">
        <f t="shared" si="5"/>
        <v/>
      </c>
      <c r="U40" s="1" t="str">
        <f t="shared" si="6"/>
        <v/>
      </c>
    </row>
    <row r="41" ht="15.75" customHeight="1">
      <c r="A41" s="81">
        <v>24.0</v>
      </c>
      <c r="B41" s="81" t="s">
        <v>750</v>
      </c>
      <c r="C41" s="81" t="str">
        <f>IF(B41&gt;1,VLOOKUP(B41,DB!$D$4:$E$800,2,0),"")</f>
        <v>EMB 135</v>
      </c>
      <c r="D41" s="88" t="s">
        <v>7</v>
      </c>
      <c r="E41" s="95" t="b">
        <v>0</v>
      </c>
      <c r="F41" s="83"/>
      <c r="G41" s="92" t="b">
        <v>0</v>
      </c>
      <c r="H41" s="85" t="s">
        <v>1233</v>
      </c>
      <c r="I41" s="86" t="str">
        <f>IF(K41&gt;1,VLOOKUP(K41,DB!$A$4:$B$500,2,0),"")</f>
        <v/>
      </c>
      <c r="J41" s="87" t="str">
        <f>IF(L41&gt;1,VLOOKUP(L41,DB!$A$4:$B$500,2,0),"")</f>
        <v/>
      </c>
      <c r="K41" s="88"/>
      <c r="L41" s="84"/>
      <c r="M41" s="81" t="s">
        <v>747</v>
      </c>
      <c r="N41" s="96"/>
      <c r="O41" s="84" t="str">
        <f t="shared" si="1"/>
        <v>RON</v>
      </c>
      <c r="Q41" s="1" t="str">
        <f t="shared" si="2"/>
        <v>SA10</v>
      </c>
      <c r="R41" s="1" t="str">
        <f t="shared" si="3"/>
        <v>RON</v>
      </c>
      <c r="S41" s="1" t="str">
        <f t="shared" si="4"/>
        <v>EMB 135</v>
      </c>
      <c r="T41" s="1" t="str">
        <f t="shared" si="5"/>
        <v>PK-VCS</v>
      </c>
      <c r="U41" s="1" t="str">
        <f t="shared" si="6"/>
        <v>JETSET</v>
      </c>
    </row>
    <row r="42" ht="15.75" customHeight="1">
      <c r="A42" s="97">
        <v>25.0</v>
      </c>
      <c r="B42" s="71" t="s">
        <v>808</v>
      </c>
      <c r="C42" s="71" t="str">
        <f>IF(B42&gt;1,VLOOKUP(B42,DB!$D$4:$E$800,2,0),"")</f>
        <v>BBJ 2</v>
      </c>
      <c r="D42" s="78" t="s">
        <v>7</v>
      </c>
      <c r="E42" s="98" t="b">
        <v>0</v>
      </c>
      <c r="F42" s="73">
        <v>0.5069444444444444</v>
      </c>
      <c r="G42" s="94" t="b">
        <v>1</v>
      </c>
      <c r="H42" s="75" t="s">
        <v>1234</v>
      </c>
      <c r="I42" s="76" t="str">
        <f>IF(K42&gt;1,VLOOKUP(K42,DB!$A$4:$B$500,2,0),"")</f>
        <v>EX RON</v>
      </c>
      <c r="J42" s="74" t="s">
        <v>1255</v>
      </c>
      <c r="K42" s="78" t="s">
        <v>7</v>
      </c>
      <c r="L42" s="74"/>
      <c r="M42" s="71" t="s">
        <v>810</v>
      </c>
      <c r="N42" s="13"/>
      <c r="O42" s="74" t="str">
        <f t="shared" si="1"/>
        <v/>
      </c>
      <c r="Q42" s="1" t="str">
        <f t="shared" si="2"/>
        <v/>
      </c>
      <c r="R42" s="1" t="str">
        <f t="shared" si="3"/>
        <v/>
      </c>
      <c r="S42" s="1" t="str">
        <f t="shared" si="4"/>
        <v/>
      </c>
      <c r="T42" s="1" t="str">
        <f t="shared" si="5"/>
        <v/>
      </c>
      <c r="U42" s="1" t="str">
        <f t="shared" si="6"/>
        <v/>
      </c>
    </row>
    <row r="43" ht="15.75" customHeight="1">
      <c r="A43" s="81">
        <v>26.0</v>
      </c>
      <c r="B43" s="81" t="s">
        <v>332</v>
      </c>
      <c r="C43" s="81" t="str">
        <f>IF(B43&gt;1,VLOOKUP(B43,DB!$D$4:$E$800,2,0),"")</f>
        <v>GLEX</v>
      </c>
      <c r="D43" s="82" t="s">
        <v>7</v>
      </c>
      <c r="E43" s="95" t="b">
        <v>0</v>
      </c>
      <c r="F43" s="83">
        <v>0.47847222222222224</v>
      </c>
      <c r="G43" s="92" t="b">
        <v>1</v>
      </c>
      <c r="H43" s="85" t="s">
        <v>1235</v>
      </c>
      <c r="I43" s="86" t="str">
        <f>IF(K43&gt;1,VLOOKUP(K43,DB!$A$4:$B$500,2,0),"")</f>
        <v/>
      </c>
      <c r="J43" s="84" t="s">
        <v>1216</v>
      </c>
      <c r="K43" s="88"/>
      <c r="L43" s="84"/>
      <c r="M43" s="81" t="s">
        <v>334</v>
      </c>
      <c r="N43" s="89"/>
      <c r="O43" s="84" t="str">
        <f t="shared" si="1"/>
        <v/>
      </c>
      <c r="Q43" s="1" t="str">
        <f t="shared" si="2"/>
        <v/>
      </c>
      <c r="R43" s="1" t="str">
        <f t="shared" si="3"/>
        <v/>
      </c>
      <c r="S43" s="1" t="str">
        <f t="shared" si="4"/>
        <v/>
      </c>
      <c r="T43" s="1" t="str">
        <f t="shared" si="5"/>
        <v/>
      </c>
      <c r="U43" s="1" t="str">
        <f t="shared" si="6"/>
        <v/>
      </c>
    </row>
    <row r="44" ht="15.75" customHeight="1">
      <c r="A44" s="71">
        <v>27.0</v>
      </c>
      <c r="B44" s="71" t="s">
        <v>893</v>
      </c>
      <c r="C44" s="71" t="str">
        <f>IF(B44&gt;1,VLOOKUP(B44,DB!$D$4:$E$800,2,0),"")</f>
        <v>G VI</v>
      </c>
      <c r="D44" s="72" t="s">
        <v>7</v>
      </c>
      <c r="E44" s="98" t="b">
        <v>0</v>
      </c>
      <c r="F44" s="73"/>
      <c r="G44" s="94" t="b">
        <v>0</v>
      </c>
      <c r="H44" s="75" t="s">
        <v>1237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">
        <v>1211</v>
      </c>
      <c r="N44" s="13"/>
      <c r="O44" s="74" t="str">
        <f t="shared" si="1"/>
        <v>RON</v>
      </c>
      <c r="Q44" s="1" t="str">
        <f t="shared" si="2"/>
        <v>SA13</v>
      </c>
      <c r="R44" s="1" t="str">
        <f t="shared" si="3"/>
        <v>RON</v>
      </c>
      <c r="S44" s="1" t="str">
        <f t="shared" si="4"/>
        <v>G VI</v>
      </c>
      <c r="T44" s="1" t="str">
        <f t="shared" si="5"/>
        <v>T7-X14</v>
      </c>
      <c r="U44" s="1" t="str">
        <f t="shared" si="6"/>
        <v>AFM</v>
      </c>
    </row>
    <row r="45" ht="15.75" customHeight="1">
      <c r="A45" s="81">
        <v>28.0</v>
      </c>
      <c r="B45" s="81" t="s">
        <v>977</v>
      </c>
      <c r="C45" s="81" t="str">
        <f>IF(B45&gt;1,VLOOKUP(B45,DB!$D$4:$E$800,2,0),"")</f>
        <v>GLEX</v>
      </c>
      <c r="D45" s="88" t="s">
        <v>7</v>
      </c>
      <c r="E45" s="91" t="b">
        <v>0</v>
      </c>
      <c r="F45" s="83"/>
      <c r="G45" s="92" t="b">
        <v>0</v>
      </c>
      <c r="H45" s="85" t="s">
        <v>1239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">
        <v>1211</v>
      </c>
      <c r="N45" s="89"/>
      <c r="O45" s="84" t="str">
        <f t="shared" si="1"/>
        <v>RON</v>
      </c>
      <c r="Q45" s="1" t="str">
        <f t="shared" si="2"/>
        <v>SA14</v>
      </c>
      <c r="R45" s="1" t="str">
        <f t="shared" si="3"/>
        <v>RON</v>
      </c>
      <c r="S45" s="1" t="str">
        <f t="shared" si="4"/>
        <v>GLEX</v>
      </c>
      <c r="T45" s="1" t="str">
        <f t="shared" si="5"/>
        <v>VP-CGO</v>
      </c>
      <c r="U45" s="1" t="str">
        <f t="shared" si="6"/>
        <v>AFM</v>
      </c>
    </row>
    <row r="46" ht="15.75" customHeight="1">
      <c r="A46" s="71">
        <v>29.0</v>
      </c>
      <c r="B46" s="71" t="s">
        <v>745</v>
      </c>
      <c r="C46" s="71" t="str">
        <f>IF(B46&gt;1,VLOOKUP(B46,DB!$D$4:$E$800,2,0),"")</f>
        <v>G IV</v>
      </c>
      <c r="D46" s="78" t="s">
        <v>7</v>
      </c>
      <c r="E46" s="93" t="b">
        <v>0</v>
      </c>
      <c r="F46" s="73">
        <v>0.3347222222222222</v>
      </c>
      <c r="G46" s="94" t="b">
        <v>1</v>
      </c>
      <c r="H46" s="75" t="s">
        <v>1240</v>
      </c>
      <c r="I46" s="76" t="str">
        <f>IF(K46&gt;1,VLOOKUP(K46,DB!$A$4:$B$500,2,0),"")</f>
        <v>EX RON</v>
      </c>
      <c r="J46" s="74" t="s">
        <v>1216</v>
      </c>
      <c r="K46" s="78" t="s">
        <v>7</v>
      </c>
      <c r="L46" s="74"/>
      <c r="M46" s="71" t="s">
        <v>747</v>
      </c>
      <c r="N46" s="13"/>
      <c r="O46" s="74" t="str">
        <f t="shared" si="1"/>
        <v/>
      </c>
      <c r="Q46" s="1" t="str">
        <f t="shared" si="2"/>
        <v/>
      </c>
      <c r="R46" s="1" t="str">
        <f t="shared" si="3"/>
        <v/>
      </c>
      <c r="S46" s="1" t="str">
        <f t="shared" si="4"/>
        <v/>
      </c>
      <c r="T46" s="1" t="str">
        <f t="shared" si="5"/>
        <v/>
      </c>
      <c r="U46" s="1" t="str">
        <f t="shared" si="6"/>
        <v/>
      </c>
    </row>
    <row r="47" ht="15.75" customHeight="1">
      <c r="A47" s="81">
        <v>30.0</v>
      </c>
      <c r="B47" s="81" t="s">
        <v>912</v>
      </c>
      <c r="C47" s="81" t="str">
        <f>IF(B47&gt;1,VLOOKUP(B47,DB!$D$4:$E$800,2,0),"")</f>
        <v>GLEX</v>
      </c>
      <c r="D47" s="82" t="s">
        <v>7</v>
      </c>
      <c r="E47" s="95" t="b">
        <v>0</v>
      </c>
      <c r="F47" s="83"/>
      <c r="G47" s="92" t="b">
        <v>0</v>
      </c>
      <c r="H47" s="85" t="s">
        <v>1264</v>
      </c>
      <c r="I47" s="86" t="str">
        <f>IF(K47&gt;1,VLOOKUP(K47,DB!$A$4:$B$500,2,0),"")</f>
        <v/>
      </c>
      <c r="J47" s="87" t="str">
        <f>IF(L47&gt;1,VLOOKUP(L47,DB!$A$4:$B$500,2,0),"")</f>
        <v/>
      </c>
      <c r="K47" s="88"/>
      <c r="L47" s="84"/>
      <c r="M47" s="81" t="s">
        <v>1214</v>
      </c>
      <c r="N47" s="96"/>
      <c r="O47" s="84" t="str">
        <f t="shared" si="1"/>
        <v>RON</v>
      </c>
      <c r="Q47" s="1" t="str">
        <f t="shared" si="2"/>
        <v>SA16</v>
      </c>
      <c r="R47" s="1" t="str">
        <f t="shared" si="3"/>
        <v>RON</v>
      </c>
      <c r="S47" s="1" t="str">
        <f t="shared" si="4"/>
        <v>GLEX</v>
      </c>
      <c r="T47" s="1" t="str">
        <f t="shared" si="5"/>
        <v>M-JGVJ</v>
      </c>
      <c r="U47" s="1" t="str">
        <f t="shared" si="6"/>
        <v>KARISMA</v>
      </c>
    </row>
    <row r="48" ht="15.75" customHeight="1">
      <c r="A48" s="71">
        <v>31.0</v>
      </c>
      <c r="B48" s="71" t="s">
        <v>1064</v>
      </c>
      <c r="C48" s="71" t="str">
        <f>IF(B48&gt;1,VLOOKUP(B48,DB!$D$4:$E$800,2,0),"")</f>
        <v>EMB 135</v>
      </c>
      <c r="D48" s="72" t="s">
        <v>7</v>
      </c>
      <c r="E48" s="98" t="b">
        <v>0</v>
      </c>
      <c r="F48" s="73"/>
      <c r="G48" s="94" t="b">
        <v>0</v>
      </c>
      <c r="H48" s="75" t="s">
        <v>1263</v>
      </c>
      <c r="I48" s="76" t="str">
        <f>IF(K48&gt;1,VLOOKUP(K48,DB!$A$4:$B$500,2,0),"")</f>
        <v/>
      </c>
      <c r="J48" s="77" t="str">
        <f>IF(L48&gt;1,VLOOKUP(L48,DB!$A$4:$B$500,2,0),"")</f>
        <v/>
      </c>
      <c r="K48" s="78"/>
      <c r="L48" s="74"/>
      <c r="M48" s="71" t="s">
        <v>1214</v>
      </c>
      <c r="N48" s="79"/>
      <c r="O48" s="74" t="str">
        <f t="shared" si="1"/>
        <v>RON</v>
      </c>
      <c r="Q48" s="1" t="str">
        <f t="shared" si="2"/>
        <v>SA17</v>
      </c>
      <c r="R48" s="1" t="str">
        <f t="shared" si="3"/>
        <v>RON</v>
      </c>
      <c r="S48" s="1" t="str">
        <f t="shared" si="4"/>
        <v>EMB 135</v>
      </c>
      <c r="T48" s="1" t="str">
        <f t="shared" si="5"/>
        <v>T7-GBS</v>
      </c>
      <c r="U48" s="1" t="str">
        <f t="shared" si="6"/>
        <v>KARISMA</v>
      </c>
    </row>
    <row r="49" ht="15.75" customHeight="1">
      <c r="A49" s="81">
        <v>32.0</v>
      </c>
      <c r="B49" s="81" t="s">
        <v>964</v>
      </c>
      <c r="C49" s="81" t="str">
        <f>IF(B49&gt;1,VLOOKUP(B49,DB!$D$4:$E$800,2,0),"")</f>
        <v>G IV</v>
      </c>
      <c r="D49" s="88" t="s">
        <v>7</v>
      </c>
      <c r="E49" s="95" t="b">
        <v>0</v>
      </c>
      <c r="F49" s="83">
        <v>0.49930555555555556</v>
      </c>
      <c r="G49" s="92" t="b">
        <v>1</v>
      </c>
      <c r="H49" s="85" t="s">
        <v>1275</v>
      </c>
      <c r="I49" s="86" t="str">
        <f>IF(K49&gt;1,VLOOKUP(K49,DB!$A$4:$B$500,2,0),"")</f>
        <v>EX RON</v>
      </c>
      <c r="J49" s="84" t="s">
        <v>1232</v>
      </c>
      <c r="K49" s="88" t="s">
        <v>7</v>
      </c>
      <c r="L49" s="84"/>
      <c r="M49" s="81" t="s">
        <v>1211</v>
      </c>
      <c r="N49" s="89"/>
      <c r="O49" s="84" t="str">
        <f t="shared" si="1"/>
        <v/>
      </c>
      <c r="Q49" s="1" t="str">
        <f t="shared" si="2"/>
        <v/>
      </c>
      <c r="R49" s="1" t="str">
        <f t="shared" si="3"/>
        <v/>
      </c>
      <c r="S49" s="1" t="str">
        <f t="shared" si="4"/>
        <v/>
      </c>
      <c r="T49" s="1" t="str">
        <f t="shared" si="5"/>
        <v/>
      </c>
      <c r="U49" s="1" t="str">
        <f t="shared" si="6"/>
        <v/>
      </c>
    </row>
    <row r="50" ht="15.75" customHeight="1">
      <c r="A50" s="71">
        <v>33.0</v>
      </c>
      <c r="B50" s="71" t="s">
        <v>309</v>
      </c>
      <c r="C50" s="71" t="str">
        <f>IF(B50&gt;1,VLOOKUP(B50,DB!$D$4:$E$800,2,0),"")</f>
        <v>A 320</v>
      </c>
      <c r="D50" s="78" t="s">
        <v>7</v>
      </c>
      <c r="E50" s="98" t="b">
        <v>0</v>
      </c>
      <c r="F50" s="73">
        <v>0.24444444444444444</v>
      </c>
      <c r="G50" s="94" t="b">
        <v>1</v>
      </c>
      <c r="H50" s="75" t="s">
        <v>1350</v>
      </c>
      <c r="I50" s="112" t="s">
        <v>8</v>
      </c>
      <c r="J50" s="74" t="s">
        <v>1236</v>
      </c>
      <c r="K50" s="78" t="s">
        <v>7</v>
      </c>
      <c r="L50" s="74"/>
      <c r="M50" s="71" t="s">
        <v>46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34</v>
      </c>
      <c r="C51" s="81" t="str">
        <f>IF(B51&gt;1,VLOOKUP(B51,DB!$D$4:$E$800,2,0),"")</f>
        <v>B 733</v>
      </c>
      <c r="D51" s="82" t="s">
        <v>7</v>
      </c>
      <c r="E51" s="95" t="b">
        <v>0</v>
      </c>
      <c r="F51" s="83">
        <v>0.5013888888888889</v>
      </c>
      <c r="G51" s="92" t="b">
        <v>1</v>
      </c>
      <c r="H51" s="85" t="s">
        <v>1351</v>
      </c>
      <c r="I51" s="86" t="str">
        <f>IF(K51&gt;1,VLOOKUP(K51,DB!$A$4:$B$500,2,0),"")</f>
        <v>EX RON</v>
      </c>
      <c r="J51" s="84" t="s">
        <v>1251</v>
      </c>
      <c r="K51" s="88" t="s">
        <v>7</v>
      </c>
      <c r="L51" s="84"/>
      <c r="M51" s="81" t="s">
        <v>31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431</v>
      </c>
      <c r="C52" s="71" t="str">
        <f>IF(B52&gt;1,VLOOKUP(B52,DB!$D$4:$E$800,2,0),"")</f>
        <v>A 320</v>
      </c>
      <c r="D52" s="72" t="s">
        <v>7</v>
      </c>
      <c r="E52" s="98" t="b">
        <v>0</v>
      </c>
      <c r="F52" s="73">
        <v>0.2791666666666667</v>
      </c>
      <c r="G52" s="94" t="b">
        <v>1</v>
      </c>
      <c r="H52" s="75" t="s">
        <v>1246</v>
      </c>
      <c r="I52" s="112" t="s">
        <v>8</v>
      </c>
      <c r="J52" s="77" t="str">
        <f>IF(L52&gt;1,VLOOKUP(L52,DB!$A$4:$B$500,2,0),"")</f>
        <v>WIMN</v>
      </c>
      <c r="K52" s="72" t="s">
        <v>7</v>
      </c>
      <c r="L52" s="74" t="s">
        <v>494</v>
      </c>
      <c r="M52" s="71" t="str">
        <f>IF(B52&gt;1,VLOOKUP(B52,DB!$D$4:$F$800,3,0),"")</f>
        <v>CITILINK</v>
      </c>
      <c r="N52" s="79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510</v>
      </c>
      <c r="C53" s="81" t="str">
        <f>IF(B53&gt;1,VLOOKUP(B53,DB!$D$4:$E$800,2,0),"")</f>
        <v>ATR 72</v>
      </c>
      <c r="D53" s="88" t="s">
        <v>7</v>
      </c>
      <c r="E53" s="95" t="b">
        <v>0</v>
      </c>
      <c r="F53" s="83">
        <v>0.24166666666666667</v>
      </c>
      <c r="G53" s="92" t="b">
        <v>1</v>
      </c>
      <c r="H53" s="85" t="s">
        <v>1225</v>
      </c>
      <c r="I53" s="86" t="str">
        <f>IF(K53&gt;1,VLOOKUP(K53,DB!$A$4:$B$500,2,0),"")</f>
        <v>EX RON</v>
      </c>
      <c r="J53" s="87" t="str">
        <f>IF(L53&gt;1,VLOOKUP(L53,DB!$A$4:$B$500,2,0),"")</f>
        <v>WAHH</v>
      </c>
      <c r="K53" s="88" t="s">
        <v>7</v>
      </c>
      <c r="L53" s="84" t="s">
        <v>591</v>
      </c>
      <c r="M53" s="81" t="str">
        <f>IF(B53&gt;1,VLOOKUP(B53,DB!$D$4:$F$800,3,0),"")</f>
        <v>CITILINK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636</v>
      </c>
      <c r="C54" s="71" t="str">
        <f>IF(B54&gt;1,VLOOKUP(B54,DB!$D$4:$E$800,2,0),"")</f>
        <v>B 738</v>
      </c>
      <c r="D54" s="78" t="s">
        <v>7</v>
      </c>
      <c r="E54" s="98" t="b">
        <v>0</v>
      </c>
      <c r="F54" s="73">
        <v>0.2625</v>
      </c>
      <c r="G54" s="94" t="b">
        <v>1</v>
      </c>
      <c r="H54" s="75" t="s">
        <v>1247</v>
      </c>
      <c r="I54" s="76" t="str">
        <f>IF(K54&gt;1,VLOOKUP(K54,DB!$A$4:$B$500,2,0),"")</f>
        <v>EX RON</v>
      </c>
      <c r="J54" s="77" t="str">
        <f>IF(L54&gt;1,VLOOKUP(L54,DB!$A$4:$B$500,2,0),"")</f>
        <v>WIMM</v>
      </c>
      <c r="K54" s="78" t="s">
        <v>7</v>
      </c>
      <c r="L54" s="74" t="s">
        <v>77</v>
      </c>
      <c r="M54" s="71" t="str">
        <f>IF(B54&gt;1,VLOOKUP(B54,DB!$D$4:$F$800,3,0),"")</f>
        <v>GARUDA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281</v>
      </c>
      <c r="C55" s="81" t="str">
        <f>IF(B55&gt;1,VLOOKUP(B55,DB!$D$4:$E$800,2,0),"")</f>
        <v>A 320</v>
      </c>
      <c r="D55" s="82" t="s">
        <v>7</v>
      </c>
      <c r="E55" s="95" t="b">
        <v>0</v>
      </c>
      <c r="F55" s="83">
        <v>0.3659722222222222</v>
      </c>
      <c r="G55" s="92" t="b">
        <v>1</v>
      </c>
      <c r="H55" s="85" t="s">
        <v>1248</v>
      </c>
      <c r="I55" s="86" t="str">
        <f>IF(K55&gt;1,VLOOKUP(K55,DB!$A$4:$B$500,2,0),"")</f>
        <v>EX RON</v>
      </c>
      <c r="J55" s="87" t="str">
        <f>IF(L55&gt;1,VLOOKUP(L55,DB!$A$4:$B$500,2,0),"")</f>
        <v>WARR</v>
      </c>
      <c r="K55" s="82" t="s">
        <v>7</v>
      </c>
      <c r="L55" s="84" t="s">
        <v>243</v>
      </c>
      <c r="M55" s="81" t="str">
        <f>IF(B55&gt;1,VLOOKUP(B55,DB!$D$4:$F$800,3,0),"")</f>
        <v>BATIK AIR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305</v>
      </c>
      <c r="C56" s="71" t="str">
        <f>IF(B56&gt;1,VLOOKUP(B56,DB!$D$4:$E$800,2,0),"")</f>
        <v>A 320</v>
      </c>
      <c r="D56" s="72" t="s">
        <v>7</v>
      </c>
      <c r="E56" s="98" t="b">
        <v>0</v>
      </c>
      <c r="F56" s="73">
        <v>0.2965277777777778</v>
      </c>
      <c r="G56" s="94" t="b">
        <v>1</v>
      </c>
      <c r="H56" s="75" t="s">
        <v>1250</v>
      </c>
      <c r="I56" s="76" t="str">
        <f>IF(K56&gt;1,VLOOKUP(K56,DB!$A$4:$B$500,2,0),"")</f>
        <v>EX RON</v>
      </c>
      <c r="J56" s="77" t="str">
        <f>IF(L56&gt;1,VLOOKUP(L56,DB!$A$4:$B$500,2,0),"")</f>
        <v>WIPP</v>
      </c>
      <c r="K56" s="72" t="s">
        <v>7</v>
      </c>
      <c r="L56" s="74" t="s">
        <v>188</v>
      </c>
      <c r="M56" s="71" t="str">
        <f>IF(B56&gt;1,VLOOKUP(B56,DB!$D$4:$F$800,3,0),"")</f>
        <v>BATIK AIR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307</v>
      </c>
      <c r="C57" s="81" t="str">
        <f>IF(B57&gt;1,VLOOKUP(B57,DB!$D$4:$E$800,2,0),"")</f>
        <v>A 320</v>
      </c>
      <c r="D57" s="88" t="s">
        <v>7</v>
      </c>
      <c r="E57" s="95" t="b">
        <v>0</v>
      </c>
      <c r="F57" s="83">
        <v>0.22430555555555556</v>
      </c>
      <c r="G57" s="92" t="b">
        <v>1</v>
      </c>
      <c r="H57" s="85" t="s">
        <v>1236</v>
      </c>
      <c r="I57" s="86" t="str">
        <f>IF(K57&gt;1,VLOOKUP(K57,DB!$A$4:$B$500,2,0),"")</f>
        <v>EX RON</v>
      </c>
      <c r="J57" s="87" t="str">
        <f>IF(L57&gt;1,VLOOKUP(L57,DB!$A$4:$B$500,2,0),"")</f>
        <v>WARR</v>
      </c>
      <c r="K57" s="88" t="s">
        <v>7</v>
      </c>
      <c r="L57" s="84" t="s">
        <v>239</v>
      </c>
      <c r="M57" s="81" t="str">
        <f>IF(B57&gt;1,VLOOKUP(B57,DB!$D$4:$F$800,3,0),"")</f>
        <v>BATIK AIR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743</v>
      </c>
      <c r="C58" s="71" t="str">
        <f>IF(B58&gt;1,VLOOKUP(B58,DB!$D$4:$E$800,2,0),"")</f>
        <v>B 733</v>
      </c>
      <c r="D58" s="78" t="s">
        <v>7</v>
      </c>
      <c r="E58" s="100" t="b">
        <v>0</v>
      </c>
      <c r="F58" s="73">
        <v>0.37777777777777777</v>
      </c>
      <c r="G58" s="74" t="b">
        <v>1</v>
      </c>
      <c r="H58" s="75" t="s">
        <v>1255</v>
      </c>
      <c r="I58" s="76" t="str">
        <f>IF(K58&gt;1,VLOOKUP(K58,DB!$A$4:$B$500,2,0),"")</f>
        <v>EX RON</v>
      </c>
      <c r="J58" s="74" t="s">
        <v>1527</v>
      </c>
      <c r="K58" s="78" t="s">
        <v>7</v>
      </c>
      <c r="L58" s="74"/>
      <c r="M58" s="71" t="str">
        <f>IF(B58&gt;1,VLOOKUP(B58,DB!$D$4:$F$800,3,0),"")</f>
        <v>JAYAWIJAYA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512</v>
      </c>
      <c r="C59" s="81" t="str">
        <f>IF(B59&gt;1,VLOOKUP(B59,DB!$D$4:$E$800,2,0),"")</f>
        <v>B 735</v>
      </c>
      <c r="D59" s="82" t="s">
        <v>7</v>
      </c>
      <c r="E59" s="101" t="b">
        <v>0</v>
      </c>
      <c r="F59" s="83">
        <v>0.26805555555555555</v>
      </c>
      <c r="G59" s="102" t="b">
        <v>1</v>
      </c>
      <c r="H59" s="85" t="s">
        <v>1253</v>
      </c>
      <c r="I59" s="86" t="str">
        <f>IF(K59&gt;1,VLOOKUP(K59,DB!$A$4:$B$500,2,0),"")</f>
        <v>EX RON</v>
      </c>
      <c r="J59" s="87" t="str">
        <f>IF(L59&gt;1,VLOOKUP(L59,DB!$A$4:$B$500,2,0),"")</f>
        <v>WAGG</v>
      </c>
      <c r="K59" s="82" t="s">
        <v>7</v>
      </c>
      <c r="L59" s="84" t="s">
        <v>686</v>
      </c>
      <c r="M59" s="81" t="s">
        <v>343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892</v>
      </c>
      <c r="C60" s="71" t="str">
        <f>IF(B60&gt;1,VLOOKUP(B60,DB!$D$4:$E$800,2,0),"")</f>
        <v>B 733</v>
      </c>
      <c r="D60" s="72" t="s">
        <v>7</v>
      </c>
      <c r="E60" s="104" t="b">
        <v>0</v>
      </c>
      <c r="F60" s="73">
        <v>0.44722222222222224</v>
      </c>
      <c r="G60" s="94" t="b">
        <v>1</v>
      </c>
      <c r="H60" s="75" t="s">
        <v>1251</v>
      </c>
      <c r="I60" s="76" t="str">
        <f>IF(K60&gt;1,VLOOKUP(K60,DB!$A$4:$B$500,2,0),"")</f>
        <v>EX RON</v>
      </c>
      <c r="J60" s="77" t="str">
        <f>IF(L60&gt;1,VLOOKUP(L60,DB!$A$4:$B$500,2,0),"")</f>
        <v>WAOO</v>
      </c>
      <c r="K60" s="72" t="s">
        <v>7</v>
      </c>
      <c r="L60" s="74" t="s">
        <v>382</v>
      </c>
      <c r="M60" s="71" t="str">
        <f>IF(B60&gt;1,VLOOKUP(B60,DB!$D$4:$F$800,3,0),"")</f>
        <v>TRIGANA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182</v>
      </c>
      <c r="C61" s="81" t="str">
        <f>IF(B61&gt;1,VLOOKUP(B61,DB!$D$4:$E$800,2,0),"")</f>
        <v>A 320</v>
      </c>
      <c r="D61" s="209" t="s">
        <v>1528</v>
      </c>
      <c r="E61" s="159" t="b">
        <v>1</v>
      </c>
      <c r="F61" s="83">
        <v>0.2826388888888889</v>
      </c>
      <c r="G61" s="92" t="b">
        <v>1</v>
      </c>
      <c r="H61" s="85" t="s">
        <v>1229</v>
      </c>
      <c r="I61" s="103" t="s">
        <v>1228</v>
      </c>
      <c r="J61" s="87" t="str">
        <f>IF(L61&gt;1,VLOOKUP(L61,DB!$A$4:$B$500,2,0),"")</f>
        <v>WARA</v>
      </c>
      <c r="K61" s="88" t="s">
        <v>7</v>
      </c>
      <c r="L61" s="84" t="s">
        <v>298</v>
      </c>
      <c r="M61" s="81" t="str">
        <f>IF(B61&gt;1,VLOOKUP(B61,DB!$D$4:$F$800,3,0),"")</f>
        <v>BATIK AIR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92</v>
      </c>
      <c r="C62" s="71" t="str">
        <f>IF(B62&gt;1,VLOOKUP(B62,DB!$D$4:$E$800,2,0),"")</f>
        <v>A 320</v>
      </c>
      <c r="D62" s="206" t="s">
        <v>1529</v>
      </c>
      <c r="E62" s="161" t="b">
        <v>1</v>
      </c>
      <c r="F62" s="108">
        <v>0.3972222222222222</v>
      </c>
      <c r="G62" s="109" t="b">
        <v>1</v>
      </c>
      <c r="H62" s="110" t="s">
        <v>1227</v>
      </c>
      <c r="I62" s="76" t="str">
        <f>IF(K62&gt;1,VLOOKUP(K62,DB!$A$4:$B$500,2,0),"")</f>
        <v>WARR</v>
      </c>
      <c r="J62" s="77" t="str">
        <f>IF(L62&gt;1,VLOOKUP(L62,DB!$A$4:$B$500,2,0),"")</f>
        <v>WARR</v>
      </c>
      <c r="K62" s="111" t="s">
        <v>235</v>
      </c>
      <c r="L62" s="102" t="s">
        <v>251</v>
      </c>
      <c r="M62" s="71" t="str">
        <f>IF(B62&gt;1,VLOOKUP(B62,DB!$D$4:$F$800,3,0),"")</f>
        <v>BATIK AIR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1142</v>
      </c>
      <c r="C63" s="81" t="str">
        <f>IF(B63&gt;1,VLOOKUP(B63,DB!$D$4:$E$800,2,0),"")</f>
        <v>EMB 135</v>
      </c>
      <c r="D63" s="82">
        <v>0.2534722222222222</v>
      </c>
      <c r="E63" s="159" t="b">
        <v>1</v>
      </c>
      <c r="F63" s="83">
        <v>0.3402777777777778</v>
      </c>
      <c r="G63" s="92" t="b">
        <v>1</v>
      </c>
      <c r="H63" s="85" t="s">
        <v>1249</v>
      </c>
      <c r="I63" s="103" t="s">
        <v>1231</v>
      </c>
      <c r="J63" s="84" t="s">
        <v>415</v>
      </c>
      <c r="K63" s="88"/>
      <c r="L63" s="84"/>
      <c r="M63" s="81" t="s">
        <v>1348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309</v>
      </c>
      <c r="C64" s="71" t="str">
        <f>IF(B64&gt;1,VLOOKUP(B64,DB!$D$4:$E$800,2,0),"")</f>
        <v>A 320</v>
      </c>
      <c r="D64" s="72">
        <v>0.25277777777777777</v>
      </c>
      <c r="E64" s="160" t="b">
        <v>1</v>
      </c>
      <c r="F64" s="73">
        <v>0.3540778125025099</v>
      </c>
      <c r="G64" s="94" t="b">
        <v>1</v>
      </c>
      <c r="H64" s="75" t="s">
        <v>1236</v>
      </c>
      <c r="I64" s="112" t="s">
        <v>1350</v>
      </c>
      <c r="J64" s="77" t="str">
        <f>IF(L64&gt;1,VLOOKUP(L64,DB!$A$4:$B$500,2,0),"")</f>
        <v>WAHI</v>
      </c>
      <c r="K64" s="78" t="s">
        <v>7</v>
      </c>
      <c r="L64" s="74" t="s">
        <v>268</v>
      </c>
      <c r="M64" s="71" t="str">
        <f>IF(B64&gt;1,VLOOKUP(B64,DB!$D$4:$F$800,3,0),"")</f>
        <v>BATIK AIR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540</v>
      </c>
      <c r="C65" s="81" t="str">
        <f>IF(B65&gt;1,VLOOKUP(B65,DB!$D$4:$E$800,2,0),"")</f>
        <v>ATR 72</v>
      </c>
      <c r="D65" s="209" t="s">
        <v>1530</v>
      </c>
      <c r="E65" s="159" t="b">
        <v>1</v>
      </c>
      <c r="F65" s="83">
        <v>0.33194444444444443</v>
      </c>
      <c r="G65" s="92" t="b">
        <v>1</v>
      </c>
      <c r="H65" s="85" t="s">
        <v>1247</v>
      </c>
      <c r="I65" s="86" t="str">
        <f>IF(K65&gt;1,VLOOKUP(K65,DB!$A$4:$B$500,2,0),"")</f>
        <v>WAHH</v>
      </c>
      <c r="J65" s="87" t="str">
        <f>IF(L65&gt;1,VLOOKUP(L65,DB!$A$4:$B$500,2,0),"")</f>
        <v>WAHH</v>
      </c>
      <c r="K65" s="88" t="s">
        <v>479</v>
      </c>
      <c r="L65" s="84" t="s">
        <v>482</v>
      </c>
      <c r="M65" s="81" t="str">
        <f>IF(B65&gt;1,VLOOKUP(B65,DB!$D$4:$F$800,3,0),"")</f>
        <v>FLY JAYA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313</v>
      </c>
      <c r="C66" s="71" t="str">
        <f>IF(B66&gt;1,VLOOKUP(B66,DB!$D$4:$E$800,2,0),"")</f>
        <v>A 320</v>
      </c>
      <c r="D66" s="206" t="s">
        <v>1363</v>
      </c>
      <c r="E66" s="160" t="b">
        <v>1</v>
      </c>
      <c r="F66" s="73">
        <v>0.3993055555555556</v>
      </c>
      <c r="G66" s="94" t="b">
        <v>1</v>
      </c>
      <c r="H66" s="75" t="s">
        <v>1229</v>
      </c>
      <c r="I66" s="76" t="str">
        <f>IF(K66&gt;1,VLOOKUP(K66,DB!$A$4:$B$500,2,0),"")</f>
        <v>WIBB</v>
      </c>
      <c r="J66" s="77" t="str">
        <f>IF(L66&gt;1,VLOOKUP(L66,DB!$A$4:$B$500,2,0),"")</f>
        <v>WAHS</v>
      </c>
      <c r="K66" s="78" t="s">
        <v>211</v>
      </c>
      <c r="L66" s="74" t="s">
        <v>289</v>
      </c>
      <c r="M66" s="71" t="str">
        <f>IF(B66&gt;1,VLOOKUP(B66,DB!$D$4:$F$800,3,0),"")</f>
        <v>BATIK AIR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155" t="s">
        <v>292</v>
      </c>
      <c r="C67" s="155" t="str">
        <f>IF(B67&gt;1,VLOOKUP(B67,DB!$D$4:$E$800,2,0),"")</f>
        <v>A 320</v>
      </c>
      <c r="D67" s="82">
        <v>0.33055555555555555</v>
      </c>
      <c r="E67" s="159" t="b">
        <v>1</v>
      </c>
      <c r="F67" s="234">
        <v>0.36875</v>
      </c>
      <c r="G67" s="92" t="b">
        <v>1</v>
      </c>
      <c r="H67" s="85" t="s">
        <v>1232</v>
      </c>
      <c r="I67" s="86" t="str">
        <f>IF(K67&gt;1,VLOOKUP(K67,DB!$A$4:$B$500,2,0),"")</f>
        <v>WIPP</v>
      </c>
      <c r="J67" s="236" t="str">
        <f>IF(L67&gt;1,VLOOKUP(L67,DB!$A$4:$B$500,2,0),"")</f>
        <v>WAHQ</v>
      </c>
      <c r="K67" s="88" t="s">
        <v>194</v>
      </c>
      <c r="L67" s="237" t="s">
        <v>181</v>
      </c>
      <c r="M67" s="81" t="str">
        <f>IF(B67&gt;1,VLOOKUP(B67,DB!$D$4:$F$800,3,0),"")</f>
        <v>BATIK AIR</v>
      </c>
      <c r="N67" s="137" t="s">
        <v>1531</v>
      </c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745</v>
      </c>
      <c r="C68" s="71" t="str">
        <f>IF(B68&gt;1,VLOOKUP(B68,DB!$D$4:$E$800,2,0),"")</f>
        <v>G IV</v>
      </c>
      <c r="D68" s="72">
        <v>0.3416666666666667</v>
      </c>
      <c r="E68" s="161" t="b">
        <v>1</v>
      </c>
      <c r="F68" s="108">
        <v>0.4465277777777778</v>
      </c>
      <c r="G68" s="109" t="b">
        <v>1</v>
      </c>
      <c r="H68" s="110" t="s">
        <v>1216</v>
      </c>
      <c r="I68" s="112" t="s">
        <v>1240</v>
      </c>
      <c r="J68" s="74" t="s">
        <v>1532</v>
      </c>
      <c r="K68" s="111"/>
      <c r="L68" s="102"/>
      <c r="M68" s="71"/>
      <c r="N68" s="138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307</v>
      </c>
      <c r="C69" s="81" t="str">
        <f>IF(B69&gt;1,VLOOKUP(B69,DB!$D$4:$E$800,2,0),"")</f>
        <v>A 320</v>
      </c>
      <c r="D69" s="209" t="s">
        <v>1533</v>
      </c>
      <c r="E69" s="159" t="b">
        <v>1</v>
      </c>
      <c r="F69" s="83">
        <v>0.38958333333333334</v>
      </c>
      <c r="G69" s="92" t="b">
        <v>1</v>
      </c>
      <c r="H69" s="85" t="s">
        <v>1247</v>
      </c>
      <c r="I69" s="86" t="str">
        <f>IF(K69&gt;1,VLOOKUP(K69,DB!$A$4:$B$500,2,0),"")</f>
        <v>WARR</v>
      </c>
      <c r="J69" s="87" t="str">
        <f>IF(L69&gt;1,VLOOKUP(L69,DB!$A$4:$B$500,2,0),"")</f>
        <v>WADD</v>
      </c>
      <c r="K69" s="88" t="s">
        <v>237</v>
      </c>
      <c r="L69" s="84" t="s">
        <v>223</v>
      </c>
      <c r="M69" s="81" t="str">
        <f>IF(B69&gt;1,VLOOKUP(B69,DB!$D$4:$F$800,3,0),"")</f>
        <v>BATIK AIR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162" t="s">
        <v>510</v>
      </c>
      <c r="C70" s="71" t="str">
        <f>IF(B70&gt;1,VLOOKUP(B70,DB!$D$4:$E$800,2,0),"")</f>
        <v>ATR 72</v>
      </c>
      <c r="D70" s="72">
        <v>0.3736111111111111</v>
      </c>
      <c r="E70" s="160" t="b">
        <v>1</v>
      </c>
      <c r="F70" s="171">
        <v>0.4</v>
      </c>
      <c r="G70" s="94" t="b">
        <v>1</v>
      </c>
      <c r="H70" s="75" t="s">
        <v>1232</v>
      </c>
      <c r="I70" s="76" t="str">
        <f>IF(K70&gt;1,VLOOKUP(K70,DB!$A$4:$B$500,2,0),"")</f>
        <v>WAHH</v>
      </c>
      <c r="J70" s="174" t="str">
        <f>IF(L70&gt;1,VLOOKUP(L70,DB!$A$4:$B$500,2,0),"")</f>
        <v>WAHH</v>
      </c>
      <c r="K70" s="78" t="s">
        <v>593</v>
      </c>
      <c r="L70" s="175" t="s">
        <v>599</v>
      </c>
      <c r="M70" s="71" t="str">
        <f>IF(B70&gt;1,VLOOKUP(B70,DB!$D$4:$F$800,3,0),"")</f>
        <v>CITILINK</v>
      </c>
      <c r="N70" s="138" t="s">
        <v>1534</v>
      </c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886</v>
      </c>
      <c r="C71" s="81" t="str">
        <f>IF(B71&gt;1,VLOOKUP(B71,DB!$D$4:$E$800,2,0),"")</f>
        <v>B 733</v>
      </c>
      <c r="D71" s="82">
        <v>0.36666666666666664</v>
      </c>
      <c r="E71" s="159" t="b">
        <v>1</v>
      </c>
      <c r="F71" s="83">
        <v>0.69375</v>
      </c>
      <c r="G71" s="92" t="b">
        <v>1</v>
      </c>
      <c r="H71" s="85" t="s">
        <v>1252</v>
      </c>
      <c r="I71" s="86" t="str">
        <f>IF(K71&gt;1,VLOOKUP(K71,DB!$A$4:$B$500,2,0),"")</f>
        <v>WIDN</v>
      </c>
      <c r="J71" s="87" t="str">
        <f>IF(L71&gt;1,VLOOKUP(L71,DB!$A$4:$B$500,2,0),"")</f>
        <v>WIKK</v>
      </c>
      <c r="K71" s="88" t="s">
        <v>362</v>
      </c>
      <c r="L71" s="84" t="s">
        <v>348</v>
      </c>
      <c r="M71" s="81" t="str">
        <f>IF(B71&gt;1,VLOOKUP(B71,DB!$D$4:$F$800,3,0),"")</f>
        <v>TRIGANA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40</v>
      </c>
      <c r="C72" s="71" t="str">
        <f>IF(B72&gt;1,VLOOKUP(B72,DB!$D$4:$E$800,2,0),"")</f>
        <v>B 734</v>
      </c>
      <c r="D72" s="72">
        <v>0.3902777777777778</v>
      </c>
      <c r="E72" s="161" t="b">
        <v>1</v>
      </c>
      <c r="F72" s="108">
        <v>0.74375</v>
      </c>
      <c r="G72" s="109" t="b">
        <v>1</v>
      </c>
      <c r="H72" s="110" t="s">
        <v>1254</v>
      </c>
      <c r="I72" s="76" t="str">
        <f>IF(K72&gt;1,VLOOKUP(K72,DB!$A$4:$B$500,2,0),"")</f>
        <v>WAAA</v>
      </c>
      <c r="J72" s="77" t="str">
        <f>IF(L72&gt;1,VLOOKUP(L72,DB!$A$4:$B$500,2,0),"")</f>
        <v>WIOO</v>
      </c>
      <c r="K72" s="111" t="s">
        <v>28</v>
      </c>
      <c r="L72" s="102" t="s">
        <v>51</v>
      </c>
      <c r="M72" s="71" t="str">
        <f>IF(B72&gt;1,VLOOKUP(B72,DB!$D$4:$F$800,3,0),"")</f>
        <v>B. B. N.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305</v>
      </c>
      <c r="C73" s="81" t="str">
        <f>IF(B73&gt;1,VLOOKUP(B73,DB!$D$4:$E$800,2,0),"")</f>
        <v>A 320</v>
      </c>
      <c r="D73" s="82">
        <v>0.4152777777777778</v>
      </c>
      <c r="E73" s="159" t="b">
        <v>1</v>
      </c>
      <c r="F73" s="83">
        <v>0.44722222222222224</v>
      </c>
      <c r="G73" s="92" t="b">
        <v>1</v>
      </c>
      <c r="H73" s="85" t="s">
        <v>1246</v>
      </c>
      <c r="I73" s="86" t="str">
        <f>IF(K73&gt;1,VLOOKUP(K73,DB!$A$4:$B$500,2,0),"")</f>
        <v>WIPP</v>
      </c>
      <c r="J73" s="87" t="str">
        <f>IF(L73&gt;1,VLOOKUP(L73,DB!$A$4:$B$500,2,0),"")</f>
        <v>WAHQ</v>
      </c>
      <c r="K73" s="88" t="s">
        <v>190</v>
      </c>
      <c r="L73" s="84" t="s">
        <v>264</v>
      </c>
      <c r="M73" s="81" t="str">
        <f>IF(B73&gt;1,VLOOKUP(B73,DB!$D$4:$F$800,3,0),"")</f>
        <v>BATIK AIR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811</v>
      </c>
      <c r="C74" s="71" t="str">
        <f>IF(B74&gt;1,VLOOKUP(B74,DB!$D$4:$E$800,2,0),"")</f>
        <v>PH 300</v>
      </c>
      <c r="D74" s="72">
        <v>0.3784722222222222</v>
      </c>
      <c r="E74" s="160" t="b">
        <v>1</v>
      </c>
      <c r="F74" s="73">
        <v>0.4395833333333333</v>
      </c>
      <c r="G74" s="94" t="b">
        <v>1</v>
      </c>
      <c r="H74" s="75" t="s">
        <v>1249</v>
      </c>
      <c r="I74" s="112" t="s">
        <v>1218</v>
      </c>
      <c r="J74" s="74" t="s">
        <v>1258</v>
      </c>
      <c r="K74" s="78"/>
      <c r="L74" s="74"/>
      <c r="M74" s="71" t="str">
        <f>IF(B74&gt;1,VLOOKUP(B74,DB!$D$4:$F$800,3,0),"")</f>
        <v>PURAWISATA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182</v>
      </c>
      <c r="C75" s="81" t="str">
        <f>IF(B75&gt;1,VLOOKUP(B75,DB!$D$4:$E$800,2,0),"")</f>
        <v>A 320</v>
      </c>
      <c r="D75" s="82">
        <v>0.42569444444444443</v>
      </c>
      <c r="E75" s="159" t="b">
        <v>1</v>
      </c>
      <c r="F75" s="83">
        <v>0.4652777777777778</v>
      </c>
      <c r="G75" s="92" t="b">
        <v>1</v>
      </c>
      <c r="H75" s="85" t="s">
        <v>1229</v>
      </c>
      <c r="I75" s="86" t="str">
        <f>IF(K75&gt;1,VLOOKUP(K75,DB!$A$4:$B$500,2,0),"")</f>
        <v>WARA</v>
      </c>
      <c r="J75" s="87" t="str">
        <f>IF(L75&gt;1,VLOOKUP(L75,DB!$A$4:$B$500,2,0),"")</f>
        <v>WARA</v>
      </c>
      <c r="K75" s="88" t="s">
        <v>295</v>
      </c>
      <c r="L75" s="84" t="s">
        <v>302</v>
      </c>
      <c r="M75" s="81" t="str">
        <f>IF(B75&gt;1,VLOOKUP(B75,DB!$D$4:$F$800,3,0),"")</f>
        <v>BATIK AIR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162" t="s">
        <v>762</v>
      </c>
      <c r="C76" s="162" t="str">
        <f>IF(B76&gt;1,VLOOKUP(B76,DB!$D$4:$E$800,2,0),"")</f>
        <v>G IV</v>
      </c>
      <c r="D76" s="169">
        <v>0.4125</v>
      </c>
      <c r="E76" s="160" t="b">
        <v>1</v>
      </c>
      <c r="F76" s="73">
        <v>0.46458333333333335</v>
      </c>
      <c r="G76" s="94" t="b">
        <v>1</v>
      </c>
      <c r="H76" s="75" t="s">
        <v>1232</v>
      </c>
      <c r="I76" s="173" t="s">
        <v>1519</v>
      </c>
      <c r="J76" s="74" t="s">
        <v>1228</v>
      </c>
      <c r="K76" s="78"/>
      <c r="L76" s="74"/>
      <c r="M76" s="162" t="str">
        <f>IF(B76&gt;1,VLOOKUP(B76,DB!$D$4:$F$800,3,0),"")</f>
        <v>JIP</v>
      </c>
      <c r="N76" s="138" t="s">
        <v>1535</v>
      </c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512</v>
      </c>
      <c r="C77" s="81" t="str">
        <f>IF(B77&gt;1,VLOOKUP(B77,DB!$D$4:$E$800,2,0),"")</f>
        <v>B 735</v>
      </c>
      <c r="D77" s="82">
        <v>0.4395833333333333</v>
      </c>
      <c r="E77" s="159" t="b">
        <v>1</v>
      </c>
      <c r="F77" s="83">
        <v>0.7055555555555556</v>
      </c>
      <c r="G77" s="92" t="b">
        <v>1</v>
      </c>
      <c r="H77" s="85" t="s">
        <v>1253</v>
      </c>
      <c r="I77" s="103" t="s">
        <v>61</v>
      </c>
      <c r="J77" s="87" t="str">
        <f>IF(L77&gt;1,VLOOKUP(L77,DB!$A$4:$B$500,2,0),"")</f>
        <v>WAGG</v>
      </c>
      <c r="K77" s="88" t="s">
        <v>696</v>
      </c>
      <c r="L77" s="84" t="s">
        <v>684</v>
      </c>
      <c r="M77" s="81" t="s">
        <v>343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431</v>
      </c>
      <c r="C78" s="71" t="str">
        <f>IF(B78&gt;1,VLOOKUP(B78,DB!$D$4:$E$800,2,0),"")</f>
        <v>A 320</v>
      </c>
      <c r="D78" s="72">
        <v>0.49444444444444446</v>
      </c>
      <c r="E78" s="160" t="b">
        <v>1</v>
      </c>
      <c r="F78" s="73">
        <v>0.5236111111111111</v>
      </c>
      <c r="G78" s="94" t="b">
        <v>1</v>
      </c>
      <c r="H78" s="75" t="s">
        <v>1247</v>
      </c>
      <c r="I78" s="76" t="str">
        <f>IF(K78&gt;1,VLOOKUP(K78,DB!$A$4:$B$500,2,0),"")</f>
        <v>WIMN</v>
      </c>
      <c r="J78" s="77" t="str">
        <f>IF(L78&gt;1,VLOOKUP(L78,DB!$A$4:$B$500,2,0),"")</f>
        <v>WARA</v>
      </c>
      <c r="K78" s="78" t="s">
        <v>497</v>
      </c>
      <c r="L78" s="74" t="s">
        <v>555</v>
      </c>
      <c r="M78" s="71" t="str">
        <f>IF(B78&gt;1,VLOOKUP(B78,DB!$D$4:$F$800,3,0),"")</f>
        <v>CITILINK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636</v>
      </c>
      <c r="C79" s="81" t="str">
        <f>IF(B79&gt;1,VLOOKUP(B79,DB!$D$4:$E$800,2,0),"")</f>
        <v>B 738</v>
      </c>
      <c r="D79" s="82">
        <v>0.5048611111111111</v>
      </c>
      <c r="E79" s="159" t="b">
        <v>1</v>
      </c>
      <c r="F79" s="83">
        <v>0.5388888888888889</v>
      </c>
      <c r="G79" s="92" t="b">
        <v>1</v>
      </c>
      <c r="H79" s="85" t="s">
        <v>1248</v>
      </c>
      <c r="I79" s="86" t="str">
        <f>IF(K79&gt;1,VLOOKUP(K79,DB!$A$4:$B$500,2,0),"")</f>
        <v>WIMM</v>
      </c>
      <c r="J79" s="87" t="str">
        <f>IF(L79&gt;1,VLOOKUP(L79,DB!$A$4:$B$500,2,0),"")</f>
        <v>WARR</v>
      </c>
      <c r="K79" s="88" t="s">
        <v>79</v>
      </c>
      <c r="L79" s="84" t="s">
        <v>81</v>
      </c>
      <c r="M79" s="81" t="str">
        <f>IF(B79&gt;1,VLOOKUP(B79,DB!$D$4:$F$800,3,0),"")</f>
        <v>GARUDA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309</v>
      </c>
      <c r="C80" s="71" t="str">
        <f>IF(B80&gt;1,VLOOKUP(B80,DB!$D$4:$E$800,2,0),"")</f>
        <v>A 320</v>
      </c>
      <c r="D80" s="72">
        <v>0.4798611111111111</v>
      </c>
      <c r="E80" s="160" t="b">
        <v>1</v>
      </c>
      <c r="F80" s="73">
        <v>0.51875</v>
      </c>
      <c r="G80" s="94" t="b">
        <v>1</v>
      </c>
      <c r="H80" s="75" t="s">
        <v>1229</v>
      </c>
      <c r="I80" s="76" t="str">
        <f>IF(K80&gt;1,VLOOKUP(K80,DB!$A$4:$B$500,2,0),"")</f>
        <v>WAHI</v>
      </c>
      <c r="J80" s="77" t="str">
        <f>IF(L80&gt;1,VLOOKUP(L80,DB!$A$4:$B$500,2,0),"")</f>
        <v>WARR</v>
      </c>
      <c r="K80" s="78" t="s">
        <v>278</v>
      </c>
      <c r="L80" s="74" t="s">
        <v>247</v>
      </c>
      <c r="M80" s="71" t="str">
        <f>IF(B80&gt;1,VLOOKUP(B80,DB!$D$4:$F$800,3,0),"")</f>
        <v>BATIK AIR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292</v>
      </c>
      <c r="C81" s="81" t="str">
        <f>IF(B81&gt;1,VLOOKUP(B81,DB!$D$4:$E$800,2,0),"")</f>
        <v>A 320</v>
      </c>
      <c r="D81" s="82">
        <v>0.4909722222222222</v>
      </c>
      <c r="E81" s="159" t="b">
        <v>1</v>
      </c>
      <c r="F81" s="83">
        <v>0.5263888888888889</v>
      </c>
      <c r="G81" s="92" t="b">
        <v>1</v>
      </c>
      <c r="H81" s="85" t="s">
        <v>1246</v>
      </c>
      <c r="I81" s="86" t="str">
        <f>IF(K81&gt;1,VLOOKUP(K81,DB!$A$4:$B$500,2,0),"")</f>
        <v>WAHQ</v>
      </c>
      <c r="J81" s="87" t="str">
        <f>IF(L81&gt;1,VLOOKUP(L81,DB!$A$4:$B$500,2,0),"")</f>
        <v>WAHI</v>
      </c>
      <c r="K81" s="88" t="s">
        <v>178</v>
      </c>
      <c r="L81" s="84" t="s">
        <v>276</v>
      </c>
      <c r="M81" s="81" t="str">
        <f>IF(B81&gt;1,VLOOKUP(B81,DB!$D$4:$F$800,3,0),"")</f>
        <v>BATIK AIR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101</v>
      </c>
      <c r="C82" s="71" t="str">
        <f>IF(B82&gt;1,VLOOKUP(B82,DB!$D$4:$E$800,2,0),"")</f>
        <v>A 320</v>
      </c>
      <c r="D82" s="72">
        <v>0.5083333333333333</v>
      </c>
      <c r="E82" s="160" t="b">
        <v>1</v>
      </c>
      <c r="F82" s="73">
        <v>0.5416666666666666</v>
      </c>
      <c r="G82" s="94" t="b">
        <v>1</v>
      </c>
      <c r="H82" s="75" t="s">
        <v>1225</v>
      </c>
      <c r="I82" s="76" t="str">
        <f>IF(K82&gt;1,VLOOKUP(K82,DB!$A$4:$B$500,2,0),"")</f>
        <v>WARR</v>
      </c>
      <c r="J82" s="77" t="str">
        <f>IF(L82&gt;1,VLOOKUP(L82,DB!$A$4:$B$500,2,0),"")</f>
        <v>WIPP</v>
      </c>
      <c r="K82" s="78" t="s">
        <v>249</v>
      </c>
      <c r="L82" s="74" t="s">
        <v>183</v>
      </c>
      <c r="M82" s="71" t="str">
        <f>IF(B82&gt;1,VLOOKUP(B82,DB!$D$4:$F$800,3,0),"")</f>
        <v>BATIK AIR</v>
      </c>
      <c r="N82" s="114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762</v>
      </c>
      <c r="C83" s="81" t="str">
        <f>IF(B83&gt;1,VLOOKUP(B83,DB!$D$4:$E$800,2,0),"")</f>
        <v>G IV</v>
      </c>
      <c r="D83" s="82">
        <v>0.47152777777777777</v>
      </c>
      <c r="E83" s="159" t="b">
        <v>1</v>
      </c>
      <c r="F83" s="83"/>
      <c r="G83" s="92" t="b">
        <v>0</v>
      </c>
      <c r="H83" s="85" t="s">
        <v>1228</v>
      </c>
      <c r="I83" s="103" t="s">
        <v>1232</v>
      </c>
      <c r="J83" s="87" t="str">
        <f>IF(L83&gt;1,VLOOKUP(L83,DB!$A$4:$B$500,2,0),"")</f>
        <v/>
      </c>
      <c r="K83" s="88"/>
      <c r="L83" s="84"/>
      <c r="M83" s="81" t="str">
        <f>IF(B83&gt;1,VLOOKUP(B83,DB!$D$4:$F$800,3,0),"")</f>
        <v>JIP</v>
      </c>
      <c r="N83" s="96"/>
      <c r="O83" s="84" t="str">
        <f t="shared" si="1"/>
        <v>RON</v>
      </c>
      <c r="Q83" s="1" t="str">
        <f t="shared" si="2"/>
        <v>SA07</v>
      </c>
      <c r="R83" s="1" t="str">
        <f t="shared" si="3"/>
        <v>RON</v>
      </c>
      <c r="S83" s="1" t="str">
        <f t="shared" si="4"/>
        <v>G IV</v>
      </c>
      <c r="T83" s="1" t="str">
        <f t="shared" si="5"/>
        <v>T7-977</v>
      </c>
      <c r="U83" s="1" t="str">
        <f t="shared" si="6"/>
        <v>JIP</v>
      </c>
    </row>
    <row r="84" ht="15.75" customHeight="1">
      <c r="A84" s="71">
        <v>67.0</v>
      </c>
      <c r="B84" s="71" t="s">
        <v>34</v>
      </c>
      <c r="C84" s="71" t="str">
        <f>IF(B84&gt;1,VLOOKUP(B84,DB!$D$4:$E$800,2,0),"")</f>
        <v>B 733</v>
      </c>
      <c r="D84" s="72">
        <v>0.5055555555555555</v>
      </c>
      <c r="E84" s="160" t="b">
        <v>1</v>
      </c>
      <c r="F84" s="73">
        <v>0.6986111111111111</v>
      </c>
      <c r="G84" s="94" t="b">
        <v>1</v>
      </c>
      <c r="H84" s="75" t="s">
        <v>1251</v>
      </c>
      <c r="I84" s="112" t="s">
        <v>1351</v>
      </c>
      <c r="J84" s="74" t="s">
        <v>33</v>
      </c>
      <c r="K84" s="78"/>
      <c r="L84" s="74"/>
      <c r="M84" s="71" t="str">
        <f>IF(B84&gt;1,VLOOKUP(B84,DB!$D$4:$F$800,3,0),"")</f>
        <v>AIRNESIA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332</v>
      </c>
      <c r="C85" s="81" t="str">
        <f>IF(B85&gt;1,VLOOKUP(B85,DB!$D$4:$E$800,2,0),"")</f>
        <v>GLEX</v>
      </c>
      <c r="D85" s="82">
        <v>0.48333333333333334</v>
      </c>
      <c r="E85" s="159" t="b">
        <v>1</v>
      </c>
      <c r="F85" s="83">
        <v>0.611644363423693</v>
      </c>
      <c r="G85" s="92" t="b">
        <v>1</v>
      </c>
      <c r="H85" s="85" t="s">
        <v>1216</v>
      </c>
      <c r="I85" s="103" t="s">
        <v>1235</v>
      </c>
      <c r="J85" s="84" t="s">
        <v>179</v>
      </c>
      <c r="K85" s="88"/>
      <c r="L85" s="84" t="s">
        <v>1536</v>
      </c>
      <c r="M85" s="81" t="str">
        <f>IF(B85&gt;1,VLOOKUP(B85,DB!$D$4:$F$800,3,0),"")</f>
        <v>BIOMANTARA</v>
      </c>
      <c r="N85" s="89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162" t="s">
        <v>964</v>
      </c>
      <c r="C86" s="162" t="str">
        <f>IF(B86&gt;1,VLOOKUP(B86,DB!$D$4:$E$800,2,0),"")</f>
        <v>G IV</v>
      </c>
      <c r="D86" s="72">
        <v>0.5041666666666667</v>
      </c>
      <c r="E86" s="160" t="b">
        <v>1</v>
      </c>
      <c r="F86" s="171">
        <v>0.6118055555555556</v>
      </c>
      <c r="G86" s="94" t="b">
        <v>1</v>
      </c>
      <c r="H86" s="75" t="s">
        <v>1232</v>
      </c>
      <c r="I86" s="112" t="s">
        <v>1275</v>
      </c>
      <c r="J86" s="175" t="s">
        <v>179</v>
      </c>
      <c r="K86" s="78"/>
      <c r="L86" s="74"/>
      <c r="M86" s="71" t="s">
        <v>1211</v>
      </c>
      <c r="N86" s="138" t="s">
        <v>1537</v>
      </c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968</v>
      </c>
      <c r="C87" s="81" t="str">
        <f>IF(B87&gt;1,VLOOKUP(B87,DB!$D$4:$E$800,2,0),"")</f>
        <v>HK 850</v>
      </c>
      <c r="D87" s="82">
        <v>0.5170444675895851</v>
      </c>
      <c r="E87" s="159" t="b">
        <v>1</v>
      </c>
      <c r="F87" s="83">
        <v>0.5506944444444445</v>
      </c>
      <c r="G87" s="92" t="b">
        <v>1</v>
      </c>
      <c r="H87" s="85" t="s">
        <v>1250</v>
      </c>
      <c r="I87" s="103" t="s">
        <v>91</v>
      </c>
      <c r="J87" s="84" t="s">
        <v>1349</v>
      </c>
      <c r="K87" s="88"/>
      <c r="L87" s="84"/>
      <c r="M87" s="81" t="s">
        <v>1214</v>
      </c>
      <c r="N87" s="89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313</v>
      </c>
      <c r="C88" s="71" t="str">
        <f>IF(B88&gt;1,VLOOKUP(B88,DB!$D$4:$E$800,2,0),"")</f>
        <v>A 320</v>
      </c>
      <c r="D88" s="72">
        <v>0.5201388888888889</v>
      </c>
      <c r="E88" s="161" t="b">
        <v>1</v>
      </c>
      <c r="F88" s="108">
        <v>0.5576388888888889</v>
      </c>
      <c r="G88" s="109" t="b">
        <v>1</v>
      </c>
      <c r="H88" s="110" t="s">
        <v>1236</v>
      </c>
      <c r="I88" s="76" t="str">
        <f>IF(K88&gt;1,VLOOKUP(K88,DB!$A$4:$B$500,2,0),"")</f>
        <v>WAHS</v>
      </c>
      <c r="J88" s="77" t="str">
        <f>IF(L88&gt;1,VLOOKUP(L88,DB!$A$4:$B$500,2,0),"")</f>
        <v>WIMM</v>
      </c>
      <c r="K88" s="111" t="s">
        <v>287</v>
      </c>
      <c r="L88" s="102" t="s">
        <v>172</v>
      </c>
      <c r="M88" s="71" t="str">
        <f>IF(B88&gt;1,VLOOKUP(B88,DB!$D$4:$F$800,3,0),"")</f>
        <v>BATIK AIR</v>
      </c>
      <c r="N88" s="115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510</v>
      </c>
      <c r="C89" s="81" t="str">
        <f>IF(B89&gt;1,VLOOKUP(B89,DB!$D$4:$E$800,2,0),"")</f>
        <v>ATR 72</v>
      </c>
      <c r="D89" s="82">
        <v>0.5340277777777778</v>
      </c>
      <c r="E89" s="159" t="b">
        <v>1</v>
      </c>
      <c r="F89" s="83">
        <v>0.5631944444444444</v>
      </c>
      <c r="G89" s="92" t="b">
        <v>1</v>
      </c>
      <c r="H89" s="85" t="s">
        <v>1247</v>
      </c>
      <c r="I89" s="86" t="str">
        <f>IF(K89&gt;1,VLOOKUP(K89,DB!$A$4:$B$500,2,0),"")</f>
        <v>WAHH</v>
      </c>
      <c r="J89" s="87" t="str">
        <f>IF(L89&gt;1,VLOOKUP(L89,DB!$A$4:$B$500,2,0),"")</f>
        <v>WAHH</v>
      </c>
      <c r="K89" s="88" t="s">
        <v>597</v>
      </c>
      <c r="L89" s="84" t="s">
        <v>595</v>
      </c>
      <c r="M89" s="81" t="str">
        <f>IF(B89&gt;1,VLOOKUP(B89,DB!$D$4:$F$800,3,0),"")</f>
        <v>CITILINK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808</v>
      </c>
      <c r="C90" s="71" t="str">
        <f>IF(B90&gt;1,VLOOKUP(B90,DB!$D$4:$E$800,2,0),"")</f>
        <v>BBJ 2</v>
      </c>
      <c r="D90" s="72">
        <v>0.5138888888888888</v>
      </c>
      <c r="E90" s="160" t="b">
        <v>1</v>
      </c>
      <c r="F90" s="73">
        <v>0.54375</v>
      </c>
      <c r="G90" s="94" t="b">
        <v>1</v>
      </c>
      <c r="H90" s="75" t="s">
        <v>1255</v>
      </c>
      <c r="I90" s="112" t="s">
        <v>1234</v>
      </c>
      <c r="J90" s="74" t="s">
        <v>1259</v>
      </c>
      <c r="K90" s="78"/>
      <c r="L90" s="74"/>
      <c r="M90" s="71" t="str">
        <f>IF(B90&gt;1,VLOOKUP(B90,DB!$D$4:$F$800,3,0),"")</f>
        <v>PTN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92</v>
      </c>
      <c r="C91" s="81" t="str">
        <f>IF(B91&gt;1,VLOOKUP(B91,DB!$D$4:$E$800,2,0),"")</f>
        <v>A 320</v>
      </c>
      <c r="D91" s="82">
        <v>0.5444444444444444</v>
      </c>
      <c r="E91" s="159" t="b">
        <v>1</v>
      </c>
      <c r="F91" s="83">
        <v>0.5742123495365377</v>
      </c>
      <c r="G91" s="92" t="b">
        <v>1</v>
      </c>
      <c r="H91" s="85" t="s">
        <v>1229</v>
      </c>
      <c r="I91" s="86" t="str">
        <f>IF(K91&gt;1,VLOOKUP(K91,DB!$A$4:$B$500,2,0),"")</f>
        <v>WARR</v>
      </c>
      <c r="J91" s="87" t="str">
        <f>IF(L91&gt;1,VLOOKUP(L91,DB!$A$4:$B$500,2,0),"")</f>
        <v>WARR</v>
      </c>
      <c r="K91" s="88" t="s">
        <v>257</v>
      </c>
      <c r="L91" s="84" t="s">
        <v>229</v>
      </c>
      <c r="M91" s="81" t="str">
        <f>IF(B91&gt;1,VLOOKUP(B91,DB!$D$4:$F$800,3,0),"")</f>
        <v>BATIK AIR</v>
      </c>
      <c r="N91" s="96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540</v>
      </c>
      <c r="C92" s="71" t="str">
        <f>IF(B92&gt;1,VLOOKUP(B92,DB!$D$4:$E$800,2,0),"")</f>
        <v>ATR 72</v>
      </c>
      <c r="D92" s="72">
        <v>0.5645833333333333</v>
      </c>
      <c r="E92" s="160" t="b">
        <v>1</v>
      </c>
      <c r="F92" s="205" t="s">
        <v>1538</v>
      </c>
      <c r="G92" s="94" t="b">
        <v>1</v>
      </c>
      <c r="H92" s="75" t="s">
        <v>1248</v>
      </c>
      <c r="I92" s="76" t="str">
        <f>IF(K92&gt;1,VLOOKUP(K92,DB!$A$4:$B$500,2,0),"")</f>
        <v>WAHH</v>
      </c>
      <c r="J92" s="77" t="str">
        <f>IF(L92&gt;1,VLOOKUP(L92,DB!$A$4:$B$500,2,0),"")</f>
        <v>WAHH</v>
      </c>
      <c r="K92" s="78" t="s">
        <v>484</v>
      </c>
      <c r="L92" s="74" t="s">
        <v>486</v>
      </c>
      <c r="M92" s="71" t="str">
        <f>IF(B92&gt;1,VLOOKUP(B92,DB!$D$4:$F$800,3,0),"")</f>
        <v>FLY JAYA</v>
      </c>
      <c r="N92" s="79"/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307</v>
      </c>
      <c r="C93" s="81" t="str">
        <f>IF(B93&gt;1,VLOOKUP(B93,DB!$D$4:$E$800,2,0),"")</f>
        <v>A 320</v>
      </c>
      <c r="D93" s="82">
        <v>0.5756944444444444</v>
      </c>
      <c r="E93" s="159" t="b">
        <v>1</v>
      </c>
      <c r="F93" s="83">
        <v>0.689133368054172</v>
      </c>
      <c r="G93" s="92" t="b">
        <v>1</v>
      </c>
      <c r="H93" s="85" t="s">
        <v>1246</v>
      </c>
      <c r="I93" s="86" t="str">
        <f>IF(K93&gt;1,VLOOKUP(K93,DB!$A$4:$B$500,2,0),"")</f>
        <v>WADD</v>
      </c>
      <c r="J93" s="87" t="str">
        <f>IF(L93&gt;1,VLOOKUP(L93,DB!$A$4:$B$500,2,0),"")</f>
        <v>WIEE</v>
      </c>
      <c r="K93" s="88" t="s">
        <v>221</v>
      </c>
      <c r="L93" s="84" t="s">
        <v>215</v>
      </c>
      <c r="M93" s="81" t="str">
        <f>IF(B93&gt;1,VLOOKUP(B93,DB!$D$4:$F$800,3,0),"")</f>
        <v>BATIK AIR</v>
      </c>
      <c r="N93" s="96"/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305</v>
      </c>
      <c r="C94" s="71" t="str">
        <f>IF(B94&gt;1,VLOOKUP(B94,DB!$D$4:$E$800,2,0),"")</f>
        <v>A 320</v>
      </c>
      <c r="D94" s="72">
        <v>0.5715277777777777</v>
      </c>
      <c r="E94" s="160" t="b">
        <v>1</v>
      </c>
      <c r="F94" s="73">
        <v>0.6951388888888889</v>
      </c>
      <c r="G94" s="94" t="b">
        <v>1</v>
      </c>
      <c r="H94" s="75" t="s">
        <v>1225</v>
      </c>
      <c r="I94" s="76" t="str">
        <f>IF(K94&gt;1,VLOOKUP(K94,DB!$A$4:$B$500,2,0),"")</f>
        <v>WAHQ</v>
      </c>
      <c r="J94" s="77" t="str">
        <f>IF(L94&gt;1,VLOOKUP(L94,DB!$A$4:$B$500,2,0),"")</f>
        <v>WAHS</v>
      </c>
      <c r="K94" s="78" t="s">
        <v>266</v>
      </c>
      <c r="L94" s="74" t="s">
        <v>293</v>
      </c>
      <c r="M94" s="71" t="str">
        <f>IF(B94&gt;1,VLOOKUP(B94,DB!$D$4:$F$800,3,0),"")</f>
        <v>BATIK AIR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155" t="s">
        <v>808</v>
      </c>
      <c r="C95" s="155" t="str">
        <f>IF(B95&gt;1,VLOOKUP(B95,DB!$D$4:$E$800,2,0),"")</f>
        <v>BBJ 2</v>
      </c>
      <c r="D95" s="82">
        <v>0.5506944444444445</v>
      </c>
      <c r="E95" s="159" t="b">
        <v>1</v>
      </c>
      <c r="F95" s="234">
        <v>0.6916666666666667</v>
      </c>
      <c r="G95" s="92" t="b">
        <v>1</v>
      </c>
      <c r="H95" s="85" t="s">
        <v>1259</v>
      </c>
      <c r="I95" s="103" t="s">
        <v>1255</v>
      </c>
      <c r="J95" s="237" t="s">
        <v>179</v>
      </c>
      <c r="K95" s="88"/>
      <c r="L95" s="84"/>
      <c r="M95" s="81" t="str">
        <f>IF(B95&gt;1,VLOOKUP(B95,DB!$D$4:$F$800,3,0),"")</f>
        <v>PTN</v>
      </c>
      <c r="N95" s="137" t="s">
        <v>1539</v>
      </c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968</v>
      </c>
      <c r="C96" s="71" t="str">
        <f>IF(B96&gt;1,VLOOKUP(B96,DB!$D$4:$E$800,2,0),"")</f>
        <v>HK 850</v>
      </c>
      <c r="D96" s="72">
        <v>0.5555555555555556</v>
      </c>
      <c r="E96" s="160" t="b">
        <v>1</v>
      </c>
      <c r="F96" s="73">
        <v>0.7243055555555555</v>
      </c>
      <c r="G96" s="94" t="b">
        <v>1</v>
      </c>
      <c r="H96" s="75" t="s">
        <v>1349</v>
      </c>
      <c r="I96" s="112" t="s">
        <v>1250</v>
      </c>
      <c r="J96" s="74" t="s">
        <v>1232</v>
      </c>
      <c r="K96" s="78"/>
      <c r="L96" s="74"/>
      <c r="M96" s="71" t="s">
        <v>1214</v>
      </c>
      <c r="N96" s="79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947</v>
      </c>
      <c r="C97" s="81" t="str">
        <f>IF(B97&gt;1,VLOOKUP(B97,DB!$D$4:$E$800,2,0),"")</f>
        <v>EMB 135</v>
      </c>
      <c r="D97" s="82">
        <v>0.5652777777777778</v>
      </c>
      <c r="E97" s="159" t="b">
        <v>1</v>
      </c>
      <c r="F97" s="83">
        <v>0.6888888888888889</v>
      </c>
      <c r="G97" s="92" t="b">
        <v>1</v>
      </c>
      <c r="H97" s="85" t="s">
        <v>1249</v>
      </c>
      <c r="I97" s="103" t="s">
        <v>1226</v>
      </c>
      <c r="J97" s="84" t="s">
        <v>262</v>
      </c>
      <c r="K97" s="88"/>
      <c r="L97" s="84"/>
      <c r="M97" s="81" t="s">
        <v>1214</v>
      </c>
      <c r="N97" s="96"/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182</v>
      </c>
      <c r="C98" s="71" t="str">
        <f>IF(B98&gt;1,VLOOKUP(B98,DB!$D$4:$E$800,2,0),"")</f>
        <v>A 320</v>
      </c>
      <c r="D98" s="72">
        <v>0.6152777777777778</v>
      </c>
      <c r="E98" s="160" t="b">
        <v>1</v>
      </c>
      <c r="F98" s="73">
        <v>0.7229166666666667</v>
      </c>
      <c r="G98" s="94" t="b">
        <v>1</v>
      </c>
      <c r="H98" s="75" t="s">
        <v>1229</v>
      </c>
      <c r="I98" s="76" t="str">
        <f>IF(K98&gt;1,VLOOKUP(K98,DB!$A$4:$B$500,2,0),"")</f>
        <v>WARA</v>
      </c>
      <c r="J98" s="77" t="str">
        <f>IF(L98&gt;1,VLOOKUP(L98,DB!$A$4:$B$500,2,0),"")</f>
        <v>WADD</v>
      </c>
      <c r="K98" s="78" t="s">
        <v>300</v>
      </c>
      <c r="L98" s="74" t="s">
        <v>227</v>
      </c>
      <c r="M98" s="71" t="str">
        <f>IF(B98&gt;1,VLOOKUP(B98,DB!$D$4:$F$800,3,0),"")</f>
        <v>BATIK AIR</v>
      </c>
      <c r="N98" s="13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743</v>
      </c>
      <c r="C99" s="81" t="str">
        <f>IF(B99&gt;1,VLOOKUP(B99,DB!$D$4:$E$800,2,0),"")</f>
        <v>B 733</v>
      </c>
      <c r="D99" s="82">
        <v>0.5993055555555555</v>
      </c>
      <c r="E99" s="159" t="b">
        <v>1</v>
      </c>
      <c r="F99" s="83">
        <v>0.7111111111111111</v>
      </c>
      <c r="G99" s="92" t="b">
        <v>1</v>
      </c>
      <c r="H99" s="85" t="s">
        <v>1227</v>
      </c>
      <c r="I99" s="103" t="s">
        <v>52</v>
      </c>
      <c r="J99" s="84" t="s">
        <v>22</v>
      </c>
      <c r="K99" s="88"/>
      <c r="L99" s="84"/>
      <c r="M99" s="81" t="str">
        <f>IF(B99&gt;1,VLOOKUP(B99,DB!$D$4:$F$800,3,0),"")</f>
        <v>JAYAWIJAYA</v>
      </c>
      <c r="N99" s="89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292</v>
      </c>
      <c r="C100" s="71" t="str">
        <f>IF(B100&gt;1,VLOOKUP(B100,DB!$D$4:$E$800,2,0),"")</f>
        <v>A 320</v>
      </c>
      <c r="D100" s="72">
        <v>0.66875</v>
      </c>
      <c r="E100" s="160" t="b">
        <v>1</v>
      </c>
      <c r="F100" s="73">
        <v>0.7159722222222222</v>
      </c>
      <c r="G100" s="94" t="b">
        <v>1</v>
      </c>
      <c r="H100" s="75" t="s">
        <v>1250</v>
      </c>
      <c r="I100" s="76" t="str">
        <f>IF(K100&gt;1,VLOOKUP(K100,DB!$A$4:$B$500,2,0),"")</f>
        <v>WAHI</v>
      </c>
      <c r="J100" s="77" t="str">
        <f>IF(L100&gt;1,VLOOKUP(L100,DB!$A$4:$B$500,2,0),"")</f>
        <v>WIPP</v>
      </c>
      <c r="K100" s="78" t="s">
        <v>274</v>
      </c>
      <c r="L100" s="74" t="s">
        <v>198</v>
      </c>
      <c r="M100" s="71" t="str">
        <f>IF(B100&gt;1,VLOOKUP(B100,DB!$D$4:$F$800,3,0),"")</f>
        <v>BATIK AIR</v>
      </c>
      <c r="N100" s="79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827</v>
      </c>
      <c r="C101" s="81" t="str">
        <f>IF(B101&gt;1,VLOOKUP(B101,DB!$D$4:$E$800,2,0),"")</f>
        <v>C 208</v>
      </c>
      <c r="D101" s="82">
        <v>0.6388888888888888</v>
      </c>
      <c r="E101" s="159" t="b">
        <v>1</v>
      </c>
      <c r="F101" s="83">
        <v>0.6993055555555555</v>
      </c>
      <c r="G101" s="92" t="b">
        <v>1</v>
      </c>
      <c r="H101" s="85" t="s">
        <v>1256</v>
      </c>
      <c r="I101" s="86" t="str">
        <f>IF(K101&gt;1,VLOOKUP(K101,DB!$A$4:$B$500,2,0),"")</f>
        <v>WICN</v>
      </c>
      <c r="J101" s="87" t="str">
        <f>IF(L101&gt;1,VLOOKUP(L101,DB!$A$4:$B$500,2,0),"")</f>
        <v>WICN</v>
      </c>
      <c r="K101" s="88" t="s">
        <v>666</v>
      </c>
      <c r="L101" s="84" t="s">
        <v>663</v>
      </c>
      <c r="M101" s="81" t="str">
        <f>IF(B101&gt;1,VLOOKUP(B101,DB!$D$4:$F$800,3,0),"")</f>
        <v>SUSI AIR</v>
      </c>
      <c r="N101" s="89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788</v>
      </c>
      <c r="C102" s="71" t="str">
        <f>IF(B102&gt;1,VLOOKUP(B102,DB!$D$4:$E$800,2,0),"")</f>
        <v>GLEX</v>
      </c>
      <c r="D102" s="72">
        <v>0.6861111111111111</v>
      </c>
      <c r="E102" s="160" t="b">
        <v>1</v>
      </c>
      <c r="F102" s="73">
        <v>0.7361111111111112</v>
      </c>
      <c r="G102" s="94" t="b">
        <v>1</v>
      </c>
      <c r="H102" s="75" t="s">
        <v>1216</v>
      </c>
      <c r="I102" s="112" t="s">
        <v>1472</v>
      </c>
      <c r="J102" s="74" t="s">
        <v>1226</v>
      </c>
      <c r="K102" s="78"/>
      <c r="L102" s="74"/>
      <c r="M102" s="71" t="str">
        <f>IF(B102&gt;1,VLOOKUP(B102,DB!$D$4:$F$800,3,0),"")</f>
        <v>PREMI</v>
      </c>
      <c r="N102" s="13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431</v>
      </c>
      <c r="C103" s="81" t="str">
        <f>IF(B103&gt;1,VLOOKUP(B103,DB!$D$4:$E$800,2,0),"")</f>
        <v>A 320</v>
      </c>
      <c r="D103" s="82">
        <v>0.7097222222222223</v>
      </c>
      <c r="E103" s="159" t="b">
        <v>1</v>
      </c>
      <c r="F103" s="83">
        <v>0.7319444444444444</v>
      </c>
      <c r="G103" s="92" t="b">
        <v>1</v>
      </c>
      <c r="H103" s="85" t="s">
        <v>1247</v>
      </c>
      <c r="I103" s="86" t="str">
        <f>IF(K103&gt;1,VLOOKUP(K103,DB!$A$4:$B$500,2,0),"")</f>
        <v>WARA</v>
      </c>
      <c r="J103" s="87" t="str">
        <f>IF(L103&gt;1,VLOOKUP(L103,DB!$A$4:$B$500,2,0),"")</f>
        <v>WARR</v>
      </c>
      <c r="K103" s="88" t="s">
        <v>557</v>
      </c>
      <c r="L103" s="84" t="s">
        <v>563</v>
      </c>
      <c r="M103" s="81" t="str">
        <f>IF(B103&gt;1,VLOOKUP(B103,DB!$D$4:$F$800,3,0),"")</f>
        <v>CITILINK</v>
      </c>
      <c r="N103" s="96"/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71" t="s">
        <v>309</v>
      </c>
      <c r="C104" s="71" t="str">
        <f>IF(B104&gt;1,VLOOKUP(B104,DB!$D$4:$E$800,2,0),"")</f>
        <v>A 320</v>
      </c>
      <c r="D104" s="72">
        <v>0.7125</v>
      </c>
      <c r="E104" s="160" t="b">
        <v>1</v>
      </c>
      <c r="F104" s="73">
        <v>0.7395833333333334</v>
      </c>
      <c r="G104" s="94" t="b">
        <v>1</v>
      </c>
      <c r="H104" s="75" t="s">
        <v>1246</v>
      </c>
      <c r="I104" s="76" t="str">
        <f>IF(K104&gt;1,VLOOKUP(K104,DB!$A$4:$B$500,2,0),"")</f>
        <v>WARR</v>
      </c>
      <c r="J104" s="77" t="str">
        <f>IF(L104&gt;1,VLOOKUP(L104,DB!$A$4:$B$500,2,0),"")</f>
        <v>WARR</v>
      </c>
      <c r="K104" s="78" t="s">
        <v>245</v>
      </c>
      <c r="L104" s="74" t="s">
        <v>233</v>
      </c>
      <c r="M104" s="71" t="str">
        <f>IF(B104&gt;1,VLOOKUP(B104,DB!$D$4:$F$800,3,0),"")</f>
        <v>BATIK AIR</v>
      </c>
      <c r="N104" s="13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155" t="s">
        <v>738</v>
      </c>
      <c r="C105" s="155" t="str">
        <f>IF(B105&gt;1,VLOOKUP(B105,DB!$D$4:$E$800,2,0),"")</f>
        <v>EMB 135</v>
      </c>
      <c r="D105" s="82">
        <v>0.7048611111111112</v>
      </c>
      <c r="E105" s="159" t="b">
        <v>1</v>
      </c>
      <c r="F105" s="234">
        <v>0.7166666666666667</v>
      </c>
      <c r="G105" s="92" t="b">
        <v>1</v>
      </c>
      <c r="H105" s="85" t="s">
        <v>1249</v>
      </c>
      <c r="I105" s="103" t="s">
        <v>1218</v>
      </c>
      <c r="J105" s="237" t="s">
        <v>179</v>
      </c>
      <c r="K105" s="88"/>
      <c r="L105" s="84"/>
      <c r="M105" s="155" t="str">
        <f>IF(B105&gt;1,VLOOKUP(B105,DB!$D$4:$F$800,3,0),"")</f>
        <v>IAT</v>
      </c>
      <c r="N105" s="137" t="s">
        <v>1540</v>
      </c>
      <c r="O105" s="84" t="str">
        <f t="shared" si="1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745</v>
      </c>
      <c r="C106" s="71" t="str">
        <f>IF(B106&gt;1,VLOOKUP(B106,DB!$D$4:$E$800,2,0),"")</f>
        <v>G IV</v>
      </c>
      <c r="D106" s="72">
        <v>0.7555555555555555</v>
      </c>
      <c r="E106" s="160" t="b">
        <v>1</v>
      </c>
      <c r="F106" s="73">
        <v>0.7864378703670809</v>
      </c>
      <c r="G106" s="94" t="b">
        <v>1</v>
      </c>
      <c r="H106" s="75" t="s">
        <v>1236</v>
      </c>
      <c r="I106" s="112" t="s">
        <v>1532</v>
      </c>
      <c r="J106" s="74" t="s">
        <v>1231</v>
      </c>
      <c r="K106" s="78" t="s">
        <v>1298</v>
      </c>
      <c r="L106" s="74"/>
      <c r="M106" s="71" t="str">
        <f>IF(B106&gt;1,VLOOKUP(B106,DB!$D$4:$F$800,3,0),"")</f>
        <v>JETSET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510</v>
      </c>
      <c r="C107" s="81" t="str">
        <f>IF(B107&gt;1,VLOOKUP(B107,DB!$D$4:$E$800,2,0),"")</f>
        <v>ATR 72</v>
      </c>
      <c r="D107" s="82">
        <v>0.7291666666666666</v>
      </c>
      <c r="E107" s="159" t="b">
        <v>1</v>
      </c>
      <c r="F107" s="83">
        <v>0.7486111111111111</v>
      </c>
      <c r="G107" s="92" t="b">
        <v>1</v>
      </c>
      <c r="H107" s="85" t="s">
        <v>1225</v>
      </c>
      <c r="I107" s="86" t="str">
        <f>IF(K107&gt;1,VLOOKUP(K107,DB!$A$4:$B$500,2,0),"")</f>
        <v>WAHH</v>
      </c>
      <c r="J107" s="87" t="str">
        <f>IF(L107&gt;1,VLOOKUP(L107,DB!$A$4:$B$500,2,0),"")</f>
        <v>WIPO</v>
      </c>
      <c r="K107" s="88" t="s">
        <v>601</v>
      </c>
      <c r="L107" s="84" t="s">
        <v>611</v>
      </c>
      <c r="M107" s="81" t="str">
        <f>IF(B107&gt;1,VLOOKUP(B107,DB!$D$4:$F$800,3,0),"")</f>
        <v>CITILINK</v>
      </c>
      <c r="N107" s="89"/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636</v>
      </c>
      <c r="C108" s="71" t="str">
        <f>IF(B108&gt;1,VLOOKUP(B108,DB!$D$4:$E$800,2,0),"")</f>
        <v>B 738</v>
      </c>
      <c r="D108" s="72">
        <v>0.7298611111111111</v>
      </c>
      <c r="E108" s="160" t="b">
        <v>1</v>
      </c>
      <c r="F108" s="73">
        <v>0.7597222222222222</v>
      </c>
      <c r="G108" s="94" t="b">
        <v>1</v>
      </c>
      <c r="H108" s="75" t="s">
        <v>1248</v>
      </c>
      <c r="I108" s="76" t="str">
        <f>IF(K108&gt;1,VLOOKUP(K108,DB!$A$4:$B$500,2,0),"")</f>
        <v>WARR</v>
      </c>
      <c r="J108" s="77" t="str">
        <f>IF(L108&gt;1,VLOOKUP(L108,DB!$A$4:$B$500,2,0),"")</f>
        <v>WARR</v>
      </c>
      <c r="K108" s="78" t="s">
        <v>84</v>
      </c>
      <c r="L108" s="74" t="s">
        <v>676</v>
      </c>
      <c r="M108" s="71" t="str">
        <f>IF(B108&gt;1,VLOOKUP(B108,DB!$D$4:$F$800,3,0),"")</f>
        <v>GARUDA</v>
      </c>
      <c r="N108" s="79"/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433</v>
      </c>
      <c r="C109" s="81" t="str">
        <f>IF(B109&gt;1,VLOOKUP(B109,DB!$D$4:$E$800,2,0),"")</f>
        <v>A 320</v>
      </c>
      <c r="D109" s="82">
        <v>0.73125</v>
      </c>
      <c r="E109" s="159" t="b">
        <v>1</v>
      </c>
      <c r="F109" s="83">
        <v>0.75625</v>
      </c>
      <c r="G109" s="92" t="b">
        <v>1</v>
      </c>
      <c r="H109" s="85" t="s">
        <v>1229</v>
      </c>
      <c r="I109" s="86" t="str">
        <f>IF(K109&gt;1,VLOOKUP(K109,DB!$A$4:$B$500,2,0),"")</f>
        <v>WADD</v>
      </c>
      <c r="J109" s="87" t="str">
        <f>IF(L109&gt;1,VLOOKUP(L109,DB!$A$4:$B$500,2,0),"")</f>
        <v>WADD</v>
      </c>
      <c r="K109" s="88" t="s">
        <v>585</v>
      </c>
      <c r="L109" s="84" t="s">
        <v>583</v>
      </c>
      <c r="M109" s="81" t="str">
        <f>IF(B109&gt;1,VLOOKUP(B109,DB!$D$4:$F$800,3,0),"")</f>
        <v>CITILINK</v>
      </c>
      <c r="N109" s="89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101</v>
      </c>
      <c r="C110" s="71" t="str">
        <f>IF(B110&gt;1,VLOOKUP(B110,DB!$D$4:$E$800,2,0),"")</f>
        <v>A 320</v>
      </c>
      <c r="D110" s="72">
        <v>0.7347222222222223</v>
      </c>
      <c r="E110" s="160" t="b">
        <v>1</v>
      </c>
      <c r="F110" s="73">
        <v>0.7618055555555555</v>
      </c>
      <c r="G110" s="94" t="b">
        <v>1</v>
      </c>
      <c r="H110" s="75" t="s">
        <v>1250</v>
      </c>
      <c r="I110" s="76" t="str">
        <f>IF(K110&gt;1,VLOOKUP(K110,DB!$A$4:$B$500,2,0),"")</f>
        <v>WIPP</v>
      </c>
      <c r="J110" s="77" t="str">
        <f>IF(L110&gt;1,VLOOKUP(L110,DB!$A$4:$B$500,2,0),"")</f>
        <v>WAHI</v>
      </c>
      <c r="K110" s="78" t="s">
        <v>186</v>
      </c>
      <c r="L110" s="74" t="s">
        <v>280</v>
      </c>
      <c r="M110" s="71" t="str">
        <f>IF(B110&gt;1,VLOOKUP(B110,DB!$D$4:$F$800,3,0),"")</f>
        <v>BATIK AIR</v>
      </c>
      <c r="N110" s="13"/>
      <c r="O110" s="74" t="str">
        <f t="shared" si="1"/>
        <v/>
      </c>
      <c r="Q110" s="1" t="str">
        <f t="shared" si="2"/>
        <v/>
      </c>
      <c r="R110" s="1" t="str">
        <f t="shared" si="3"/>
        <v/>
      </c>
      <c r="S110" s="1" t="str">
        <f t="shared" si="4"/>
        <v/>
      </c>
      <c r="T110" s="1" t="str">
        <f t="shared" si="5"/>
        <v/>
      </c>
      <c r="U110" s="1" t="str">
        <f t="shared" si="6"/>
        <v/>
      </c>
    </row>
    <row r="111" ht="15.75" customHeight="1">
      <c r="A111" s="81">
        <v>94.0</v>
      </c>
      <c r="B111" s="81" t="s">
        <v>92</v>
      </c>
      <c r="C111" s="81" t="str">
        <f>IF(B111&gt;1,VLOOKUP(B111,DB!$D$4:$E$800,2,0),"")</f>
        <v>A 320</v>
      </c>
      <c r="D111" s="82">
        <v>0.7444444444444445</v>
      </c>
      <c r="E111" s="159" t="b">
        <v>1</v>
      </c>
      <c r="F111" s="83">
        <v>0.7694444444444445</v>
      </c>
      <c r="G111" s="92" t="b">
        <v>1</v>
      </c>
      <c r="H111" s="85" t="s">
        <v>1247</v>
      </c>
      <c r="I111" s="86" t="str">
        <f>IF(K111&gt;1,VLOOKUP(K111,DB!$A$4:$B$500,2,0),"")</f>
        <v>WARR</v>
      </c>
      <c r="J111" s="87" t="str">
        <f>IF(L111&gt;1,VLOOKUP(L111,DB!$A$4:$B$500,2,0),"")</f>
        <v>WARR</v>
      </c>
      <c r="K111" s="88" t="s">
        <v>241</v>
      </c>
      <c r="L111" s="84" t="s">
        <v>255</v>
      </c>
      <c r="M111" s="81" t="str">
        <f>IF(B111&gt;1,VLOOKUP(B111,DB!$D$4:$F$800,3,0),"")</f>
        <v>BATIK AIR</v>
      </c>
      <c r="N111" s="89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892</v>
      </c>
      <c r="C112" s="71" t="str">
        <f>IF(B112&gt;1,VLOOKUP(B112,DB!$D$4:$E$800,2,0),"")</f>
        <v>B 733</v>
      </c>
      <c r="D112" s="72">
        <v>0.7395833333333334</v>
      </c>
      <c r="E112" s="160" t="b">
        <v>1</v>
      </c>
      <c r="F112" s="73">
        <v>0.8986111111111111</v>
      </c>
      <c r="G112" s="94" t="b">
        <v>1</v>
      </c>
      <c r="H112" s="75" t="s">
        <v>1251</v>
      </c>
      <c r="I112" s="76" t="str">
        <f>IF(K112&gt;1,VLOOKUP(K112,DB!$A$4:$B$500,2,0),"")</f>
        <v>WALL</v>
      </c>
      <c r="J112" s="77" t="str">
        <f>IF(L112&gt;1,VLOOKUP(L112,DB!$A$4:$B$500,2,0),"")</f>
        <v>WAAA</v>
      </c>
      <c r="K112" s="78" t="s">
        <v>398</v>
      </c>
      <c r="L112" s="74" t="s">
        <v>376</v>
      </c>
      <c r="M112" s="71" t="str">
        <f>IF(B112&gt;1,VLOOKUP(B112,DB!$D$4:$F$800,3,0),"")</f>
        <v>TRIGANA</v>
      </c>
      <c r="N112" s="79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968</v>
      </c>
      <c r="C113" s="81" t="str">
        <f>IF(B113&gt;1,VLOOKUP(B113,DB!$D$4:$E$800,2,0),"")</f>
        <v>HK 850</v>
      </c>
      <c r="D113" s="82">
        <v>0.73125</v>
      </c>
      <c r="E113" s="159" t="b">
        <v>1</v>
      </c>
      <c r="F113" s="83">
        <v>0.8076388888888889</v>
      </c>
      <c r="G113" s="92" t="b">
        <v>1</v>
      </c>
      <c r="H113" s="85" t="s">
        <v>1232</v>
      </c>
      <c r="I113" s="103" t="s">
        <v>1349</v>
      </c>
      <c r="J113" s="84" t="s">
        <v>179</v>
      </c>
      <c r="K113" s="88"/>
      <c r="L113" s="84"/>
      <c r="M113" s="81" t="s">
        <v>1214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748</v>
      </c>
      <c r="C114" s="71" t="str">
        <f>IF(B114&gt;1,VLOOKUP(B114,DB!$D$4:$E$800,2,0),"")</f>
        <v>CL 850</v>
      </c>
      <c r="D114" s="72">
        <v>0.7486111111111111</v>
      </c>
      <c r="E114" s="160" t="b">
        <v>1</v>
      </c>
      <c r="F114" s="73">
        <v>0.7773985879612155</v>
      </c>
      <c r="G114" s="94" t="b">
        <v>1</v>
      </c>
      <c r="H114" s="75" t="s">
        <v>1249</v>
      </c>
      <c r="I114" s="112" t="s">
        <v>91</v>
      </c>
      <c r="J114" s="74" t="s">
        <v>1226</v>
      </c>
      <c r="K114" s="78" t="s">
        <v>1541</v>
      </c>
      <c r="L114" s="74"/>
      <c r="M114" s="71" t="str">
        <f>IF(B114&gt;1,VLOOKUP(B114,DB!$D$4:$F$800,3,0),"")</f>
        <v>JETSET</v>
      </c>
      <c r="N114" s="13"/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811</v>
      </c>
      <c r="C115" s="81" t="str">
        <f>IF(B115&gt;1,VLOOKUP(B115,DB!$D$4:$E$800,2,0),"")</f>
        <v>PH 300</v>
      </c>
      <c r="D115" s="82">
        <v>0.7520833333333333</v>
      </c>
      <c r="E115" s="159" t="b">
        <v>1</v>
      </c>
      <c r="F115" s="83">
        <v>0.7583333333333333</v>
      </c>
      <c r="G115" s="92" t="b">
        <v>1</v>
      </c>
      <c r="H115" s="85" t="s">
        <v>1227</v>
      </c>
      <c r="I115" s="103" t="s">
        <v>1258</v>
      </c>
      <c r="J115" s="84" t="s">
        <v>1218</v>
      </c>
      <c r="K115" s="88"/>
      <c r="L115" s="84"/>
      <c r="M115" s="81" t="str">
        <f>IF(B115&gt;1,VLOOKUP(B115,DB!$D$4:$F$800,3,0),"")</f>
        <v>PURAWISATA</v>
      </c>
      <c r="N115" s="96"/>
      <c r="O115" s="84" t="str">
        <f t="shared" si="1"/>
        <v/>
      </c>
      <c r="Q115" s="1" t="str">
        <f t="shared" si="2"/>
        <v/>
      </c>
      <c r="R115" s="1" t="str">
        <f t="shared" si="3"/>
        <v/>
      </c>
      <c r="S115" s="1" t="str">
        <f t="shared" si="4"/>
        <v/>
      </c>
      <c r="T115" s="1" t="str">
        <f t="shared" si="5"/>
        <v/>
      </c>
      <c r="U115" s="1" t="str">
        <f t="shared" si="6"/>
        <v/>
      </c>
    </row>
    <row r="116" ht="15.75" customHeight="1">
      <c r="A116" s="71">
        <v>99.0</v>
      </c>
      <c r="B116" s="71" t="s">
        <v>745</v>
      </c>
      <c r="C116" s="71" t="str">
        <f>IF(B116&gt;1,VLOOKUP(B116,DB!$D$4:$E$800,2,0),"")</f>
        <v>G IV</v>
      </c>
      <c r="D116" s="72">
        <v>0.7930555555555555</v>
      </c>
      <c r="E116" s="160" t="b">
        <v>1</v>
      </c>
      <c r="F116" s="73"/>
      <c r="G116" s="94" t="b">
        <v>0</v>
      </c>
      <c r="H116" s="75" t="s">
        <v>1231</v>
      </c>
      <c r="I116" s="112" t="s">
        <v>1236</v>
      </c>
      <c r="J116" s="77" t="str">
        <f>IF(L116&gt;1,VLOOKUP(L116,DB!$A$4:$B$500,2,0),"")</f>
        <v/>
      </c>
      <c r="K116" s="78"/>
      <c r="L116" s="74"/>
      <c r="M116" s="71" t="str">
        <f>IF(B116&gt;1,VLOOKUP(B116,DB!$D$4:$F$800,3,0),"")</f>
        <v>JETSET</v>
      </c>
      <c r="N116" s="79"/>
      <c r="O116" s="74" t="str">
        <f t="shared" si="1"/>
        <v>RON</v>
      </c>
      <c r="Q116" s="1" t="str">
        <f t="shared" si="2"/>
        <v>SA09</v>
      </c>
      <c r="R116" s="1" t="str">
        <f t="shared" si="3"/>
        <v>RON</v>
      </c>
      <c r="S116" s="1" t="str">
        <f t="shared" si="4"/>
        <v>G IV</v>
      </c>
      <c r="T116" s="1" t="str">
        <f t="shared" si="5"/>
        <v>PK-BON</v>
      </c>
      <c r="U116" s="1" t="str">
        <f t="shared" si="6"/>
        <v>JETSET</v>
      </c>
    </row>
    <row r="117" ht="15.75" customHeight="1">
      <c r="A117" s="81">
        <v>100.0</v>
      </c>
      <c r="B117" s="81" t="s">
        <v>964</v>
      </c>
      <c r="C117" s="81" t="s">
        <v>746</v>
      </c>
      <c r="D117" s="82">
        <v>0.7833333333333333</v>
      </c>
      <c r="E117" s="159" t="b">
        <v>1</v>
      </c>
      <c r="F117" s="83">
        <v>0.8236111111111111</v>
      </c>
      <c r="G117" s="92" t="b">
        <v>1</v>
      </c>
      <c r="H117" s="85" t="s">
        <v>1227</v>
      </c>
      <c r="I117" s="103" t="s">
        <v>179</v>
      </c>
      <c r="J117" s="84" t="s">
        <v>1235</v>
      </c>
      <c r="K117" s="88"/>
      <c r="L117" s="84"/>
      <c r="M117" s="81" t="s">
        <v>1211</v>
      </c>
      <c r="N117" s="89"/>
      <c r="O117" s="84" t="str">
        <f t="shared" si="1"/>
        <v/>
      </c>
      <c r="Q117" s="1" t="str">
        <f t="shared" si="2"/>
        <v/>
      </c>
      <c r="R117" s="1" t="str">
        <f t="shared" si="3"/>
        <v/>
      </c>
      <c r="S117" s="1" t="str">
        <f t="shared" si="4"/>
        <v/>
      </c>
      <c r="T117" s="1" t="str">
        <f t="shared" si="5"/>
        <v/>
      </c>
      <c r="U117" s="1" t="str">
        <f t="shared" si="6"/>
        <v/>
      </c>
    </row>
    <row r="118" ht="15.75" customHeight="1">
      <c r="A118" s="71">
        <v>101.0</v>
      </c>
      <c r="B118" s="71" t="s">
        <v>947</v>
      </c>
      <c r="C118" s="71" t="str">
        <f>IF(B118&gt;1,VLOOKUP(B118,DB!$D$4:$E$800,2,0),"")</f>
        <v>EMB 135</v>
      </c>
      <c r="D118" s="72">
        <v>0.7756944444444445</v>
      </c>
      <c r="E118" s="160" t="b">
        <v>1</v>
      </c>
      <c r="F118" s="73">
        <v>0.8180555555555555</v>
      </c>
      <c r="G118" s="94" t="b">
        <v>1</v>
      </c>
      <c r="H118" s="75" t="s">
        <v>1255</v>
      </c>
      <c r="I118" s="112" t="s">
        <v>262</v>
      </c>
      <c r="J118" s="74" t="s">
        <v>1234</v>
      </c>
      <c r="K118" s="78"/>
      <c r="L118" s="74"/>
      <c r="M118" s="71" t="s">
        <v>1214</v>
      </c>
      <c r="N118" s="13"/>
      <c r="O118" s="74" t="str">
        <f t="shared" si="1"/>
        <v/>
      </c>
      <c r="Q118" s="1" t="str">
        <f t="shared" si="2"/>
        <v/>
      </c>
      <c r="R118" s="1" t="str">
        <f t="shared" si="3"/>
        <v/>
      </c>
      <c r="S118" s="1" t="str">
        <f t="shared" si="4"/>
        <v/>
      </c>
      <c r="T118" s="1" t="str">
        <f t="shared" si="5"/>
        <v/>
      </c>
      <c r="U118" s="1" t="str">
        <f t="shared" si="6"/>
        <v/>
      </c>
    </row>
    <row r="119" ht="15.75" customHeight="1">
      <c r="A119" s="81">
        <v>102.0</v>
      </c>
      <c r="B119" s="81" t="s">
        <v>748</v>
      </c>
      <c r="C119" s="81" t="str">
        <f>IF(B119&gt;1,VLOOKUP(B119,DB!$D$4:$E$800,2,0),"")</f>
        <v>CL 850</v>
      </c>
      <c r="D119" s="82">
        <v>0.7840277777777778</v>
      </c>
      <c r="E119" s="159" t="b">
        <v>1</v>
      </c>
      <c r="F119" s="83"/>
      <c r="G119" s="92" t="b">
        <v>0</v>
      </c>
      <c r="H119" s="85" t="s">
        <v>1226</v>
      </c>
      <c r="I119" s="103" t="s">
        <v>1249</v>
      </c>
      <c r="J119" s="87" t="str">
        <f>IF(L119&gt;1,VLOOKUP(L119,DB!$A$4:$B$500,2,0),"")</f>
        <v/>
      </c>
      <c r="K119" s="88"/>
      <c r="L119" s="84"/>
      <c r="M119" s="81" t="str">
        <f>IF(B119&gt;1,VLOOKUP(B119,DB!$D$4:$F$800,3,0),"")</f>
        <v>JETSET</v>
      </c>
      <c r="N119" s="96"/>
      <c r="O119" s="84" t="str">
        <f t="shared" si="1"/>
        <v>RON</v>
      </c>
      <c r="Q119" s="1" t="str">
        <f t="shared" si="2"/>
        <v>SA06</v>
      </c>
      <c r="R119" s="1" t="str">
        <f t="shared" si="3"/>
        <v>RON</v>
      </c>
      <c r="S119" s="1" t="str">
        <f t="shared" si="4"/>
        <v>CL 850</v>
      </c>
      <c r="T119" s="1" t="str">
        <f t="shared" si="5"/>
        <v>PK-KAS</v>
      </c>
      <c r="U119" s="1" t="str">
        <f t="shared" si="6"/>
        <v>JETSET</v>
      </c>
    </row>
    <row r="120" ht="15.75" customHeight="1">
      <c r="A120" s="71">
        <v>103.0</v>
      </c>
      <c r="B120" s="71" t="s">
        <v>305</v>
      </c>
      <c r="C120" s="71" t="str">
        <f>IF(B120&gt;1,VLOOKUP(B120,DB!$D$4:$E$800,2,0),"")</f>
        <v>A 320</v>
      </c>
      <c r="D120" s="72">
        <v>0.7965277777777777</v>
      </c>
      <c r="E120" s="160" t="b">
        <v>1</v>
      </c>
      <c r="F120" s="73">
        <v>0.825</v>
      </c>
      <c r="G120" s="94" t="b">
        <v>1</v>
      </c>
      <c r="H120" s="75" t="s">
        <v>1247</v>
      </c>
      <c r="I120" s="76" t="str">
        <f>IF(K120&gt;1,VLOOKUP(K120,DB!$A$4:$B$500,2,0),"")</f>
        <v>WAHS</v>
      </c>
      <c r="J120" s="77" t="str">
        <f>IF(L120&gt;1,VLOOKUP(L120,DB!$A$4:$B$500,2,0),"")</f>
        <v>WIBB</v>
      </c>
      <c r="K120" s="78" t="s">
        <v>291</v>
      </c>
      <c r="L120" s="74" t="s">
        <v>209</v>
      </c>
      <c r="M120" s="71" t="str">
        <f>IF(B120&gt;1,VLOOKUP(B120,DB!$D$4:$F$800,3,0),"")</f>
        <v>BATIK AIR</v>
      </c>
      <c r="N120" s="13"/>
      <c r="O120" s="74" t="str">
        <f t="shared" si="1"/>
        <v/>
      </c>
      <c r="Q120" s="1" t="str">
        <f t="shared" si="2"/>
        <v/>
      </c>
      <c r="R120" s="1" t="str">
        <f t="shared" si="3"/>
        <v/>
      </c>
      <c r="S120" s="1" t="str">
        <f t="shared" si="4"/>
        <v/>
      </c>
      <c r="T120" s="1" t="str">
        <f t="shared" si="5"/>
        <v/>
      </c>
      <c r="U120" s="1" t="str">
        <f t="shared" si="6"/>
        <v/>
      </c>
    </row>
    <row r="121" ht="15.75" customHeight="1">
      <c r="A121" s="81">
        <v>104.0</v>
      </c>
      <c r="B121" s="81" t="s">
        <v>947</v>
      </c>
      <c r="C121" s="81" t="str">
        <f>IF(B121&gt;1,VLOOKUP(B121,DB!$D$4:$E$800,2,0),"")</f>
        <v>EMB 135</v>
      </c>
      <c r="D121" s="82">
        <v>0.825</v>
      </c>
      <c r="E121" s="159" t="b">
        <v>1</v>
      </c>
      <c r="F121" s="83"/>
      <c r="G121" s="92" t="b">
        <v>0</v>
      </c>
      <c r="H121" s="85" t="s">
        <v>1234</v>
      </c>
      <c r="I121" s="103" t="s">
        <v>1255</v>
      </c>
      <c r="J121" s="87" t="str">
        <f>IF(L121&gt;1,VLOOKUP(L121,DB!$A$4:$B$500,2,0),"")</f>
        <v/>
      </c>
      <c r="K121" s="88"/>
      <c r="L121" s="84"/>
      <c r="M121" s="81" t="s">
        <v>1214</v>
      </c>
      <c r="N121" s="96"/>
      <c r="O121" s="84" t="str">
        <f t="shared" si="1"/>
        <v>RON</v>
      </c>
      <c r="Q121" s="1" t="str">
        <f t="shared" si="2"/>
        <v>SA11</v>
      </c>
      <c r="R121" s="1" t="str">
        <f t="shared" si="3"/>
        <v>RON</v>
      </c>
      <c r="S121" s="1" t="str">
        <f t="shared" si="4"/>
        <v>EMB 135</v>
      </c>
      <c r="T121" s="1" t="str">
        <f t="shared" si="5"/>
        <v>PK-RSS</v>
      </c>
      <c r="U121" s="1" t="str">
        <f t="shared" si="6"/>
        <v>KARISMA</v>
      </c>
    </row>
    <row r="122" ht="15.75" customHeight="1">
      <c r="A122" s="71">
        <v>105.0</v>
      </c>
      <c r="B122" s="71" t="s">
        <v>964</v>
      </c>
      <c r="C122" s="71" t="str">
        <f>IF(B122&gt;1,VLOOKUP(B122,DB!$D$4:$E$800,2,0),"")</f>
        <v>G IV</v>
      </c>
      <c r="D122" s="72">
        <v>0.8305555555555556</v>
      </c>
      <c r="E122" s="160" t="b">
        <v>1</v>
      </c>
      <c r="F122" s="73"/>
      <c r="G122" s="94" t="b">
        <v>0</v>
      </c>
      <c r="H122" s="75" t="s">
        <v>1235</v>
      </c>
      <c r="I122" s="112" t="s">
        <v>1227</v>
      </c>
      <c r="J122" s="77" t="str">
        <f>IF(L122&gt;1,VLOOKUP(L122,DB!$A$4:$B$500,2,0),"")</f>
        <v/>
      </c>
      <c r="K122" s="78"/>
      <c r="L122" s="74"/>
      <c r="M122" s="71" t="s">
        <v>1211</v>
      </c>
      <c r="N122" s="13"/>
      <c r="O122" s="74" t="str">
        <f t="shared" si="1"/>
        <v>RON</v>
      </c>
      <c r="Q122" s="1" t="str">
        <f t="shared" si="2"/>
        <v>SA12</v>
      </c>
      <c r="R122" s="1" t="str">
        <f t="shared" si="3"/>
        <v>RON</v>
      </c>
      <c r="S122" s="1" t="str">
        <f t="shared" si="4"/>
        <v>G IV</v>
      </c>
      <c r="T122" s="1" t="str">
        <f t="shared" si="5"/>
        <v>T7-HNA</v>
      </c>
      <c r="U122" s="1" t="str">
        <f t="shared" si="6"/>
        <v>AFM</v>
      </c>
    </row>
    <row r="123" ht="15.75" customHeight="1">
      <c r="A123" s="81">
        <v>106.0</v>
      </c>
      <c r="B123" s="81" t="s">
        <v>313</v>
      </c>
      <c r="C123" s="81" t="str">
        <f>IF(B123&gt;1,VLOOKUP(B123,DB!$D$4:$E$800,2,0),"")</f>
        <v>A 320</v>
      </c>
      <c r="D123" s="82">
        <v>0.8458333333333333</v>
      </c>
      <c r="E123" s="159" t="b">
        <v>1</v>
      </c>
      <c r="F123" s="83">
        <v>0.8784722222222222</v>
      </c>
      <c r="G123" s="92" t="b">
        <v>1</v>
      </c>
      <c r="H123" s="85" t="s">
        <v>1216</v>
      </c>
      <c r="I123" s="86" t="str">
        <f>IF(K123&gt;1,VLOOKUP(K123,DB!$A$4:$B$500,2,0),"")</f>
        <v>WIMM</v>
      </c>
      <c r="J123" s="87" t="str">
        <f>IF(L123&gt;1,VLOOKUP(L123,DB!$A$4:$B$500,2,0),"")</f>
        <v>WARR</v>
      </c>
      <c r="K123" s="88" t="s">
        <v>170</v>
      </c>
      <c r="L123" s="84" t="s">
        <v>259</v>
      </c>
      <c r="M123" s="81" t="str">
        <f>IF(B123&gt;1,VLOOKUP(B123,DB!$D$4:$F$800,3,0),"")</f>
        <v>BATIK AIR</v>
      </c>
      <c r="N123" s="96"/>
      <c r="O123" s="84" t="str">
        <f t="shared" si="1"/>
        <v/>
      </c>
      <c r="Q123" s="1" t="str">
        <f t="shared" si="2"/>
        <v/>
      </c>
      <c r="R123" s="1" t="str">
        <f t="shared" si="3"/>
        <v/>
      </c>
      <c r="S123" s="1" t="str">
        <f t="shared" si="4"/>
        <v/>
      </c>
      <c r="T123" s="1" t="str">
        <f t="shared" si="5"/>
        <v/>
      </c>
      <c r="U123" s="1" t="str">
        <f t="shared" si="6"/>
        <v/>
      </c>
    </row>
    <row r="124" ht="15.75" customHeight="1">
      <c r="A124" s="71">
        <v>107.0</v>
      </c>
      <c r="B124" s="71" t="s">
        <v>292</v>
      </c>
      <c r="C124" s="71" t="str">
        <f>IF(B124&gt;1,VLOOKUP(B124,DB!$D$4:$E$800,2,0),"")</f>
        <v>A 320</v>
      </c>
      <c r="D124" s="72">
        <v>0.8493055555555555</v>
      </c>
      <c r="E124" s="160" t="b">
        <v>1</v>
      </c>
      <c r="F124" s="73">
        <v>0.9506944444444444</v>
      </c>
      <c r="G124" s="94" t="b">
        <v>1</v>
      </c>
      <c r="H124" s="75" t="s">
        <v>1255</v>
      </c>
      <c r="I124" s="76" t="str">
        <f>IF(K124&gt;1,VLOOKUP(K124,DB!$A$4:$B$500,2,0),"")</f>
        <v>WIPP</v>
      </c>
      <c r="J124" s="74" t="s">
        <v>1240</v>
      </c>
      <c r="K124" s="78" t="s">
        <v>196</v>
      </c>
      <c r="L124" s="74"/>
      <c r="M124" s="71" t="str">
        <f>IF(B124&gt;1,VLOOKUP(B124,DB!$D$4:$F$800,3,0),"")</f>
        <v>BATIK AIR</v>
      </c>
      <c r="N124" s="13"/>
      <c r="O124" s="74" t="str">
        <f t="shared" si="1"/>
        <v/>
      </c>
      <c r="Q124" s="1" t="str">
        <f t="shared" si="2"/>
        <v/>
      </c>
      <c r="R124" s="1" t="str">
        <f t="shared" si="3"/>
        <v/>
      </c>
      <c r="S124" s="1" t="str">
        <f t="shared" si="4"/>
        <v/>
      </c>
      <c r="T124" s="1" t="str">
        <f t="shared" si="5"/>
        <v/>
      </c>
      <c r="U124" s="1" t="str">
        <f t="shared" si="6"/>
        <v/>
      </c>
    </row>
    <row r="125" ht="15.75" customHeight="1">
      <c r="A125" s="81">
        <v>108.0</v>
      </c>
      <c r="B125" s="81" t="s">
        <v>307</v>
      </c>
      <c r="C125" s="81" t="str">
        <f>IF(B125&gt;1,VLOOKUP(B125,DB!$D$4:$E$800,2,0),"")</f>
        <v>A 320</v>
      </c>
      <c r="D125" s="82">
        <v>0.8555555555555555</v>
      </c>
      <c r="E125" s="159" t="b">
        <v>1</v>
      </c>
      <c r="F125" s="83">
        <v>0.8854166666666666</v>
      </c>
      <c r="G125" s="92" t="b">
        <v>1</v>
      </c>
      <c r="H125" s="85" t="s">
        <v>1246</v>
      </c>
      <c r="I125" s="86" t="str">
        <f>IF(K125&gt;1,VLOOKUP(K125,DB!$A$4:$B$500,2,0),"")</f>
        <v>WIEE</v>
      </c>
      <c r="J125" s="87" t="str">
        <f>IF(L125&gt;1,VLOOKUP(L125,DB!$A$4:$B$500,2,0),"")</f>
        <v>WIPP</v>
      </c>
      <c r="K125" s="88" t="s">
        <v>213</v>
      </c>
      <c r="L125" s="84" t="s">
        <v>192</v>
      </c>
      <c r="M125" s="81" t="str">
        <f>IF(B125&gt;1,VLOOKUP(B125,DB!$D$4:$F$800,3,0),"")</f>
        <v>BATIK AIR</v>
      </c>
      <c r="N125" s="96"/>
      <c r="O125" s="84" t="str">
        <f t="shared" si="1"/>
        <v/>
      </c>
      <c r="Q125" s="1" t="str">
        <f t="shared" si="2"/>
        <v/>
      </c>
      <c r="R125" s="1" t="str">
        <f t="shared" si="3"/>
        <v/>
      </c>
      <c r="S125" s="1" t="str">
        <f t="shared" si="4"/>
        <v/>
      </c>
      <c r="T125" s="1" t="str">
        <f t="shared" si="5"/>
        <v/>
      </c>
      <c r="U125" s="1" t="str">
        <f t="shared" si="6"/>
        <v/>
      </c>
    </row>
    <row r="126" ht="15.75" customHeight="1">
      <c r="A126" s="71">
        <v>109.0</v>
      </c>
      <c r="B126" s="71" t="s">
        <v>431</v>
      </c>
      <c r="C126" s="71" t="str">
        <f>IF(B126&gt;1,VLOOKUP(B126,DB!$D$4:$E$800,2,0),"")</f>
        <v>A 320</v>
      </c>
      <c r="D126" s="72">
        <v>0.8611111111111112</v>
      </c>
      <c r="E126" s="160" t="b">
        <v>1</v>
      </c>
      <c r="F126" s="73"/>
      <c r="G126" s="94" t="b">
        <v>0</v>
      </c>
      <c r="H126" s="75" t="s">
        <v>1225</v>
      </c>
      <c r="I126" s="76" t="str">
        <f>IF(K126&gt;1,VLOOKUP(K126,DB!$A$4:$B$500,2,0),"")</f>
        <v>WARR</v>
      </c>
      <c r="J126" s="77" t="str">
        <f>IF(L126&gt;1,VLOOKUP(L126,DB!$A$4:$B$500,2,0),"")</f>
        <v/>
      </c>
      <c r="K126" s="78" t="s">
        <v>565</v>
      </c>
      <c r="L126" s="74"/>
      <c r="M126" s="71" t="str">
        <f>IF(B126&gt;1,VLOOKUP(B126,DB!$D$4:$F$800,3,0),"")</f>
        <v>CITILINK</v>
      </c>
      <c r="N126" s="13"/>
      <c r="O126" s="74" t="str">
        <f t="shared" si="1"/>
        <v>RON</v>
      </c>
      <c r="Q126" s="1" t="str">
        <f t="shared" si="2"/>
        <v>A3</v>
      </c>
      <c r="R126" s="1" t="str">
        <f t="shared" si="3"/>
        <v>RON</v>
      </c>
      <c r="S126" s="1" t="str">
        <f t="shared" si="4"/>
        <v>A 320</v>
      </c>
      <c r="T126" s="1" t="str">
        <f t="shared" si="5"/>
        <v>PK-GQP</v>
      </c>
      <c r="U126" s="1" t="str">
        <f t="shared" si="6"/>
        <v>CITILINK</v>
      </c>
    </row>
    <row r="127" ht="15.75" customHeight="1">
      <c r="A127" s="81">
        <v>110.0</v>
      </c>
      <c r="B127" s="81" t="s">
        <v>309</v>
      </c>
      <c r="C127" s="81" t="str">
        <f>IF(B127&gt;1,VLOOKUP(B127,DB!$D$4:$E$800,2,0),"")</f>
        <v>A 320</v>
      </c>
      <c r="D127" s="82">
        <v>0.8736111111111111</v>
      </c>
      <c r="E127" s="159" t="b">
        <v>1</v>
      </c>
      <c r="F127" s="83"/>
      <c r="G127" s="92" t="b">
        <v>0</v>
      </c>
      <c r="H127" s="85" t="s">
        <v>1236</v>
      </c>
      <c r="I127" s="86" t="str">
        <f>IF(K127&gt;1,VLOOKUP(K127,DB!$A$4:$B$500,2,0),"")</f>
        <v>WARR</v>
      </c>
      <c r="J127" s="87" t="str">
        <f>IF(L127&gt;1,VLOOKUP(L127,DB!$A$4:$B$500,2,0),"")</f>
        <v/>
      </c>
      <c r="K127" s="88" t="s">
        <v>231</v>
      </c>
      <c r="L127" s="84"/>
      <c r="M127" s="81" t="str">
        <f>IF(B127&gt;1,VLOOKUP(B127,DB!$D$4:$F$800,3,0),"")</f>
        <v>BATIK AIR</v>
      </c>
      <c r="N127" s="96"/>
      <c r="O127" s="84" t="str">
        <f t="shared" si="1"/>
        <v>RON</v>
      </c>
      <c r="Q127" s="1" t="str">
        <f t="shared" si="2"/>
        <v>B7</v>
      </c>
      <c r="R127" s="1" t="str">
        <f t="shared" si="3"/>
        <v>RON</v>
      </c>
      <c r="S127" s="1" t="str">
        <f t="shared" si="4"/>
        <v>A 320</v>
      </c>
      <c r="T127" s="1" t="str">
        <f t="shared" si="5"/>
        <v>PK-LUS</v>
      </c>
      <c r="U127" s="1" t="str">
        <f t="shared" si="6"/>
        <v>BATIK AIR</v>
      </c>
    </row>
    <row r="128" ht="15.75" customHeight="1">
      <c r="A128" s="71">
        <v>111.0</v>
      </c>
      <c r="B128" s="71" t="s">
        <v>101</v>
      </c>
      <c r="C128" s="71" t="str">
        <f>IF(B128&gt;1,VLOOKUP(B128,DB!$D$4:$E$800,2,0),"")</f>
        <v>A 320</v>
      </c>
      <c r="D128" s="72">
        <v>0.9555555555555556</v>
      </c>
      <c r="E128" s="160" t="b">
        <v>1</v>
      </c>
      <c r="F128" s="73">
        <v>0.9493055555555555</v>
      </c>
      <c r="G128" s="94" t="b">
        <v>1</v>
      </c>
      <c r="H128" s="75" t="s">
        <v>1227</v>
      </c>
      <c r="I128" s="76" t="str">
        <f>IF(K128&gt;1,VLOOKUP(K128,DB!$A$4:$B$500,2,0),"")</f>
        <v>WAHI</v>
      </c>
      <c r="J128" s="74" t="s">
        <v>1223</v>
      </c>
      <c r="K128" s="78" t="s">
        <v>261</v>
      </c>
      <c r="L128" s="74"/>
      <c r="M128" s="71" t="str">
        <f>IF(B128&gt;1,VLOOKUP(B128,DB!$D$4:$F$800,3,0),"")</f>
        <v>BATIK AIR</v>
      </c>
      <c r="N128" s="13"/>
      <c r="O128" s="74" t="str">
        <f t="shared" si="1"/>
        <v/>
      </c>
      <c r="Q128" s="1" t="str">
        <f t="shared" si="2"/>
        <v/>
      </c>
      <c r="R128" s="1" t="str">
        <f t="shared" si="3"/>
        <v/>
      </c>
      <c r="S128" s="1" t="str">
        <f t="shared" si="4"/>
        <v/>
      </c>
      <c r="T128" s="1" t="str">
        <f t="shared" si="5"/>
        <v/>
      </c>
      <c r="U128" s="1" t="str">
        <f t="shared" si="6"/>
        <v/>
      </c>
    </row>
    <row r="129" ht="15.75" customHeight="1">
      <c r="A129" s="81">
        <v>112.0</v>
      </c>
      <c r="B129" s="81" t="s">
        <v>763</v>
      </c>
      <c r="C129" s="81" t="str">
        <f>IF(B129&gt;1,VLOOKUP(B129,DB!$D$4:$E$800,2,0),"")</f>
        <v>ATR 72</v>
      </c>
      <c r="D129" s="82">
        <v>0.8555555555555555</v>
      </c>
      <c r="E129" s="159" t="b">
        <v>1</v>
      </c>
      <c r="F129" s="83"/>
      <c r="G129" s="92" t="b">
        <v>0</v>
      </c>
      <c r="H129" s="85" t="s">
        <v>1229</v>
      </c>
      <c r="I129" s="103" t="s">
        <v>1223</v>
      </c>
      <c r="J129" s="87" t="str">
        <f>IF(L129&gt;1,VLOOKUP(L129,DB!$A$4:$B$500,2,0),"")</f>
        <v/>
      </c>
      <c r="K129" s="88"/>
      <c r="L129" s="84"/>
      <c r="M129" s="81" t="str">
        <f>IF(B129&gt;1,VLOOKUP(B129,DB!$D$4:$F$800,3,0),"")</f>
        <v>PELITA</v>
      </c>
      <c r="N129" s="96"/>
      <c r="O129" s="84" t="str">
        <f t="shared" si="1"/>
        <v>RON</v>
      </c>
      <c r="Q129" s="1" t="str">
        <f t="shared" si="2"/>
        <v>A1</v>
      </c>
      <c r="R129" s="1" t="str">
        <f t="shared" si="3"/>
        <v>RON</v>
      </c>
      <c r="S129" s="1" t="str">
        <f t="shared" si="4"/>
        <v>ATR 72</v>
      </c>
      <c r="T129" s="1" t="str">
        <f t="shared" si="5"/>
        <v>PK-PAH</v>
      </c>
      <c r="U129" s="1" t="str">
        <f t="shared" si="6"/>
        <v>PELITA</v>
      </c>
    </row>
    <row r="130" ht="15.75" customHeight="1">
      <c r="A130" s="71">
        <v>113.0</v>
      </c>
      <c r="B130" s="71" t="s">
        <v>92</v>
      </c>
      <c r="C130" s="71" t="str">
        <f>IF(B130&gt;1,VLOOKUP(B130,DB!$D$4:$E$800,2,0),"")</f>
        <v>A 320</v>
      </c>
      <c r="D130" s="72">
        <v>0.90625</v>
      </c>
      <c r="E130" s="160" t="b">
        <v>1</v>
      </c>
      <c r="F130" s="73"/>
      <c r="G130" s="94" t="b">
        <v>0</v>
      </c>
      <c r="H130" s="75" t="s">
        <v>1246</v>
      </c>
      <c r="I130" s="76" t="str">
        <f>IF(K130&gt;1,VLOOKUP(K130,DB!$A$4:$B$500,2,0),"")</f>
        <v>WARR</v>
      </c>
      <c r="J130" s="77" t="str">
        <f>IF(L130&gt;1,VLOOKUP(L130,DB!$A$4:$B$500,2,0),"")</f>
        <v/>
      </c>
      <c r="K130" s="78" t="s">
        <v>253</v>
      </c>
      <c r="L130" s="74"/>
      <c r="M130" s="71" t="str">
        <f>IF(B130&gt;1,VLOOKUP(B130,DB!$D$4:$F$800,3,0),"")</f>
        <v>BATIK AIR</v>
      </c>
      <c r="N130" s="79"/>
      <c r="O130" s="74" t="str">
        <f t="shared" si="1"/>
        <v>RON</v>
      </c>
      <c r="Q130" s="1" t="str">
        <f t="shared" si="2"/>
        <v>A2</v>
      </c>
      <c r="R130" s="1" t="str">
        <f t="shared" si="3"/>
        <v>RON</v>
      </c>
      <c r="S130" s="1" t="str">
        <f t="shared" si="4"/>
        <v>A 320</v>
      </c>
      <c r="T130" s="1" t="str">
        <f t="shared" si="5"/>
        <v>PK-BKU</v>
      </c>
      <c r="U130" s="1" t="str">
        <f t="shared" si="6"/>
        <v>BATIK AIR</v>
      </c>
    </row>
    <row r="131" ht="15.75" customHeight="1">
      <c r="A131" s="81">
        <v>114.0</v>
      </c>
      <c r="B131" s="81" t="s">
        <v>510</v>
      </c>
      <c r="C131" s="81" t="str">
        <f>IF(B131&gt;1,VLOOKUP(B131,DB!$D$4:$E$800,2,0),"")</f>
        <v>ATR 72</v>
      </c>
      <c r="D131" s="82">
        <v>0.8645833333333334</v>
      </c>
      <c r="E131" s="159" t="b">
        <v>1</v>
      </c>
      <c r="F131" s="83"/>
      <c r="G131" s="92" t="b">
        <v>0</v>
      </c>
      <c r="H131" s="85" t="s">
        <v>1250</v>
      </c>
      <c r="I131" s="86" t="str">
        <f>IF(K131&gt;1,VLOOKUP(K131,DB!$A$4:$B$500,2,0),"")</f>
        <v>WIPO</v>
      </c>
      <c r="J131" s="87" t="str">
        <f>IF(L131&gt;1,VLOOKUP(L131,DB!$A$4:$B$500,2,0),"")</f>
        <v/>
      </c>
      <c r="K131" s="88" t="s">
        <v>614</v>
      </c>
      <c r="L131" s="84"/>
      <c r="M131" s="81" t="str">
        <f>IF(B131&gt;1,VLOOKUP(B131,DB!$D$4:$F$800,3,0),"")</f>
        <v>CITILINK</v>
      </c>
      <c r="N131" s="96"/>
      <c r="O131" s="84" t="str">
        <f t="shared" si="1"/>
        <v>RON</v>
      </c>
      <c r="Q131" s="1" t="str">
        <f t="shared" si="2"/>
        <v>B6</v>
      </c>
      <c r="R131" s="1" t="str">
        <f t="shared" si="3"/>
        <v>RON</v>
      </c>
      <c r="S131" s="1" t="str">
        <f t="shared" si="4"/>
        <v>ATR 72</v>
      </c>
      <c r="T131" s="1" t="str">
        <f t="shared" si="5"/>
        <v>PK-GJV</v>
      </c>
      <c r="U131" s="1" t="str">
        <f t="shared" si="6"/>
        <v>CITILINK</v>
      </c>
    </row>
    <row r="132" ht="15.75" customHeight="1">
      <c r="A132" s="71">
        <v>115.0</v>
      </c>
      <c r="B132" s="71" t="s">
        <v>512</v>
      </c>
      <c r="C132" s="71" t="str">
        <f>IF(B132&gt;1,VLOOKUP(B132,DB!$D$4:$E$800,2,0),"")</f>
        <v>B 735</v>
      </c>
      <c r="D132" s="72">
        <v>0.9</v>
      </c>
      <c r="E132" s="160" t="b">
        <v>1</v>
      </c>
      <c r="F132" s="73"/>
      <c r="G132" s="94" t="b">
        <v>0</v>
      </c>
      <c r="H132" s="75" t="s">
        <v>1251</v>
      </c>
      <c r="I132" s="76" t="str">
        <f>IF(K132&gt;1,VLOOKUP(K132,DB!$A$4:$B$500,2,0),"")</f>
        <v>WAGG</v>
      </c>
      <c r="J132" s="77" t="str">
        <f>IF(L132&gt;1,VLOOKUP(L132,DB!$A$4:$B$500,2,0),"")</f>
        <v/>
      </c>
      <c r="K132" s="78" t="s">
        <v>688</v>
      </c>
      <c r="L132" s="74"/>
      <c r="M132" s="71" t="s">
        <v>343</v>
      </c>
      <c r="N132" s="13"/>
      <c r="O132" s="74" t="str">
        <f t="shared" si="1"/>
        <v>RON</v>
      </c>
      <c r="Q132" s="1" t="str">
        <f t="shared" si="2"/>
        <v>B12</v>
      </c>
      <c r="R132" s="1" t="str">
        <f t="shared" si="3"/>
        <v>RON</v>
      </c>
      <c r="S132" s="1" t="str">
        <f t="shared" si="4"/>
        <v>B 735</v>
      </c>
      <c r="T132" s="1" t="str">
        <f t="shared" si="5"/>
        <v>PK-GGC</v>
      </c>
      <c r="U132" s="1" t="str">
        <f t="shared" si="6"/>
        <v>CITILINK</v>
      </c>
    </row>
    <row r="133" ht="15.75" customHeight="1">
      <c r="A133" s="81">
        <v>116.0</v>
      </c>
      <c r="B133" s="81" t="s">
        <v>592</v>
      </c>
      <c r="C133" s="81" t="str">
        <f>IF(B133&gt;1,VLOOKUP(B133,DB!$D$4:$E$800,2,0),"")</f>
        <v>B 738</v>
      </c>
      <c r="D133" s="82">
        <v>0.9138888888888889</v>
      </c>
      <c r="E133" s="159" t="b">
        <v>1</v>
      </c>
      <c r="F133" s="83"/>
      <c r="G133" s="92" t="b">
        <v>0</v>
      </c>
      <c r="H133" s="85" t="s">
        <v>1248</v>
      </c>
      <c r="I133" s="86" t="str">
        <f>IF(K133&gt;1,VLOOKUP(K133,DB!$A$4:$B$500,2,0),"")</f>
        <v>WARR</v>
      </c>
      <c r="J133" s="87" t="str">
        <f>IF(L133&gt;1,VLOOKUP(L133,DB!$A$4:$B$500,2,0),"")</f>
        <v/>
      </c>
      <c r="K133" s="88" t="s">
        <v>678</v>
      </c>
      <c r="L133" s="84"/>
      <c r="M133" s="81" t="str">
        <f>IF(B133&gt;1,VLOOKUP(B133,DB!$D$4:$F$800,3,0),"")</f>
        <v>GARUDA</v>
      </c>
      <c r="N133" s="96"/>
      <c r="O133" s="84" t="str">
        <f t="shared" si="1"/>
        <v>RON</v>
      </c>
      <c r="Q133" s="1" t="str">
        <f t="shared" si="2"/>
        <v>B2</v>
      </c>
      <c r="R133" s="1" t="str">
        <f t="shared" si="3"/>
        <v>RON</v>
      </c>
      <c r="S133" s="1" t="str">
        <f t="shared" si="4"/>
        <v>B 738</v>
      </c>
      <c r="T133" s="1" t="str">
        <f t="shared" si="5"/>
        <v>PK-GMA</v>
      </c>
      <c r="U133" s="1" t="str">
        <f t="shared" si="6"/>
        <v>GARUDA</v>
      </c>
    </row>
    <row r="134" ht="15.75" customHeight="1">
      <c r="A134" s="90">
        <v>117.0</v>
      </c>
      <c r="B134" s="90" t="s">
        <v>40</v>
      </c>
      <c r="C134" s="71" t="str">
        <f>IF(B134&gt;1,VLOOKUP(B134,DB!$D$4:$E$800,2,0),"")</f>
        <v>B 734</v>
      </c>
      <c r="D134" s="72">
        <v>0.9173611111111111</v>
      </c>
      <c r="E134" s="215" t="b">
        <v>1</v>
      </c>
      <c r="F134" s="119"/>
      <c r="G134" s="120" t="b">
        <v>0</v>
      </c>
      <c r="H134" s="121" t="s">
        <v>1254</v>
      </c>
      <c r="I134" s="76" t="str">
        <f>IF(K134&gt;1,VLOOKUP(K134,DB!$A$4:$B$500,2,0),"")</f>
        <v>WIOO</v>
      </c>
      <c r="J134" s="77" t="str">
        <f>IF(L134&gt;1,VLOOKUP(L134,DB!$A$4:$B$500,2,0),"")</f>
        <v/>
      </c>
      <c r="K134" s="122" t="s">
        <v>54</v>
      </c>
      <c r="L134" s="123"/>
      <c r="M134" s="71" t="str">
        <f>IF(B134&gt;1,VLOOKUP(B134,DB!$D$4:$F$800,3,0),"")</f>
        <v>B. B. N.</v>
      </c>
      <c r="N134" s="124"/>
      <c r="O134" s="123" t="str">
        <f t="shared" si="1"/>
        <v>RON</v>
      </c>
      <c r="Q134" s="1" t="str">
        <f t="shared" si="2"/>
        <v>B13</v>
      </c>
      <c r="R134" s="1" t="str">
        <f t="shared" si="3"/>
        <v>RON</v>
      </c>
      <c r="S134" s="1" t="str">
        <f t="shared" si="4"/>
        <v>B 734</v>
      </c>
      <c r="T134" s="1" t="str">
        <f t="shared" si="5"/>
        <v>PK-BBJ</v>
      </c>
      <c r="U134" s="1" t="str">
        <f t="shared" si="6"/>
        <v>B. B. N.</v>
      </c>
    </row>
    <row r="135" ht="15.75" customHeight="1">
      <c r="A135" s="81">
        <v>118.0</v>
      </c>
      <c r="B135" s="81" t="s">
        <v>301</v>
      </c>
      <c r="C135" s="81" t="str">
        <f>IF(B135&gt;1,VLOOKUP(B135,DB!$D$4:$E$800,2,0),"")</f>
        <v>A 320</v>
      </c>
      <c r="D135" s="82">
        <v>0.8888888888888888</v>
      </c>
      <c r="E135" s="159" t="b">
        <v>1</v>
      </c>
      <c r="F135" s="83"/>
      <c r="G135" s="92" t="b">
        <v>0</v>
      </c>
      <c r="H135" s="85" t="s">
        <v>1247</v>
      </c>
      <c r="I135" s="86" t="str">
        <f>IF(K135&gt;1,VLOOKUP(K135,DB!$A$4:$B$500,2,0),"")</f>
        <v>WADD</v>
      </c>
      <c r="J135" s="87" t="str">
        <f>IF(L135&gt;1,VLOOKUP(L135,DB!$A$4:$B$500,2,0),"")</f>
        <v/>
      </c>
      <c r="K135" s="88" t="s">
        <v>225</v>
      </c>
      <c r="L135" s="84"/>
      <c r="M135" s="81" t="str">
        <f>IF(B135&gt;1,VLOOKUP(B135,DB!$D$4:$F$800,3,0),"")</f>
        <v>BATIK AIR</v>
      </c>
      <c r="N135" s="96"/>
      <c r="O135" s="84" t="str">
        <f t="shared" si="1"/>
        <v>RON</v>
      </c>
      <c r="Q135" s="1" t="str">
        <f t="shared" si="2"/>
        <v>B1</v>
      </c>
      <c r="R135" s="1" t="str">
        <f t="shared" si="3"/>
        <v>RON</v>
      </c>
      <c r="S135" s="1" t="str">
        <f t="shared" si="4"/>
        <v>A 320</v>
      </c>
      <c r="T135" s="1" t="str">
        <f t="shared" si="5"/>
        <v>PK-LUO</v>
      </c>
      <c r="U135" s="1" t="str">
        <f t="shared" si="6"/>
        <v>BATIK AIR</v>
      </c>
    </row>
    <row r="136" ht="15.75" customHeight="1">
      <c r="A136" s="90">
        <v>119.0</v>
      </c>
      <c r="B136" s="90" t="s">
        <v>101</v>
      </c>
      <c r="C136" s="71" t="str">
        <f>IF(B136&gt;1,VLOOKUP(B136,DB!$D$4:$E$800,2,0),"")</f>
        <v>A 320</v>
      </c>
      <c r="D136" s="72">
        <v>0.9555555555555556</v>
      </c>
      <c r="E136" s="215" t="b">
        <v>1</v>
      </c>
      <c r="F136" s="119"/>
      <c r="G136" s="120" t="b">
        <v>0</v>
      </c>
      <c r="H136" s="121" t="s">
        <v>1223</v>
      </c>
      <c r="I136" s="112" t="s">
        <v>1227</v>
      </c>
      <c r="J136" s="77" t="str">
        <f>IF(L136&gt;1,VLOOKUP(L136,DB!$A$4:$B$500,2,0),"")</f>
        <v/>
      </c>
      <c r="K136" s="122"/>
      <c r="L136" s="123"/>
      <c r="M136" s="71" t="str">
        <f>IF(B136&gt;1,VLOOKUP(B136,DB!$D$4:$F$800,3,0),"")</f>
        <v>BATIK AIR</v>
      </c>
      <c r="N136" s="124"/>
      <c r="O136" s="123" t="str">
        <f t="shared" si="1"/>
        <v>RON</v>
      </c>
      <c r="Q136" s="1" t="str">
        <f t="shared" si="2"/>
        <v>SA04</v>
      </c>
      <c r="R136" s="1" t="str">
        <f t="shared" si="3"/>
        <v>RON</v>
      </c>
      <c r="S136" s="1" t="str">
        <f t="shared" si="4"/>
        <v>A 320</v>
      </c>
      <c r="T136" s="1" t="str">
        <f t="shared" si="5"/>
        <v>PK-BKY</v>
      </c>
      <c r="U136" s="1" t="str">
        <f t="shared" si="6"/>
        <v>BATIK AIR</v>
      </c>
    </row>
    <row r="137" ht="15.75" customHeight="1">
      <c r="A137" s="81">
        <v>120.0</v>
      </c>
      <c r="B137" s="81" t="s">
        <v>292</v>
      </c>
      <c r="C137" s="81" t="str">
        <f>IF(B137&gt;1,VLOOKUP(B137,DB!$D$4:$E$800,2,0),"")</f>
        <v>A 320</v>
      </c>
      <c r="D137" s="82">
        <v>0.9555555555555556</v>
      </c>
      <c r="E137" s="159" t="b">
        <v>1</v>
      </c>
      <c r="F137" s="83"/>
      <c r="G137" s="92" t="b">
        <v>0</v>
      </c>
      <c r="H137" s="85" t="s">
        <v>1240</v>
      </c>
      <c r="I137" s="103" t="s">
        <v>1255</v>
      </c>
      <c r="J137" s="87" t="str">
        <f>IF(L137&gt;1,VLOOKUP(L137,DB!$A$4:$B$500,2,0),"")</f>
        <v/>
      </c>
      <c r="K137" s="88"/>
      <c r="L137" s="84"/>
      <c r="M137" s="81" t="str">
        <f>IF(B137&gt;1,VLOOKUP(B137,DB!$D$4:$F$800,3,0),"")</f>
        <v>BATIK AIR</v>
      </c>
      <c r="N137" s="96"/>
      <c r="O137" s="84" t="str">
        <f t="shared" si="1"/>
        <v>RON</v>
      </c>
      <c r="Q137" s="1" t="str">
        <f t="shared" si="2"/>
        <v>SA15</v>
      </c>
      <c r="R137" s="1" t="str">
        <f t="shared" si="3"/>
        <v>RON</v>
      </c>
      <c r="S137" s="1" t="str">
        <f t="shared" si="4"/>
        <v>A 320</v>
      </c>
      <c r="T137" s="1" t="str">
        <f t="shared" si="5"/>
        <v>PK-LUK</v>
      </c>
      <c r="U137" s="1" t="str">
        <f t="shared" si="6"/>
        <v>BATIK AIR</v>
      </c>
    </row>
    <row r="138" ht="15.75" customHeight="1">
      <c r="A138" s="90">
        <v>121.0</v>
      </c>
      <c r="B138" s="90"/>
      <c r="C138" s="71" t="str">
        <f>IF(B138&gt;1,VLOOKUP(B138,DB!$D$4:$E$800,2,0),"")</f>
        <v/>
      </c>
      <c r="D138" s="72"/>
      <c r="E138" s="215" t="b">
        <v>0</v>
      </c>
      <c r="F138" s="119"/>
      <c r="G138" s="120" t="b">
        <v>0</v>
      </c>
      <c r="H138" s="121"/>
      <c r="I138" s="112"/>
      <c r="J138" s="77" t="str">
        <f>IF(L138&gt;1,VLOOKUP(L138,DB!$A$4:$B$500,2,0),"")</f>
        <v/>
      </c>
      <c r="K138" s="122"/>
      <c r="L138" s="123"/>
      <c r="M138" s="71" t="str">
        <f>IF(B138&gt;1,VLOOKUP(B138,DB!$D$4:$F$800,3,0),"")</f>
        <v/>
      </c>
      <c r="N138" s="124"/>
      <c r="O138" s="123" t="str">
        <f t="shared" si="1"/>
        <v>RON</v>
      </c>
      <c r="Q138" s="1" t="str">
        <f t="shared" si="2"/>
        <v/>
      </c>
      <c r="R138" s="1" t="str">
        <f t="shared" si="3"/>
        <v>RON</v>
      </c>
      <c r="S138" s="1" t="str">
        <f t="shared" si="4"/>
        <v/>
      </c>
      <c r="T138" s="1" t="str">
        <f t="shared" si="5"/>
        <v/>
      </c>
      <c r="U138" s="1" t="str">
        <f t="shared" si="6"/>
        <v/>
      </c>
    </row>
    <row r="139" ht="15.75" customHeight="1">
      <c r="A139" s="81">
        <v>122.0</v>
      </c>
      <c r="B139" s="81"/>
      <c r="C139" s="81" t="str">
        <f>IF(B139&gt;1,VLOOKUP(B139,DB!$D$4:$E$800,2,0),"")</f>
        <v/>
      </c>
      <c r="D139" s="82"/>
      <c r="E139" s="105" t="b">
        <v>0</v>
      </c>
      <c r="F139" s="83"/>
      <c r="G139" s="92" t="b">
        <v>0</v>
      </c>
      <c r="H139" s="85"/>
      <c r="I139" s="86" t="str">
        <f>IF(K139&gt;1,VLOOKUP(K139,DB!$A$4:$B$500,2,0),"")</f>
        <v/>
      </c>
      <c r="J139" s="87" t="str">
        <f>IF(L139&gt;1,VLOOKUP(L139,DB!$A$4:$B$500,2,0),"")</f>
        <v/>
      </c>
      <c r="K139" s="88"/>
      <c r="L139" s="84"/>
      <c r="M139" s="81" t="str">
        <f>IF(B139&gt;1,VLOOKUP(B139,DB!$D$4:$F$800,3,0),"")</f>
        <v/>
      </c>
      <c r="N139" s="96"/>
      <c r="O139" s="84" t="str">
        <f t="shared" si="1"/>
        <v>RON</v>
      </c>
      <c r="Q139" s="1" t="str">
        <f t="shared" si="2"/>
        <v/>
      </c>
      <c r="R139" s="1" t="str">
        <f t="shared" si="3"/>
        <v>RON</v>
      </c>
      <c r="S139" s="1" t="str">
        <f t="shared" si="4"/>
        <v/>
      </c>
      <c r="T139" s="1" t="str">
        <f t="shared" si="5"/>
        <v/>
      </c>
      <c r="U139" s="1" t="str">
        <f t="shared" si="6"/>
        <v/>
      </c>
    </row>
    <row r="140" ht="15.75" customHeight="1">
      <c r="A140" s="90">
        <v>123.0</v>
      </c>
      <c r="B140" s="90"/>
      <c r="C140" s="71" t="str">
        <f>IF(B140&gt;1,VLOOKUP(B140,DB!$D$4:$E$800,2,0),"")</f>
        <v/>
      </c>
      <c r="D140" s="72"/>
      <c r="E140" s="118" t="b">
        <v>0</v>
      </c>
      <c r="F140" s="119"/>
      <c r="G140" s="120" t="b">
        <v>0</v>
      </c>
      <c r="H140" s="121"/>
      <c r="I140" s="76" t="str">
        <f>IF(K140&gt;1,VLOOKUP(K140,DB!$A$4:$B$500,2,0),"")</f>
        <v/>
      </c>
      <c r="J140" s="77" t="str">
        <f>IF(L140&gt;1,VLOOKUP(L140,DB!$A$4:$B$500,2,0),"")</f>
        <v/>
      </c>
      <c r="K140" s="122"/>
      <c r="L140" s="123"/>
      <c r="M140" s="71" t="str">
        <f>IF(B140&gt;1,VLOOKUP(B140,DB!$D$4:$F$800,3,0),"")</f>
        <v/>
      </c>
      <c r="N140" s="124"/>
      <c r="O140" s="123" t="str">
        <f t="shared" si="1"/>
        <v>RON</v>
      </c>
      <c r="Q140" s="1" t="str">
        <f t="shared" si="2"/>
        <v/>
      </c>
      <c r="R140" s="1" t="str">
        <f t="shared" si="3"/>
        <v>RON</v>
      </c>
      <c r="S140" s="1" t="str">
        <f t="shared" si="4"/>
        <v/>
      </c>
      <c r="T140" s="1" t="str">
        <f t="shared" si="5"/>
        <v/>
      </c>
      <c r="U140" s="1" t="str">
        <f t="shared" si="6"/>
        <v/>
      </c>
    </row>
    <row r="141" ht="15.75" customHeight="1">
      <c r="A141" s="81">
        <v>124.0</v>
      </c>
      <c r="B141" s="81"/>
      <c r="C141" s="81" t="str">
        <f>IF(B141&gt;1,VLOOKUP(B141,DB!$D$4:$E$800,2,0),"")</f>
        <v/>
      </c>
      <c r="D141" s="88"/>
      <c r="E141" s="105" t="b">
        <v>0</v>
      </c>
      <c r="F141" s="83"/>
      <c r="G141" s="92" t="b">
        <v>0</v>
      </c>
      <c r="H141" s="85"/>
      <c r="I141" s="86" t="str">
        <f>IF(K141&gt;1,VLOOKUP(K141,DB!$A$4:$B$500,2,0),"")</f>
        <v/>
      </c>
      <c r="J141" s="87" t="str">
        <f>IF(L141&gt;1,VLOOKUP(L141,DB!$A$4:$B$500,2,0),"")</f>
        <v/>
      </c>
      <c r="K141" s="88"/>
      <c r="L141" s="84"/>
      <c r="M141" s="81" t="str">
        <f>IF(B141&gt;1,VLOOKUP(B141,DB!$D$4:$F$800,3,0),"")</f>
        <v/>
      </c>
      <c r="N141" s="96"/>
      <c r="O141" s="84" t="str">
        <f t="shared" si="1"/>
        <v>RON</v>
      </c>
      <c r="Q141" s="1" t="str">
        <f t="shared" si="2"/>
        <v/>
      </c>
      <c r="R141" s="1" t="str">
        <f t="shared" si="3"/>
        <v>RON</v>
      </c>
      <c r="S141" s="1" t="str">
        <f t="shared" si="4"/>
        <v/>
      </c>
      <c r="T141" s="1" t="str">
        <f t="shared" si="5"/>
        <v/>
      </c>
      <c r="U141" s="1" t="str">
        <f t="shared" si="6"/>
        <v/>
      </c>
    </row>
    <row r="142" ht="15.75" customHeight="1">
      <c r="A142" s="90">
        <v>125.0</v>
      </c>
      <c r="B142" s="90"/>
      <c r="C142" s="71" t="str">
        <f>IF(B142&gt;1,VLOOKUP(B142,DB!$D$4:$E$800,2,0),"")</f>
        <v/>
      </c>
      <c r="D142" s="78"/>
      <c r="E142" s="118" t="b">
        <v>0</v>
      </c>
      <c r="F142" s="119"/>
      <c r="G142" s="120" t="b">
        <v>0</v>
      </c>
      <c r="H142" s="121"/>
      <c r="I142" s="76" t="str">
        <f>IF(K142&gt;1,VLOOKUP(K142,DB!$A$4:$B$500,2,0),"")</f>
        <v/>
      </c>
      <c r="J142" s="77" t="str">
        <f>IF(L142&gt;1,VLOOKUP(L142,DB!$A$4:$B$500,2,0),"")</f>
        <v/>
      </c>
      <c r="K142" s="122"/>
      <c r="L142" s="123"/>
      <c r="M142" s="71" t="str">
        <f>IF(B142&gt;1,VLOOKUP(B142,DB!$D$4:$F$800,3,0),"")</f>
        <v/>
      </c>
      <c r="N142" s="124"/>
      <c r="O142" s="123" t="str">
        <f t="shared" si="1"/>
        <v>RON</v>
      </c>
      <c r="Q142" s="1" t="str">
        <f t="shared" si="2"/>
        <v/>
      </c>
      <c r="R142" s="1" t="str">
        <f t="shared" si="3"/>
        <v>RON</v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81">
        <v>126.0</v>
      </c>
      <c r="B143" s="81"/>
      <c r="C143" s="81" t="str">
        <f>IF(B143&gt;1,VLOOKUP(B143,DB!$D$4:$E$800,2,0),"")</f>
        <v/>
      </c>
      <c r="D143" s="82"/>
      <c r="E143" s="105" t="b">
        <v>0</v>
      </c>
      <c r="F143" s="83"/>
      <c r="G143" s="92" t="b">
        <v>0</v>
      </c>
      <c r="H143" s="85"/>
      <c r="I143" s="86" t="str">
        <f>IF(K143&gt;1,VLOOKUP(K143,DB!$A$4:$B$500,2,0),"")</f>
        <v/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/>
      </c>
      <c r="N143" s="96"/>
      <c r="O143" s="84" t="str">
        <f t="shared" si="1"/>
        <v>RON</v>
      </c>
      <c r="Q143" s="1" t="str">
        <f t="shared" si="2"/>
        <v/>
      </c>
      <c r="R143" s="1" t="str">
        <f t="shared" si="3"/>
        <v>RON</v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90">
        <v>127.0</v>
      </c>
      <c r="B144" s="90"/>
      <c r="C144" s="71" t="str">
        <f>IF(B144&gt;1,VLOOKUP(B144,DB!$D$4:$E$800,2,0),"")</f>
        <v/>
      </c>
      <c r="D144" s="72"/>
      <c r="E144" s="118" t="b">
        <v>0</v>
      </c>
      <c r="F144" s="119"/>
      <c r="G144" s="120" t="b">
        <v>0</v>
      </c>
      <c r="H144" s="121"/>
      <c r="I144" s="76" t="str">
        <f>IF(K144&gt;1,VLOOKUP(K144,DB!$A$4:$B$500,2,0),"")</f>
        <v/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/>
      </c>
      <c r="N144" s="124"/>
      <c r="O144" s="123" t="str">
        <f t="shared" si="1"/>
        <v>RON</v>
      </c>
      <c r="Q144" s="1" t="str">
        <f t="shared" si="2"/>
        <v/>
      </c>
      <c r="R144" s="1" t="str">
        <f t="shared" si="3"/>
        <v>RON</v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81">
        <v>128.0</v>
      </c>
      <c r="B145" s="81"/>
      <c r="C145" s="81" t="str">
        <f>IF(B145&gt;1,VLOOKUP(B145,DB!$D$4:$E$800,2,0),"")</f>
        <v/>
      </c>
      <c r="D145" s="88"/>
      <c r="E145" s="105" t="b">
        <v>0</v>
      </c>
      <c r="F145" s="83"/>
      <c r="G145" s="92" t="b">
        <v>0</v>
      </c>
      <c r="H145" s="85"/>
      <c r="I145" s="86" t="str">
        <f>IF(K145&gt;1,VLOOKUP(K145,DB!$A$4:$B$500,2,0),"")</f>
        <v/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/>
      </c>
      <c r="N145" s="96"/>
      <c r="O145" s="84" t="str">
        <f t="shared" si="1"/>
        <v>RON</v>
      </c>
      <c r="Q145" s="1" t="str">
        <f t="shared" si="2"/>
        <v/>
      </c>
      <c r="R145" s="1" t="str">
        <f t="shared" si="3"/>
        <v>RON</v>
      </c>
      <c r="S145" s="1" t="str">
        <f t="shared" si="4"/>
        <v/>
      </c>
      <c r="T145" s="1" t="str">
        <f t="shared" si="5"/>
        <v/>
      </c>
      <c r="U145" s="1" t="str">
        <f t="shared" si="6"/>
        <v/>
      </c>
    </row>
    <row r="146" ht="15.75" customHeight="1">
      <c r="A146" s="90">
        <v>129.0</v>
      </c>
      <c r="B146" s="90"/>
      <c r="C146" s="71" t="str">
        <f>IF(B146&gt;1,VLOOKUP(B146,DB!$D$4:$E$800,2,0),"")</f>
        <v/>
      </c>
      <c r="D146" s="78"/>
      <c r="E146" s="118" t="b">
        <v>0</v>
      </c>
      <c r="F146" s="119"/>
      <c r="G146" s="120" t="b">
        <v>0</v>
      </c>
      <c r="H146" s="121"/>
      <c r="I146" s="76" t="str">
        <f>IF(K146&gt;1,VLOOKUP(K146,DB!$A$4:$B$500,2,0),"")</f>
        <v/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/>
      </c>
      <c r="N146" s="124"/>
      <c r="O146" s="123" t="str">
        <f t="shared" si="1"/>
        <v>RON</v>
      </c>
      <c r="Q146" s="1" t="str">
        <f t="shared" si="2"/>
        <v/>
      </c>
      <c r="R146" s="1" t="str">
        <f t="shared" si="3"/>
        <v>RON</v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81">
        <v>130.0</v>
      </c>
      <c r="B147" s="81"/>
      <c r="C147" s="81" t="str">
        <f>IF(B147&gt;1,VLOOKUP(B147,DB!$D$4:$E$800,2,0),"")</f>
        <v/>
      </c>
      <c r="D147" s="82"/>
      <c r="E147" s="105" t="b">
        <v>0</v>
      </c>
      <c r="F147" s="83"/>
      <c r="G147" s="92" t="b">
        <v>0</v>
      </c>
      <c r="H147" s="85"/>
      <c r="I147" s="86" t="str">
        <f>IF(K147&gt;1,VLOOKUP(K147,DB!$A$4:$B$500,2,0),"")</f>
        <v/>
      </c>
      <c r="J147" s="87" t="str">
        <f>IF(L147&gt;1,VLOOKUP(L147,DB!$A$4:$B$500,2,0),"")</f>
        <v/>
      </c>
      <c r="K147" s="88"/>
      <c r="L147" s="84"/>
      <c r="M147" s="81" t="str">
        <f>IF(B147&gt;1,VLOOKUP(B147,DB!$D$4:$F$800,3,0),"")</f>
        <v/>
      </c>
      <c r="N147" s="96"/>
      <c r="O147" s="84" t="str">
        <f t="shared" si="1"/>
        <v>RON</v>
      </c>
      <c r="Q147" s="1" t="str">
        <f t="shared" si="2"/>
        <v/>
      </c>
      <c r="R147" s="1" t="str">
        <f t="shared" si="3"/>
        <v>RON</v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90">
        <v>131.0</v>
      </c>
      <c r="B148" s="90"/>
      <c r="C148" s="71" t="str">
        <f>IF(B148&gt;1,VLOOKUP(B148,DB!$D$4:$E$800,2,0),"")</f>
        <v/>
      </c>
      <c r="D148" s="72"/>
      <c r="E148" s="118" t="b">
        <v>0</v>
      </c>
      <c r="F148" s="119"/>
      <c r="G148" s="120" t="b">
        <v>0</v>
      </c>
      <c r="H148" s="121"/>
      <c r="I148" s="76" t="str">
        <f>IF(K148&gt;1,VLOOKUP(K148,DB!$A$4:$B$500,2,0),"")</f>
        <v/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/>
      </c>
      <c r="N148" s="124"/>
      <c r="O148" s="123" t="str">
        <f t="shared" si="1"/>
        <v>RON</v>
      </c>
      <c r="Q148" s="1" t="str">
        <f t="shared" si="2"/>
        <v/>
      </c>
      <c r="R148" s="1" t="str">
        <f t="shared" si="3"/>
        <v>RON</v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8"/>
      <c r="E149" s="105" t="b">
        <v>0</v>
      </c>
      <c r="F149" s="83"/>
      <c r="G149" s="92" t="b">
        <v>0</v>
      </c>
      <c r="H149" s="85"/>
      <c r="I149" s="86" t="str">
        <f>IF(K149&gt;1,VLOOKUP(K149,DB!$A$4:$B$500,2,0),"")</f>
        <v/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/>
      </c>
      <c r="N149" s="96"/>
      <c r="O149" s="84" t="str">
        <f t="shared" si="1"/>
        <v>RON</v>
      </c>
      <c r="Q149" s="1" t="str">
        <f t="shared" si="2"/>
        <v/>
      </c>
      <c r="R149" s="1" t="str">
        <f t="shared" si="3"/>
        <v>RON</v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78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1"/>
        <v>RON</v>
      </c>
      <c r="Q150" s="1" t="str">
        <f t="shared" si="2"/>
        <v/>
      </c>
      <c r="R150" s="1" t="str">
        <f t="shared" si="3"/>
        <v>RON</v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1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72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1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8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1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78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1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1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72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1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8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1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78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1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1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72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1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8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1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78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1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1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72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1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8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1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78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1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82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1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K51 K61:K167 L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3" width="5.13"/>
    <col customWidth="1" min="24" max="24" width="1.88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45859.0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1181</v>
      </c>
      <c r="D10" s="27"/>
      <c r="E10" s="26" t="s">
        <v>1267</v>
      </c>
      <c r="F10" s="28"/>
      <c r="G10" s="28"/>
      <c r="H10" s="27"/>
    </row>
    <row r="11" ht="15.75" customHeight="1">
      <c r="A11" s="25"/>
      <c r="B11" s="21"/>
      <c r="C11" s="29" t="s">
        <v>1183</v>
      </c>
      <c r="D11" s="30"/>
      <c r="E11" s="26" t="s">
        <v>1268</v>
      </c>
      <c r="F11" s="28"/>
      <c r="G11" s="28"/>
      <c r="H11" s="27"/>
    </row>
    <row r="12" ht="15.75" customHeight="1">
      <c r="A12" s="25"/>
      <c r="B12" s="21"/>
      <c r="C12" s="29" t="s">
        <v>1463</v>
      </c>
      <c r="D12" s="30"/>
      <c r="E12" s="29" t="s">
        <v>1269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265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6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">
        <v>773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PENAS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">
        <v>538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ENGGANG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">
        <v>874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TRI MG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">
        <v>874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TRI MG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">
        <v>874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TRI MG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">
        <v>737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IAP</v>
      </c>
    </row>
    <row r="27" ht="15.75" customHeight="1">
      <c r="A27" s="81">
        <v>10.0</v>
      </c>
      <c r="B27" s="81" t="s">
        <v>963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1214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T7-FCN</v>
      </c>
      <c r="U27" s="1" t="str">
        <f t="shared" si="6"/>
        <v>KARISMA</v>
      </c>
    </row>
    <row r="28" ht="15.75" customHeight="1">
      <c r="A28" s="71">
        <v>11.0</v>
      </c>
      <c r="B28" s="71" t="s">
        <v>753</v>
      </c>
      <c r="C28" s="71" t="str">
        <f>IF(B28&gt;1,VLOOKUP(B28,DB!$D$4:$E$800,2,0),"")</f>
        <v>CT 680</v>
      </c>
      <c r="D28" s="78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">
        <v>835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CT 680</v>
      </c>
      <c r="T28" s="1" t="str">
        <f t="shared" si="5"/>
        <v>N-977JH</v>
      </c>
      <c r="U28" s="1" t="str">
        <f t="shared" si="6"/>
        <v>TNI AU</v>
      </c>
    </row>
    <row r="29" ht="15.75" customHeight="1">
      <c r="A29" s="81">
        <v>12.0</v>
      </c>
      <c r="B29" s="81" t="s">
        <v>1123</v>
      </c>
      <c r="C29" s="81" t="str">
        <f>IF(B29&gt;1,VLOOKUP(B29,DB!$D$4:$E$800,2,0),"")</f>
        <v>KING AIR</v>
      </c>
      <c r="D29" s="88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">
        <v>1211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KING AIR</v>
      </c>
      <c r="T29" s="1" t="str">
        <f t="shared" si="5"/>
        <v>T7-HNC</v>
      </c>
      <c r="U29" s="1" t="str">
        <f t="shared" si="6"/>
        <v>AFM</v>
      </c>
    </row>
    <row r="30" ht="15.75" customHeight="1">
      <c r="A30" s="71">
        <v>13.0</v>
      </c>
      <c r="B30" s="71" t="s">
        <v>1134</v>
      </c>
      <c r="C30" s="71" t="str">
        <f>IF(B30&gt;1,VLOOKUP(B30,DB!$D$4:$E$800,2,0),"")</f>
        <v>LJ 55</v>
      </c>
      <c r="D30" s="78" t="s">
        <v>7</v>
      </c>
      <c r="E30" s="73" t="b">
        <v>0</v>
      </c>
      <c r="F30" s="73"/>
      <c r="G30" s="74" t="b">
        <v>0</v>
      </c>
      <c r="H30" s="75" t="s">
        <v>1215</v>
      </c>
      <c r="I30" s="76" t="str">
        <f>IF(K30&gt;1,VLOOKUP(K30,DB!$A$4:$B$500,2,0),"")</f>
        <v/>
      </c>
      <c r="J30" s="77" t="str">
        <f>IF(L30&gt;1,VLOOKUP(L30,DB!$A$4:$B$500,2,0),"")</f>
        <v/>
      </c>
      <c r="K30" s="78"/>
      <c r="L30" s="74"/>
      <c r="M30" s="71" t="s">
        <v>1314</v>
      </c>
      <c r="N30" s="79"/>
      <c r="O30" s="74" t="str">
        <f t="shared" si="1"/>
        <v>RON</v>
      </c>
      <c r="Q30" s="1" t="str">
        <f t="shared" si="2"/>
        <v>NSA13</v>
      </c>
      <c r="R30" s="1" t="str">
        <f t="shared" si="3"/>
        <v>RON</v>
      </c>
      <c r="S30" s="1" t="str">
        <f t="shared" si="4"/>
        <v>LJ 55</v>
      </c>
      <c r="T30" s="1" t="str">
        <f t="shared" si="5"/>
        <v>N-117LR</v>
      </c>
      <c r="U30" s="1" t="str">
        <f t="shared" si="6"/>
        <v>B.G.S</v>
      </c>
    </row>
    <row r="31" ht="15.75" customHeight="1">
      <c r="A31" s="81">
        <v>14.0</v>
      </c>
      <c r="B31" s="81" t="s">
        <v>826</v>
      </c>
      <c r="C31" s="81" t="str">
        <f>IF(B31&gt;1,VLOOKUP(B31,DB!$D$4:$E$800,2,0),"")</f>
        <v>AVANTI</v>
      </c>
      <c r="D31" s="88" t="s">
        <v>7</v>
      </c>
      <c r="E31" s="83" t="b">
        <v>0</v>
      </c>
      <c r="F31" s="83"/>
      <c r="G31" s="84" t="b">
        <v>0</v>
      </c>
      <c r="H31" s="85" t="s">
        <v>1319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">
        <v>755</v>
      </c>
      <c r="N31" s="89"/>
      <c r="O31" s="84" t="str">
        <f t="shared" si="1"/>
        <v>RON</v>
      </c>
      <c r="Q31" s="1" t="str">
        <f t="shared" si="2"/>
        <v>NSA14</v>
      </c>
      <c r="R31" s="1" t="str">
        <f t="shared" si="3"/>
        <v>RON</v>
      </c>
      <c r="S31" s="1" t="str">
        <f t="shared" si="4"/>
        <v>AVANTI</v>
      </c>
      <c r="T31" s="1" t="str">
        <f t="shared" si="5"/>
        <v>PK-BVX</v>
      </c>
      <c r="U31" s="1" t="str">
        <f t="shared" si="6"/>
        <v>JIP</v>
      </c>
    </row>
    <row r="32" ht="15.75" customHeight="1">
      <c r="A32" s="71">
        <v>15.0</v>
      </c>
      <c r="B32" s="71" t="s">
        <v>741</v>
      </c>
      <c r="C32" s="71" t="str">
        <f>IF(B32&gt;1,VLOOKUP(B32,DB!$D$4:$E$800,2,0),"")</f>
        <v>ATR 42</v>
      </c>
      <c r="D32" s="72" t="s">
        <v>7</v>
      </c>
      <c r="E32" s="73" t="b">
        <v>0</v>
      </c>
      <c r="F32" s="73">
        <v>0.7083333333333334</v>
      </c>
      <c r="G32" s="74" t="b">
        <v>0</v>
      </c>
      <c r="H32" s="75" t="s">
        <v>1217</v>
      </c>
      <c r="I32" s="76" t="str">
        <f>IF(K32&gt;1,VLOOKUP(K32,DB!$A$4:$B$500,2,0),"")</f>
        <v>EX RON</v>
      </c>
      <c r="J32" s="74" t="s">
        <v>1218</v>
      </c>
      <c r="K32" s="78" t="s">
        <v>7</v>
      </c>
      <c r="L32" s="74"/>
      <c r="M32" s="71" t="s">
        <v>1310</v>
      </c>
      <c r="N32" s="79"/>
      <c r="O32" s="74" t="str">
        <f t="shared" si="1"/>
        <v/>
      </c>
      <c r="Q32" s="1" t="str">
        <f t="shared" si="2"/>
        <v/>
      </c>
      <c r="R32" s="1" t="str">
        <f t="shared" si="3"/>
        <v/>
      </c>
      <c r="S32" s="1" t="str">
        <f t="shared" si="4"/>
        <v/>
      </c>
      <c r="T32" s="1" t="str">
        <f t="shared" si="5"/>
        <v/>
      </c>
      <c r="U32" s="1" t="str">
        <f t="shared" si="6"/>
        <v/>
      </c>
    </row>
    <row r="33" ht="15.75" customHeight="1">
      <c r="A33" s="81">
        <v>16.0</v>
      </c>
      <c r="B33" s="81" t="s">
        <v>832</v>
      </c>
      <c r="C33" s="81" t="str">
        <f>IF(B33&gt;1,VLOOKUP(B33,DB!$D$4:$E$800,2,0),"")</f>
        <v>ATR 72</v>
      </c>
      <c r="D33" s="82" t="s">
        <v>7</v>
      </c>
      <c r="E33" s="83" t="b">
        <v>0</v>
      </c>
      <c r="F33" s="83">
        <v>0.9131944444444444</v>
      </c>
      <c r="G33" s="84" t="b">
        <v>1</v>
      </c>
      <c r="H33" s="85" t="s">
        <v>1219</v>
      </c>
      <c r="I33" s="86" t="str">
        <f>IF(K33&gt;1,VLOOKUP(K33,DB!$A$4:$B$500,2,0),"")</f>
        <v>EX RON</v>
      </c>
      <c r="J33" s="84" t="s">
        <v>1249</v>
      </c>
      <c r="K33" s="88" t="s">
        <v>7</v>
      </c>
      <c r="L33" s="84"/>
      <c r="M33" s="81" t="s">
        <v>1348</v>
      </c>
      <c r="N33" s="89"/>
      <c r="O33" s="84" t="str">
        <f t="shared" si="1"/>
        <v/>
      </c>
      <c r="Q33" s="1" t="str">
        <f t="shared" si="2"/>
        <v/>
      </c>
      <c r="R33" s="1" t="str">
        <f t="shared" si="3"/>
        <v/>
      </c>
      <c r="S33" s="1" t="str">
        <f t="shared" si="4"/>
        <v/>
      </c>
      <c r="T33" s="1" t="str">
        <f t="shared" si="5"/>
        <v/>
      </c>
      <c r="U33" s="1" t="str">
        <f t="shared" si="6"/>
        <v/>
      </c>
    </row>
    <row r="34" ht="15.75" customHeight="1">
      <c r="A34" s="71">
        <v>17.0</v>
      </c>
      <c r="B34" s="71" t="s">
        <v>806</v>
      </c>
      <c r="C34" s="71" t="str">
        <f>IF(B34&gt;1,VLOOKUP(B34,DB!$D$4:$E$800,2,0),"")</f>
        <v>EC 135</v>
      </c>
      <c r="D34" s="72" t="s">
        <v>7</v>
      </c>
      <c r="E34" s="73" t="b">
        <v>0</v>
      </c>
      <c r="F34" s="73"/>
      <c r="G34" s="74" t="b">
        <v>0</v>
      </c>
      <c r="H34" s="75" t="s">
        <v>1220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">
        <v>740</v>
      </c>
      <c r="N34" s="79"/>
      <c r="O34" s="74" t="str">
        <f t="shared" si="1"/>
        <v>RON</v>
      </c>
      <c r="Q34" s="1" t="str">
        <f t="shared" si="2"/>
        <v>SA03</v>
      </c>
      <c r="R34" s="1" t="str">
        <f t="shared" si="3"/>
        <v>RON</v>
      </c>
      <c r="S34" s="1" t="str">
        <f t="shared" si="4"/>
        <v>EC 135</v>
      </c>
      <c r="T34" s="1" t="str">
        <f t="shared" si="5"/>
        <v>PK-RJH</v>
      </c>
      <c r="U34" s="1" t="str">
        <f t="shared" si="6"/>
        <v>IAT</v>
      </c>
    </row>
    <row r="35" ht="15.75" customHeight="1">
      <c r="A35" s="81">
        <v>18.0</v>
      </c>
      <c r="B35" s="81" t="s">
        <v>101</v>
      </c>
      <c r="C35" s="81" t="str">
        <f>IF(B35&gt;1,VLOOKUP(B35,DB!$D$4:$E$800,2,0),"")</f>
        <v>A 320</v>
      </c>
      <c r="D35" s="82" t="s">
        <v>7</v>
      </c>
      <c r="E35" s="83" t="b">
        <v>0</v>
      </c>
      <c r="F35" s="83">
        <v>0.23472222222222222</v>
      </c>
      <c r="G35" s="84" t="b">
        <v>1</v>
      </c>
      <c r="H35" s="85" t="s">
        <v>1223</v>
      </c>
      <c r="I35" s="86" t="str">
        <f>IF(K35&gt;1,VLOOKUP(K35,DB!$A$4:$B$500,2,0),"")</f>
        <v>EX RON</v>
      </c>
      <c r="J35" s="84" t="s">
        <v>1236</v>
      </c>
      <c r="K35" s="88" t="s">
        <v>7</v>
      </c>
      <c r="L35" s="84"/>
      <c r="M35" s="81" t="s">
        <v>740</v>
      </c>
      <c r="N35" s="89"/>
      <c r="O35" s="84" t="str">
        <f t="shared" si="1"/>
        <v/>
      </c>
      <c r="Q35" s="1" t="str">
        <f t="shared" si="2"/>
        <v/>
      </c>
      <c r="R35" s="1" t="str">
        <f t="shared" si="3"/>
        <v/>
      </c>
      <c r="S35" s="1" t="str">
        <f t="shared" si="4"/>
        <v/>
      </c>
      <c r="T35" s="1" t="str">
        <f t="shared" si="5"/>
        <v/>
      </c>
      <c r="U35" s="1" t="str">
        <f t="shared" si="6"/>
        <v/>
      </c>
    </row>
    <row r="36" ht="15.75" customHeight="1">
      <c r="A36" s="71">
        <v>19.0</v>
      </c>
      <c r="B36" s="71" t="s">
        <v>915</v>
      </c>
      <c r="C36" s="71" t="str">
        <f>IF(B36&gt;1,VLOOKUP(B36,DB!$D$4:$E$800,2,0),"")</f>
        <v>GLEX</v>
      </c>
      <c r="D36" s="72" t="s">
        <v>7</v>
      </c>
      <c r="E36" s="73" t="b">
        <v>0</v>
      </c>
      <c r="F36" s="73"/>
      <c r="G36" s="74" t="b">
        <v>0</v>
      </c>
      <c r="H36" s="75" t="s">
        <v>1224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">
        <v>833</v>
      </c>
      <c r="N36" s="79"/>
      <c r="O36" s="74" t="str">
        <f t="shared" si="1"/>
        <v>RON</v>
      </c>
      <c r="Q36" s="1" t="str">
        <f t="shared" si="2"/>
        <v>SA05</v>
      </c>
      <c r="R36" s="1" t="str">
        <f t="shared" si="3"/>
        <v>RON</v>
      </c>
      <c r="S36" s="1" t="str">
        <f t="shared" si="4"/>
        <v>GLEX</v>
      </c>
      <c r="T36" s="1" t="str">
        <f t="shared" si="5"/>
        <v>N-11UB</v>
      </c>
      <c r="U36" s="1" t="str">
        <f t="shared" si="6"/>
        <v>TAS</v>
      </c>
    </row>
    <row r="37" ht="15.75" customHeight="1">
      <c r="A37" s="81">
        <v>20.0</v>
      </c>
      <c r="B37" s="81" t="s">
        <v>748</v>
      </c>
      <c r="C37" s="81" t="str">
        <f>IF(B37&gt;1,VLOOKUP(B37,DB!$D$4:$E$800,2,0),"")</f>
        <v>CL 850</v>
      </c>
      <c r="D37" s="82" t="s">
        <v>7</v>
      </c>
      <c r="E37" s="83" t="b">
        <v>0</v>
      </c>
      <c r="F37" s="83"/>
      <c r="G37" s="84" t="b">
        <v>0</v>
      </c>
      <c r="H37" s="85" t="s">
        <v>1226</v>
      </c>
      <c r="I37" s="86" t="str">
        <f>IF(K37&gt;1,VLOOKUP(K37,DB!$A$4:$B$500,2,0),"")</f>
        <v/>
      </c>
      <c r="J37" s="87" t="str">
        <f>IF(L37&gt;1,VLOOKUP(L37,DB!$A$4:$B$500,2,0),"")</f>
        <v/>
      </c>
      <c r="K37" s="88"/>
      <c r="L37" s="84"/>
      <c r="M37" s="81" t="s">
        <v>787</v>
      </c>
      <c r="N37" s="89"/>
      <c r="O37" s="84" t="str">
        <f t="shared" si="1"/>
        <v>RON</v>
      </c>
      <c r="Q37" s="1" t="str">
        <f t="shared" si="2"/>
        <v>SA06</v>
      </c>
      <c r="R37" s="1" t="str">
        <f t="shared" si="3"/>
        <v>RON</v>
      </c>
      <c r="S37" s="1" t="str">
        <f t="shared" si="4"/>
        <v>CL 850</v>
      </c>
      <c r="T37" s="1" t="str">
        <f t="shared" si="5"/>
        <v>PK-KAS</v>
      </c>
      <c r="U37" s="1" t="str">
        <f t="shared" si="6"/>
        <v>PREMI</v>
      </c>
    </row>
    <row r="38" ht="15.75" customHeight="1">
      <c r="A38" s="71">
        <v>21.0</v>
      </c>
      <c r="B38" s="71" t="s">
        <v>762</v>
      </c>
      <c r="C38" s="71" t="str">
        <f>IF(B38&gt;1,VLOOKUP(B38,DB!$D$4:$E$800,2,0),"")</f>
        <v>G IV</v>
      </c>
      <c r="D38" s="72" t="s">
        <v>7</v>
      </c>
      <c r="E38" s="73" t="b">
        <v>0</v>
      </c>
      <c r="F38" s="73">
        <v>0.16666666666666666</v>
      </c>
      <c r="G38" s="74" t="b">
        <v>1</v>
      </c>
      <c r="H38" s="75" t="s">
        <v>1228</v>
      </c>
      <c r="I38" s="76" t="str">
        <f>IF(K38&gt;1,VLOOKUP(K38,DB!$A$4:$B$500,2,0),"")</f>
        <v>EX RON</v>
      </c>
      <c r="J38" s="74" t="s">
        <v>1249</v>
      </c>
      <c r="K38" s="78" t="s">
        <v>7</v>
      </c>
      <c r="L38" s="74"/>
      <c r="M38" s="71" t="s">
        <v>810</v>
      </c>
      <c r="N38" s="79"/>
      <c r="O38" s="74" t="str">
        <f t="shared" si="1"/>
        <v/>
      </c>
      <c r="Q38" s="1" t="str">
        <f t="shared" si="2"/>
        <v/>
      </c>
      <c r="R38" s="1" t="str">
        <f t="shared" si="3"/>
        <v/>
      </c>
      <c r="S38" s="1" t="str">
        <f t="shared" si="4"/>
        <v/>
      </c>
      <c r="T38" s="1" t="str">
        <f t="shared" si="5"/>
        <v/>
      </c>
      <c r="U38" s="1" t="str">
        <f t="shared" si="6"/>
        <v/>
      </c>
    </row>
    <row r="39" ht="15.75" customHeight="1">
      <c r="A39" s="81">
        <v>22.0</v>
      </c>
      <c r="B39" s="81" t="s">
        <v>345</v>
      </c>
      <c r="C39" s="81" t="str">
        <f>IF(B39&gt;1,VLOOKUP(B39,DB!$D$4:$E$800,2,0),"")</f>
        <v>ATR 72</v>
      </c>
      <c r="D39" s="88" t="s">
        <v>7</v>
      </c>
      <c r="E39" s="91" t="b">
        <v>0</v>
      </c>
      <c r="F39" s="83"/>
      <c r="G39" s="92" t="b">
        <v>0</v>
      </c>
      <c r="H39" s="85" t="s">
        <v>1230</v>
      </c>
      <c r="I39" s="86" t="str">
        <f>IF(K39&gt;1,VLOOKUP(K39,DB!$A$4:$B$500,2,0),"")</f>
        <v/>
      </c>
      <c r="J39" s="87" t="str">
        <f>IF(L39&gt;1,VLOOKUP(L39,DB!$A$4:$B$500,2,0),"")</f>
        <v/>
      </c>
      <c r="K39" s="88"/>
      <c r="L39" s="84"/>
      <c r="M39" s="81" t="s">
        <v>343</v>
      </c>
      <c r="N39" s="89"/>
      <c r="O39" s="84" t="str">
        <f t="shared" si="1"/>
        <v>RON</v>
      </c>
      <c r="Q39" s="1" t="str">
        <f t="shared" si="2"/>
        <v>SA08</v>
      </c>
      <c r="R39" s="1" t="str">
        <f t="shared" si="3"/>
        <v>RON</v>
      </c>
      <c r="S39" s="1" t="str">
        <f t="shared" si="4"/>
        <v>ATR 72</v>
      </c>
      <c r="T39" s="1" t="str">
        <f t="shared" si="5"/>
        <v>PK-GJT</v>
      </c>
      <c r="U39" s="1" t="str">
        <f t="shared" si="6"/>
        <v>CITILINK</v>
      </c>
    </row>
    <row r="40" ht="15.75" customHeight="1">
      <c r="A40" s="71">
        <v>23.0</v>
      </c>
      <c r="B40" s="71" t="s">
        <v>745</v>
      </c>
      <c r="C40" s="71" t="str">
        <f>IF(B40&gt;1,VLOOKUP(B40,DB!$D$4:$E$800,2,0),"")</f>
        <v>G IV</v>
      </c>
      <c r="D40" s="78" t="s">
        <v>7</v>
      </c>
      <c r="E40" s="93" t="b">
        <v>0</v>
      </c>
      <c r="F40" s="73">
        <v>0.14583333333333334</v>
      </c>
      <c r="G40" s="94" t="b">
        <v>1</v>
      </c>
      <c r="H40" s="75" t="s">
        <v>1231</v>
      </c>
      <c r="I40" s="76" t="str">
        <f>IF(K40&gt;1,VLOOKUP(K40,DB!$A$4:$B$500,2,0),"")</f>
        <v>EX RON</v>
      </c>
      <c r="J40" s="74" t="s">
        <v>1232</v>
      </c>
      <c r="K40" s="78" t="s">
        <v>7</v>
      </c>
      <c r="L40" s="74"/>
      <c r="M40" s="71" t="s">
        <v>747</v>
      </c>
      <c r="N40" s="13"/>
      <c r="O40" s="74" t="str">
        <f t="shared" si="1"/>
        <v/>
      </c>
      <c r="Q40" s="1" t="str">
        <f t="shared" si="2"/>
        <v/>
      </c>
      <c r="R40" s="1" t="str">
        <f t="shared" si="3"/>
        <v/>
      </c>
      <c r="S40" s="1" t="str">
        <f t="shared" si="4"/>
        <v/>
      </c>
      <c r="T40" s="1" t="str">
        <f t="shared" si="5"/>
        <v/>
      </c>
      <c r="U40" s="1" t="str">
        <f t="shared" si="6"/>
        <v/>
      </c>
    </row>
    <row r="41" ht="15.75" customHeight="1">
      <c r="A41" s="81">
        <v>24.0</v>
      </c>
      <c r="B41" s="81" t="s">
        <v>750</v>
      </c>
      <c r="C41" s="81" t="str">
        <f>IF(B41&gt;1,VLOOKUP(B41,DB!$D$4:$E$800,2,0),"")</f>
        <v>EMB 135</v>
      </c>
      <c r="D41" s="82" t="s">
        <v>7</v>
      </c>
      <c r="E41" s="95" t="b">
        <v>0</v>
      </c>
      <c r="F41" s="83"/>
      <c r="G41" s="92" t="b">
        <v>0</v>
      </c>
      <c r="H41" s="85" t="s">
        <v>1233</v>
      </c>
      <c r="I41" s="86" t="str">
        <f>IF(K41&gt;1,VLOOKUP(K41,DB!$A$4:$B$500,2,0),"")</f>
        <v/>
      </c>
      <c r="J41" s="87" t="str">
        <f>IF(L41&gt;1,VLOOKUP(L41,DB!$A$4:$B$500,2,0),"")</f>
        <v/>
      </c>
      <c r="K41" s="88"/>
      <c r="L41" s="84"/>
      <c r="M41" s="81" t="s">
        <v>1211</v>
      </c>
      <c r="N41" s="96"/>
      <c r="O41" s="84" t="str">
        <f t="shared" si="1"/>
        <v>RON</v>
      </c>
      <c r="Q41" s="1" t="str">
        <f t="shared" si="2"/>
        <v>SA10</v>
      </c>
      <c r="R41" s="1" t="str">
        <f t="shared" si="3"/>
        <v>RON</v>
      </c>
      <c r="S41" s="1" t="str">
        <f t="shared" si="4"/>
        <v>EMB 135</v>
      </c>
      <c r="T41" s="1" t="str">
        <f t="shared" si="5"/>
        <v>PK-VCS</v>
      </c>
      <c r="U41" s="1" t="str">
        <f t="shared" si="6"/>
        <v>AFM</v>
      </c>
    </row>
    <row r="42" ht="15.75" customHeight="1">
      <c r="A42" s="97">
        <v>25.0</v>
      </c>
      <c r="B42" s="71" t="s">
        <v>947</v>
      </c>
      <c r="C42" s="71" t="str">
        <f>IF(B42&gt;1,VLOOKUP(B42,DB!$D$4:$E$800,2,0),"")</f>
        <v>EMB 135</v>
      </c>
      <c r="D42" s="72" t="s">
        <v>7</v>
      </c>
      <c r="E42" s="98" t="b">
        <v>0</v>
      </c>
      <c r="F42" s="73">
        <v>0.3923611111111111</v>
      </c>
      <c r="G42" s="94" t="b">
        <v>1</v>
      </c>
      <c r="H42" s="75" t="s">
        <v>1234</v>
      </c>
      <c r="I42" s="112" t="s">
        <v>8</v>
      </c>
      <c r="J42" s="74" t="s">
        <v>1236</v>
      </c>
      <c r="K42" s="78" t="s">
        <v>7</v>
      </c>
      <c r="L42" s="74"/>
      <c r="M42" s="71" t="s">
        <v>1211</v>
      </c>
      <c r="N42" s="13"/>
      <c r="O42" s="74" t="str">
        <f t="shared" si="1"/>
        <v/>
      </c>
      <c r="Q42" s="1" t="str">
        <f t="shared" si="2"/>
        <v/>
      </c>
      <c r="R42" s="1" t="str">
        <f t="shared" si="3"/>
        <v/>
      </c>
      <c r="S42" s="1" t="str">
        <f t="shared" si="4"/>
        <v/>
      </c>
      <c r="T42" s="1" t="str">
        <f t="shared" si="5"/>
        <v/>
      </c>
      <c r="U42" s="1" t="str">
        <f t="shared" si="6"/>
        <v/>
      </c>
    </row>
    <row r="43" ht="15.75" customHeight="1">
      <c r="A43" s="81">
        <v>26.0</v>
      </c>
      <c r="B43" s="81" t="s">
        <v>964</v>
      </c>
      <c r="C43" s="81" t="str">
        <f>IF(B43&gt;1,VLOOKUP(B43,DB!$D$4:$E$800,2,0),"")</f>
        <v>G IV</v>
      </c>
      <c r="D43" s="88" t="s">
        <v>7</v>
      </c>
      <c r="E43" s="95" t="b">
        <v>0</v>
      </c>
      <c r="F43" s="83"/>
      <c r="G43" s="92" t="b">
        <v>0</v>
      </c>
      <c r="H43" s="85" t="s">
        <v>1235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">
        <v>1214</v>
      </c>
      <c r="N43" s="89"/>
      <c r="O43" s="84" t="str">
        <f t="shared" si="1"/>
        <v>RON</v>
      </c>
      <c r="Q43" s="1" t="str">
        <f t="shared" si="2"/>
        <v>SA12</v>
      </c>
      <c r="R43" s="1" t="str">
        <f t="shared" si="3"/>
        <v>RON</v>
      </c>
      <c r="S43" s="1" t="str">
        <f t="shared" si="4"/>
        <v>G IV</v>
      </c>
      <c r="T43" s="1" t="str">
        <f t="shared" si="5"/>
        <v>T7-HNA</v>
      </c>
      <c r="U43" s="1" t="str">
        <f t="shared" si="6"/>
        <v>KARISMA</v>
      </c>
    </row>
    <row r="44" ht="15.75" customHeight="1">
      <c r="A44" s="71">
        <v>27.0</v>
      </c>
      <c r="B44" s="71" t="s">
        <v>893</v>
      </c>
      <c r="C44" s="71" t="str">
        <f>IF(B44&gt;1,VLOOKUP(B44,DB!$D$4:$E$800,2,0),"")</f>
        <v>G VI</v>
      </c>
      <c r="D44" s="78" t="s">
        <v>7</v>
      </c>
      <c r="E44" s="98" t="b">
        <v>0</v>
      </c>
      <c r="F44" s="73"/>
      <c r="G44" s="94" t="b">
        <v>0</v>
      </c>
      <c r="H44" s="75" t="s">
        <v>1237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">
        <v>1214</v>
      </c>
      <c r="N44" s="13"/>
      <c r="O44" s="74" t="str">
        <f t="shared" si="1"/>
        <v>RON</v>
      </c>
      <c r="Q44" s="1" t="str">
        <f t="shared" si="2"/>
        <v>SA13</v>
      </c>
      <c r="R44" s="1" t="str">
        <f t="shared" si="3"/>
        <v>RON</v>
      </c>
      <c r="S44" s="1" t="str">
        <f t="shared" si="4"/>
        <v>G VI</v>
      </c>
      <c r="T44" s="1" t="str">
        <f t="shared" si="5"/>
        <v>T7-X14</v>
      </c>
      <c r="U44" s="1" t="str">
        <f t="shared" si="6"/>
        <v>KARISMA</v>
      </c>
    </row>
    <row r="45" ht="15.75" customHeight="1">
      <c r="A45" s="81">
        <v>28.0</v>
      </c>
      <c r="B45" s="81" t="s">
        <v>977</v>
      </c>
      <c r="C45" s="81" t="str">
        <f>IF(B45&gt;1,VLOOKUP(B45,DB!$D$4:$E$800,2,0),"")</f>
        <v>GLEX</v>
      </c>
      <c r="D45" s="82" t="s">
        <v>7</v>
      </c>
      <c r="E45" s="91" t="b">
        <v>0</v>
      </c>
      <c r="F45" s="83"/>
      <c r="G45" s="92" t="b">
        <v>0</v>
      </c>
      <c r="H45" s="85" t="s">
        <v>1239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">
        <v>1214</v>
      </c>
      <c r="N45" s="89"/>
      <c r="O45" s="84" t="str">
        <f t="shared" si="1"/>
        <v>RON</v>
      </c>
      <c r="Q45" s="1" t="str">
        <f t="shared" si="2"/>
        <v>SA14</v>
      </c>
      <c r="R45" s="1" t="str">
        <f t="shared" si="3"/>
        <v>RON</v>
      </c>
      <c r="S45" s="1" t="str">
        <f t="shared" si="4"/>
        <v>GLEX</v>
      </c>
      <c r="T45" s="1" t="str">
        <f t="shared" si="5"/>
        <v>VP-CGO</v>
      </c>
      <c r="U45" s="1" t="str">
        <f t="shared" si="6"/>
        <v>KARISMA</v>
      </c>
    </row>
    <row r="46" ht="15.75" customHeight="1">
      <c r="A46" s="71">
        <v>29.0</v>
      </c>
      <c r="B46" s="71" t="s">
        <v>292</v>
      </c>
      <c r="C46" s="71" t="str">
        <f>IF(B46&gt;1,VLOOKUP(B46,DB!$D$4:$E$800,2,0),"")</f>
        <v>A 320</v>
      </c>
      <c r="D46" s="72" t="s">
        <v>7</v>
      </c>
      <c r="E46" s="93" t="b">
        <v>0</v>
      </c>
      <c r="F46" s="73">
        <v>0.19791666666666666</v>
      </c>
      <c r="G46" s="94" t="b">
        <v>1</v>
      </c>
      <c r="H46" s="75" t="s">
        <v>1240</v>
      </c>
      <c r="I46" s="76" t="str">
        <f>IF(K46&gt;1,VLOOKUP(K46,DB!$A$4:$B$500,2,0),"")</f>
        <v>EX RON</v>
      </c>
      <c r="J46" s="74" t="s">
        <v>1255</v>
      </c>
      <c r="K46" s="78" t="s">
        <v>7</v>
      </c>
      <c r="L46" s="74"/>
      <c r="M46" s="71" t="s">
        <v>1211</v>
      </c>
      <c r="N46" s="13"/>
      <c r="O46" s="74" t="str">
        <f t="shared" si="1"/>
        <v/>
      </c>
      <c r="Q46" s="1" t="str">
        <f t="shared" si="2"/>
        <v/>
      </c>
      <c r="R46" s="1" t="str">
        <f t="shared" si="3"/>
        <v/>
      </c>
      <c r="S46" s="1" t="str">
        <f t="shared" si="4"/>
        <v/>
      </c>
      <c r="T46" s="1" t="str">
        <f t="shared" si="5"/>
        <v/>
      </c>
      <c r="U46" s="1" t="str">
        <f t="shared" si="6"/>
        <v/>
      </c>
    </row>
    <row r="47" ht="15.75" customHeight="1">
      <c r="A47" s="81">
        <v>30.0</v>
      </c>
      <c r="B47" s="81" t="s">
        <v>912</v>
      </c>
      <c r="C47" s="81" t="str">
        <f>IF(B47&gt;1,VLOOKUP(B47,DB!$D$4:$E$800,2,0),"")</f>
        <v>GLEX</v>
      </c>
      <c r="D47" s="88" t="s">
        <v>7</v>
      </c>
      <c r="E47" s="95" t="b">
        <v>0</v>
      </c>
      <c r="F47" s="83"/>
      <c r="G47" s="92" t="b">
        <v>0</v>
      </c>
      <c r="H47" s="85" t="s">
        <v>1264</v>
      </c>
      <c r="I47" s="86" t="str">
        <f>IF(K47&gt;1,VLOOKUP(K47,DB!$A$4:$B$500,2,0),"")</f>
        <v/>
      </c>
      <c r="J47" s="87" t="str">
        <f>IF(L47&gt;1,VLOOKUP(L47,DB!$A$4:$B$500,2,0),"")</f>
        <v/>
      </c>
      <c r="K47" s="88"/>
      <c r="L47" s="84"/>
      <c r="M47" s="81" t="s">
        <v>1214</v>
      </c>
      <c r="N47" s="96"/>
      <c r="O47" s="84" t="str">
        <f t="shared" si="1"/>
        <v>RON</v>
      </c>
      <c r="Q47" s="1" t="str">
        <f t="shared" si="2"/>
        <v>SA16</v>
      </c>
      <c r="R47" s="1" t="str">
        <f t="shared" si="3"/>
        <v>RON</v>
      </c>
      <c r="S47" s="1" t="str">
        <f t="shared" si="4"/>
        <v>GLEX</v>
      </c>
      <c r="T47" s="1" t="str">
        <f t="shared" si="5"/>
        <v>M-JGVJ</v>
      </c>
      <c r="U47" s="1" t="str">
        <f t="shared" si="6"/>
        <v>KARISMA</v>
      </c>
    </row>
    <row r="48" ht="15.75" customHeight="1">
      <c r="A48" s="71">
        <v>31.0</v>
      </c>
      <c r="B48" s="71" t="s">
        <v>1064</v>
      </c>
      <c r="C48" s="71" t="str">
        <f>IF(B48&gt;1,VLOOKUP(B48,DB!$D$4:$E$800,2,0),"")</f>
        <v>EMB 135</v>
      </c>
      <c r="D48" s="78" t="s">
        <v>7</v>
      </c>
      <c r="E48" s="98" t="b">
        <v>0</v>
      </c>
      <c r="F48" s="73"/>
      <c r="G48" s="94" t="b">
        <v>0</v>
      </c>
      <c r="H48" s="75" t="s">
        <v>1263</v>
      </c>
      <c r="I48" s="76" t="str">
        <f>IF(K48&gt;1,VLOOKUP(K48,DB!$A$4:$B$500,2,0),"")</f>
        <v/>
      </c>
      <c r="J48" s="77" t="str">
        <f>IF(L48&gt;1,VLOOKUP(L48,DB!$A$4:$B$500,2,0),"")</f>
        <v/>
      </c>
      <c r="K48" s="78"/>
      <c r="L48" s="74"/>
      <c r="M48" s="71" t="s">
        <v>1214</v>
      </c>
      <c r="N48" s="79"/>
      <c r="O48" s="74" t="str">
        <f t="shared" si="1"/>
        <v>RON</v>
      </c>
      <c r="Q48" s="1" t="str">
        <f t="shared" si="2"/>
        <v>SA17</v>
      </c>
      <c r="R48" s="1" t="str">
        <f t="shared" si="3"/>
        <v>RON</v>
      </c>
      <c r="S48" s="1" t="str">
        <f t="shared" si="4"/>
        <v>EMB 135</v>
      </c>
      <c r="T48" s="1" t="str">
        <f t="shared" si="5"/>
        <v>T7-GBS</v>
      </c>
      <c r="U48" s="1" t="str">
        <f t="shared" si="6"/>
        <v>KARISMA</v>
      </c>
    </row>
    <row r="49" ht="15.75" customHeight="1">
      <c r="A49" s="81">
        <v>32.0</v>
      </c>
      <c r="B49" s="81" t="s">
        <v>763</v>
      </c>
      <c r="C49" s="81" t="str">
        <f>IF(B49&gt;1,VLOOKUP(B49,DB!$D$4:$E$800,2,0),"")</f>
        <v>ATR 72</v>
      </c>
      <c r="D49" s="82" t="s">
        <v>7</v>
      </c>
      <c r="E49" s="95" t="b">
        <v>0</v>
      </c>
      <c r="F49" s="83">
        <v>0.2048611111111111</v>
      </c>
      <c r="G49" s="92" t="b">
        <v>1</v>
      </c>
      <c r="H49" s="85" t="s">
        <v>1229</v>
      </c>
      <c r="I49" s="86" t="str">
        <f>IF(K49&gt;1,VLOOKUP(K49,DB!$A$4:$B$500,2,0),"")</f>
        <v>EX RON</v>
      </c>
      <c r="J49" s="87" t="str">
        <f>IF(L49&gt;1,VLOOKUP(L49,DB!$A$4:$B$500,2,0),"")</f>
        <v>WIDM</v>
      </c>
      <c r="K49" s="88" t="s">
        <v>7</v>
      </c>
      <c r="L49" s="84" t="s">
        <v>470</v>
      </c>
      <c r="M49" s="81" t="s">
        <v>1211</v>
      </c>
      <c r="N49" s="89"/>
      <c r="O49" s="84" t="str">
        <f t="shared" si="1"/>
        <v/>
      </c>
      <c r="Q49" s="1" t="str">
        <f t="shared" si="2"/>
        <v/>
      </c>
      <c r="R49" s="1" t="str">
        <f t="shared" si="3"/>
        <v/>
      </c>
      <c r="S49" s="1" t="str">
        <f t="shared" si="4"/>
        <v/>
      </c>
      <c r="T49" s="1" t="str">
        <f t="shared" si="5"/>
        <v/>
      </c>
      <c r="U49" s="1" t="str">
        <f t="shared" si="6"/>
        <v/>
      </c>
    </row>
    <row r="50" ht="15.75" customHeight="1">
      <c r="A50" s="71">
        <v>33.0</v>
      </c>
      <c r="B50" s="71" t="s">
        <v>92</v>
      </c>
      <c r="C50" s="71" t="str">
        <f>IF(B50&gt;1,VLOOKUP(B50,DB!$D$4:$E$800,2,0),"")</f>
        <v>A 320</v>
      </c>
      <c r="D50" s="72" t="s">
        <v>7</v>
      </c>
      <c r="E50" s="98" t="b">
        <v>0</v>
      </c>
      <c r="F50" s="205" t="s">
        <v>1542</v>
      </c>
      <c r="G50" s="94" t="b">
        <v>1</v>
      </c>
      <c r="H50" s="75" t="s">
        <v>1246</v>
      </c>
      <c r="I50" s="76" t="str">
        <f>IF(K50&gt;1,VLOOKUP(K50,DB!$A$4:$B$500,2,0),"")</f>
        <v>EX RON</v>
      </c>
      <c r="J50" s="77" t="str">
        <f>IF(L50&gt;1,VLOOKUP(L50,DB!$A$4:$B$500,2,0),"")</f>
        <v>WAHS</v>
      </c>
      <c r="K50" s="78" t="s">
        <v>7</v>
      </c>
      <c r="L50" s="74" t="s">
        <v>289</v>
      </c>
      <c r="M50" s="71" t="str">
        <f>IF(B50&gt;1,VLOOKUP(B50,DB!$D$4:$F$800,3,0),"")</f>
        <v>BATIK AIR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431</v>
      </c>
      <c r="C51" s="81" t="str">
        <f>IF(B51&gt;1,VLOOKUP(B51,DB!$D$4:$E$800,2,0),"")</f>
        <v>A 320</v>
      </c>
      <c r="D51" s="88" t="s">
        <v>7</v>
      </c>
      <c r="E51" s="95" t="b">
        <v>0</v>
      </c>
      <c r="F51" s="83">
        <v>0.2763888888888889</v>
      </c>
      <c r="G51" s="92" t="b">
        <v>1</v>
      </c>
      <c r="H51" s="85" t="s">
        <v>1225</v>
      </c>
      <c r="I51" s="86" t="str">
        <f>IF(K51&gt;1,VLOOKUP(K51,DB!$A$4:$B$500,2,0),"")</f>
        <v>EX RON</v>
      </c>
      <c r="J51" s="87" t="str">
        <f>IF(L51&gt;1,VLOOKUP(L51,DB!$A$4:$B$500,2,0),"")</f>
        <v>WIMN</v>
      </c>
      <c r="K51" s="88" t="s">
        <v>7</v>
      </c>
      <c r="L51" s="84" t="s">
        <v>494</v>
      </c>
      <c r="M51" s="81" t="str">
        <f>IF(B51&gt;1,VLOOKUP(B51,DB!$D$4:$F$800,3,0),"")</f>
        <v>CITILINK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301</v>
      </c>
      <c r="C52" s="71" t="str">
        <f>IF(B52&gt;1,VLOOKUP(B52,DB!$D$4:$E$800,2,0),"")</f>
        <v>A 320</v>
      </c>
      <c r="D52" s="72" t="s">
        <v>7</v>
      </c>
      <c r="E52" s="98" t="b">
        <v>0</v>
      </c>
      <c r="F52" s="73">
        <v>0.3506944444444444</v>
      </c>
      <c r="G52" s="94" t="b">
        <v>1</v>
      </c>
      <c r="H52" s="75" t="s">
        <v>1247</v>
      </c>
      <c r="I52" s="76" t="str">
        <f>IF(K52&gt;1,VLOOKUP(K52,DB!$A$4:$B$500,2,0),"")</f>
        <v>EX RON</v>
      </c>
      <c r="J52" s="77" t="str">
        <f>IF(L52&gt;1,VLOOKUP(L52,DB!$A$4:$B$500,2,0),"")</f>
        <v>WADD</v>
      </c>
      <c r="K52" s="78" t="s">
        <v>7</v>
      </c>
      <c r="L52" s="74" t="s">
        <v>223</v>
      </c>
      <c r="M52" s="71" t="str">
        <f>IF(B52&gt;1,VLOOKUP(B52,DB!$D$4:$F$800,3,0),"")</f>
        <v>BATIK AIR</v>
      </c>
      <c r="N52" s="79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592</v>
      </c>
      <c r="C53" s="81" t="str">
        <f>IF(B53&gt;1,VLOOKUP(B53,DB!$D$4:$E$800,2,0),"")</f>
        <v>B 738</v>
      </c>
      <c r="D53" s="88" t="s">
        <v>7</v>
      </c>
      <c r="E53" s="95" t="b">
        <v>0</v>
      </c>
      <c r="F53" s="83">
        <v>0.2604166666666667</v>
      </c>
      <c r="G53" s="92" t="b">
        <v>1</v>
      </c>
      <c r="H53" s="85" t="s">
        <v>1248</v>
      </c>
      <c r="I53" s="86" t="str">
        <f>IF(K53&gt;1,VLOOKUP(K53,DB!$A$4:$B$500,2,0),"")</f>
        <v>EX RON</v>
      </c>
      <c r="J53" s="87" t="str">
        <f>IF(L53&gt;1,VLOOKUP(L53,DB!$A$4:$B$500,2,0),"")</f>
        <v>WIMM</v>
      </c>
      <c r="K53" s="88" t="s">
        <v>7</v>
      </c>
      <c r="L53" s="84" t="s">
        <v>77</v>
      </c>
      <c r="M53" s="81" t="str">
        <f>IF(B53&gt;1,VLOOKUP(B53,DB!$D$4:$F$800,3,0),"")</f>
        <v>GARUDA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90" t="s">
        <v>510</v>
      </c>
      <c r="C54" s="71" t="str">
        <f>IF(B54&gt;1,VLOOKUP(B54,DB!$D$4:$E$800,2,0),"")</f>
        <v>ATR 72</v>
      </c>
      <c r="D54" s="72" t="s">
        <v>7</v>
      </c>
      <c r="E54" s="98" t="b">
        <v>0</v>
      </c>
      <c r="F54" s="73">
        <v>0.2375</v>
      </c>
      <c r="G54" s="94" t="b">
        <v>1</v>
      </c>
      <c r="H54" s="121" t="s">
        <v>1250</v>
      </c>
      <c r="I54" s="76" t="str">
        <f>IF(K54&gt;1,VLOOKUP(K54,DB!$A$4:$B$500,2,0),"")</f>
        <v>EX RON</v>
      </c>
      <c r="J54" s="77" t="str">
        <f>IF(L54&gt;1,VLOOKUP(L54,DB!$A$4:$B$500,2,0),"")</f>
        <v>WAHH</v>
      </c>
      <c r="K54" s="78" t="s">
        <v>7</v>
      </c>
      <c r="L54" s="74" t="s">
        <v>591</v>
      </c>
      <c r="M54" s="71" t="str">
        <f>IF(B54&gt;1,VLOOKUP(B54,DB!$D$4:$F$800,3,0),"")</f>
        <v>CITILINK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309</v>
      </c>
      <c r="C55" s="81" t="str">
        <f>IF(B55&gt;1,VLOOKUP(B55,DB!$D$4:$E$800,2,0),"")</f>
        <v>A 320</v>
      </c>
      <c r="D55" s="82" t="s">
        <v>7</v>
      </c>
      <c r="E55" s="95" t="b">
        <v>0</v>
      </c>
      <c r="F55" s="83">
        <v>0.2222222222222222</v>
      </c>
      <c r="G55" s="92" t="b">
        <v>1</v>
      </c>
      <c r="H55" s="85" t="s">
        <v>1236</v>
      </c>
      <c r="I55" s="86" t="str">
        <f>IF(K55&gt;1,VLOOKUP(K55,DB!$A$4:$B$500,2,0),"")</f>
        <v>EX RON</v>
      </c>
      <c r="J55" s="87" t="str">
        <f>IF(L55&gt;1,VLOOKUP(L55,DB!$A$4:$B$500,2,0),"")</f>
        <v>WARR</v>
      </c>
      <c r="K55" s="88" t="s">
        <v>7</v>
      </c>
      <c r="L55" s="84" t="s">
        <v>239</v>
      </c>
      <c r="M55" s="81" t="s">
        <v>343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512</v>
      </c>
      <c r="C56" s="71" t="str">
        <f>IF(B56&gt;1,VLOOKUP(B56,DB!$D$4:$E$800,2,0),"")</f>
        <v>B 735</v>
      </c>
      <c r="D56" s="72" t="s">
        <v>7</v>
      </c>
      <c r="E56" s="98" t="b">
        <v>0</v>
      </c>
      <c r="F56" s="73">
        <v>0.2916666666666667</v>
      </c>
      <c r="G56" s="94" t="b">
        <v>1</v>
      </c>
      <c r="H56" s="75" t="s">
        <v>1251</v>
      </c>
      <c r="I56" s="76" t="str">
        <f>IF(K56&gt;1,VLOOKUP(K56,DB!$A$4:$B$500,2,0),"")</f>
        <v>EX RON</v>
      </c>
      <c r="J56" s="77" t="str">
        <f>IF(L56&gt;1,VLOOKUP(L56,DB!$A$4:$B$500,2,0),"")</f>
        <v>WAGG</v>
      </c>
      <c r="K56" s="78" t="s">
        <v>7</v>
      </c>
      <c r="L56" s="74" t="s">
        <v>686</v>
      </c>
      <c r="M56" s="71" t="s">
        <v>343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142" t="s">
        <v>40</v>
      </c>
      <c r="C57" s="81" t="str">
        <f>IF(B57&gt;1,VLOOKUP(B57,DB!$D$4:$E$800,2,0),"")</f>
        <v>B 734</v>
      </c>
      <c r="D57" s="82" t="s">
        <v>7</v>
      </c>
      <c r="E57" s="95" t="b">
        <v>0</v>
      </c>
      <c r="F57" s="83">
        <v>0.3125</v>
      </c>
      <c r="G57" s="92" t="b">
        <v>1</v>
      </c>
      <c r="H57" s="147" t="s">
        <v>1254</v>
      </c>
      <c r="I57" s="86" t="str">
        <f>IF(K57&gt;1,VLOOKUP(K57,DB!$A$4:$B$500,2,0),"")</f>
        <v>EX RON</v>
      </c>
      <c r="J57" s="84" t="s">
        <v>1223</v>
      </c>
      <c r="K57" s="88" t="s">
        <v>7</v>
      </c>
      <c r="L57" s="84"/>
      <c r="M57" s="81" t="s">
        <v>343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219" t="s">
        <v>745</v>
      </c>
      <c r="C58" s="219" t="str">
        <f>IF(B58&gt;1,VLOOKUP(B58,DB!$D$4:$E$800,2,0),"")</f>
        <v>G IV</v>
      </c>
      <c r="D58" s="72">
        <v>0.1527777777777778</v>
      </c>
      <c r="E58" s="167" t="b">
        <v>1</v>
      </c>
      <c r="F58" s="220">
        <v>0.31805555555555554</v>
      </c>
      <c r="G58" s="74" t="b">
        <v>1</v>
      </c>
      <c r="H58" s="75" t="s">
        <v>1232</v>
      </c>
      <c r="I58" s="112" t="s">
        <v>1231</v>
      </c>
      <c r="J58" s="221" t="s">
        <v>179</v>
      </c>
      <c r="K58" s="78" t="s">
        <v>7</v>
      </c>
      <c r="L58" s="74"/>
      <c r="M58" s="219" t="str">
        <f>IF(B58&gt;1,VLOOKUP(B58,DB!$D$4:$F$800,3,0),"")</f>
        <v>JETSET</v>
      </c>
      <c r="N58" s="222" t="s">
        <v>1413</v>
      </c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762</v>
      </c>
      <c r="C59" s="81" t="str">
        <f>IF(B59&gt;1,VLOOKUP(B59,DB!$D$4:$E$800,2,0),"")</f>
        <v>G IV</v>
      </c>
      <c r="D59" s="82">
        <v>0.1736111111111111</v>
      </c>
      <c r="E59" s="168" t="b">
        <v>1</v>
      </c>
      <c r="F59" s="83">
        <v>0.2743055555555556</v>
      </c>
      <c r="G59" s="102" t="b">
        <v>1</v>
      </c>
      <c r="H59" s="85" t="s">
        <v>1249</v>
      </c>
      <c r="I59" s="103" t="s">
        <v>1228</v>
      </c>
      <c r="J59" s="84" t="s">
        <v>179</v>
      </c>
      <c r="K59" s="88" t="s">
        <v>7</v>
      </c>
      <c r="L59" s="84"/>
      <c r="M59" s="81" t="str">
        <f>IF(B59&gt;1,VLOOKUP(B59,DB!$D$4:$F$800,3,0),"")</f>
        <v>JIP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292</v>
      </c>
      <c r="C60" s="71" t="str">
        <f>IF(B60&gt;1,VLOOKUP(B60,DB!$D$4:$E$800,2,0),"")</f>
        <v>A 320</v>
      </c>
      <c r="D60" s="72">
        <v>0.2048611111111111</v>
      </c>
      <c r="E60" s="160" t="b">
        <v>1</v>
      </c>
      <c r="F60" s="73">
        <v>0.2881944444444444</v>
      </c>
      <c r="G60" s="94" t="b">
        <v>1</v>
      </c>
      <c r="H60" s="75" t="s">
        <v>1255</v>
      </c>
      <c r="I60" s="112" t="s">
        <v>1240</v>
      </c>
      <c r="J60" s="77" t="str">
        <f>IF(L60&gt;1,VLOOKUP(L60,DB!$A$4:$B$500,2,0),"")</f>
        <v>WARA</v>
      </c>
      <c r="K60" s="78" t="s">
        <v>7</v>
      </c>
      <c r="L60" s="74" t="s">
        <v>298</v>
      </c>
      <c r="M60" s="71" t="str">
        <f>IF(B60&gt;1,VLOOKUP(B60,DB!$D$4:$F$800,3,0),"")</f>
        <v>BATIK AIR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101</v>
      </c>
      <c r="C61" s="81" t="str">
        <f>IF(B61&gt;1,VLOOKUP(B61,DB!$D$4:$E$800,2,0),"")</f>
        <v>A 320</v>
      </c>
      <c r="D61" s="82">
        <v>0.24166666666666667</v>
      </c>
      <c r="E61" s="159" t="b">
        <v>1</v>
      </c>
      <c r="F61" s="83">
        <v>0.3506944444444444</v>
      </c>
      <c r="G61" s="92" t="b">
        <v>1</v>
      </c>
      <c r="H61" s="85" t="s">
        <v>1236</v>
      </c>
      <c r="I61" s="103" t="s">
        <v>1223</v>
      </c>
      <c r="J61" s="87" t="str">
        <f>IF(L61&gt;1,VLOOKUP(L61,DB!$A$4:$B$500,2,0),"")</f>
        <v>WAHI</v>
      </c>
      <c r="K61" s="88" t="s">
        <v>7</v>
      </c>
      <c r="L61" s="84" t="s">
        <v>268</v>
      </c>
      <c r="M61" s="81" t="str">
        <f>IF(B61&gt;1,VLOOKUP(B61,DB!$D$4:$F$800,3,0),"")</f>
        <v>BATIK AIR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313</v>
      </c>
      <c r="C62" s="71" t="str">
        <f>IF(B62&gt;1,VLOOKUP(B62,DB!$D$4:$E$800,2,0),"")</f>
        <v>A 320</v>
      </c>
      <c r="D62" s="106">
        <v>0.25555555555555554</v>
      </c>
      <c r="E62" s="161" t="b">
        <v>1</v>
      </c>
      <c r="F62" s="108">
        <v>0.2951388888888889</v>
      </c>
      <c r="G62" s="109" t="b">
        <v>1</v>
      </c>
      <c r="H62" s="110" t="s">
        <v>1229</v>
      </c>
      <c r="I62" s="76" t="str">
        <f>IF(K62&gt;1,VLOOKUP(K62,DB!$A$4:$B$500,2,0),"")</f>
        <v>WARR</v>
      </c>
      <c r="J62" s="77" t="str">
        <f>IF(L62&gt;1,VLOOKUP(L62,DB!$A$4:$B$500,2,0),"")</f>
        <v>WIPP</v>
      </c>
      <c r="K62" s="111" t="s">
        <v>235</v>
      </c>
      <c r="L62" s="102" t="s">
        <v>188</v>
      </c>
      <c r="M62" s="71" t="str">
        <f>IF(B62&gt;1,VLOOKUP(B62,DB!$D$4:$F$800,3,0),"")</f>
        <v>BATIK AIR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892</v>
      </c>
      <c r="C63" s="81" t="str">
        <f>IF(B63&gt;1,VLOOKUP(B63,DB!$D$4:$E$800,2,0),"")</f>
        <v>B 733</v>
      </c>
      <c r="D63" s="82">
        <v>0.2743055555555556</v>
      </c>
      <c r="E63" s="159" t="b">
        <v>1</v>
      </c>
      <c r="F63" s="83">
        <v>0.4083333333333333</v>
      </c>
      <c r="G63" s="92" t="b">
        <v>1</v>
      </c>
      <c r="H63" s="85" t="s">
        <v>1252</v>
      </c>
      <c r="I63" s="86" t="str">
        <f>IF(K63&gt;1,VLOOKUP(K63,DB!$A$4:$B$500,2,0),"")</f>
        <v>WAMM</v>
      </c>
      <c r="J63" s="87" t="str">
        <f>IF(L63&gt;1,VLOOKUP(L63,DB!$A$4:$B$500,2,0),"")</f>
        <v>WAOO</v>
      </c>
      <c r="K63" s="88" t="s">
        <v>406</v>
      </c>
      <c r="L63" s="84" t="s">
        <v>382</v>
      </c>
      <c r="M63" s="81" t="str">
        <f>IF(B63&gt;1,VLOOKUP(B63,DB!$D$4:$F$800,3,0),"")</f>
        <v>TRIGANA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34</v>
      </c>
      <c r="C64" s="71" t="str">
        <f>IF(B64&gt;1,VLOOKUP(B64,DB!$D$4:$E$800,2,0),"")</f>
        <v>B 733</v>
      </c>
      <c r="D64" s="72">
        <v>0.2833333333333333</v>
      </c>
      <c r="E64" s="160" t="b">
        <v>1</v>
      </c>
      <c r="F64" s="73">
        <v>0.6027777777777777</v>
      </c>
      <c r="G64" s="94" t="b">
        <v>1</v>
      </c>
      <c r="H64" s="75" t="s">
        <v>1253</v>
      </c>
      <c r="I64" s="112" t="s">
        <v>70</v>
      </c>
      <c r="J64" s="74" t="s">
        <v>1228</v>
      </c>
      <c r="K64" s="78"/>
      <c r="L64" s="74"/>
      <c r="M64" s="71" t="str">
        <f>IF(B64&gt;1,VLOOKUP(B64,DB!$D$4:$F$800,3,0),"")</f>
        <v>AIRNESIA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827</v>
      </c>
      <c r="C65" s="81" t="str">
        <f>IF(B65&gt;1,VLOOKUP(B65,DB!$D$4:$E$800,2,0),"")</f>
        <v>C 208</v>
      </c>
      <c r="D65" s="82">
        <v>0.2986111111111111</v>
      </c>
      <c r="E65" s="159" t="b">
        <v>1</v>
      </c>
      <c r="F65" s="83">
        <v>0.3215277777777778</v>
      </c>
      <c r="G65" s="92" t="b">
        <v>1</v>
      </c>
      <c r="H65" s="85" t="s">
        <v>1256</v>
      </c>
      <c r="I65" s="86" t="str">
        <f>IF(K65&gt;1,VLOOKUP(K65,DB!$A$4:$B$500,2,0),"")</f>
        <v>WICN</v>
      </c>
      <c r="J65" s="87" t="str">
        <f>IF(L65&gt;1,VLOOKUP(L65,DB!$A$4:$B$500,2,0),"")</f>
        <v>WICC</v>
      </c>
      <c r="K65" s="88" t="s">
        <v>674</v>
      </c>
      <c r="L65" s="84" t="s">
        <v>668</v>
      </c>
      <c r="M65" s="81" t="str">
        <f>IF(B65&gt;1,VLOOKUP(B65,DB!$D$4:$F$800,3,0),"")</f>
        <v>SUSI AIR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540</v>
      </c>
      <c r="C66" s="71" t="str">
        <f>IF(B66&gt;1,VLOOKUP(B66,DB!$D$4:$E$800,2,0),"")</f>
        <v>ATR 72</v>
      </c>
      <c r="D66" s="72">
        <v>0.30416666666666664</v>
      </c>
      <c r="E66" s="160" t="b">
        <v>1</v>
      </c>
      <c r="F66" s="73">
        <v>0.3284722222222222</v>
      </c>
      <c r="G66" s="94" t="b">
        <v>1</v>
      </c>
      <c r="H66" s="75" t="s">
        <v>1225</v>
      </c>
      <c r="I66" s="76" t="str">
        <f>IF(K66&gt;1,VLOOKUP(K66,DB!$A$4:$B$500,2,0),"")</f>
        <v>WAHH</v>
      </c>
      <c r="J66" s="77" t="str">
        <f>IF(L66&gt;1,VLOOKUP(L66,DB!$A$4:$B$500,2,0),"")</f>
        <v>WAHH</v>
      </c>
      <c r="K66" s="78" t="s">
        <v>479</v>
      </c>
      <c r="L66" s="74" t="s">
        <v>482</v>
      </c>
      <c r="M66" s="71" t="str">
        <f>IF(B66&gt;1,VLOOKUP(B66,DB!$D$4:$F$800,3,0),"")</f>
        <v>FLY JAYA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305</v>
      </c>
      <c r="C67" s="81" t="str">
        <f>IF(B67&gt;1,VLOOKUP(B67,DB!$D$4:$E$800,2,0),"")</f>
        <v>A 320</v>
      </c>
      <c r="D67" s="82">
        <v>0.33125</v>
      </c>
      <c r="E67" s="159" t="b">
        <v>1</v>
      </c>
      <c r="F67" s="83">
        <v>0.36666666666666664</v>
      </c>
      <c r="G67" s="92" t="b">
        <v>1</v>
      </c>
      <c r="H67" s="85" t="s">
        <v>1229</v>
      </c>
      <c r="I67" s="86" t="str">
        <f>IF(K67&gt;1,VLOOKUP(K67,DB!$A$4:$B$500,2,0),"")</f>
        <v>WIBB</v>
      </c>
      <c r="J67" s="87" t="str">
        <f>IF(L67&gt;1,VLOOKUP(L67,DB!$A$4:$B$500,2,0),"")</f>
        <v>WARR</v>
      </c>
      <c r="K67" s="88" t="s">
        <v>211</v>
      </c>
      <c r="L67" s="84" t="s">
        <v>243</v>
      </c>
      <c r="M67" s="81" t="str">
        <f>IF(B67&gt;1,VLOOKUP(B67,DB!$D$4:$F$800,3,0),"")</f>
        <v>BATIK AIR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307</v>
      </c>
      <c r="C68" s="71" t="str">
        <f>IF(B68&gt;1,VLOOKUP(B68,DB!$D$4:$E$800,2,0),"")</f>
        <v>A 320</v>
      </c>
      <c r="D68" s="72">
        <v>0.3368055555555556</v>
      </c>
      <c r="E68" s="161" t="b">
        <v>1</v>
      </c>
      <c r="F68" s="108">
        <v>0.3715277777777778</v>
      </c>
      <c r="G68" s="109" t="b">
        <v>1</v>
      </c>
      <c r="H68" s="75" t="s">
        <v>1225</v>
      </c>
      <c r="I68" s="76" t="str">
        <f>IF(K68&gt;1,VLOOKUP(K68,DB!$A$4:$B$500,2,0),"")</f>
        <v>WIPP</v>
      </c>
      <c r="J68" s="77" t="str">
        <f>IF(L68&gt;1,VLOOKUP(L68,DB!$A$4:$B$500,2,0),"")</f>
        <v>WAHQ</v>
      </c>
      <c r="K68" s="111" t="s">
        <v>194</v>
      </c>
      <c r="L68" s="74" t="s">
        <v>181</v>
      </c>
      <c r="M68" s="71" t="str">
        <f>IF(B68&gt;1,VLOOKUP(B68,DB!$D$4:$F$800,3,0),"")</f>
        <v>BATIK AIR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142" t="s">
        <v>40</v>
      </c>
      <c r="C69" s="81" t="str">
        <f>IF(B69&gt;1,VLOOKUP(B69,DB!$D$4:$E$800,2,0),"")</f>
        <v>B 734</v>
      </c>
      <c r="D69" s="82">
        <v>0.3194444444444444</v>
      </c>
      <c r="E69" s="159" t="b">
        <v>1</v>
      </c>
      <c r="F69" s="83">
        <v>0.8319444444444445</v>
      </c>
      <c r="G69" s="92" t="b">
        <v>1</v>
      </c>
      <c r="H69" s="85" t="s">
        <v>1223</v>
      </c>
      <c r="I69" s="103" t="s">
        <v>1254</v>
      </c>
      <c r="J69" s="84" t="s">
        <v>1252</v>
      </c>
      <c r="K69" s="88"/>
      <c r="L69" s="84"/>
      <c r="M69" s="81" t="str">
        <f>IF(B69&gt;1,VLOOKUP(B69,DB!$D$4:$F$800,3,0),"")</f>
        <v>B. B. N.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309</v>
      </c>
      <c r="C70" s="71" t="str">
        <f>IF(B70&gt;1,VLOOKUP(B70,DB!$D$4:$E$800,2,0),"")</f>
        <v>A 320</v>
      </c>
      <c r="D70" s="72">
        <v>0.3625</v>
      </c>
      <c r="E70" s="160" t="b">
        <v>1</v>
      </c>
      <c r="F70" s="73">
        <v>0.39166666666666666</v>
      </c>
      <c r="G70" s="94" t="b">
        <v>1</v>
      </c>
      <c r="H70" s="75" t="s">
        <v>1247</v>
      </c>
      <c r="I70" s="76" t="str">
        <f>IF(K70&gt;1,VLOOKUP(K70,DB!$A$4:$B$500,2,0),"")</f>
        <v>WARR</v>
      </c>
      <c r="J70" s="77" t="str">
        <f>IF(L70&gt;1,VLOOKUP(L70,DB!$A$4:$B$500,2,0),"")</f>
        <v>WARR</v>
      </c>
      <c r="K70" s="78" t="s">
        <v>237</v>
      </c>
      <c r="L70" s="74" t="s">
        <v>251</v>
      </c>
      <c r="M70" s="71" t="str">
        <f>IF(B70&gt;1,VLOOKUP(B70,DB!$D$4:$F$800,3,0),"")</f>
        <v>BATIK AIR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510</v>
      </c>
      <c r="C71" s="81" t="str">
        <f>IF(B71&gt;1,VLOOKUP(B71,DB!$D$4:$E$800,2,0),"")</f>
        <v>ATR 72</v>
      </c>
      <c r="D71" s="82">
        <v>0.37569444444444444</v>
      </c>
      <c r="E71" s="159" t="b">
        <v>1</v>
      </c>
      <c r="F71" s="83">
        <v>0.3993055555555556</v>
      </c>
      <c r="G71" s="92" t="b">
        <v>1</v>
      </c>
      <c r="H71" s="85" t="s">
        <v>1248</v>
      </c>
      <c r="I71" s="86" t="str">
        <f>IF(K71&gt;1,VLOOKUP(K71,DB!$A$4:$B$500,2,0),"")</f>
        <v>WAHH</v>
      </c>
      <c r="J71" s="87" t="str">
        <f>IF(L71&gt;1,VLOOKUP(L71,DB!$A$4:$B$500,2,0),"")</f>
        <v>WAHH</v>
      </c>
      <c r="K71" s="88" t="s">
        <v>593</v>
      </c>
      <c r="L71" s="264" t="s">
        <v>599</v>
      </c>
      <c r="M71" s="81" t="str">
        <f>IF(B71&gt;1,VLOOKUP(B71,DB!$D$4:$F$800,3,0),"")</f>
        <v>CITILINK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958</v>
      </c>
      <c r="C72" s="71" t="str">
        <f>IF(B72&gt;1,VLOOKUP(B72,DB!$D$4:$E$800,2,0),"")</f>
        <v>G VI</v>
      </c>
      <c r="D72" s="72">
        <v>0.3645833333333333</v>
      </c>
      <c r="E72" s="161" t="b">
        <v>1</v>
      </c>
      <c r="F72" s="108">
        <v>0.3854166666666667</v>
      </c>
      <c r="G72" s="109" t="b">
        <v>1</v>
      </c>
      <c r="H72" s="75" t="s">
        <v>1249</v>
      </c>
      <c r="I72" s="112" t="s">
        <v>1258</v>
      </c>
      <c r="J72" s="74" t="s">
        <v>1218</v>
      </c>
      <c r="K72" s="78"/>
      <c r="L72" s="74"/>
      <c r="M72" s="71" t="s">
        <v>1214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785</v>
      </c>
      <c r="C73" s="81" t="str">
        <f>IF(B73&gt;1,VLOOKUP(B73,DB!$D$4:$E$800,2,0),"")</f>
        <v>L 1000</v>
      </c>
      <c r="D73" s="82">
        <v>0.39652777777777776</v>
      </c>
      <c r="E73" s="159" t="b">
        <v>1</v>
      </c>
      <c r="F73" s="83">
        <v>0.4263888888888889</v>
      </c>
      <c r="G73" s="92" t="b">
        <v>1</v>
      </c>
      <c r="H73" s="85" t="s">
        <v>1216</v>
      </c>
      <c r="I73" s="103" t="s">
        <v>91</v>
      </c>
      <c r="J73" s="84" t="s">
        <v>1234</v>
      </c>
      <c r="K73" s="88"/>
      <c r="L73" s="84"/>
      <c r="M73" s="81" t="str">
        <f>IF(B73&gt;1,VLOOKUP(B73,DB!$D$4:$F$800,3,0),"")</f>
        <v>PREMI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313</v>
      </c>
      <c r="C74" s="71" t="str">
        <f>IF(B74&gt;1,VLOOKUP(B74,DB!$D$4:$E$800,2,0),"")</f>
        <v>A 320</v>
      </c>
      <c r="D74" s="72">
        <v>0.4152777777777778</v>
      </c>
      <c r="E74" s="160" t="b">
        <v>1</v>
      </c>
      <c r="F74" s="73">
        <v>0.44027777777777777</v>
      </c>
      <c r="G74" s="94" t="b">
        <v>1</v>
      </c>
      <c r="H74" s="75" t="s">
        <v>1229</v>
      </c>
      <c r="I74" s="76" t="str">
        <f>IF(K74&gt;1,VLOOKUP(K74,DB!$A$4:$B$500,2,0),"")</f>
        <v>WIPP</v>
      </c>
      <c r="J74" s="77" t="str">
        <f>IF(L74&gt;1,VLOOKUP(L74,DB!$A$4:$B$500,2,0),"")</f>
        <v>WAHQ</v>
      </c>
      <c r="K74" s="78" t="s">
        <v>190</v>
      </c>
      <c r="L74" s="74" t="s">
        <v>264</v>
      </c>
      <c r="M74" s="71" t="str">
        <f>IF(B74&gt;1,VLOOKUP(B74,DB!$D$4:$F$800,3,0),"")</f>
        <v>BATIK AIR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947</v>
      </c>
      <c r="C75" s="81" t="str">
        <f>IF(B75&gt;1,VLOOKUP(B75,DB!$D$4:$E$800,2,0),"")</f>
        <v>EMB 135</v>
      </c>
      <c r="D75" s="82">
        <v>0.4</v>
      </c>
      <c r="E75" s="159" t="b">
        <v>1</v>
      </c>
      <c r="F75" s="83">
        <v>0.4388888888888889</v>
      </c>
      <c r="G75" s="92" t="b">
        <v>1</v>
      </c>
      <c r="H75" s="85" t="s">
        <v>1236</v>
      </c>
      <c r="I75" s="103" t="s">
        <v>1234</v>
      </c>
      <c r="J75" s="84" t="s">
        <v>179</v>
      </c>
      <c r="K75" s="88"/>
      <c r="L75" s="84"/>
      <c r="M75" s="81" t="s">
        <v>1214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292</v>
      </c>
      <c r="C76" s="71" t="str">
        <f>IF(B76&gt;1,VLOOKUP(B76,DB!$D$4:$E$800,2,0),"")</f>
        <v>A 320</v>
      </c>
      <c r="D76" s="72">
        <v>0.43680555555555556</v>
      </c>
      <c r="E76" s="160" t="b">
        <v>1</v>
      </c>
      <c r="F76" s="73">
        <v>0.46597222222222223</v>
      </c>
      <c r="G76" s="94" t="b">
        <v>1</v>
      </c>
      <c r="H76" s="75" t="s">
        <v>1246</v>
      </c>
      <c r="I76" s="76" t="str">
        <f>IF(K76&gt;1,VLOOKUP(K76,DB!$A$4:$B$500,2,0),"")</f>
        <v>WARA</v>
      </c>
      <c r="J76" s="77" t="str">
        <f>IF(L76&gt;1,VLOOKUP(L76,DB!$A$4:$B$500,2,0),"")</f>
        <v>WARA</v>
      </c>
      <c r="K76" s="78" t="s">
        <v>295</v>
      </c>
      <c r="L76" s="74" t="s">
        <v>302</v>
      </c>
      <c r="M76" s="71" t="str">
        <f>IF(B76&gt;1,VLOOKUP(B76,DB!$D$4:$F$800,3,0),"")</f>
        <v>BATIK AIR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431</v>
      </c>
      <c r="C77" s="81" t="str">
        <f>IF(B77&gt;1,VLOOKUP(B77,DB!$D$4:$E$800,2,0),"")</f>
        <v>A 320</v>
      </c>
      <c r="D77" s="82">
        <v>0.48680555555555555</v>
      </c>
      <c r="E77" s="159" t="b">
        <v>1</v>
      </c>
      <c r="F77" s="83">
        <v>0.5222222222222223</v>
      </c>
      <c r="G77" s="92" t="b">
        <v>1</v>
      </c>
      <c r="H77" s="85" t="s">
        <v>1246</v>
      </c>
      <c r="I77" s="86" t="str">
        <f>IF(K77&gt;1,VLOOKUP(K77,DB!$A$4:$B$500,2,0),"")</f>
        <v>WIMN</v>
      </c>
      <c r="J77" s="87" t="str">
        <f>IF(L77&gt;1,VLOOKUP(L77,DB!$A$4:$B$500,2,0),"")</f>
        <v>WARA</v>
      </c>
      <c r="K77" s="88" t="s">
        <v>497</v>
      </c>
      <c r="L77" s="84" t="s">
        <v>555</v>
      </c>
      <c r="M77" s="81" t="str">
        <f>IF(B77&gt;1,VLOOKUP(B77,DB!$D$4:$F$800,3,0),"")</f>
        <v>CITILINK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592</v>
      </c>
      <c r="C78" s="71" t="str">
        <f>IF(B78&gt;1,VLOOKUP(B78,DB!$D$4:$E$800,2,0),"")</f>
        <v>B 738</v>
      </c>
      <c r="D78" s="72">
        <v>0.49722222222222223</v>
      </c>
      <c r="E78" s="160" t="b">
        <v>1</v>
      </c>
      <c r="F78" s="73">
        <v>0.5368055555555555</v>
      </c>
      <c r="G78" s="94" t="b">
        <v>1</v>
      </c>
      <c r="H78" s="75" t="s">
        <v>1248</v>
      </c>
      <c r="I78" s="76" t="str">
        <f>IF(K78&gt;1,VLOOKUP(K78,DB!$A$4:$B$500,2,0),"")</f>
        <v>WIMM</v>
      </c>
      <c r="J78" s="77" t="str">
        <f>IF(L78&gt;1,VLOOKUP(L78,DB!$A$4:$B$500,2,0),"")</f>
        <v>WARR</v>
      </c>
      <c r="K78" s="78" t="s">
        <v>79</v>
      </c>
      <c r="L78" s="74" t="s">
        <v>81</v>
      </c>
      <c r="M78" s="71" t="str">
        <f>IF(B78&gt;1,VLOOKUP(B78,DB!$D$4:$F$800,3,0),"")</f>
        <v>GARUDA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785</v>
      </c>
      <c r="C79" s="81" t="str">
        <f>IF(B79&gt;1,VLOOKUP(B79,DB!$D$4:$E$800,2,0),"")</f>
        <v>L 1000</v>
      </c>
      <c r="D79" s="82">
        <v>0.43333333333333335</v>
      </c>
      <c r="E79" s="159" t="b">
        <v>1</v>
      </c>
      <c r="F79" s="83"/>
      <c r="G79" s="92" t="b">
        <v>0</v>
      </c>
      <c r="H79" s="85" t="s">
        <v>1234</v>
      </c>
      <c r="I79" s="103" t="s">
        <v>1216</v>
      </c>
      <c r="J79" s="87" t="str">
        <f>IF(L79&gt;1,VLOOKUP(L79,DB!$A$4:$B$500,2,0),"")</f>
        <v/>
      </c>
      <c r="K79" s="88"/>
      <c r="L79" s="84"/>
      <c r="M79" s="81" t="str">
        <f>IF(B79&gt;1,VLOOKUP(B79,DB!$D$4:$F$800,3,0),"")</f>
        <v>PREMI</v>
      </c>
      <c r="N79" s="96"/>
      <c r="O79" s="84" t="str">
        <f t="shared" si="1"/>
        <v>RON</v>
      </c>
      <c r="Q79" s="1" t="str">
        <f t="shared" si="2"/>
        <v>SA11</v>
      </c>
      <c r="R79" s="1" t="str">
        <f t="shared" si="3"/>
        <v>RON</v>
      </c>
      <c r="S79" s="1" t="str">
        <f t="shared" si="4"/>
        <v>L 1000</v>
      </c>
      <c r="T79" s="1" t="str">
        <f t="shared" si="5"/>
        <v>N-227GV</v>
      </c>
      <c r="U79" s="1" t="str">
        <f t="shared" si="6"/>
        <v>PREMI</v>
      </c>
    </row>
    <row r="80" ht="15.75" customHeight="1">
      <c r="A80" s="71">
        <v>63.0</v>
      </c>
      <c r="B80" s="71" t="s">
        <v>827</v>
      </c>
      <c r="C80" s="71" t="str">
        <f>IF(B80&gt;1,VLOOKUP(B80,DB!$D$4:$E$800,2,0),"")</f>
        <v>C 208</v>
      </c>
      <c r="D80" s="72">
        <v>0.4479166666666667</v>
      </c>
      <c r="E80" s="160" t="b">
        <v>1</v>
      </c>
      <c r="F80" s="73">
        <v>0.49236111111111114</v>
      </c>
      <c r="G80" s="94" t="b">
        <v>1</v>
      </c>
      <c r="H80" s="75" t="s">
        <v>1256</v>
      </c>
      <c r="I80" s="112" t="s">
        <v>664</v>
      </c>
      <c r="J80" s="77" t="str">
        <f>IF(L80&gt;1,VLOOKUP(L80,DB!$A$4:$B$500,2,0),"")</f>
        <v>WICN</v>
      </c>
      <c r="K80" s="78"/>
      <c r="L80" s="74" t="s">
        <v>672</v>
      </c>
      <c r="M80" s="71" t="str">
        <f>IF(B80&gt;1,VLOOKUP(B80,DB!$D$4:$F$800,3,0),"")</f>
        <v>SUSI AIR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540</v>
      </c>
      <c r="C81" s="81" t="str">
        <f>IF(B81&gt;1,VLOOKUP(B81,DB!$D$4:$E$800,2,0),"")</f>
        <v>ATR 72</v>
      </c>
      <c r="D81" s="82">
        <v>0.44513888888888886</v>
      </c>
      <c r="E81" s="159" t="b">
        <v>1</v>
      </c>
      <c r="F81" s="83">
        <v>0.5145833333333333</v>
      </c>
      <c r="G81" s="92" t="b">
        <v>1</v>
      </c>
      <c r="H81" s="85" t="s">
        <v>1225</v>
      </c>
      <c r="I81" s="86" t="str">
        <f>IF(K81&gt;1,VLOOKUP(K81,DB!$A$4:$B$500,2,0),"")</f>
        <v>WAHH</v>
      </c>
      <c r="J81" s="84" t="s">
        <v>480</v>
      </c>
      <c r="K81" s="88" t="s">
        <v>690</v>
      </c>
      <c r="L81" s="84" t="s">
        <v>694</v>
      </c>
      <c r="M81" s="81" t="str">
        <f>IF(B81&gt;1,VLOOKUP(B81,DB!$D$4:$F$800,3,0),"")</f>
        <v>FLY JAYA</v>
      </c>
      <c r="N81" s="96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886</v>
      </c>
      <c r="C82" s="71" t="str">
        <f>IF(B82&gt;1,VLOOKUP(B82,DB!$D$4:$E$800,2,0),"")</f>
        <v>B 733</v>
      </c>
      <c r="D82" s="72">
        <v>0.47847222222222224</v>
      </c>
      <c r="E82" s="160" t="b">
        <v>1</v>
      </c>
      <c r="F82" s="73">
        <v>0.6236111111111111</v>
      </c>
      <c r="G82" s="94" t="b">
        <v>1</v>
      </c>
      <c r="H82" s="75" t="s">
        <v>1251</v>
      </c>
      <c r="I82" s="76" t="str">
        <f>IF(K82&gt;1,VLOOKUP(K82,DB!$A$4:$B$500,2,0),"")</f>
        <v>WIDN</v>
      </c>
      <c r="J82" s="77" t="str">
        <f>IF(L82&gt;1,VLOOKUP(L82,DB!$A$4:$B$500,2,0),"")</f>
        <v>WAGG</v>
      </c>
      <c r="K82" s="78" t="s">
        <v>362</v>
      </c>
      <c r="L82" s="74" t="s">
        <v>337</v>
      </c>
      <c r="M82" s="71" t="str">
        <f>IF(B82&gt;1,VLOOKUP(B82,DB!$D$4:$F$800,3,0),"")</f>
        <v>TRIGANA</v>
      </c>
      <c r="N82" s="79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512</v>
      </c>
      <c r="C83" s="81" t="str">
        <f>IF(B83&gt;1,VLOOKUP(B83,DB!$D$4:$E$800,2,0),"")</f>
        <v>B 735</v>
      </c>
      <c r="D83" s="82">
        <v>0.4847222222222222</v>
      </c>
      <c r="E83" s="159" t="b">
        <v>1</v>
      </c>
      <c r="F83" s="83">
        <v>0.5590277777777778</v>
      </c>
      <c r="G83" s="92" t="b">
        <v>1</v>
      </c>
      <c r="H83" s="85" t="s">
        <v>1254</v>
      </c>
      <c r="I83" s="103" t="s">
        <v>61</v>
      </c>
      <c r="J83" s="84" t="s">
        <v>1275</v>
      </c>
      <c r="K83" s="88" t="s">
        <v>696</v>
      </c>
      <c r="L83" s="84"/>
      <c r="M83" s="81" t="s">
        <v>343</v>
      </c>
      <c r="N83" s="96"/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219" t="s">
        <v>837</v>
      </c>
      <c r="C84" s="219" t="str">
        <f>IF(B84&gt;1,VLOOKUP(B84,DB!$D$4:$E$800,2,0),"")</f>
        <v>B 734</v>
      </c>
      <c r="D84" s="223">
        <v>0.46111111111111114</v>
      </c>
      <c r="E84" s="104" t="b">
        <v>0</v>
      </c>
      <c r="F84" s="73"/>
      <c r="G84" s="94" t="b">
        <v>0</v>
      </c>
      <c r="H84" s="75" t="s">
        <v>1259</v>
      </c>
      <c r="I84" s="240" t="s">
        <v>179</v>
      </c>
      <c r="J84" s="77" t="str">
        <f>IF(L84&gt;1,VLOOKUP(L84,DB!$A$4:$B$500,2,0),"")</f>
        <v/>
      </c>
      <c r="K84" s="266" t="s">
        <v>1303</v>
      </c>
      <c r="L84" s="74"/>
      <c r="M84" s="219" t="str">
        <f>IF(B84&gt;1,VLOOKUP(B84,DB!$D$4:$F$800,3,0),"")</f>
        <v>TNI AU</v>
      </c>
      <c r="N84" s="222" t="s">
        <v>1304</v>
      </c>
      <c r="O84" s="74" t="str">
        <f t="shared" si="1"/>
        <v>RON</v>
      </c>
      <c r="Q84" s="1" t="str">
        <f t="shared" si="2"/>
        <v>BASEOPS</v>
      </c>
      <c r="R84" s="1" t="str">
        <f t="shared" si="3"/>
        <v>RON</v>
      </c>
      <c r="S84" s="1" t="str">
        <f t="shared" si="4"/>
        <v>B 734</v>
      </c>
      <c r="T84" s="1" t="str">
        <f t="shared" si="5"/>
        <v>A-7305</v>
      </c>
      <c r="U84" s="1" t="str">
        <f t="shared" si="6"/>
        <v>TNI AU</v>
      </c>
    </row>
    <row r="85" ht="15.75" customHeight="1">
      <c r="A85" s="81">
        <v>68.0</v>
      </c>
      <c r="B85" s="81" t="s">
        <v>101</v>
      </c>
      <c r="C85" s="81" t="str">
        <f>IF(B85&gt;1,VLOOKUP(B85,DB!$D$4:$E$800,2,0),"")</f>
        <v>A 320</v>
      </c>
      <c r="D85" s="82">
        <v>0.48055555555555557</v>
      </c>
      <c r="E85" s="159" t="b">
        <v>1</v>
      </c>
      <c r="F85" s="83">
        <v>0.5256944444444445</v>
      </c>
      <c r="G85" s="92" t="b">
        <v>1</v>
      </c>
      <c r="H85" s="85" t="s">
        <v>1247</v>
      </c>
      <c r="I85" s="86" t="str">
        <f>IF(K85&gt;1,VLOOKUP(K85,DB!$A$4:$B$500,2,0),"")</f>
        <v>WAHI</v>
      </c>
      <c r="J85" s="87" t="str">
        <f>IF(L85&gt;1,VLOOKUP(L85,DB!$A$4:$B$500,2,0),"")</f>
        <v>WAHI</v>
      </c>
      <c r="K85" s="267" t="s">
        <v>278</v>
      </c>
      <c r="L85" s="268" t="s">
        <v>276</v>
      </c>
      <c r="M85" s="81" t="str">
        <f>IF(B85&gt;1,VLOOKUP(B85,DB!$D$4:$F$800,3,0),"")</f>
        <v>BATIK AIR</v>
      </c>
      <c r="N85" s="96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307</v>
      </c>
      <c r="C86" s="71" t="str">
        <f>IF(B86&gt;1,VLOOKUP(B86,DB!$D$4:$E$800,2,0),"")</f>
        <v>A 320</v>
      </c>
      <c r="D86" s="72">
        <v>0.5069444444444444</v>
      </c>
      <c r="E86" s="160" t="b">
        <v>1</v>
      </c>
      <c r="F86" s="73">
        <v>0.5361111111111111</v>
      </c>
      <c r="G86" s="94" t="b">
        <v>1</v>
      </c>
      <c r="H86" s="75" t="s">
        <v>1236</v>
      </c>
      <c r="I86" s="76" t="str">
        <f>IF(K86&gt;1,VLOOKUP(K86,DB!$A$4:$B$500,2,0),"")</f>
        <v>WAHQ</v>
      </c>
      <c r="J86" s="77" t="str">
        <f>IF(L86&gt;1,VLOOKUP(L86,DB!$A$4:$B$500,2,0),"")</f>
        <v>WARR</v>
      </c>
      <c r="K86" s="78" t="s">
        <v>178</v>
      </c>
      <c r="L86" s="74" t="s">
        <v>247</v>
      </c>
      <c r="M86" s="71" t="str">
        <f>IF(B86&gt;1,VLOOKUP(B86,DB!$D$4:$F$800,3,0),"")</f>
        <v>BATIK AIR</v>
      </c>
      <c r="N86" s="13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322</v>
      </c>
      <c r="C87" s="81" t="str">
        <f>IF(B87&gt;1,VLOOKUP(B87,DB!$D$4:$E$800,2,0),"")</f>
        <v>A 320</v>
      </c>
      <c r="D87" s="82">
        <v>0.5111111111111111</v>
      </c>
      <c r="E87" s="159" t="b">
        <v>1</v>
      </c>
      <c r="F87" s="83">
        <v>0.5368055555555555</v>
      </c>
      <c r="G87" s="92" t="b">
        <v>1</v>
      </c>
      <c r="H87" s="85" t="s">
        <v>1229</v>
      </c>
      <c r="I87" s="86" t="str">
        <f>IF(K87&gt;1,VLOOKUP(K87,DB!$A$4:$B$500,2,0),"")</f>
        <v>WARR</v>
      </c>
      <c r="J87" s="87" t="str">
        <f>IF(L87&gt;1,VLOOKUP(L87,DB!$A$4:$B$500,2,0),"")</f>
        <v>WIPP</v>
      </c>
      <c r="K87" s="267" t="s">
        <v>249</v>
      </c>
      <c r="L87" s="84" t="s">
        <v>183</v>
      </c>
      <c r="M87" s="81" t="str">
        <f>IF(B87&gt;1,VLOOKUP(B87,DB!$D$4:$F$800,3,0),"")</f>
        <v>BATIK AIR</v>
      </c>
      <c r="N87" s="96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978</v>
      </c>
      <c r="C88" s="71" t="str">
        <f>IF(B88&gt;1,VLOOKUP(B88,DB!$D$4:$E$800,2,0),"")</f>
        <v>EMB 135</v>
      </c>
      <c r="D88" s="72">
        <v>0.5027777777777778</v>
      </c>
      <c r="E88" s="161" t="b">
        <v>1</v>
      </c>
      <c r="F88" s="108">
        <v>0.5340277777777778</v>
      </c>
      <c r="G88" s="109" t="b">
        <v>1</v>
      </c>
      <c r="H88" s="75" t="s">
        <v>1216</v>
      </c>
      <c r="I88" s="112" t="s">
        <v>91</v>
      </c>
      <c r="J88" s="74" t="s">
        <v>1240</v>
      </c>
      <c r="K88" s="78"/>
      <c r="L88" s="74"/>
      <c r="M88" s="71" t="s">
        <v>1214</v>
      </c>
      <c r="N88" s="13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510</v>
      </c>
      <c r="C89" s="81" t="str">
        <f>IF(B89&gt;1,VLOOKUP(B89,DB!$D$4:$E$800,2,0),"")</f>
        <v>ATR 72</v>
      </c>
      <c r="D89" s="82">
        <v>0.5486111111111112</v>
      </c>
      <c r="E89" s="159" t="b">
        <v>1</v>
      </c>
      <c r="F89" s="83">
        <v>0.5715277777777777</v>
      </c>
      <c r="G89" s="92" t="b">
        <v>1</v>
      </c>
      <c r="H89" s="85" t="s">
        <v>1248</v>
      </c>
      <c r="I89" s="86" t="str">
        <f>IF(K89&gt;1,VLOOKUP(K89,DB!$A$4:$B$500,2,0),"")</f>
        <v>WAHH</v>
      </c>
      <c r="J89" s="87" t="str">
        <f>IF(L89&gt;1,VLOOKUP(L89,DB!$A$4:$B$500,2,0),"")</f>
        <v>WAHH</v>
      </c>
      <c r="K89" s="267" t="s">
        <v>597</v>
      </c>
      <c r="L89" s="84" t="s">
        <v>595</v>
      </c>
      <c r="M89" s="81" t="str">
        <f>IF(B89&gt;1,VLOOKUP(B89,DB!$D$4:$F$800,3,0),"")</f>
        <v>CITILINK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92</v>
      </c>
      <c r="C90" s="71" t="str">
        <f>IF(B90&gt;1,VLOOKUP(B90,DB!$D$4:$E$800,2,0),"")</f>
        <v>A 320</v>
      </c>
      <c r="D90" s="72">
        <v>0.5368055555555555</v>
      </c>
      <c r="E90" s="160" t="b">
        <v>1</v>
      </c>
      <c r="F90" s="73">
        <v>0.5680555555555555</v>
      </c>
      <c r="G90" s="94" t="b">
        <v>1</v>
      </c>
      <c r="H90" s="75" t="s">
        <v>1225</v>
      </c>
      <c r="I90" s="76" t="str">
        <f>IF(K90&gt;1,VLOOKUP(K90,DB!$A$4:$B$500,2,0),"")</f>
        <v>WAHS</v>
      </c>
      <c r="J90" s="77" t="str">
        <f>IF(L90&gt;1,VLOOKUP(L90,DB!$A$4:$B$500,2,0),"")</f>
        <v>WIMM</v>
      </c>
      <c r="K90" s="78" t="s">
        <v>287</v>
      </c>
      <c r="L90" s="74" t="s">
        <v>172</v>
      </c>
      <c r="M90" s="71" t="str">
        <f>IF(B90&gt;1,VLOOKUP(B90,DB!$D$4:$F$800,3,0),"")</f>
        <v>BATIK AIR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313</v>
      </c>
      <c r="C91" s="81" t="str">
        <f>IF(B91&gt;1,VLOOKUP(B91,DB!$D$4:$E$800,2,0),"")</f>
        <v>A 320</v>
      </c>
      <c r="D91" s="82">
        <v>0.5638888888888889</v>
      </c>
      <c r="E91" s="159" t="b">
        <v>1</v>
      </c>
      <c r="F91" s="83">
        <v>0.5965277777777778</v>
      </c>
      <c r="G91" s="92" t="b">
        <v>1</v>
      </c>
      <c r="H91" s="85" t="s">
        <v>1247</v>
      </c>
      <c r="I91" s="86" t="str">
        <f>IF(K91&gt;1,VLOOKUP(K91,DB!$A$4:$B$500,2,0),"")</f>
        <v>WAHQ</v>
      </c>
      <c r="J91" s="87" t="str">
        <f>IF(L91&gt;1,VLOOKUP(L91,DB!$A$4:$B$500,2,0),"")</f>
        <v>WAHS</v>
      </c>
      <c r="K91" s="88" t="s">
        <v>266</v>
      </c>
      <c r="L91" s="84" t="s">
        <v>293</v>
      </c>
      <c r="M91" s="81" t="str">
        <f>IF(B91&gt;1,VLOOKUP(B91,DB!$D$4:$F$800,3,0),"")</f>
        <v>BATIK AIR</v>
      </c>
      <c r="N91" s="96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978</v>
      </c>
      <c r="C92" s="71" t="str">
        <f>IF(B92&gt;1,VLOOKUP(B92,DB!$D$4:$E$800,2,0),"")</f>
        <v>EMB 135</v>
      </c>
      <c r="D92" s="72">
        <v>0.5409722222222222</v>
      </c>
      <c r="E92" s="160" t="b">
        <v>1</v>
      </c>
      <c r="F92" s="73"/>
      <c r="G92" s="94" t="b">
        <v>0</v>
      </c>
      <c r="H92" s="75" t="s">
        <v>1240</v>
      </c>
      <c r="I92" s="112" t="s">
        <v>1216</v>
      </c>
      <c r="J92" s="77" t="str">
        <f>IF(L92&gt;1,VLOOKUP(L92,DB!$A$4:$B$500,2,0),"")</f>
        <v/>
      </c>
      <c r="K92" s="78"/>
      <c r="L92" s="74"/>
      <c r="M92" s="71" t="s">
        <v>1214</v>
      </c>
      <c r="N92" s="79"/>
      <c r="O92" s="74" t="str">
        <f t="shared" si="1"/>
        <v>RON</v>
      </c>
      <c r="Q92" s="1" t="str">
        <f t="shared" si="2"/>
        <v>SA15</v>
      </c>
      <c r="R92" s="1" t="str">
        <f t="shared" si="3"/>
        <v>RON</v>
      </c>
      <c r="S92" s="1" t="str">
        <f t="shared" si="4"/>
        <v>EMB 135</v>
      </c>
      <c r="T92" s="1" t="str">
        <f t="shared" si="5"/>
        <v>VP-CLL</v>
      </c>
      <c r="U92" s="1" t="str">
        <f t="shared" si="6"/>
        <v>KARISMA</v>
      </c>
    </row>
    <row r="93" ht="15.75" customHeight="1">
      <c r="A93" s="81">
        <v>76.0</v>
      </c>
      <c r="B93" s="81" t="s">
        <v>309</v>
      </c>
      <c r="C93" s="81" t="str">
        <f>IF(B93&gt;1,VLOOKUP(B93,DB!$D$4:$E$800,2,0),"")</f>
        <v>A 320</v>
      </c>
      <c r="D93" s="82">
        <v>0.5756944444444444</v>
      </c>
      <c r="E93" s="159" t="b">
        <v>1</v>
      </c>
      <c r="F93" s="83">
        <v>0.6</v>
      </c>
      <c r="G93" s="92" t="b">
        <v>1</v>
      </c>
      <c r="H93" s="85" t="s">
        <v>1246</v>
      </c>
      <c r="I93" s="86" t="str">
        <f>IF(K93&gt;1,VLOOKUP(K93,DB!$A$4:$B$500,2,0),"")</f>
        <v>WARR</v>
      </c>
      <c r="J93" s="87" t="str">
        <f>IF(L93&gt;1,VLOOKUP(L93,DB!$A$4:$B$500,2,0),"")</f>
        <v>WARR</v>
      </c>
      <c r="K93" s="88" t="s">
        <v>257</v>
      </c>
      <c r="L93" s="84" t="s">
        <v>229</v>
      </c>
      <c r="M93" s="81" t="str">
        <f>IF(B93&gt;1,VLOOKUP(B93,DB!$D$4:$F$800,3,0),"")</f>
        <v>BATIK AIR</v>
      </c>
      <c r="N93" s="96"/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763</v>
      </c>
      <c r="C94" s="71" t="str">
        <f>IF(B94&gt;1,VLOOKUP(B94,DB!$D$4:$E$800,2,0),"")</f>
        <v>ATR 72</v>
      </c>
      <c r="D94" s="72">
        <v>0.5965277777777778</v>
      </c>
      <c r="E94" s="160" t="b">
        <v>1</v>
      </c>
      <c r="F94" s="73">
        <v>0.6333333333333333</v>
      </c>
      <c r="G94" s="94" t="b">
        <v>1</v>
      </c>
      <c r="H94" s="75" t="s">
        <v>1229</v>
      </c>
      <c r="I94" s="76" t="str">
        <f>IF(K94&gt;1,VLOOKUP(K94,DB!$A$4:$B$500,2,0),"")</f>
        <v>WIDM</v>
      </c>
      <c r="J94" s="74" t="s">
        <v>1350</v>
      </c>
      <c r="K94" s="78" t="s">
        <v>473</v>
      </c>
      <c r="L94" s="74"/>
      <c r="M94" s="71" t="str">
        <f>IF(B94&gt;1,VLOOKUP(B94,DB!$D$4:$F$800,3,0),"")</f>
        <v>PELITA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512</v>
      </c>
      <c r="C95" s="81" t="str">
        <f>IF(B95&gt;1,VLOOKUP(B95,DB!$D$4:$E$800,2,0),"")</f>
        <v>B 735</v>
      </c>
      <c r="D95" s="82">
        <v>0.5659722222222222</v>
      </c>
      <c r="E95" s="159" t="b">
        <v>1</v>
      </c>
      <c r="F95" s="83"/>
      <c r="G95" s="92" t="b">
        <v>0</v>
      </c>
      <c r="H95" s="85" t="s">
        <v>1275</v>
      </c>
      <c r="I95" s="103" t="s">
        <v>1254</v>
      </c>
      <c r="J95" s="87" t="str">
        <f>IF(L95&gt;1,VLOOKUP(L95,DB!$A$4:$B$500,2,0),"")</f>
        <v/>
      </c>
      <c r="K95" s="88"/>
      <c r="L95" s="84"/>
      <c r="M95" s="81" t="s">
        <v>343</v>
      </c>
      <c r="N95" s="96"/>
      <c r="O95" s="84" t="str">
        <f t="shared" si="1"/>
        <v>RON</v>
      </c>
      <c r="Q95" s="1" t="str">
        <f t="shared" si="2"/>
        <v>SA18</v>
      </c>
      <c r="R95" s="1" t="str">
        <f t="shared" si="3"/>
        <v>RON</v>
      </c>
      <c r="S95" s="1" t="str">
        <f t="shared" si="4"/>
        <v>B 735</v>
      </c>
      <c r="T95" s="1" t="str">
        <f t="shared" si="5"/>
        <v>PK-GGC</v>
      </c>
      <c r="U95" s="1" t="str">
        <f t="shared" si="6"/>
        <v>CITILINK</v>
      </c>
    </row>
    <row r="96" ht="15.75" customHeight="1">
      <c r="A96" s="71">
        <v>79.0</v>
      </c>
      <c r="B96" s="71" t="s">
        <v>338</v>
      </c>
      <c r="C96" s="71" t="str">
        <f>IF(B96&gt;1,VLOOKUP(B96,DB!$D$4:$E$800,2,0),"")</f>
        <v>G VI</v>
      </c>
      <c r="D96" s="72">
        <v>0.6055555555555555</v>
      </c>
      <c r="E96" s="160" t="b">
        <v>1</v>
      </c>
      <c r="F96" s="73">
        <v>0.7229166666666667</v>
      </c>
      <c r="G96" s="94" t="b">
        <v>1</v>
      </c>
      <c r="H96" s="75" t="s">
        <v>1236</v>
      </c>
      <c r="I96" s="112" t="s">
        <v>1258</v>
      </c>
      <c r="J96" s="74" t="s">
        <v>1218</v>
      </c>
      <c r="K96" s="78" t="s">
        <v>1309</v>
      </c>
      <c r="L96" s="74"/>
      <c r="M96" s="71" t="str">
        <f>IF(B96&gt;1,VLOOKUP(B96,DB!$D$4:$F$800,3,0),"")</f>
        <v>BIOMANTARA</v>
      </c>
      <c r="N96" s="79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743</v>
      </c>
      <c r="C97" s="81" t="str">
        <f>IF(B97&gt;1,VLOOKUP(B97,DB!$D$4:$E$800,2,0),"")</f>
        <v>B 733</v>
      </c>
      <c r="D97" s="82">
        <v>0.6145833333333334</v>
      </c>
      <c r="E97" s="159" t="b">
        <v>1</v>
      </c>
      <c r="F97" s="83"/>
      <c r="G97" s="92" t="b">
        <v>0</v>
      </c>
      <c r="H97" s="85" t="s">
        <v>1254</v>
      </c>
      <c r="I97" s="103" t="s">
        <v>22</v>
      </c>
      <c r="J97" s="87" t="str">
        <f>IF(L97&gt;1,VLOOKUP(L97,DB!$A$4:$B$500,2,0),"")</f>
        <v/>
      </c>
      <c r="K97" s="88"/>
      <c r="L97" s="84"/>
      <c r="M97" s="81" t="str">
        <f>IF(B97&gt;1,VLOOKUP(B97,DB!$D$4:$F$800,3,0),"")</f>
        <v>JAYAWIJAYA</v>
      </c>
      <c r="N97" s="96"/>
      <c r="O97" s="84" t="str">
        <f t="shared" si="1"/>
        <v>RON</v>
      </c>
      <c r="Q97" s="1" t="str">
        <f t="shared" si="2"/>
        <v>B13</v>
      </c>
      <c r="R97" s="1" t="str">
        <f t="shared" si="3"/>
        <v>RON</v>
      </c>
      <c r="S97" s="1" t="str">
        <f t="shared" si="4"/>
        <v>B 733</v>
      </c>
      <c r="T97" s="1" t="str">
        <f t="shared" si="5"/>
        <v>PK-JRB</v>
      </c>
      <c r="U97" s="1" t="str">
        <f t="shared" si="6"/>
        <v>JAYAWIJAYA</v>
      </c>
    </row>
    <row r="98" ht="15.75" customHeight="1">
      <c r="A98" s="71">
        <v>81.0</v>
      </c>
      <c r="B98" s="71" t="s">
        <v>292</v>
      </c>
      <c r="C98" s="71" t="str">
        <f>IF(B98&gt;1,VLOOKUP(B98,DB!$D$4:$E$800,2,0),"")</f>
        <v>A 320</v>
      </c>
      <c r="D98" s="72">
        <v>0.6111111111111112</v>
      </c>
      <c r="E98" s="160" t="b">
        <v>1</v>
      </c>
      <c r="F98" s="73">
        <v>0.7013888888888888</v>
      </c>
      <c r="G98" s="94" t="b">
        <v>1</v>
      </c>
      <c r="H98" s="75" t="s">
        <v>1225</v>
      </c>
      <c r="I98" s="76" t="str">
        <f>IF(K98&gt;1,VLOOKUP(K98,DB!$A$4:$B$500,2,0),"")</f>
        <v>WARA</v>
      </c>
      <c r="J98" s="77" t="str">
        <f>IF(L98&gt;1,VLOOKUP(L98,DB!$A$4:$B$500,2,0),"")</f>
        <v>WADD</v>
      </c>
      <c r="K98" s="78" t="s">
        <v>300</v>
      </c>
      <c r="L98" s="74" t="s">
        <v>227</v>
      </c>
      <c r="M98" s="71" t="str">
        <f>IF(B98&gt;1,VLOOKUP(B98,DB!$D$4:$F$800,3,0),"")</f>
        <v>BATIK AIR</v>
      </c>
      <c r="N98" s="13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210" t="s">
        <v>808</v>
      </c>
      <c r="C99" s="210" t="str">
        <f>IF(B99&gt;1,VLOOKUP(B99,DB!$D$4:$E$800,2,0),"")</f>
        <v>BBJ 2</v>
      </c>
      <c r="D99" s="225">
        <v>0.6680555555555555</v>
      </c>
      <c r="E99" s="251" t="b">
        <v>1</v>
      </c>
      <c r="F99" s="83">
        <v>0.7222222222222222</v>
      </c>
      <c r="G99" s="252" t="b">
        <v>1</v>
      </c>
      <c r="H99" s="253" t="s">
        <v>1259</v>
      </c>
      <c r="I99" s="226" t="s">
        <v>179</v>
      </c>
      <c r="J99" s="84" t="s">
        <v>13</v>
      </c>
      <c r="K99" s="255" t="s">
        <v>1543</v>
      </c>
      <c r="L99" s="212"/>
      <c r="M99" s="210" t="str">
        <f>IF(B99&gt;1,VLOOKUP(B99,DB!$D$4:$F$800,3,0),"")</f>
        <v>PTN</v>
      </c>
      <c r="N99" s="213" t="s">
        <v>1539</v>
      </c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540</v>
      </c>
      <c r="C100" s="71" t="str">
        <f>IF(B100&gt;1,VLOOKUP(B100,DB!$D$4:$E$800,2,0),"")</f>
        <v>ATR 72</v>
      </c>
      <c r="D100" s="72">
        <v>0.6458333333333334</v>
      </c>
      <c r="E100" s="160" t="b">
        <v>1</v>
      </c>
      <c r="F100" s="73">
        <v>0.7041666666666667</v>
      </c>
      <c r="G100" s="94" t="b">
        <v>1</v>
      </c>
      <c r="H100" s="75" t="s">
        <v>1248</v>
      </c>
      <c r="I100" s="76" t="str">
        <f>IF(K100&gt;1,VLOOKUP(K100,DB!$A$4:$B$500,2,0),"")</f>
        <v>WAHH</v>
      </c>
      <c r="J100" s="77" t="str">
        <f>IF(L100&gt;1,VLOOKUP(L100,DB!$A$4:$B$500,2,0),"")</f>
        <v>WAHH</v>
      </c>
      <c r="K100" s="78" t="s">
        <v>484</v>
      </c>
      <c r="L100" s="74" t="s">
        <v>486</v>
      </c>
      <c r="M100" s="71" t="str">
        <f>IF(B100&gt;1,VLOOKUP(B100,DB!$D$4:$F$800,3,0),"")</f>
        <v>FLY JAYA</v>
      </c>
      <c r="N100" s="79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  <c r="X100" s="113" t="s">
        <v>1289</v>
      </c>
    </row>
    <row r="101" ht="15.75" customHeight="1">
      <c r="A101" s="81">
        <v>84.0</v>
      </c>
      <c r="B101" s="81" t="s">
        <v>34</v>
      </c>
      <c r="C101" s="81" t="str">
        <f>IF(B101&gt;1,VLOOKUP(B101,DB!$D$4:$E$800,2,0),"")</f>
        <v>B 733</v>
      </c>
      <c r="D101" s="82">
        <v>0.6097222222222223</v>
      </c>
      <c r="E101" s="159" t="b">
        <v>1</v>
      </c>
      <c r="F101" s="83"/>
      <c r="G101" s="92" t="b">
        <v>0</v>
      </c>
      <c r="H101" s="85" t="s">
        <v>1228</v>
      </c>
      <c r="I101" s="103" t="s">
        <v>1253</v>
      </c>
      <c r="J101" s="87" t="str">
        <f>IF(L101&gt;1,VLOOKUP(L101,DB!$A$4:$B$500,2,0),"")</f>
        <v/>
      </c>
      <c r="K101" s="88"/>
      <c r="L101" s="84"/>
      <c r="M101" s="81" t="str">
        <f>IF(B101&gt;1,VLOOKUP(B101,DB!$D$4:$F$800,3,0),"")</f>
        <v>AIRNESIA</v>
      </c>
      <c r="N101" s="89"/>
      <c r="O101" s="84" t="str">
        <f t="shared" si="1"/>
        <v>RON</v>
      </c>
      <c r="Q101" s="1" t="str">
        <f t="shared" si="2"/>
        <v>SA07</v>
      </c>
      <c r="R101" s="1" t="str">
        <f t="shared" si="3"/>
        <v>RON</v>
      </c>
      <c r="S101" s="1" t="str">
        <f t="shared" si="4"/>
        <v>B 733</v>
      </c>
      <c r="T101" s="1" t="str">
        <f t="shared" si="5"/>
        <v>PK-NMI</v>
      </c>
      <c r="U101" s="1" t="str">
        <f t="shared" si="6"/>
        <v>AIRNESIA</v>
      </c>
    </row>
    <row r="102" ht="15.75" customHeight="1">
      <c r="A102" s="71">
        <v>85.0</v>
      </c>
      <c r="B102" s="71" t="s">
        <v>101</v>
      </c>
      <c r="C102" s="71" t="str">
        <f>IF(B102&gt;1,VLOOKUP(B102,DB!$D$4:$E$800,2,0),"")</f>
        <v>A 320</v>
      </c>
      <c r="D102" s="72">
        <v>0.6416666666666667</v>
      </c>
      <c r="E102" s="160" t="b">
        <v>1</v>
      </c>
      <c r="F102" s="73">
        <v>0.6694444444444444</v>
      </c>
      <c r="G102" s="94" t="b">
        <v>1</v>
      </c>
      <c r="H102" s="75" t="s">
        <v>1246</v>
      </c>
      <c r="I102" s="76" t="str">
        <f>IF(K102&gt;1,VLOOKUP(K102,DB!$A$4:$B$500,2,0),"")</f>
        <v>WAHI</v>
      </c>
      <c r="J102" s="77" t="str">
        <f>IF(L102&gt;1,VLOOKUP(L102,DB!$A$4:$B$500,2,0),"")</f>
        <v>WIPP</v>
      </c>
      <c r="K102" s="78" t="s">
        <v>274</v>
      </c>
      <c r="L102" s="74" t="s">
        <v>198</v>
      </c>
      <c r="M102" s="71" t="str">
        <f>IF(B102&gt;1,VLOOKUP(B102,DB!$D$4:$F$800,3,0),"")</f>
        <v>BATIK AIR</v>
      </c>
      <c r="N102" s="13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431</v>
      </c>
      <c r="C103" s="81" t="str">
        <f>IF(B103&gt;1,VLOOKUP(B103,DB!$D$4:$E$800,2,0),"")</f>
        <v>A 320</v>
      </c>
      <c r="D103" s="82">
        <v>0.7229166666666667</v>
      </c>
      <c r="E103" s="159" t="b">
        <v>1</v>
      </c>
      <c r="F103" s="83">
        <v>0.7458333333333333</v>
      </c>
      <c r="G103" s="92" t="b">
        <v>1</v>
      </c>
      <c r="H103" s="85" t="s">
        <v>1247</v>
      </c>
      <c r="I103" s="86" t="str">
        <f>IF(K103&gt;1,VLOOKUP(K103,DB!$A$4:$B$500,2,0),"")</f>
        <v>WARA</v>
      </c>
      <c r="J103" s="87" t="str">
        <f>IF(L103&gt;1,VLOOKUP(L103,DB!$A$4:$B$500,2,0),"")</f>
        <v>WARR</v>
      </c>
      <c r="K103" s="88" t="s">
        <v>557</v>
      </c>
      <c r="L103" s="84" t="s">
        <v>563</v>
      </c>
      <c r="M103" s="81" t="str">
        <f>IF(B103&gt;1,VLOOKUP(B103,DB!$D$4:$F$800,3,0),"")</f>
        <v>CITILINK</v>
      </c>
      <c r="N103" s="96"/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238" t="s">
        <v>1142</v>
      </c>
      <c r="C104" s="219" t="str">
        <f>IF(B104&gt;1,VLOOKUP(B104,DB!$D$4:$E$800,2,0),"")</f>
        <v>EMB 135</v>
      </c>
      <c r="D104" s="223">
        <v>0.7736111111111111</v>
      </c>
      <c r="E104" s="259" t="b">
        <v>1</v>
      </c>
      <c r="F104" s="220">
        <v>0.8173611111111111</v>
      </c>
      <c r="G104" s="260" t="b">
        <v>1</v>
      </c>
      <c r="H104" s="261" t="s">
        <v>1249</v>
      </c>
      <c r="I104" s="240" t="s">
        <v>70</v>
      </c>
      <c r="J104" s="221" t="s">
        <v>1544</v>
      </c>
      <c r="K104" s="224"/>
      <c r="L104" s="221"/>
      <c r="M104" s="219" t="s">
        <v>1314</v>
      </c>
      <c r="N104" s="13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763</v>
      </c>
      <c r="C105" s="81" t="str">
        <f>IF(B105&gt;1,VLOOKUP(B105,DB!$D$4:$E$800,2,0),"")</f>
        <v>ATR 72</v>
      </c>
      <c r="D105" s="82">
        <v>0.6416666666666667</v>
      </c>
      <c r="E105" s="159" t="b">
        <v>1</v>
      </c>
      <c r="F105" s="83"/>
      <c r="G105" s="92" t="b">
        <v>0</v>
      </c>
      <c r="H105" s="85" t="s">
        <v>1350</v>
      </c>
      <c r="I105" s="103" t="s">
        <v>1229</v>
      </c>
      <c r="J105" s="87" t="str">
        <f>IF(L105&gt;1,VLOOKUP(L105,DB!$A$4:$B$500,2,0),"")</f>
        <v/>
      </c>
      <c r="K105" s="88"/>
      <c r="L105" s="84"/>
      <c r="M105" s="81" t="str">
        <f>IF(B105&gt;1,VLOOKUP(B105,DB!$D$4:$F$800,3,0),"")</f>
        <v>PELITA</v>
      </c>
      <c r="N105" s="96"/>
      <c r="O105" s="84" t="str">
        <f t="shared" si="1"/>
        <v>RON</v>
      </c>
      <c r="Q105" s="1" t="str">
        <f t="shared" si="2"/>
        <v>SA19</v>
      </c>
      <c r="R105" s="1" t="str">
        <f t="shared" si="3"/>
        <v>RON</v>
      </c>
      <c r="S105" s="1" t="str">
        <f t="shared" si="4"/>
        <v>ATR 72</v>
      </c>
      <c r="T105" s="1" t="str">
        <f t="shared" si="5"/>
        <v>PK-PAH</v>
      </c>
      <c r="U105" s="1" t="str">
        <f t="shared" si="6"/>
        <v>PELITA</v>
      </c>
    </row>
    <row r="106" ht="15.75" customHeight="1">
      <c r="A106" s="71">
        <v>89.0</v>
      </c>
      <c r="B106" s="90" t="s">
        <v>309</v>
      </c>
      <c r="C106" s="71" t="str">
        <f>IF(B106&gt;1,VLOOKUP(B106,DB!$D$4:$E$800,2,0),"")</f>
        <v>A 320</v>
      </c>
      <c r="D106" s="72">
        <v>0.7548611111111111</v>
      </c>
      <c r="E106" s="160" t="b">
        <v>1</v>
      </c>
      <c r="F106" s="73">
        <v>0.7854166666666667</v>
      </c>
      <c r="G106" s="94" t="b">
        <v>1</v>
      </c>
      <c r="H106" s="75" t="s">
        <v>1229</v>
      </c>
      <c r="I106" s="76" t="str">
        <f>IF(K106&gt;1,VLOOKUP(K106,DB!$A$4:$B$500,2,0),"")</f>
        <v>WARR</v>
      </c>
      <c r="J106" s="77" t="str">
        <f>IF(L106&gt;1,VLOOKUP(L106,DB!$A$4:$B$500,2,0),"")</f>
        <v>WARR</v>
      </c>
      <c r="K106" s="78" t="s">
        <v>241</v>
      </c>
      <c r="L106" s="74" t="s">
        <v>255</v>
      </c>
      <c r="M106" s="71" t="str">
        <f>IF(B106&gt;1,VLOOKUP(B106,DB!$D$4:$F$800,3,0),"")</f>
        <v>BATIK AIR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210" t="s">
        <v>762</v>
      </c>
      <c r="C107" s="210" t="str">
        <f>IF(B107&gt;1,VLOOKUP(B107,DB!$D$4:$E$800,2,0),"")</f>
        <v>G IV</v>
      </c>
      <c r="D107" s="225">
        <v>0.6847222222222222</v>
      </c>
      <c r="E107" s="251" t="b">
        <v>1</v>
      </c>
      <c r="F107" s="83">
        <v>0.7173611111111111</v>
      </c>
      <c r="G107" s="252" t="b">
        <v>1</v>
      </c>
      <c r="H107" s="253" t="s">
        <v>1216</v>
      </c>
      <c r="I107" s="226" t="s">
        <v>179</v>
      </c>
      <c r="J107" s="84" t="s">
        <v>1231</v>
      </c>
      <c r="K107" s="255"/>
      <c r="L107" s="212"/>
      <c r="M107" s="210" t="str">
        <f>IF(B107&gt;1,VLOOKUP(B107,DB!$D$4:$F$800,3,0),"")</f>
        <v>JIP</v>
      </c>
      <c r="N107" s="213" t="s">
        <v>1341</v>
      </c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238" t="s">
        <v>968</v>
      </c>
      <c r="C108" s="219" t="str">
        <f>IF(B108&gt;1,VLOOKUP(B108,DB!$D$4:$E$800,2,0),"")</f>
        <v>HK 850</v>
      </c>
      <c r="D108" s="223">
        <v>0.6902777777777778</v>
      </c>
      <c r="E108" s="259" t="b">
        <v>1</v>
      </c>
      <c r="F108" s="73">
        <v>0.7027777777777777</v>
      </c>
      <c r="G108" s="260" t="b">
        <v>1</v>
      </c>
      <c r="H108" s="261" t="s">
        <v>1232</v>
      </c>
      <c r="I108" s="240" t="s">
        <v>179</v>
      </c>
      <c r="J108" s="74" t="s">
        <v>1349</v>
      </c>
      <c r="K108" s="224"/>
      <c r="L108" s="221"/>
      <c r="M108" s="219" t="s">
        <v>1214</v>
      </c>
      <c r="N108" s="222" t="s">
        <v>1418</v>
      </c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389</v>
      </c>
      <c r="C109" s="81" t="str">
        <f>IF(B109&gt;1,VLOOKUP(B109,DB!$D$4:$E$800,2,0),"")</f>
        <v>A 320</v>
      </c>
      <c r="D109" s="82">
        <v>0.7451388888888889</v>
      </c>
      <c r="E109" s="159" t="b">
        <v>1</v>
      </c>
      <c r="F109" s="83">
        <v>0.7694444444444445</v>
      </c>
      <c r="G109" s="92" t="b">
        <v>1</v>
      </c>
      <c r="H109" s="85" t="s">
        <v>1246</v>
      </c>
      <c r="I109" s="86" t="str">
        <f>IF(K109&gt;1,VLOOKUP(K109,DB!$A$4:$B$500,2,0),"")</f>
        <v>WADD</v>
      </c>
      <c r="J109" s="87" t="str">
        <f>IF(L109&gt;1,VLOOKUP(L109,DB!$A$4:$B$500,2,0),"")</f>
        <v>WADD</v>
      </c>
      <c r="K109" s="88" t="s">
        <v>585</v>
      </c>
      <c r="L109" s="84" t="s">
        <v>583</v>
      </c>
      <c r="M109" s="81" t="str">
        <f>IF(B109&gt;1,VLOOKUP(B109,DB!$D$4:$F$800,3,0),"")</f>
        <v>CITILINK</v>
      </c>
      <c r="N109" s="89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162" t="s">
        <v>510</v>
      </c>
      <c r="C110" s="219" t="str">
        <f>IF(B110&gt;1,VLOOKUP(B110,DB!$D$4:$E$800,2,0),"")</f>
        <v>ATR 72</v>
      </c>
      <c r="D110" s="223">
        <v>0.7298611111111111</v>
      </c>
      <c r="E110" s="160" t="b">
        <v>1</v>
      </c>
      <c r="F110" s="73">
        <v>0.7548611111111111</v>
      </c>
      <c r="G110" s="94" t="b">
        <v>1</v>
      </c>
      <c r="H110" s="75" t="s">
        <v>1250</v>
      </c>
      <c r="I110" s="262" t="str">
        <f>IF(K110&gt;1,VLOOKUP(K110,DB!$A$4:$B$500,2,0),"")</f>
        <v>WAHH</v>
      </c>
      <c r="J110" s="74" t="s">
        <v>1253</v>
      </c>
      <c r="K110" s="224" t="s">
        <v>601</v>
      </c>
      <c r="L110" s="74"/>
      <c r="M110" s="71" t="str">
        <f>IF(B110&gt;1,VLOOKUP(B110,DB!$D$4:$F$800,3,0),"")</f>
        <v>CITILINK</v>
      </c>
      <c r="N110" s="222" t="s">
        <v>1545</v>
      </c>
      <c r="O110" s="74" t="str">
        <f t="shared" si="1"/>
        <v/>
      </c>
      <c r="Q110" s="1" t="str">
        <f t="shared" si="2"/>
        <v/>
      </c>
      <c r="R110" s="1" t="str">
        <f t="shared" si="3"/>
        <v/>
      </c>
      <c r="S110" s="1" t="str">
        <f t="shared" si="4"/>
        <v/>
      </c>
      <c r="T110" s="1" t="str">
        <f t="shared" si="5"/>
        <v/>
      </c>
      <c r="U110" s="1" t="str">
        <f t="shared" si="6"/>
        <v/>
      </c>
    </row>
    <row r="111" ht="15.75" customHeight="1">
      <c r="A111" s="81">
        <v>94.0</v>
      </c>
      <c r="B111" s="81" t="s">
        <v>332</v>
      </c>
      <c r="C111" s="81" t="str">
        <f>IF(B111&gt;1,VLOOKUP(B111,DB!$D$4:$E$800,2,0),"")</f>
        <v>GLEX</v>
      </c>
      <c r="D111" s="82">
        <v>0.7388888888888889</v>
      </c>
      <c r="E111" s="159" t="b">
        <v>1</v>
      </c>
      <c r="F111" s="83">
        <v>0.7666666666666667</v>
      </c>
      <c r="G111" s="92" t="b">
        <v>1</v>
      </c>
      <c r="H111" s="85" t="s">
        <v>1216</v>
      </c>
      <c r="I111" s="103" t="s">
        <v>179</v>
      </c>
      <c r="J111" s="84" t="s">
        <v>1518</v>
      </c>
      <c r="K111" s="88" t="s">
        <v>1536</v>
      </c>
      <c r="L111" s="84"/>
      <c r="M111" s="81" t="str">
        <f>IF(B111&gt;1,VLOOKUP(B111,DB!$D$4:$F$800,3,0),"")</f>
        <v>BIOMANTARA</v>
      </c>
      <c r="N111" s="89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219" t="s">
        <v>780</v>
      </c>
      <c r="C112" s="219" t="str">
        <f>IF(B112&gt;1,VLOOKUP(B112,DB!$D$4:$E$800,2,0),"")</f>
        <v>B 738</v>
      </c>
      <c r="D112" s="223">
        <v>0.7159722222222222</v>
      </c>
      <c r="E112" s="259" t="b">
        <v>1</v>
      </c>
      <c r="F112" s="73">
        <v>0.73125</v>
      </c>
      <c r="G112" s="260" t="b">
        <v>1</v>
      </c>
      <c r="H112" s="261" t="s">
        <v>1232</v>
      </c>
      <c r="I112" s="240" t="s">
        <v>480</v>
      </c>
      <c r="J112" s="74" t="s">
        <v>13</v>
      </c>
      <c r="K112" s="224"/>
      <c r="L112" s="221"/>
      <c r="M112" s="219" t="str">
        <f>IF(B112&gt;1,VLOOKUP(B112,DB!$D$4:$F$800,3,0),"")</f>
        <v>POLICE</v>
      </c>
      <c r="N112" s="222" t="s">
        <v>1368</v>
      </c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210" t="s">
        <v>947</v>
      </c>
      <c r="C113" s="210" t="str">
        <f>IF(B113&gt;1,VLOOKUP(B113,DB!$D$4:$E$800,2,0),"")</f>
        <v>EMB 135</v>
      </c>
      <c r="D113" s="225">
        <v>0.7354166666666667</v>
      </c>
      <c r="E113" s="251" t="b">
        <v>1</v>
      </c>
      <c r="F113" s="83">
        <v>0.7548611111111111</v>
      </c>
      <c r="G113" s="252" t="b">
        <v>1</v>
      </c>
      <c r="H113" s="253" t="s">
        <v>1249</v>
      </c>
      <c r="I113" s="226" t="s">
        <v>179</v>
      </c>
      <c r="J113" s="84" t="s">
        <v>1351</v>
      </c>
      <c r="K113" s="255"/>
      <c r="L113" s="212"/>
      <c r="M113" s="210" t="s">
        <v>1214</v>
      </c>
      <c r="N113" s="213" t="s">
        <v>1546</v>
      </c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219" t="s">
        <v>301</v>
      </c>
      <c r="C114" s="219" t="str">
        <f>IF(B114&gt;1,VLOOKUP(B114,DB!$D$4:$E$800,2,0),"")</f>
        <v>A 320</v>
      </c>
      <c r="D114" s="223">
        <v>0.7416666666666667</v>
      </c>
      <c r="E114" s="160" t="b">
        <v>1</v>
      </c>
      <c r="F114" s="73">
        <v>0.7777777777777778</v>
      </c>
      <c r="G114" s="94" t="b">
        <v>1</v>
      </c>
      <c r="H114" s="75" t="s">
        <v>1248</v>
      </c>
      <c r="I114" s="262" t="str">
        <f>IF(K114&gt;1,VLOOKUP(K114,DB!$A$4:$B$500,2,0),"")</f>
        <v>WADD</v>
      </c>
      <c r="J114" s="77" t="str">
        <f>IF(L114&gt;1,VLOOKUP(L114,DB!$A$4:$B$500,2,0),"")</f>
        <v>WIEE</v>
      </c>
      <c r="K114" s="224" t="s">
        <v>221</v>
      </c>
      <c r="L114" s="74" t="s">
        <v>215</v>
      </c>
      <c r="M114" s="219" t="str">
        <f>IF(B114&gt;1,VLOOKUP(B114,DB!$D$4:$F$800,3,0),"")</f>
        <v>BATIK AIR</v>
      </c>
      <c r="N114" s="222" t="s">
        <v>1547</v>
      </c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968</v>
      </c>
      <c r="C115" s="81" t="str">
        <f>IF(B115&gt;1,VLOOKUP(B115,DB!$D$4:$E$800,2,0),"")</f>
        <v>HK 850</v>
      </c>
      <c r="D115" s="82">
        <v>0.7069444444444445</v>
      </c>
      <c r="E115" s="159" t="b">
        <v>1</v>
      </c>
      <c r="F115" s="83"/>
      <c r="G115" s="92" t="b">
        <v>0</v>
      </c>
      <c r="H115" s="85" t="s">
        <v>1349</v>
      </c>
      <c r="I115" s="103" t="s">
        <v>1232</v>
      </c>
      <c r="J115" s="87" t="str">
        <f>IF(L115&gt;1,VLOOKUP(L115,DB!$A$4:$B$500,2,0),"")</f>
        <v/>
      </c>
      <c r="K115" s="88"/>
      <c r="L115" s="84"/>
      <c r="M115" s="81" t="s">
        <v>1214</v>
      </c>
      <c r="N115" s="96"/>
      <c r="O115" s="84" t="str">
        <f t="shared" si="1"/>
        <v>RON</v>
      </c>
      <c r="Q115" s="1" t="str">
        <f t="shared" si="2"/>
        <v>NSA15</v>
      </c>
      <c r="R115" s="1" t="str">
        <f t="shared" si="3"/>
        <v>RON</v>
      </c>
      <c r="S115" s="1" t="str">
        <f t="shared" si="4"/>
        <v>HK 850</v>
      </c>
      <c r="T115" s="1" t="str">
        <f t="shared" si="5"/>
        <v>T7-TUN</v>
      </c>
      <c r="U115" s="1" t="str">
        <f t="shared" si="6"/>
        <v>KARISMA</v>
      </c>
    </row>
    <row r="116" ht="15.75" customHeight="1">
      <c r="A116" s="71">
        <v>99.0</v>
      </c>
      <c r="B116" s="71" t="s">
        <v>892</v>
      </c>
      <c r="C116" s="71" t="str">
        <f>IF(B116&gt;1,VLOOKUP(B116,DB!$D$4:$E$800,2,0),"")</f>
        <v>B 733</v>
      </c>
      <c r="D116" s="72">
        <v>0.7506944444444444</v>
      </c>
      <c r="E116" s="160" t="b">
        <v>1</v>
      </c>
      <c r="F116" s="73"/>
      <c r="G116" s="94" t="b">
        <v>0</v>
      </c>
      <c r="H116" s="75" t="s">
        <v>1251</v>
      </c>
      <c r="I116" s="76" t="str">
        <f>IF(K116&gt;1,VLOOKUP(K116,DB!$A$4:$B$500,2,0),"")</f>
        <v>WALL</v>
      </c>
      <c r="J116" s="77" t="str">
        <f>IF(L116&gt;1,VLOOKUP(L116,DB!$A$4:$B$500,2,0),"")</f>
        <v/>
      </c>
      <c r="K116" s="78" t="s">
        <v>398</v>
      </c>
      <c r="L116" s="74"/>
      <c r="M116" s="71" t="str">
        <f>IF(B116&gt;1,VLOOKUP(B116,DB!$D$4:$F$800,3,0),"")</f>
        <v>TRIGANA</v>
      </c>
      <c r="N116" s="79"/>
      <c r="O116" s="74" t="str">
        <f t="shared" si="1"/>
        <v>RON</v>
      </c>
      <c r="Q116" s="1" t="str">
        <f t="shared" si="2"/>
        <v>B12</v>
      </c>
      <c r="R116" s="1" t="str">
        <f t="shared" si="3"/>
        <v>RON</v>
      </c>
      <c r="S116" s="1" t="str">
        <f t="shared" si="4"/>
        <v>B 733</v>
      </c>
      <c r="T116" s="1" t="str">
        <f t="shared" si="5"/>
        <v>PK-YST</v>
      </c>
      <c r="U116" s="1" t="str">
        <f t="shared" si="6"/>
        <v>TRIGANA</v>
      </c>
    </row>
    <row r="117" ht="15.75" customHeight="1">
      <c r="A117" s="81">
        <v>100.0</v>
      </c>
      <c r="B117" s="210" t="s">
        <v>313</v>
      </c>
      <c r="C117" s="210" t="str">
        <f>IF(B117&gt;1,VLOOKUP(B117,DB!$D$4:$E$800,2,0),"")</f>
        <v>A 320</v>
      </c>
      <c r="D117" s="225">
        <v>0.7486111111111111</v>
      </c>
      <c r="E117" s="159" t="b">
        <v>1</v>
      </c>
      <c r="F117" s="83">
        <v>0.7854166666666667</v>
      </c>
      <c r="G117" s="92" t="b">
        <v>1</v>
      </c>
      <c r="H117" s="85" t="s">
        <v>1236</v>
      </c>
      <c r="I117" s="254" t="str">
        <f>IF(K117&gt;1,VLOOKUP(K117,DB!$A$4:$B$500,2,0),"")</f>
        <v>WAHS</v>
      </c>
      <c r="J117" s="87" t="str">
        <f>IF(L117&gt;1,VLOOKUP(L117,DB!$A$4:$B$500,2,0),"")</f>
        <v>WIBB</v>
      </c>
      <c r="K117" s="255" t="s">
        <v>291</v>
      </c>
      <c r="L117" s="84" t="s">
        <v>209</v>
      </c>
      <c r="M117" s="210" t="str">
        <f>IF(B117&gt;1,VLOOKUP(B117,DB!$D$4:$F$800,3,0),"")</f>
        <v>BATIK AIR</v>
      </c>
      <c r="N117" s="213" t="s">
        <v>1548</v>
      </c>
      <c r="O117" s="84" t="str">
        <f t="shared" si="1"/>
        <v/>
      </c>
      <c r="Q117" s="1" t="str">
        <f t="shared" si="2"/>
        <v/>
      </c>
      <c r="R117" s="1" t="str">
        <f t="shared" si="3"/>
        <v/>
      </c>
      <c r="S117" s="1" t="str">
        <f t="shared" si="4"/>
        <v/>
      </c>
      <c r="T117" s="1" t="str">
        <f t="shared" si="5"/>
        <v/>
      </c>
      <c r="U117" s="1" t="str">
        <f t="shared" si="6"/>
        <v/>
      </c>
    </row>
    <row r="118" ht="15.75" customHeight="1">
      <c r="A118" s="71">
        <v>101.0</v>
      </c>
      <c r="B118" s="269" t="s">
        <v>762</v>
      </c>
      <c r="C118" s="71" t="str">
        <f>IF(B118&gt;1,VLOOKUP(B118,DB!$D$4:$E$800,2,0),"")</f>
        <v>G IV</v>
      </c>
      <c r="D118" s="72">
        <v>0.7243055555555555</v>
      </c>
      <c r="E118" s="160" t="b">
        <v>1</v>
      </c>
      <c r="F118" s="73"/>
      <c r="G118" s="94" t="b">
        <v>0</v>
      </c>
      <c r="H118" s="75" t="s">
        <v>1231</v>
      </c>
      <c r="I118" s="112" t="s">
        <v>1216</v>
      </c>
      <c r="J118" s="77" t="str">
        <f>IF(L118&gt;1,VLOOKUP(L118,DB!$A$4:$B$500,2,0),"")</f>
        <v/>
      </c>
      <c r="K118" s="78"/>
      <c r="L118" s="74"/>
      <c r="M118" s="71" t="s">
        <v>1214</v>
      </c>
      <c r="N118" s="13"/>
      <c r="O118" s="74" t="str">
        <f t="shared" si="1"/>
        <v>RON</v>
      </c>
      <c r="Q118" s="1" t="str">
        <f t="shared" si="2"/>
        <v>SA09</v>
      </c>
      <c r="R118" s="1" t="str">
        <f t="shared" si="3"/>
        <v>RON</v>
      </c>
      <c r="S118" s="1" t="str">
        <f t="shared" si="4"/>
        <v>G IV</v>
      </c>
      <c r="T118" s="1" t="str">
        <f t="shared" si="5"/>
        <v>T7-977</v>
      </c>
      <c r="U118" s="1" t="str">
        <f t="shared" si="6"/>
        <v>KARISMA</v>
      </c>
    </row>
    <row r="119" ht="15.75" customHeight="1">
      <c r="A119" s="81">
        <v>102.0</v>
      </c>
      <c r="B119" s="81" t="s">
        <v>738</v>
      </c>
      <c r="C119" s="81" t="str">
        <f>IF(B119&gt;1,VLOOKUP(B119,DB!$D$4:$E$800,2,0),"")</f>
        <v>EMB 135</v>
      </c>
      <c r="D119" s="82">
        <v>0.7597222222222222</v>
      </c>
      <c r="E119" s="159" t="b">
        <v>1</v>
      </c>
      <c r="F119" s="83">
        <v>0.7756944444444445</v>
      </c>
      <c r="G119" s="92" t="b">
        <v>1</v>
      </c>
      <c r="H119" s="85" t="s">
        <v>1250</v>
      </c>
      <c r="I119" s="103" t="s">
        <v>1549</v>
      </c>
      <c r="J119" s="84" t="s">
        <v>1218</v>
      </c>
      <c r="K119" s="88"/>
      <c r="L119" s="84"/>
      <c r="M119" s="81" t="str">
        <f>IF(B119&gt;1,VLOOKUP(B119,DB!$D$4:$F$800,3,0),"")</f>
        <v>IAT</v>
      </c>
      <c r="N119" s="96"/>
      <c r="O119" s="84" t="str">
        <f t="shared" si="1"/>
        <v/>
      </c>
      <c r="Q119" s="1" t="str">
        <f t="shared" si="2"/>
        <v/>
      </c>
      <c r="R119" s="1" t="str">
        <f t="shared" si="3"/>
        <v/>
      </c>
      <c r="S119" s="1" t="str">
        <f t="shared" si="4"/>
        <v/>
      </c>
      <c r="T119" s="1" t="str">
        <f t="shared" si="5"/>
        <v/>
      </c>
      <c r="U119" s="1" t="str">
        <f t="shared" si="6"/>
        <v/>
      </c>
    </row>
    <row r="120" ht="15.75" customHeight="1">
      <c r="A120" s="71">
        <v>103.0</v>
      </c>
      <c r="B120" s="219" t="s">
        <v>745</v>
      </c>
      <c r="C120" s="219" t="str">
        <f>IF(B120&gt;1,VLOOKUP(B120,DB!$D$4:$E$800,2,0),"")</f>
        <v>G IV</v>
      </c>
      <c r="D120" s="223">
        <v>0.7652777777777777</v>
      </c>
      <c r="E120" s="160" t="b">
        <v>1</v>
      </c>
      <c r="F120" s="73">
        <v>0.7888888888888889</v>
      </c>
      <c r="G120" s="94" t="b">
        <v>1</v>
      </c>
      <c r="H120" s="75" t="s">
        <v>1232</v>
      </c>
      <c r="I120" s="240" t="s">
        <v>179</v>
      </c>
      <c r="J120" s="74" t="s">
        <v>1550</v>
      </c>
      <c r="K120" s="78"/>
      <c r="L120" s="74"/>
      <c r="M120" s="219" t="str">
        <f>IF(B120&gt;1,VLOOKUP(B120,DB!$D$4:$F$800,3,0),"")</f>
        <v>JETSET</v>
      </c>
      <c r="N120" s="222" t="s">
        <v>1413</v>
      </c>
      <c r="O120" s="74" t="str">
        <f t="shared" si="1"/>
        <v/>
      </c>
      <c r="Q120" s="1" t="str">
        <f t="shared" si="2"/>
        <v/>
      </c>
      <c r="R120" s="1" t="str">
        <f t="shared" si="3"/>
        <v/>
      </c>
      <c r="S120" s="1" t="str">
        <f t="shared" si="4"/>
        <v/>
      </c>
      <c r="T120" s="1" t="str">
        <f t="shared" si="5"/>
        <v/>
      </c>
      <c r="U120" s="1" t="str">
        <f t="shared" si="6"/>
        <v/>
      </c>
    </row>
    <row r="121" ht="15.75" customHeight="1">
      <c r="A121" s="81">
        <v>104.0</v>
      </c>
      <c r="B121" s="81" t="s">
        <v>947</v>
      </c>
      <c r="C121" s="81" t="str">
        <f>IF(B121&gt;1,VLOOKUP(B121,DB!$D$4:$E$800,2,0),"")</f>
        <v>EMB 135</v>
      </c>
      <c r="D121" s="82">
        <v>0.7618055555555555</v>
      </c>
      <c r="E121" s="159" t="b">
        <v>1</v>
      </c>
      <c r="F121" s="83"/>
      <c r="G121" s="92" t="b">
        <v>0</v>
      </c>
      <c r="H121" s="85" t="s">
        <v>1351</v>
      </c>
      <c r="I121" s="103" t="s">
        <v>1249</v>
      </c>
      <c r="J121" s="87" t="str">
        <f>IF(L121&gt;1,VLOOKUP(L121,DB!$A$4:$B$500,2,0),"")</f>
        <v/>
      </c>
      <c r="K121" s="88"/>
      <c r="L121" s="84"/>
      <c r="M121" s="81" t="s">
        <v>1214</v>
      </c>
      <c r="N121" s="96"/>
      <c r="O121" s="84" t="str">
        <f t="shared" si="1"/>
        <v>RON</v>
      </c>
      <c r="Q121" s="1" t="str">
        <f t="shared" si="2"/>
        <v>SA20</v>
      </c>
      <c r="R121" s="1" t="str">
        <f t="shared" si="3"/>
        <v>RON</v>
      </c>
      <c r="S121" s="1" t="str">
        <f t="shared" si="4"/>
        <v>EMB 135</v>
      </c>
      <c r="T121" s="1" t="str">
        <f t="shared" si="5"/>
        <v>PK-RSS</v>
      </c>
      <c r="U121" s="1" t="str">
        <f t="shared" si="6"/>
        <v>KARISMA</v>
      </c>
    </row>
    <row r="122" ht="15.75" customHeight="1">
      <c r="A122" s="71">
        <v>105.0</v>
      </c>
      <c r="B122" s="71" t="s">
        <v>510</v>
      </c>
      <c r="C122" s="71" t="str">
        <f>IF(B122&gt;1,VLOOKUP(B122,DB!$D$4:$E$800,2,0),"")</f>
        <v>ATR 72</v>
      </c>
      <c r="D122" s="72">
        <v>0.75625</v>
      </c>
      <c r="E122" s="160" t="b">
        <v>1</v>
      </c>
      <c r="F122" s="73">
        <v>0.9993055555555556</v>
      </c>
      <c r="G122" s="94" t="b">
        <v>1</v>
      </c>
      <c r="H122" s="75" t="s">
        <v>1253</v>
      </c>
      <c r="I122" s="112" t="s">
        <v>1250</v>
      </c>
      <c r="J122" s="74" t="s">
        <v>13</v>
      </c>
      <c r="K122" s="78"/>
      <c r="L122" s="74" t="s">
        <v>1551</v>
      </c>
      <c r="M122" s="71" t="str">
        <f>IF(B122&gt;1,VLOOKUP(B122,DB!$D$4:$F$800,3,0),"")</f>
        <v>CITILINK</v>
      </c>
      <c r="N122" s="13"/>
      <c r="O122" s="74" t="str">
        <f t="shared" si="1"/>
        <v/>
      </c>
      <c r="Q122" s="1" t="str">
        <f t="shared" si="2"/>
        <v/>
      </c>
      <c r="R122" s="1" t="str">
        <f t="shared" si="3"/>
        <v/>
      </c>
      <c r="S122" s="1" t="str">
        <f t="shared" si="4"/>
        <v/>
      </c>
      <c r="T122" s="1" t="str">
        <f t="shared" si="5"/>
        <v/>
      </c>
      <c r="U122" s="1" t="str">
        <f t="shared" si="6"/>
        <v/>
      </c>
    </row>
    <row r="123" ht="15.75" customHeight="1">
      <c r="A123" s="81">
        <v>106.0</v>
      </c>
      <c r="B123" s="97" t="s">
        <v>592</v>
      </c>
      <c r="C123" s="81" t="str">
        <f>IF(B123&gt;1,VLOOKUP(B123,DB!$D$4:$E$800,2,0),"")</f>
        <v>B 738</v>
      </c>
      <c r="D123" s="82">
        <v>0.7916666666666666</v>
      </c>
      <c r="E123" s="159" t="b">
        <v>1</v>
      </c>
      <c r="F123" s="83">
        <v>0.8263888888888888</v>
      </c>
      <c r="G123" s="92" t="b">
        <v>1</v>
      </c>
      <c r="H123" s="85" t="s">
        <v>1248</v>
      </c>
      <c r="I123" s="86" t="str">
        <f>IF(K123&gt;1,VLOOKUP(K123,DB!$A$4:$B$500,2,0),"")</f>
        <v>WARR</v>
      </c>
      <c r="J123" s="87" t="str">
        <f>IF(L123&gt;1,VLOOKUP(L123,DB!$A$4:$B$500,2,0),"")</f>
        <v>WARR</v>
      </c>
      <c r="K123" s="88" t="s">
        <v>84</v>
      </c>
      <c r="L123" s="84" t="s">
        <v>676</v>
      </c>
      <c r="M123" s="81" t="str">
        <f>IF(B123&gt;1,VLOOKUP(B123,DB!$D$4:$F$800,3,0),"")</f>
        <v>GARUDA</v>
      </c>
      <c r="N123" s="89" t="s">
        <v>1552</v>
      </c>
      <c r="O123" s="84" t="str">
        <f t="shared" si="1"/>
        <v/>
      </c>
      <c r="Q123" s="1" t="str">
        <f t="shared" si="2"/>
        <v/>
      </c>
      <c r="R123" s="1" t="str">
        <f t="shared" si="3"/>
        <v/>
      </c>
      <c r="S123" s="1" t="str">
        <f t="shared" si="4"/>
        <v/>
      </c>
      <c r="T123" s="1" t="str">
        <f t="shared" si="5"/>
        <v/>
      </c>
      <c r="U123" s="1" t="str">
        <f t="shared" si="6"/>
        <v/>
      </c>
    </row>
    <row r="124" ht="15.75" customHeight="1">
      <c r="A124" s="71">
        <v>107.0</v>
      </c>
      <c r="B124" s="97" t="s">
        <v>332</v>
      </c>
      <c r="C124" s="71" t="str">
        <f>IF(B124&gt;1,VLOOKUP(B124,DB!$D$4:$E$800,2,0),"")</f>
        <v>GLEX</v>
      </c>
      <c r="D124" s="72">
        <v>0.7736111111111111</v>
      </c>
      <c r="E124" s="160" t="b">
        <v>1</v>
      </c>
      <c r="F124" s="73"/>
      <c r="G124" s="94" t="b">
        <v>0</v>
      </c>
      <c r="H124" s="75" t="s">
        <v>1518</v>
      </c>
      <c r="I124" s="112" t="s">
        <v>1216</v>
      </c>
      <c r="J124" s="77" t="str">
        <f>IF(L124&gt;1,VLOOKUP(L124,DB!$A$4:$B$500,2,0),"")</f>
        <v/>
      </c>
      <c r="K124" s="78"/>
      <c r="L124" s="74"/>
      <c r="M124" s="71" t="str">
        <f>IF(B124&gt;1,VLOOKUP(B124,DB!$D$4:$F$800,3,0),"")</f>
        <v>BIOMANTARA</v>
      </c>
      <c r="N124" s="13"/>
      <c r="O124" s="74" t="str">
        <f t="shared" si="1"/>
        <v>RON</v>
      </c>
      <c r="Q124" s="1" t="str">
        <f t="shared" si="2"/>
        <v>SA21</v>
      </c>
      <c r="R124" s="1" t="str">
        <f t="shared" si="3"/>
        <v>RON</v>
      </c>
      <c r="S124" s="1" t="str">
        <f t="shared" si="4"/>
        <v>GLEX</v>
      </c>
      <c r="T124" s="1" t="str">
        <f t="shared" si="5"/>
        <v>N-939AP</v>
      </c>
      <c r="U124" s="1" t="str">
        <f t="shared" si="6"/>
        <v>BIOMANTARA</v>
      </c>
    </row>
    <row r="125" ht="15.75" customHeight="1">
      <c r="A125" s="81">
        <v>108.0</v>
      </c>
      <c r="B125" s="97" t="s">
        <v>92</v>
      </c>
      <c r="C125" s="81" t="str">
        <f>IF(B125&gt;1,VLOOKUP(B125,DB!$D$4:$E$800,2,0),"")</f>
        <v>A 320</v>
      </c>
      <c r="D125" s="82">
        <v>0.7944444444444444</v>
      </c>
      <c r="E125" s="159" t="b">
        <v>1</v>
      </c>
      <c r="F125" s="83">
        <v>0.8215277777777777</v>
      </c>
      <c r="G125" s="92" t="b">
        <v>1</v>
      </c>
      <c r="H125" s="85" t="s">
        <v>1246</v>
      </c>
      <c r="I125" s="86" t="str">
        <f>IF(K125&gt;1,VLOOKUP(K125,DB!$A$4:$B$500,2,0),"")</f>
        <v>WIMM</v>
      </c>
      <c r="J125" s="87" t="str">
        <f>IF(L125&gt;1,VLOOKUP(L125,DB!$A$4:$B$500,2,0),"")</f>
        <v>WARR</v>
      </c>
      <c r="K125" s="88" t="s">
        <v>170</v>
      </c>
      <c r="L125" s="84" t="s">
        <v>259</v>
      </c>
      <c r="M125" s="81" t="str">
        <f>IF(B125&gt;1,VLOOKUP(B125,DB!$D$4:$F$800,3,0),"")</f>
        <v>BATIK AIR</v>
      </c>
      <c r="N125" s="96"/>
      <c r="O125" s="84" t="str">
        <f t="shared" si="1"/>
        <v/>
      </c>
      <c r="Q125" s="1" t="str">
        <f t="shared" si="2"/>
        <v/>
      </c>
      <c r="R125" s="1" t="str">
        <f t="shared" si="3"/>
        <v/>
      </c>
      <c r="S125" s="1" t="str">
        <f t="shared" si="4"/>
        <v/>
      </c>
      <c r="T125" s="1" t="str">
        <f t="shared" si="5"/>
        <v/>
      </c>
      <c r="U125" s="1" t="str">
        <f t="shared" si="6"/>
        <v/>
      </c>
    </row>
    <row r="126" ht="15.75" customHeight="1">
      <c r="A126" s="71">
        <v>109.0</v>
      </c>
      <c r="B126" s="97" t="s">
        <v>322</v>
      </c>
      <c r="C126" s="71" t="str">
        <f>IF(B126&gt;1,VLOOKUP(B126,DB!$D$4:$E$800,2,0),"")</f>
        <v>A 320</v>
      </c>
      <c r="D126" s="72">
        <v>0.8020833333333334</v>
      </c>
      <c r="E126" s="160" t="b">
        <v>1</v>
      </c>
      <c r="F126" s="73">
        <v>0.8390669791697292</v>
      </c>
      <c r="G126" s="94" t="b">
        <v>1</v>
      </c>
      <c r="H126" s="75" t="s">
        <v>1225</v>
      </c>
      <c r="I126" s="76" t="str">
        <f>IF(K126&gt;1,VLOOKUP(K126,DB!$A$4:$B$500,2,0),"")</f>
        <v>WIPP</v>
      </c>
      <c r="J126" s="77" t="str">
        <f>IF(L126&gt;1,VLOOKUP(L126,DB!$A$4:$B$500,2,0),"")</f>
        <v>WAHI</v>
      </c>
      <c r="K126" s="78" t="s">
        <v>186</v>
      </c>
      <c r="L126" s="74" t="s">
        <v>280</v>
      </c>
      <c r="M126" s="71" t="str">
        <f>IF(B126&gt;1,VLOOKUP(B126,DB!$D$4:$F$800,3,0),"")</f>
        <v>BATIK AIR</v>
      </c>
      <c r="N126" s="79" t="s">
        <v>1553</v>
      </c>
      <c r="O126" s="74" t="str">
        <f t="shared" si="1"/>
        <v/>
      </c>
      <c r="Q126" s="1" t="str">
        <f t="shared" si="2"/>
        <v/>
      </c>
      <c r="R126" s="1" t="str">
        <f t="shared" si="3"/>
        <v/>
      </c>
      <c r="S126" s="1" t="str">
        <f t="shared" si="4"/>
        <v/>
      </c>
      <c r="T126" s="1" t="str">
        <f t="shared" si="5"/>
        <v/>
      </c>
      <c r="U126" s="1" t="str">
        <f t="shared" si="6"/>
        <v/>
      </c>
    </row>
    <row r="127" ht="15.75" customHeight="1">
      <c r="A127" s="81">
        <v>110.0</v>
      </c>
      <c r="B127" s="97" t="s">
        <v>307</v>
      </c>
      <c r="C127" s="81" t="str">
        <f>IF(B127&gt;1,VLOOKUP(B127,DB!$D$4:$E$800,2,0),"")</f>
        <v>A 320</v>
      </c>
      <c r="D127" s="82">
        <v>0.8104166666666667</v>
      </c>
      <c r="E127" s="159" t="b">
        <v>1</v>
      </c>
      <c r="F127" s="83">
        <v>0.8370047685166355</v>
      </c>
      <c r="G127" s="92" t="b">
        <v>1</v>
      </c>
      <c r="H127" s="85" t="s">
        <v>1247</v>
      </c>
      <c r="I127" s="86" t="str">
        <f>IF(K127&gt;1,VLOOKUP(K127,DB!$A$4:$B$500,2,0),"")</f>
        <v>WARR</v>
      </c>
      <c r="J127" s="87" t="str">
        <f>IF(L127&gt;1,VLOOKUP(L127,DB!$A$4:$B$500,2,0),"")</f>
        <v>WIPP</v>
      </c>
      <c r="K127" s="88" t="s">
        <v>245</v>
      </c>
      <c r="L127" s="84" t="s">
        <v>192</v>
      </c>
      <c r="M127" s="81" t="str">
        <f>IF(B127&gt;1,VLOOKUP(B127,DB!$D$4:$F$800,3,0),"")</f>
        <v>BATIK AIR</v>
      </c>
      <c r="N127" s="89" t="s">
        <v>1553</v>
      </c>
      <c r="O127" s="84" t="str">
        <f t="shared" si="1"/>
        <v/>
      </c>
      <c r="Q127" s="1" t="str">
        <f t="shared" si="2"/>
        <v/>
      </c>
      <c r="R127" s="1" t="str">
        <f t="shared" si="3"/>
        <v/>
      </c>
      <c r="S127" s="1" t="str">
        <f t="shared" si="4"/>
        <v/>
      </c>
      <c r="T127" s="1" t="str">
        <f t="shared" si="5"/>
        <v/>
      </c>
      <c r="U127" s="1" t="str">
        <f t="shared" si="6"/>
        <v/>
      </c>
    </row>
    <row r="128" ht="15.75" customHeight="1">
      <c r="A128" s="71">
        <v>111.0</v>
      </c>
      <c r="B128" s="71" t="s">
        <v>1162</v>
      </c>
      <c r="C128" s="71" t="str">
        <f>IF(B128&gt;1,VLOOKUP(B128,DB!$D$4:$E$800,2,0),"")</f>
        <v>BBJ</v>
      </c>
      <c r="D128" s="72">
        <v>0.8166666666666667</v>
      </c>
      <c r="E128" s="160" t="b">
        <v>1</v>
      </c>
      <c r="F128" s="73">
        <v>0.84375</v>
      </c>
      <c r="G128" s="94" t="b">
        <v>1</v>
      </c>
      <c r="H128" s="75" t="s">
        <v>1250</v>
      </c>
      <c r="I128" s="112" t="s">
        <v>1258</v>
      </c>
      <c r="J128" s="74" t="s">
        <v>1223</v>
      </c>
      <c r="K128" s="78"/>
      <c r="L128" s="74"/>
      <c r="M128" s="71" t="s">
        <v>810</v>
      </c>
      <c r="N128" s="13"/>
      <c r="O128" s="74" t="str">
        <f t="shared" si="1"/>
        <v/>
      </c>
      <c r="Q128" s="1" t="str">
        <f t="shared" si="2"/>
        <v/>
      </c>
      <c r="R128" s="1" t="str">
        <f t="shared" si="3"/>
        <v/>
      </c>
      <c r="S128" s="1" t="str">
        <f t="shared" si="4"/>
        <v/>
      </c>
      <c r="T128" s="1" t="str">
        <f t="shared" si="5"/>
        <v/>
      </c>
      <c r="U128" s="1" t="str">
        <f t="shared" si="6"/>
        <v/>
      </c>
    </row>
    <row r="129" ht="15.75" customHeight="1">
      <c r="A129" s="81">
        <v>112.0</v>
      </c>
      <c r="B129" s="81" t="s">
        <v>40</v>
      </c>
      <c r="C129" s="81" t="str">
        <f>IF(B129&gt;1,VLOOKUP(B129,DB!$D$4:$E$800,2,0),"")</f>
        <v>B 734</v>
      </c>
      <c r="D129" s="82">
        <v>0.8393895949120633</v>
      </c>
      <c r="E129" s="159" t="b">
        <v>1</v>
      </c>
      <c r="F129" s="83">
        <v>0.8868305092619266</v>
      </c>
      <c r="G129" s="92" t="b">
        <v>1</v>
      </c>
      <c r="H129" s="85" t="s">
        <v>1252</v>
      </c>
      <c r="I129" s="103" t="s">
        <v>1223</v>
      </c>
      <c r="J129" s="87" t="str">
        <f>IF(L129&gt;1,VLOOKUP(L129,DB!$A$4:$B$500,2,0),"")</f>
        <v>WAAA</v>
      </c>
      <c r="K129" s="88"/>
      <c r="L129" s="84" t="s">
        <v>21</v>
      </c>
      <c r="M129" s="81" t="str">
        <f>IF(B129&gt;1,VLOOKUP(B129,DB!$D$4:$F$800,3,0),"")</f>
        <v>B. B. N.</v>
      </c>
      <c r="N129" s="96"/>
      <c r="O129" s="84" t="str">
        <f t="shared" si="1"/>
        <v/>
      </c>
      <c r="Q129" s="1" t="str">
        <f t="shared" si="2"/>
        <v/>
      </c>
      <c r="R129" s="1" t="str">
        <f t="shared" si="3"/>
        <v/>
      </c>
      <c r="S129" s="1" t="str">
        <f t="shared" si="4"/>
        <v/>
      </c>
      <c r="T129" s="1" t="str">
        <f t="shared" si="5"/>
        <v/>
      </c>
      <c r="U129" s="1" t="str">
        <f t="shared" si="6"/>
        <v/>
      </c>
    </row>
    <row r="130" ht="15.75" customHeight="1">
      <c r="A130" s="71">
        <v>113.0</v>
      </c>
      <c r="B130" s="71" t="s">
        <v>745</v>
      </c>
      <c r="C130" s="71" t="str">
        <f>IF(B130&gt;1,VLOOKUP(B130,DB!$D$4:$E$800,2,0),"")</f>
        <v>G IV</v>
      </c>
      <c r="D130" s="72">
        <v>0.7965277777777777</v>
      </c>
      <c r="E130" s="160" t="b">
        <v>1</v>
      </c>
      <c r="F130" s="73"/>
      <c r="G130" s="94" t="b">
        <v>0</v>
      </c>
      <c r="H130" s="75" t="s">
        <v>1550</v>
      </c>
      <c r="I130" s="112" t="s">
        <v>1232</v>
      </c>
      <c r="J130" s="77" t="str">
        <f>IF(L130&gt;1,VLOOKUP(L130,DB!$A$4:$B$500,2,0),"")</f>
        <v/>
      </c>
      <c r="K130" s="78"/>
      <c r="L130" s="74"/>
      <c r="M130" s="71" t="str">
        <f>IF(B130&gt;1,VLOOKUP(B130,DB!$D$4:$F$800,3,0),"")</f>
        <v>JETSET</v>
      </c>
      <c r="N130" s="79"/>
      <c r="O130" s="74" t="str">
        <f t="shared" si="1"/>
        <v>RON</v>
      </c>
      <c r="Q130" s="1" t="str">
        <f t="shared" si="2"/>
        <v>SA22</v>
      </c>
      <c r="R130" s="1" t="str">
        <f t="shared" si="3"/>
        <v>RON</v>
      </c>
      <c r="S130" s="1" t="str">
        <f t="shared" si="4"/>
        <v>G IV</v>
      </c>
      <c r="T130" s="1" t="str">
        <f t="shared" si="5"/>
        <v>PK-BON</v>
      </c>
      <c r="U130" s="1" t="str">
        <f t="shared" si="6"/>
        <v>JETSET</v>
      </c>
    </row>
    <row r="131" ht="15.75" customHeight="1">
      <c r="A131" s="81">
        <v>114.0</v>
      </c>
      <c r="B131" s="81" t="s">
        <v>1142</v>
      </c>
      <c r="C131" s="81" t="str">
        <f>IF(B131&gt;1,VLOOKUP(B131,DB!$D$4:$E$800,2,0),"")</f>
        <v>EMB 135</v>
      </c>
      <c r="D131" s="82">
        <v>0.8243055555555555</v>
      </c>
      <c r="E131" s="159" t="b">
        <v>1</v>
      </c>
      <c r="F131" s="83"/>
      <c r="G131" s="92" t="b">
        <v>0</v>
      </c>
      <c r="H131" s="85" t="s">
        <v>1544</v>
      </c>
      <c r="I131" s="103" t="s">
        <v>1249</v>
      </c>
      <c r="J131" s="87" t="str">
        <f>IF(L131&gt;1,VLOOKUP(L131,DB!$A$4:$B$500,2,0),"")</f>
        <v/>
      </c>
      <c r="K131" s="88"/>
      <c r="L131" s="84"/>
      <c r="M131" s="270" t="s">
        <v>1314</v>
      </c>
      <c r="N131" s="96"/>
      <c r="O131" s="84" t="str">
        <f t="shared" si="1"/>
        <v>RON</v>
      </c>
      <c r="Q131" s="1" t="str">
        <f t="shared" si="2"/>
        <v>SA23</v>
      </c>
      <c r="R131" s="1" t="str">
        <f t="shared" si="3"/>
        <v>RON</v>
      </c>
      <c r="S131" s="1" t="str">
        <f t="shared" si="4"/>
        <v>EMB 135</v>
      </c>
      <c r="T131" s="1" t="str">
        <f t="shared" si="5"/>
        <v>T7-MRC</v>
      </c>
      <c r="U131" s="1" t="str">
        <f t="shared" si="6"/>
        <v>B.G.S</v>
      </c>
    </row>
    <row r="132" ht="15.75" customHeight="1">
      <c r="A132" s="71">
        <v>115.0</v>
      </c>
      <c r="B132" s="71" t="s">
        <v>101</v>
      </c>
      <c r="C132" s="71" t="str">
        <f>IF(B132&gt;1,VLOOKUP(B132,DB!$D$4:$E$800,2,0),"")</f>
        <v>A 320</v>
      </c>
      <c r="D132" s="72">
        <v>0.8305555555555556</v>
      </c>
      <c r="E132" s="160" t="b">
        <v>1</v>
      </c>
      <c r="F132" s="73">
        <v>0.9111111111111111</v>
      </c>
      <c r="G132" s="94" t="b">
        <v>1</v>
      </c>
      <c r="H132" s="75" t="s">
        <v>1255</v>
      </c>
      <c r="I132" s="76" t="str">
        <f>IF(K132&gt;1,VLOOKUP(K132,DB!$A$4:$B$500,2,0),"")</f>
        <v>WIPP</v>
      </c>
      <c r="J132" s="74" t="s">
        <v>1217</v>
      </c>
      <c r="K132" s="78" t="s">
        <v>196</v>
      </c>
      <c r="L132" s="74"/>
      <c r="M132" s="71" t="str">
        <f>IF(B132&gt;1,VLOOKUP(B132,DB!$D$4:$F$800,3,0),"")</f>
        <v>BATIK AIR</v>
      </c>
      <c r="N132" s="13"/>
      <c r="O132" s="74" t="str">
        <f t="shared" si="1"/>
        <v/>
      </c>
      <c r="Q132" s="1" t="str">
        <f t="shared" si="2"/>
        <v/>
      </c>
      <c r="R132" s="1" t="str">
        <f t="shared" si="3"/>
        <v/>
      </c>
      <c r="S132" s="1" t="str">
        <f t="shared" si="4"/>
        <v/>
      </c>
      <c r="T132" s="1" t="str">
        <f t="shared" si="5"/>
        <v/>
      </c>
      <c r="U132" s="1" t="str">
        <f t="shared" si="6"/>
        <v/>
      </c>
    </row>
    <row r="133" ht="15.75" customHeight="1">
      <c r="A133" s="81">
        <v>116.0</v>
      </c>
      <c r="B133" s="81" t="s">
        <v>1162</v>
      </c>
      <c r="C133" s="81" t="str">
        <f>IF(B133&gt;1,VLOOKUP(B133,DB!$D$4:$E$800,2,0),"")</f>
        <v>BBJ</v>
      </c>
      <c r="D133" s="82">
        <v>0.8506944444444444</v>
      </c>
      <c r="E133" s="159" t="b">
        <v>1</v>
      </c>
      <c r="F133" s="83"/>
      <c r="G133" s="92" t="b">
        <v>0</v>
      </c>
      <c r="H133" s="85" t="s">
        <v>1223</v>
      </c>
      <c r="I133" s="103" t="s">
        <v>1250</v>
      </c>
      <c r="J133" s="87" t="str">
        <f>IF(L133&gt;1,VLOOKUP(L133,DB!$A$4:$B$500,2,0),"")</f>
        <v/>
      </c>
      <c r="K133" s="88"/>
      <c r="L133" s="84"/>
      <c r="M133" s="81" t="s">
        <v>810</v>
      </c>
      <c r="N133" s="96"/>
      <c r="O133" s="84" t="str">
        <f t="shared" si="1"/>
        <v>RON</v>
      </c>
      <c r="Q133" s="1" t="str">
        <f t="shared" si="2"/>
        <v>SA04</v>
      </c>
      <c r="R133" s="1" t="str">
        <f t="shared" si="3"/>
        <v>RON</v>
      </c>
      <c r="S133" s="1" t="str">
        <f t="shared" si="4"/>
        <v>BBJ</v>
      </c>
      <c r="T133" s="1" t="str">
        <f t="shared" si="5"/>
        <v>T7-DGA</v>
      </c>
      <c r="U133" s="1" t="str">
        <f t="shared" si="6"/>
        <v>PTN</v>
      </c>
    </row>
    <row r="134" ht="15.75" customHeight="1">
      <c r="A134" s="90">
        <v>117.0</v>
      </c>
      <c r="B134" s="90" t="s">
        <v>431</v>
      </c>
      <c r="C134" s="71" t="str">
        <f>IF(B134&gt;1,VLOOKUP(B134,DB!$D$4:$E$800,2,0),"")</f>
        <v>A 320</v>
      </c>
      <c r="D134" s="117">
        <v>0.8833333333333333</v>
      </c>
      <c r="E134" s="215" t="b">
        <v>1</v>
      </c>
      <c r="F134" s="119"/>
      <c r="G134" s="120" t="b">
        <v>0</v>
      </c>
      <c r="H134" s="121" t="s">
        <v>1247</v>
      </c>
      <c r="I134" s="76" t="str">
        <f>IF(K134&gt;1,VLOOKUP(K134,DB!$A$4:$B$500,2,0),"")</f>
        <v>WARR</v>
      </c>
      <c r="J134" s="77" t="str">
        <f>IF(L134&gt;1,VLOOKUP(L134,DB!$A$4:$B$500,2,0),"")</f>
        <v/>
      </c>
      <c r="K134" s="122" t="s">
        <v>565</v>
      </c>
      <c r="L134" s="123"/>
      <c r="M134" s="71" t="str">
        <f>IF(B134&gt;1,VLOOKUP(B134,DB!$D$4:$F$800,3,0),"")</f>
        <v>CITILINK</v>
      </c>
      <c r="N134" s="124"/>
      <c r="O134" s="123" t="str">
        <f t="shared" si="1"/>
        <v>RON</v>
      </c>
      <c r="Q134" s="1" t="str">
        <f t="shared" si="2"/>
        <v>B1</v>
      </c>
      <c r="R134" s="1" t="str">
        <f t="shared" si="3"/>
        <v>RON</v>
      </c>
      <c r="S134" s="1" t="str">
        <f t="shared" si="4"/>
        <v>A 320</v>
      </c>
      <c r="T134" s="1" t="str">
        <f t="shared" si="5"/>
        <v>PK-GQP</v>
      </c>
      <c r="U134" s="1" t="str">
        <f t="shared" si="6"/>
        <v>CITILINK</v>
      </c>
    </row>
    <row r="135" ht="15.75" customHeight="1">
      <c r="A135" s="81">
        <v>118.0</v>
      </c>
      <c r="B135" s="81" t="s">
        <v>317</v>
      </c>
      <c r="C135" s="81" t="str">
        <f>IF(B135&gt;1,VLOOKUP(B135,DB!$D$4:$E$800,2,0),"")</f>
        <v>A 320</v>
      </c>
      <c r="D135" s="82">
        <v>0.9090277777777778</v>
      </c>
      <c r="E135" s="159" t="b">
        <v>1</v>
      </c>
      <c r="F135" s="83"/>
      <c r="G135" s="92" t="b">
        <v>0</v>
      </c>
      <c r="H135" s="85" t="s">
        <v>1216</v>
      </c>
      <c r="I135" s="86" t="str">
        <f>IF(K135&gt;1,VLOOKUP(K135,DB!$A$4:$B$500,2,0),"")</f>
        <v>WADD</v>
      </c>
      <c r="J135" s="87" t="str">
        <f>IF(L135&gt;1,VLOOKUP(L135,DB!$A$4:$B$500,2,0),"")</f>
        <v/>
      </c>
      <c r="K135" s="88" t="s">
        <v>225</v>
      </c>
      <c r="L135" s="84"/>
      <c r="M135" s="81" t="str">
        <f>IF(B135&gt;1,VLOOKUP(B135,DB!$D$4:$F$800,3,0),"")</f>
        <v>BATIK AIR</v>
      </c>
      <c r="N135" s="96"/>
      <c r="O135" s="84" t="str">
        <f t="shared" si="1"/>
        <v>RON</v>
      </c>
      <c r="Q135" s="1" t="str">
        <f t="shared" si="2"/>
        <v>B3</v>
      </c>
      <c r="R135" s="1" t="str">
        <f t="shared" si="3"/>
        <v>RON</v>
      </c>
      <c r="S135" s="1" t="str">
        <f t="shared" si="4"/>
        <v>A 320</v>
      </c>
      <c r="T135" s="1" t="str">
        <f t="shared" si="5"/>
        <v>PK-LUW</v>
      </c>
      <c r="U135" s="1" t="str">
        <f t="shared" si="6"/>
        <v>BATIK AIR</v>
      </c>
    </row>
    <row r="136" ht="15.75" customHeight="1">
      <c r="A136" s="90">
        <v>119.0</v>
      </c>
      <c r="B136" s="90" t="s">
        <v>832</v>
      </c>
      <c r="C136" s="71" t="str">
        <f>IF(B136&gt;1,VLOOKUP(B136,DB!$D$4:$E$800,2,0),"")</f>
        <v>ATR 72</v>
      </c>
      <c r="D136" s="117">
        <v>0.9201388888888888</v>
      </c>
      <c r="E136" s="215" t="b">
        <v>1</v>
      </c>
      <c r="F136" s="119"/>
      <c r="G136" s="120" t="b">
        <v>0</v>
      </c>
      <c r="H136" s="121" t="s">
        <v>1249</v>
      </c>
      <c r="I136" s="112" t="s">
        <v>1219</v>
      </c>
      <c r="J136" s="77" t="str">
        <f>IF(L136&gt;1,VLOOKUP(L136,DB!$A$4:$B$500,2,0),"")</f>
        <v/>
      </c>
      <c r="K136" s="122"/>
      <c r="L136" s="123"/>
      <c r="M136" s="71" t="str">
        <f>IF(B136&gt;1,VLOOKUP(B136,DB!$D$4:$F$800,3,0),"")</f>
        <v>TAS</v>
      </c>
      <c r="N136" s="124"/>
      <c r="O136" s="123" t="str">
        <f t="shared" si="1"/>
        <v>RON</v>
      </c>
      <c r="Q136" s="1" t="str">
        <f t="shared" si="2"/>
        <v>B4</v>
      </c>
      <c r="R136" s="1" t="str">
        <f t="shared" si="3"/>
        <v>RON</v>
      </c>
      <c r="S136" s="1" t="str">
        <f t="shared" si="4"/>
        <v>ATR 72</v>
      </c>
      <c r="T136" s="1" t="str">
        <f t="shared" si="5"/>
        <v>PK-OTR</v>
      </c>
      <c r="U136" s="1" t="str">
        <f t="shared" si="6"/>
        <v>TAS</v>
      </c>
    </row>
    <row r="137" ht="15.75" customHeight="1">
      <c r="A137" s="81">
        <v>120.0</v>
      </c>
      <c r="B137" s="81" t="s">
        <v>322</v>
      </c>
      <c r="C137" s="81" t="str">
        <f>IF(B137&gt;1,VLOOKUP(B137,DB!$D$4:$E$800,2,0),"")</f>
        <v>A 320</v>
      </c>
      <c r="D137" s="82">
        <v>0.9361111111111111</v>
      </c>
      <c r="E137" s="159" t="b">
        <v>1</v>
      </c>
      <c r="F137" s="83"/>
      <c r="G137" s="92" t="b">
        <v>0</v>
      </c>
      <c r="H137" s="85" t="s">
        <v>1225</v>
      </c>
      <c r="I137" s="86" t="str">
        <f>IF(K137&gt;1,VLOOKUP(K137,DB!$A$4:$B$500,2,0),"")</f>
        <v>WAHI</v>
      </c>
      <c r="J137" s="87" t="str">
        <f>IF(L137&gt;1,VLOOKUP(L137,DB!$A$4:$B$500,2,0),"")</f>
        <v/>
      </c>
      <c r="K137" s="88" t="s">
        <v>261</v>
      </c>
      <c r="L137" s="84"/>
      <c r="M137" s="81" t="str">
        <f>IF(B137&gt;1,VLOOKUP(B137,DB!$D$4:$F$800,3,0),"")</f>
        <v>BATIK AIR</v>
      </c>
      <c r="N137" s="96"/>
      <c r="O137" s="84" t="str">
        <f t="shared" si="1"/>
        <v>RON</v>
      </c>
      <c r="Q137" s="1" t="str">
        <f t="shared" si="2"/>
        <v>A3</v>
      </c>
      <c r="R137" s="1" t="str">
        <f t="shared" si="3"/>
        <v>RON</v>
      </c>
      <c r="S137" s="1" t="str">
        <f t="shared" si="4"/>
        <v>A 320</v>
      </c>
      <c r="T137" s="1" t="str">
        <f t="shared" si="5"/>
        <v>PK-LUY</v>
      </c>
      <c r="U137" s="1" t="str">
        <f t="shared" si="6"/>
        <v>BATIK AIR</v>
      </c>
    </row>
    <row r="138" ht="15.75" customHeight="1">
      <c r="A138" s="90">
        <v>121.0</v>
      </c>
      <c r="B138" s="90" t="s">
        <v>309</v>
      </c>
      <c r="C138" s="71" t="str">
        <f>IF(B138&gt;1,VLOOKUP(B138,DB!$D$4:$E$800,2,0),"")</f>
        <v>A 320</v>
      </c>
      <c r="D138" s="117">
        <v>0.9381944444444444</v>
      </c>
      <c r="E138" s="215" t="b">
        <v>1</v>
      </c>
      <c r="F138" s="119"/>
      <c r="G138" s="120" t="b">
        <v>0</v>
      </c>
      <c r="H138" s="121" t="s">
        <v>1246</v>
      </c>
      <c r="I138" s="76" t="str">
        <f>IF(K138&gt;1,VLOOKUP(K138,DB!$A$4:$B$500,2,0),"")</f>
        <v>WARR</v>
      </c>
      <c r="J138" s="77" t="str">
        <f>IF(L138&gt;1,VLOOKUP(L138,DB!$A$4:$B$500,2,0),"")</f>
        <v/>
      </c>
      <c r="K138" s="122" t="s">
        <v>253</v>
      </c>
      <c r="L138" s="123"/>
      <c r="M138" s="71" t="str">
        <f>IF(B138&gt;1,VLOOKUP(B138,DB!$D$4:$F$800,3,0),"")</f>
        <v>BATIK AIR</v>
      </c>
      <c r="N138" s="124"/>
      <c r="O138" s="123" t="str">
        <f t="shared" si="1"/>
        <v>RON</v>
      </c>
      <c r="Q138" s="1" t="str">
        <f t="shared" si="2"/>
        <v>A2</v>
      </c>
      <c r="R138" s="1" t="str">
        <f t="shared" si="3"/>
        <v>RON</v>
      </c>
      <c r="S138" s="1" t="str">
        <f t="shared" si="4"/>
        <v>A 320</v>
      </c>
      <c r="T138" s="1" t="str">
        <f t="shared" si="5"/>
        <v>PK-LUS</v>
      </c>
      <c r="U138" s="1" t="str">
        <f t="shared" si="6"/>
        <v>BATIK AIR</v>
      </c>
    </row>
    <row r="139" ht="15.75" customHeight="1">
      <c r="A139" s="81">
        <v>122.0</v>
      </c>
      <c r="B139" s="81" t="s">
        <v>301</v>
      </c>
      <c r="C139" s="81" t="str">
        <f>IF(B139&gt;1,VLOOKUP(B139,DB!$D$4:$E$800,2,0),"")</f>
        <v>A 320</v>
      </c>
      <c r="D139" s="82">
        <v>0.9479166666666666</v>
      </c>
      <c r="E139" s="159" t="b">
        <v>1</v>
      </c>
      <c r="F139" s="83"/>
      <c r="G139" s="92" t="b">
        <v>0</v>
      </c>
      <c r="H139" s="85" t="s">
        <v>1229</v>
      </c>
      <c r="I139" s="86" t="str">
        <f>IF(K139&gt;1,VLOOKUP(K139,DB!$A$4:$B$500,2,0),"")</f>
        <v>WIEE</v>
      </c>
      <c r="J139" s="84"/>
      <c r="K139" s="88" t="s">
        <v>213</v>
      </c>
      <c r="L139" s="84"/>
      <c r="M139" s="81" t="str">
        <f>IF(B139&gt;1,VLOOKUP(B139,DB!$D$4:$F$800,3,0),"")</f>
        <v>BATIK AIR</v>
      </c>
      <c r="N139" s="96"/>
      <c r="O139" s="84" t="str">
        <f t="shared" si="1"/>
        <v>RON</v>
      </c>
      <c r="Q139" s="1" t="str">
        <f t="shared" si="2"/>
        <v>A1</v>
      </c>
      <c r="R139" s="1" t="str">
        <f t="shared" si="3"/>
        <v>RON</v>
      </c>
      <c r="S139" s="1" t="str">
        <f t="shared" si="4"/>
        <v>A 320</v>
      </c>
      <c r="T139" s="1" t="str">
        <f t="shared" si="5"/>
        <v>PK-LUO</v>
      </c>
      <c r="U139" s="1" t="str">
        <f t="shared" si="6"/>
        <v>BATIK AIR</v>
      </c>
    </row>
    <row r="140" ht="15.75" customHeight="1">
      <c r="A140" s="90">
        <v>123.0</v>
      </c>
      <c r="B140" s="90" t="s">
        <v>101</v>
      </c>
      <c r="C140" s="71" t="str">
        <f>IF(B140&gt;1,VLOOKUP(B140,DB!$D$4:$E$800,2,0),"")</f>
        <v>A 320</v>
      </c>
      <c r="D140" s="117">
        <v>0.9180555555555555</v>
      </c>
      <c r="E140" s="215" t="b">
        <v>1</v>
      </c>
      <c r="F140" s="119"/>
      <c r="G140" s="120" t="b">
        <v>0</v>
      </c>
      <c r="H140" s="121" t="s">
        <v>1217</v>
      </c>
      <c r="I140" s="112" t="s">
        <v>1255</v>
      </c>
      <c r="J140" s="77" t="str">
        <f>IF(L140&gt;1,VLOOKUP(L140,DB!$A$4:$B$500,2,0),"")</f>
        <v/>
      </c>
      <c r="K140" s="122"/>
      <c r="L140" s="123"/>
      <c r="M140" s="71" t="str">
        <f>IF(B140&gt;1,VLOOKUP(B140,DB!$D$4:$F$800,3,0),"")</f>
        <v>BATIK AIR</v>
      </c>
      <c r="N140" s="124"/>
      <c r="O140" s="123" t="str">
        <f t="shared" si="1"/>
        <v>RON</v>
      </c>
      <c r="Q140" s="1" t="str">
        <f t="shared" si="2"/>
        <v>SA01</v>
      </c>
      <c r="R140" s="1" t="str">
        <f t="shared" si="3"/>
        <v>RON</v>
      </c>
      <c r="S140" s="1" t="str">
        <f t="shared" si="4"/>
        <v>A 320</v>
      </c>
      <c r="T140" s="1" t="str">
        <f t="shared" si="5"/>
        <v>PK-BKY</v>
      </c>
      <c r="U140" s="1" t="str">
        <f t="shared" si="6"/>
        <v>BATIK AIR</v>
      </c>
    </row>
    <row r="141" ht="15.75" customHeight="1">
      <c r="A141" s="81">
        <v>124.0</v>
      </c>
      <c r="B141" s="81" t="s">
        <v>592</v>
      </c>
      <c r="C141" s="81" t="str">
        <f>IF(B141&gt;1,VLOOKUP(B141,DB!$D$4:$E$800,2,0),"")</f>
        <v>B 738</v>
      </c>
      <c r="D141" s="82">
        <v>0.9868055555555556</v>
      </c>
      <c r="E141" s="159" t="b">
        <v>1</v>
      </c>
      <c r="F141" s="83"/>
      <c r="G141" s="92" t="b">
        <v>0</v>
      </c>
      <c r="H141" s="85" t="s">
        <v>1248</v>
      </c>
      <c r="I141" s="86" t="str">
        <f>IF(K141&gt;1,VLOOKUP(K141,DB!$A$4:$B$500,2,0),"")</f>
        <v>WARR</v>
      </c>
      <c r="J141" s="87" t="str">
        <f>IF(L141&gt;1,VLOOKUP(L141,DB!$A$4:$B$500,2,0),"")</f>
        <v/>
      </c>
      <c r="K141" s="88" t="s">
        <v>678</v>
      </c>
      <c r="L141" s="84"/>
      <c r="M141" s="81" t="str">
        <f>IF(B141&gt;1,VLOOKUP(B141,DB!$D$4:$F$800,3,0),"")</f>
        <v>GARUDA</v>
      </c>
      <c r="N141" s="96"/>
      <c r="O141" s="84" t="str">
        <f t="shared" si="1"/>
        <v>RON</v>
      </c>
      <c r="Q141" s="1" t="str">
        <f t="shared" si="2"/>
        <v>B2</v>
      </c>
      <c r="R141" s="1" t="str">
        <f t="shared" si="3"/>
        <v>RON</v>
      </c>
      <c r="S141" s="1" t="str">
        <f t="shared" si="4"/>
        <v>B 738</v>
      </c>
      <c r="T141" s="1" t="str">
        <f t="shared" si="5"/>
        <v>PK-GMA</v>
      </c>
      <c r="U141" s="1" t="str">
        <f t="shared" si="6"/>
        <v>GARUDA</v>
      </c>
    </row>
    <row r="142" ht="15.75" customHeight="1">
      <c r="A142" s="90">
        <v>125.0</v>
      </c>
      <c r="B142" s="90"/>
      <c r="C142" s="71" t="str">
        <f>IF(B142&gt;1,VLOOKUP(B142,DB!$D$4:$E$800,2,0),"")</f>
        <v/>
      </c>
      <c r="D142" s="117"/>
      <c r="E142" s="118" t="b">
        <v>0</v>
      </c>
      <c r="F142" s="119"/>
      <c r="G142" s="120" t="b">
        <v>0</v>
      </c>
      <c r="H142" s="121"/>
      <c r="I142" s="76" t="str">
        <f>IF(K142&gt;1,VLOOKUP(K142,DB!$A$4:$B$500,2,0),"")</f>
        <v/>
      </c>
      <c r="J142" s="77" t="str">
        <f>IF(L142&gt;1,VLOOKUP(L142,DB!$A$4:$B$500,2,0),"")</f>
        <v/>
      </c>
      <c r="K142" s="122"/>
      <c r="L142" s="123"/>
      <c r="M142" s="71" t="str">
        <f>IF(B142&gt;1,VLOOKUP(B142,DB!$D$4:$F$800,3,0),"")</f>
        <v/>
      </c>
      <c r="N142" s="124"/>
      <c r="O142" s="123" t="str">
        <f t="shared" si="1"/>
        <v>RON</v>
      </c>
      <c r="Q142" s="1" t="str">
        <f t="shared" si="2"/>
        <v/>
      </c>
      <c r="R142" s="1" t="str">
        <f t="shared" si="3"/>
        <v>RON</v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81">
        <v>126.0</v>
      </c>
      <c r="B143" s="81"/>
      <c r="C143" s="81" t="str">
        <f>IF(B143&gt;1,VLOOKUP(B143,DB!$D$4:$E$800,2,0),"")</f>
        <v/>
      </c>
      <c r="D143" s="82"/>
      <c r="E143" s="105" t="b">
        <v>0</v>
      </c>
      <c r="F143" s="83"/>
      <c r="G143" s="92" t="b">
        <v>0</v>
      </c>
      <c r="H143" s="85"/>
      <c r="I143" s="86" t="str">
        <f>IF(K143&gt;1,VLOOKUP(K143,DB!$A$4:$B$500,2,0),"")</f>
        <v/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/>
      </c>
      <c r="N143" s="96"/>
      <c r="O143" s="84" t="str">
        <f t="shared" si="1"/>
        <v>RON</v>
      </c>
      <c r="Q143" s="1" t="str">
        <f t="shared" si="2"/>
        <v/>
      </c>
      <c r="R143" s="1" t="str">
        <f t="shared" si="3"/>
        <v>RON</v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90">
        <v>127.0</v>
      </c>
      <c r="B144" s="90"/>
      <c r="C144" s="71" t="str">
        <f>IF(B144&gt;1,VLOOKUP(B144,DB!$D$4:$E$800,2,0),"")</f>
        <v/>
      </c>
      <c r="D144" s="117"/>
      <c r="E144" s="118" t="b">
        <v>0</v>
      </c>
      <c r="F144" s="119"/>
      <c r="G144" s="120" t="b">
        <v>0</v>
      </c>
      <c r="H144" s="121"/>
      <c r="I144" s="76" t="str">
        <f>IF(K144&gt;1,VLOOKUP(K144,DB!$A$4:$B$500,2,0),"")</f>
        <v/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/>
      </c>
      <c r="N144" s="124"/>
      <c r="O144" s="123" t="str">
        <f t="shared" si="1"/>
        <v>RON</v>
      </c>
      <c r="Q144" s="1" t="str">
        <f t="shared" si="2"/>
        <v/>
      </c>
      <c r="R144" s="1" t="str">
        <f t="shared" si="3"/>
        <v>RON</v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81">
        <v>128.0</v>
      </c>
      <c r="B145" s="81"/>
      <c r="C145" s="81" t="str">
        <f>IF(B145&gt;1,VLOOKUP(B145,DB!$D$4:$E$800,2,0),"")</f>
        <v/>
      </c>
      <c r="D145" s="82"/>
      <c r="E145" s="105" t="b">
        <v>0</v>
      </c>
      <c r="F145" s="83"/>
      <c r="G145" s="92" t="b">
        <v>0</v>
      </c>
      <c r="H145" s="85"/>
      <c r="I145" s="86" t="str">
        <f>IF(K145&gt;1,VLOOKUP(K145,DB!$A$4:$B$500,2,0),"")</f>
        <v/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/>
      </c>
      <c r="N145" s="96"/>
      <c r="O145" s="84" t="str">
        <f t="shared" si="1"/>
        <v>RON</v>
      </c>
      <c r="Q145" s="1" t="str">
        <f t="shared" si="2"/>
        <v/>
      </c>
      <c r="R145" s="1" t="str">
        <f t="shared" si="3"/>
        <v>RON</v>
      </c>
      <c r="S145" s="1" t="str">
        <f t="shared" si="4"/>
        <v/>
      </c>
      <c r="T145" s="1" t="str">
        <f t="shared" si="5"/>
        <v/>
      </c>
      <c r="U145" s="1" t="str">
        <f t="shared" si="6"/>
        <v/>
      </c>
    </row>
    <row r="146" ht="15.75" customHeight="1">
      <c r="A146" s="90">
        <v>129.0</v>
      </c>
      <c r="B146" s="90"/>
      <c r="C146" s="71" t="str">
        <f>IF(B146&gt;1,VLOOKUP(B146,DB!$D$4:$E$800,2,0),"")</f>
        <v/>
      </c>
      <c r="D146" s="117"/>
      <c r="E146" s="118" t="b">
        <v>0</v>
      </c>
      <c r="F146" s="119"/>
      <c r="G146" s="120" t="b">
        <v>0</v>
      </c>
      <c r="H146" s="121"/>
      <c r="I146" s="76" t="str">
        <f>IF(K146&gt;1,VLOOKUP(K146,DB!$A$4:$B$500,2,0),"")</f>
        <v/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/>
      </c>
      <c r="N146" s="124"/>
      <c r="O146" s="123" t="str">
        <f t="shared" si="1"/>
        <v>RON</v>
      </c>
      <c r="Q146" s="1" t="str">
        <f t="shared" si="2"/>
        <v/>
      </c>
      <c r="R146" s="1" t="str">
        <f t="shared" si="3"/>
        <v>RON</v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81">
        <v>130.0</v>
      </c>
      <c r="B147" s="81"/>
      <c r="C147" s="81" t="str">
        <f>IF(B147&gt;1,VLOOKUP(B147,DB!$D$4:$E$800,2,0),"")</f>
        <v/>
      </c>
      <c r="D147" s="82"/>
      <c r="E147" s="105" t="b">
        <v>0</v>
      </c>
      <c r="F147" s="83"/>
      <c r="G147" s="92" t="b">
        <v>0</v>
      </c>
      <c r="H147" s="85"/>
      <c r="I147" s="86" t="str">
        <f>IF(K147&gt;1,VLOOKUP(K147,DB!$A$4:$B$500,2,0),"")</f>
        <v/>
      </c>
      <c r="J147" s="87" t="str">
        <f>IF(L147&gt;1,VLOOKUP(L147,DB!$A$4:$B$500,2,0),"")</f>
        <v/>
      </c>
      <c r="K147" s="88"/>
      <c r="L147" s="84"/>
      <c r="M147" s="81" t="str">
        <f>IF(B147&gt;1,VLOOKUP(B147,DB!$D$4:$F$800,3,0),"")</f>
        <v/>
      </c>
      <c r="N147" s="96"/>
      <c r="O147" s="84" t="str">
        <f t="shared" si="1"/>
        <v>RON</v>
      </c>
      <c r="Q147" s="1" t="str">
        <f t="shared" si="2"/>
        <v/>
      </c>
      <c r="R147" s="1" t="str">
        <f t="shared" si="3"/>
        <v>RON</v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90">
        <v>131.0</v>
      </c>
      <c r="B148" s="90"/>
      <c r="C148" s="71" t="str">
        <f>IF(B148&gt;1,VLOOKUP(B148,DB!$D$4:$E$800,2,0),"")</f>
        <v/>
      </c>
      <c r="D148" s="117"/>
      <c r="E148" s="118" t="b">
        <v>0</v>
      </c>
      <c r="F148" s="119"/>
      <c r="G148" s="120" t="b">
        <v>0</v>
      </c>
      <c r="H148" s="121"/>
      <c r="I148" s="76" t="str">
        <f>IF(K148&gt;1,VLOOKUP(K148,DB!$A$4:$B$500,2,0),"")</f>
        <v/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/>
      </c>
      <c r="N148" s="124"/>
      <c r="O148" s="123" t="str">
        <f t="shared" si="1"/>
        <v>RON</v>
      </c>
      <c r="Q148" s="1" t="str">
        <f t="shared" si="2"/>
        <v/>
      </c>
      <c r="R148" s="1" t="str">
        <f t="shared" si="3"/>
        <v>RON</v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2"/>
      <c r="E149" s="105" t="b">
        <v>0</v>
      </c>
      <c r="F149" s="83"/>
      <c r="G149" s="92" t="b">
        <v>0</v>
      </c>
      <c r="H149" s="85"/>
      <c r="I149" s="86" t="str">
        <f>IF(K149&gt;1,VLOOKUP(K149,DB!$A$4:$B$500,2,0),"")</f>
        <v/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/>
      </c>
      <c r="N149" s="96"/>
      <c r="O149" s="84" t="str">
        <f t="shared" si="1"/>
        <v>RON</v>
      </c>
      <c r="Q149" s="1" t="str">
        <f t="shared" si="2"/>
        <v/>
      </c>
      <c r="R149" s="1" t="str">
        <f t="shared" si="3"/>
        <v>RON</v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117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1"/>
        <v>RON</v>
      </c>
      <c r="Q150" s="1" t="str">
        <f t="shared" si="2"/>
        <v/>
      </c>
      <c r="R150" s="1" t="str">
        <f t="shared" si="3"/>
        <v>RON</v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1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1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1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1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1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1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1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1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1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1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1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1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1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1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1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1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1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84 K86 K88 K90:K167 L86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45860.0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1180</v>
      </c>
      <c r="D10" s="27"/>
      <c r="E10" s="26" t="s">
        <v>1181</v>
      </c>
      <c r="F10" s="28"/>
      <c r="G10" s="28"/>
      <c r="H10" s="27"/>
    </row>
    <row r="11" ht="15.75" customHeight="1">
      <c r="A11" s="25"/>
      <c r="B11" s="21"/>
      <c r="C11" s="29" t="s">
        <v>1182</v>
      </c>
      <c r="D11" s="30"/>
      <c r="E11" s="26" t="s">
        <v>1183</v>
      </c>
      <c r="F11" s="28"/>
      <c r="G11" s="28"/>
      <c r="H11" s="27"/>
    </row>
    <row r="12" ht="15.75" customHeight="1">
      <c r="A12" s="25"/>
      <c r="B12" s="21"/>
      <c r="C12" s="29" t="s">
        <v>1184</v>
      </c>
      <c r="D12" s="30"/>
      <c r="E12" s="29" t="s">
        <v>1463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">
        <v>773</v>
      </c>
      <c r="N18" s="79" t="s">
        <v>1201</v>
      </c>
      <c r="O18" s="74" t="str">
        <f t="shared" ref="O18:O132" si="1">IF(ISBLANK(F18),"RON","")</f>
        <v>RON</v>
      </c>
      <c r="Q18" s="1" t="str">
        <f t="shared" ref="Q18:Q79" si="2">IF(R18="RON",H18,"")</f>
        <v>NSA01</v>
      </c>
      <c r="R18" s="1" t="str">
        <f t="shared" ref="R18:R79" si="3">IF(O18="RON",O18,"")</f>
        <v>RON</v>
      </c>
      <c r="S18" s="1" t="str">
        <f t="shared" ref="S18:S79" si="4">IF(R18="RON",C18,"")</f>
        <v>PA 34</v>
      </c>
      <c r="T18" s="1" t="str">
        <f t="shared" ref="T18:T79" si="5">IF(R18="RON",B18,"")</f>
        <v>PK-VCD</v>
      </c>
      <c r="U18" s="1" t="str">
        <f t="shared" ref="U18:U79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">
        <v>538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">
        <v>874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">
        <v>773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PENAS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">
        <v>538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ENGGANG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">
        <v>874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TRI MG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">
        <v>874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TRI MG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">
        <v>874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TRI MG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">
        <v>737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IAP</v>
      </c>
    </row>
    <row r="27" ht="15.75" customHeight="1">
      <c r="A27" s="81">
        <v>10.0</v>
      </c>
      <c r="B27" s="81" t="s">
        <v>963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1214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T7-FCN</v>
      </c>
      <c r="U27" s="1" t="str">
        <f t="shared" si="6"/>
        <v>KARISMA</v>
      </c>
    </row>
    <row r="28" ht="15.75" customHeight="1">
      <c r="A28" s="71">
        <v>11.0</v>
      </c>
      <c r="B28" s="71" t="s">
        <v>753</v>
      </c>
      <c r="C28" s="71" t="str">
        <f>IF(B28&gt;1,VLOOKUP(B28,DB!$D$4:$E$800,2,0),"")</f>
        <v>CT 680</v>
      </c>
      <c r="D28" s="78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">
        <v>835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CT 680</v>
      </c>
      <c r="T28" s="1" t="str">
        <f t="shared" si="5"/>
        <v>N-977JH</v>
      </c>
      <c r="U28" s="1" t="str">
        <f t="shared" si="6"/>
        <v>TNI AU</v>
      </c>
    </row>
    <row r="29" ht="15.75" customHeight="1">
      <c r="A29" s="81">
        <v>12.0</v>
      </c>
      <c r="B29" s="81" t="s">
        <v>1123</v>
      </c>
      <c r="C29" s="81" t="str">
        <f>IF(B29&gt;1,VLOOKUP(B29,DB!$D$4:$E$800,2,0),"")</f>
        <v>KING AIR</v>
      </c>
      <c r="D29" s="88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">
        <v>1211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KING AIR</v>
      </c>
      <c r="T29" s="1" t="str">
        <f t="shared" si="5"/>
        <v>T7-HNC</v>
      </c>
      <c r="U29" s="1" t="str">
        <f t="shared" si="6"/>
        <v>AFM</v>
      </c>
    </row>
    <row r="30" ht="15.75" customHeight="1">
      <c r="A30" s="71">
        <v>13.0</v>
      </c>
      <c r="B30" s="71" t="s">
        <v>1134</v>
      </c>
      <c r="C30" s="71" t="str">
        <f>IF(B30&gt;1,VLOOKUP(B30,DB!$D$4:$E$800,2,0),"")</f>
        <v>LJ 55</v>
      </c>
      <c r="D30" s="78" t="s">
        <v>7</v>
      </c>
      <c r="E30" s="73" t="b">
        <v>0</v>
      </c>
      <c r="F30" s="73"/>
      <c r="G30" s="74" t="b">
        <v>0</v>
      </c>
      <c r="H30" s="75" t="s">
        <v>1215</v>
      </c>
      <c r="I30" s="76" t="str">
        <f>IF(K30&gt;1,VLOOKUP(K30,DB!$A$4:$B$500,2,0),"")</f>
        <v/>
      </c>
      <c r="J30" s="77" t="str">
        <f>IF(L30&gt;1,VLOOKUP(L30,DB!$A$4:$B$500,2,0),"")</f>
        <v/>
      </c>
      <c r="K30" s="78"/>
      <c r="L30" s="74"/>
      <c r="M30" s="71" t="s">
        <v>1314</v>
      </c>
      <c r="N30" s="79"/>
      <c r="O30" s="74" t="str">
        <f t="shared" si="1"/>
        <v>RON</v>
      </c>
      <c r="Q30" s="1" t="str">
        <f t="shared" si="2"/>
        <v>NSA13</v>
      </c>
      <c r="R30" s="1" t="str">
        <f t="shared" si="3"/>
        <v>RON</v>
      </c>
      <c r="S30" s="1" t="str">
        <f t="shared" si="4"/>
        <v>LJ 55</v>
      </c>
      <c r="T30" s="1" t="str">
        <f t="shared" si="5"/>
        <v>N-117LR</v>
      </c>
      <c r="U30" s="1" t="str">
        <f t="shared" si="6"/>
        <v>B.G.S</v>
      </c>
    </row>
    <row r="31" ht="15.75" customHeight="1">
      <c r="A31" s="81">
        <v>14.0</v>
      </c>
      <c r="B31" s="81" t="s">
        <v>826</v>
      </c>
      <c r="C31" s="81" t="str">
        <f>IF(B31&gt;1,VLOOKUP(B31,DB!$D$4:$E$800,2,0),"")</f>
        <v>AVANTI</v>
      </c>
      <c r="D31" s="88" t="s">
        <v>7</v>
      </c>
      <c r="E31" s="83" t="b">
        <v>0</v>
      </c>
      <c r="F31" s="83"/>
      <c r="G31" s="84" t="b">
        <v>0</v>
      </c>
      <c r="H31" s="85" t="s">
        <v>1319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">
        <v>755</v>
      </c>
      <c r="N31" s="89"/>
      <c r="O31" s="84" t="str">
        <f t="shared" si="1"/>
        <v>RON</v>
      </c>
      <c r="Q31" s="1" t="str">
        <f t="shared" si="2"/>
        <v>NSA14</v>
      </c>
      <c r="R31" s="1" t="str">
        <f t="shared" si="3"/>
        <v>RON</v>
      </c>
      <c r="S31" s="1" t="str">
        <f t="shared" si="4"/>
        <v>AVANTI</v>
      </c>
      <c r="T31" s="1" t="str">
        <f t="shared" si="5"/>
        <v>PK-BVX</v>
      </c>
      <c r="U31" s="1" t="str">
        <f t="shared" si="6"/>
        <v>JIP</v>
      </c>
    </row>
    <row r="32" ht="15.75" customHeight="1">
      <c r="A32" s="71">
        <v>15.0</v>
      </c>
      <c r="B32" s="71" t="s">
        <v>968</v>
      </c>
      <c r="C32" s="71" t="str">
        <f>IF(B32&gt;1,VLOOKUP(B32,DB!$D$4:$E$800,2,0),"")</f>
        <v>HK 850</v>
      </c>
      <c r="D32" s="78" t="s">
        <v>7</v>
      </c>
      <c r="E32" s="73" t="b">
        <v>0</v>
      </c>
      <c r="F32" s="73">
        <v>0.5097222222222222</v>
      </c>
      <c r="G32" s="74" t="b">
        <v>1</v>
      </c>
      <c r="H32" s="75" t="s">
        <v>1349</v>
      </c>
      <c r="I32" s="76" t="str">
        <f>IF(K32&gt;1,VLOOKUP(K32,DB!$A$4:$B$500,2,0),"")</f>
        <v>EX RON</v>
      </c>
      <c r="J32" s="74" t="s">
        <v>1250</v>
      </c>
      <c r="K32" s="78" t="s">
        <v>7</v>
      </c>
      <c r="L32" s="74"/>
      <c r="M32" s="71" t="s">
        <v>1214</v>
      </c>
      <c r="N32" s="79"/>
      <c r="O32" s="74" t="str">
        <f t="shared" si="1"/>
        <v/>
      </c>
      <c r="Q32" s="1" t="str">
        <f t="shared" si="2"/>
        <v/>
      </c>
      <c r="R32" s="1" t="str">
        <f t="shared" si="3"/>
        <v/>
      </c>
      <c r="S32" s="1" t="str">
        <f t="shared" si="4"/>
        <v/>
      </c>
      <c r="T32" s="1" t="str">
        <f t="shared" si="5"/>
        <v/>
      </c>
      <c r="U32" s="1" t="str">
        <f t="shared" si="6"/>
        <v/>
      </c>
    </row>
    <row r="33" ht="15.75" customHeight="1">
      <c r="A33" s="81">
        <v>16.0</v>
      </c>
      <c r="B33" s="81" t="s">
        <v>751</v>
      </c>
      <c r="C33" s="81" t="str">
        <f>IF(B33&gt;1,VLOOKUP(B33,DB!$D$4:$E$800,2,0),"")</f>
        <v>HK 800</v>
      </c>
      <c r="D33" s="88" t="s">
        <v>7</v>
      </c>
      <c r="E33" s="83" t="b">
        <v>0</v>
      </c>
      <c r="F33" s="83"/>
      <c r="G33" s="84" t="b">
        <v>0</v>
      </c>
      <c r="H33" s="85" t="s">
        <v>1374</v>
      </c>
      <c r="I33" s="86" t="str">
        <f>IF(K33&gt;1,VLOOKUP(K33,DB!$A$4:$B$500,2,0),"")</f>
        <v/>
      </c>
      <c r="J33" s="87" t="str">
        <f>IF(L33&gt;1,VLOOKUP(L33,DB!$A$4:$B$500,2,0),"")</f>
        <v/>
      </c>
      <c r="K33" s="88"/>
      <c r="L33" s="84"/>
      <c r="M33" s="81" t="str">
        <f>IF(B33&gt;1,VLOOKUP(B33,DB!$D$4:$F$800,3,0),"")</f>
        <v>JETSET</v>
      </c>
      <c r="N33" s="89"/>
      <c r="O33" s="84" t="str">
        <f t="shared" si="1"/>
        <v>RON</v>
      </c>
      <c r="Q33" s="1" t="str">
        <f t="shared" si="2"/>
        <v>NSA16</v>
      </c>
      <c r="R33" s="1" t="str">
        <f t="shared" si="3"/>
        <v>RON</v>
      </c>
      <c r="S33" s="1" t="str">
        <f t="shared" si="4"/>
        <v>HK 800</v>
      </c>
      <c r="T33" s="1" t="str">
        <f t="shared" si="5"/>
        <v>PK-CEO</v>
      </c>
      <c r="U33" s="1" t="str">
        <f t="shared" si="6"/>
        <v>JETSET</v>
      </c>
    </row>
    <row r="34" ht="15.75" customHeight="1">
      <c r="A34" s="71">
        <v>17.0</v>
      </c>
      <c r="B34" s="71" t="s">
        <v>101</v>
      </c>
      <c r="C34" s="71" t="str">
        <f>IF(B34&gt;1,VLOOKUP(B34,DB!$D$4:$E$800,2,0),"")</f>
        <v>A 320</v>
      </c>
      <c r="D34" s="78" t="s">
        <v>7</v>
      </c>
      <c r="E34" s="73" t="b">
        <v>0</v>
      </c>
      <c r="F34" s="73">
        <v>0.33194444444444443</v>
      </c>
      <c r="G34" s="74" t="b">
        <v>1</v>
      </c>
      <c r="H34" s="75" t="s">
        <v>1217</v>
      </c>
      <c r="I34" s="76" t="str">
        <f>IF(K34&gt;1,VLOOKUP(K34,DB!$A$4:$B$500,2,0),"")</f>
        <v>EX RON</v>
      </c>
      <c r="J34" s="74" t="s">
        <v>1255</v>
      </c>
      <c r="K34" s="78" t="s">
        <v>7</v>
      </c>
      <c r="L34" s="74"/>
      <c r="M34" s="71" t="str">
        <f>IF(B34&gt;1,VLOOKUP(B34,DB!$D$4:$F$800,3,0),"")</f>
        <v>BATIK AIR</v>
      </c>
      <c r="N34" s="79"/>
      <c r="O34" s="74" t="str">
        <f t="shared" si="1"/>
        <v/>
      </c>
      <c r="Q34" s="1" t="str">
        <f t="shared" si="2"/>
        <v/>
      </c>
      <c r="R34" s="1" t="str">
        <f t="shared" si="3"/>
        <v/>
      </c>
      <c r="S34" s="1" t="str">
        <f t="shared" si="4"/>
        <v/>
      </c>
      <c r="T34" s="1" t="str">
        <f t="shared" si="5"/>
        <v/>
      </c>
      <c r="U34" s="1" t="str">
        <f t="shared" si="6"/>
        <v/>
      </c>
    </row>
    <row r="35" ht="15.75" customHeight="1">
      <c r="A35" s="81">
        <v>18.0</v>
      </c>
      <c r="B35" s="81" t="s">
        <v>806</v>
      </c>
      <c r="C35" s="81" t="str">
        <f>IF(B35&gt;1,VLOOKUP(B35,DB!$D$4:$E$800,2,0),"")</f>
        <v>EC 135</v>
      </c>
      <c r="D35" s="88" t="s">
        <v>7</v>
      </c>
      <c r="E35" s="83" t="b">
        <v>0</v>
      </c>
      <c r="F35" s="83"/>
      <c r="G35" s="84" t="b">
        <v>0</v>
      </c>
      <c r="H35" s="85" t="s">
        <v>1219</v>
      </c>
      <c r="I35" s="86" t="str">
        <f>IF(K35&gt;1,VLOOKUP(K35,DB!$A$4:$B$500,2,0),"")</f>
        <v/>
      </c>
      <c r="J35" s="87" t="str">
        <f>IF(L35&gt;1,VLOOKUP(L35,DB!$A$4:$B$500,2,0),"")</f>
        <v/>
      </c>
      <c r="K35" s="88"/>
      <c r="L35" s="84"/>
      <c r="M35" s="81" t="str">
        <f>IF(B35&gt;1,VLOOKUP(B35,DB!$D$4:$F$800,3,0),"")</f>
        <v>PREMI</v>
      </c>
      <c r="N35" s="89"/>
      <c r="O35" s="84" t="str">
        <f t="shared" si="1"/>
        <v>RON</v>
      </c>
      <c r="Q35" s="1" t="str">
        <f t="shared" si="2"/>
        <v>SA02</v>
      </c>
      <c r="R35" s="1" t="str">
        <f t="shared" si="3"/>
        <v>RON</v>
      </c>
      <c r="S35" s="1" t="str">
        <f t="shared" si="4"/>
        <v>EC 135</v>
      </c>
      <c r="T35" s="1" t="str">
        <f t="shared" si="5"/>
        <v>PK-RJH</v>
      </c>
      <c r="U35" s="1" t="str">
        <f t="shared" si="6"/>
        <v>PREMI</v>
      </c>
    </row>
    <row r="36" ht="15.75" customHeight="1">
      <c r="A36" s="71">
        <v>19.0</v>
      </c>
      <c r="B36" s="71" t="s">
        <v>1162</v>
      </c>
      <c r="C36" s="71" t="str">
        <f>IF(B36&gt;1,VLOOKUP(B36,DB!$D$4:$E$800,2,0),"")</f>
        <v>BBJ</v>
      </c>
      <c r="D36" s="78" t="s">
        <v>7</v>
      </c>
      <c r="E36" s="73" t="b">
        <v>0</v>
      </c>
      <c r="F36" s="73"/>
      <c r="G36" s="74" t="b">
        <v>0</v>
      </c>
      <c r="H36" s="75" t="s">
        <v>1220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">
        <v>810</v>
      </c>
      <c r="N36" s="79"/>
      <c r="O36" s="74" t="str">
        <f t="shared" si="1"/>
        <v>RON</v>
      </c>
      <c r="Q36" s="1" t="str">
        <f t="shared" si="2"/>
        <v>SA03</v>
      </c>
      <c r="R36" s="1" t="str">
        <f t="shared" si="3"/>
        <v>RON</v>
      </c>
      <c r="S36" s="1" t="str">
        <f t="shared" si="4"/>
        <v>BBJ</v>
      </c>
      <c r="T36" s="1" t="str">
        <f t="shared" si="5"/>
        <v>T7-DGA</v>
      </c>
      <c r="U36" s="1" t="str">
        <f t="shared" si="6"/>
        <v>PTN</v>
      </c>
    </row>
    <row r="37" ht="15.75" customHeight="1">
      <c r="A37" s="81">
        <v>20.0</v>
      </c>
      <c r="B37" s="81" t="s">
        <v>915</v>
      </c>
      <c r="C37" s="81" t="str">
        <f>IF(B37&gt;1,VLOOKUP(B37,DB!$D$4:$E$800,2,0),"")</f>
        <v>GLEX</v>
      </c>
      <c r="D37" s="88" t="s">
        <v>7</v>
      </c>
      <c r="E37" s="83" t="b">
        <v>0</v>
      </c>
      <c r="F37" s="83"/>
      <c r="G37" s="84" t="b">
        <v>0</v>
      </c>
      <c r="H37" s="85" t="s">
        <v>1223</v>
      </c>
      <c r="I37" s="86" t="str">
        <f>IF(K37&gt;1,VLOOKUP(K37,DB!$A$4:$B$500,2,0),"")</f>
        <v/>
      </c>
      <c r="J37" s="87" t="str">
        <f>IF(L37&gt;1,VLOOKUP(L37,DB!$A$4:$B$500,2,0),"")</f>
        <v/>
      </c>
      <c r="K37" s="88"/>
      <c r="L37" s="84"/>
      <c r="M37" s="81" t="s">
        <v>810</v>
      </c>
      <c r="N37" s="89"/>
      <c r="O37" s="84" t="str">
        <f t="shared" si="1"/>
        <v>RON</v>
      </c>
      <c r="Q37" s="1" t="str">
        <f t="shared" si="2"/>
        <v>SA04</v>
      </c>
      <c r="R37" s="1" t="str">
        <f t="shared" si="3"/>
        <v>RON</v>
      </c>
      <c r="S37" s="1" t="str">
        <f t="shared" si="4"/>
        <v>GLEX</v>
      </c>
      <c r="T37" s="1" t="str">
        <f t="shared" si="5"/>
        <v>N-11UB</v>
      </c>
      <c r="U37" s="1" t="str">
        <f t="shared" si="6"/>
        <v>PTN</v>
      </c>
    </row>
    <row r="38" ht="15.75" customHeight="1">
      <c r="A38" s="71">
        <v>21.0</v>
      </c>
      <c r="B38" s="71" t="s">
        <v>748</v>
      </c>
      <c r="C38" s="71" t="str">
        <f>IF(B38&gt;1,VLOOKUP(B38,DB!$D$4:$E$800,2,0),"")</f>
        <v>CL 850</v>
      </c>
      <c r="D38" s="78" t="s">
        <v>7</v>
      </c>
      <c r="E38" s="73" t="b">
        <v>0</v>
      </c>
      <c r="F38" s="73"/>
      <c r="G38" s="74" t="b">
        <v>0</v>
      </c>
      <c r="H38" s="75" t="s">
        <v>1224</v>
      </c>
      <c r="I38" s="76" t="str">
        <f>IF(K38&gt;1,VLOOKUP(K38,DB!$A$4:$B$500,2,0),"")</f>
        <v/>
      </c>
      <c r="J38" s="77" t="str">
        <f>IF(L38&gt;1,VLOOKUP(L38,DB!$A$4:$B$500,2,0),"")</f>
        <v/>
      </c>
      <c r="K38" s="78"/>
      <c r="L38" s="74"/>
      <c r="M38" s="71" t="str">
        <f>IF(B38&gt;1,VLOOKUP(B38,DB!$D$4:$F$800,3,0),"")</f>
        <v>JETSET</v>
      </c>
      <c r="N38" s="79"/>
      <c r="O38" s="74" t="str">
        <f t="shared" si="1"/>
        <v>RON</v>
      </c>
      <c r="Q38" s="1" t="str">
        <f t="shared" si="2"/>
        <v>SA05</v>
      </c>
      <c r="R38" s="1" t="str">
        <f t="shared" si="3"/>
        <v>RON</v>
      </c>
      <c r="S38" s="1" t="str">
        <f t="shared" si="4"/>
        <v>CL 850</v>
      </c>
      <c r="T38" s="1" t="str">
        <f t="shared" si="5"/>
        <v>PK-KAS</v>
      </c>
      <c r="U38" s="1" t="str">
        <f t="shared" si="6"/>
        <v>JETSET</v>
      </c>
    </row>
    <row r="39" ht="15.75" customHeight="1">
      <c r="A39" s="81">
        <v>22.0</v>
      </c>
      <c r="B39" s="81" t="s">
        <v>34</v>
      </c>
      <c r="C39" s="81" t="str">
        <f>IF(B39&gt;1,VLOOKUP(B39,DB!$D$4:$E$800,2,0),"")</f>
        <v>B 733</v>
      </c>
      <c r="D39" s="88" t="s">
        <v>7</v>
      </c>
      <c r="E39" s="91" t="b">
        <v>0</v>
      </c>
      <c r="F39" s="83">
        <v>0.3159722222222222</v>
      </c>
      <c r="G39" s="92" t="b">
        <v>1</v>
      </c>
      <c r="H39" s="85" t="s">
        <v>1226</v>
      </c>
      <c r="I39" s="86" t="str">
        <f>IF(K39&gt;1,VLOOKUP(K39,DB!$A$4:$B$500,2,0),"")</f>
        <v>EX RON</v>
      </c>
      <c r="J39" s="84" t="s">
        <v>1252</v>
      </c>
      <c r="K39" s="88" t="s">
        <v>7</v>
      </c>
      <c r="L39" s="84"/>
      <c r="M39" s="81" t="str">
        <f>IF(B39&gt;1,VLOOKUP(B39,DB!$D$4:$F$800,3,0),"")</f>
        <v>AIRNESIA</v>
      </c>
      <c r="N39" s="89"/>
      <c r="O39" s="84" t="str">
        <f t="shared" si="1"/>
        <v/>
      </c>
      <c r="Q39" s="1" t="str">
        <f t="shared" si="2"/>
        <v/>
      </c>
      <c r="R39" s="1" t="str">
        <f t="shared" si="3"/>
        <v/>
      </c>
      <c r="S39" s="1" t="str">
        <f t="shared" si="4"/>
        <v/>
      </c>
      <c r="T39" s="1" t="str">
        <f t="shared" si="5"/>
        <v/>
      </c>
      <c r="U39" s="1" t="str">
        <f t="shared" si="6"/>
        <v/>
      </c>
    </row>
    <row r="40" ht="15.75" customHeight="1">
      <c r="A40" s="71">
        <v>23.0</v>
      </c>
      <c r="B40" s="71" t="s">
        <v>345</v>
      </c>
      <c r="C40" s="71" t="str">
        <f>IF(B40&gt;1,VLOOKUP(B40,DB!$D$4:$E$800,2,0),"")</f>
        <v>ATR 72</v>
      </c>
      <c r="D40" s="78" t="s">
        <v>7</v>
      </c>
      <c r="E40" s="93" t="b">
        <v>0</v>
      </c>
      <c r="F40" s="73"/>
      <c r="G40" s="94" t="b">
        <v>0</v>
      </c>
      <c r="H40" s="75" t="s">
        <v>1228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tr">
        <f>IF(B40&gt;1,VLOOKUP(B40,DB!$D$4:$F$800,3,0),"")</f>
        <v>CITILINK</v>
      </c>
      <c r="N40" s="13"/>
      <c r="O40" s="74" t="str">
        <f t="shared" si="1"/>
        <v>RON</v>
      </c>
      <c r="Q40" s="1" t="str">
        <f t="shared" si="2"/>
        <v>SA07</v>
      </c>
      <c r="R40" s="1" t="str">
        <f t="shared" si="3"/>
        <v>RON</v>
      </c>
      <c r="S40" s="1" t="str">
        <f t="shared" si="4"/>
        <v>ATR 72</v>
      </c>
      <c r="T40" s="1" t="str">
        <f t="shared" si="5"/>
        <v>PK-GJT</v>
      </c>
      <c r="U40" s="1" t="str">
        <f t="shared" si="6"/>
        <v>CITILINK</v>
      </c>
    </row>
    <row r="41" ht="15.75" customHeight="1">
      <c r="A41" s="81">
        <v>24.0</v>
      </c>
      <c r="B41" s="81" t="s">
        <v>762</v>
      </c>
      <c r="C41" s="81" t="str">
        <f>IF(B41&gt;1,VLOOKUP(B41,DB!$D$4:$E$800,2,0),"")</f>
        <v>G IV</v>
      </c>
      <c r="D41" s="88" t="s">
        <v>7</v>
      </c>
      <c r="E41" s="95" t="b">
        <v>0</v>
      </c>
      <c r="F41" s="83">
        <v>0.3388888888888889</v>
      </c>
      <c r="G41" s="92" t="b">
        <v>1</v>
      </c>
      <c r="H41" s="85" t="s">
        <v>1230</v>
      </c>
      <c r="I41" s="86" t="str">
        <f>IF(K41&gt;1,VLOOKUP(K41,DB!$A$4:$B$500,2,0),"")</f>
        <v>EX RON</v>
      </c>
      <c r="J41" s="84" t="s">
        <v>1216</v>
      </c>
      <c r="K41" s="88" t="s">
        <v>7</v>
      </c>
      <c r="L41" s="84"/>
      <c r="M41" s="81" t="str">
        <f>IF(B41&gt;1,VLOOKUP(B41,DB!$D$4:$F$800,3,0),"")</f>
        <v>JIP</v>
      </c>
      <c r="N41" s="96"/>
      <c r="O41" s="84" t="str">
        <f t="shared" si="1"/>
        <v/>
      </c>
      <c r="Q41" s="1" t="str">
        <f t="shared" si="2"/>
        <v/>
      </c>
      <c r="R41" s="1" t="str">
        <f t="shared" si="3"/>
        <v/>
      </c>
      <c r="S41" s="1" t="str">
        <f t="shared" si="4"/>
        <v/>
      </c>
      <c r="T41" s="1" t="str">
        <f t="shared" si="5"/>
        <v/>
      </c>
      <c r="U41" s="1" t="str">
        <f t="shared" si="6"/>
        <v/>
      </c>
    </row>
    <row r="42" ht="15.75" customHeight="1">
      <c r="A42" s="97">
        <v>25.0</v>
      </c>
      <c r="B42" s="71" t="s">
        <v>750</v>
      </c>
      <c r="C42" s="71" t="str">
        <f>IF(B42&gt;1,VLOOKUP(B42,DB!$D$4:$E$800,2,0),"")</f>
        <v>EMB 135</v>
      </c>
      <c r="D42" s="78" t="s">
        <v>7</v>
      </c>
      <c r="E42" s="98" t="b">
        <v>0</v>
      </c>
      <c r="F42" s="73"/>
      <c r="G42" s="94" t="b">
        <v>0</v>
      </c>
      <c r="H42" s="75" t="s">
        <v>1231</v>
      </c>
      <c r="I42" s="76" t="str">
        <f>IF(K42&gt;1,VLOOKUP(K42,DB!$A$4:$B$500,2,0),"")</f>
        <v/>
      </c>
      <c r="J42" s="77" t="str">
        <f>IF(L42&gt;1,VLOOKUP(L42,DB!$A$4:$B$500,2,0),"")</f>
        <v/>
      </c>
      <c r="K42" s="78"/>
      <c r="L42" s="74"/>
      <c r="M42" s="71" t="str">
        <f>IF(B42&gt;1,VLOOKUP(B42,DB!$D$4:$F$800,3,0),"")</f>
        <v>JETSET</v>
      </c>
      <c r="N42" s="13"/>
      <c r="O42" s="74" t="str">
        <f t="shared" si="1"/>
        <v>RON</v>
      </c>
      <c r="Q42" s="1" t="str">
        <f t="shared" si="2"/>
        <v>SA09</v>
      </c>
      <c r="R42" s="1" t="str">
        <f t="shared" si="3"/>
        <v>RON</v>
      </c>
      <c r="S42" s="1" t="str">
        <f t="shared" si="4"/>
        <v>EMB 135</v>
      </c>
      <c r="T42" s="1" t="str">
        <f t="shared" si="5"/>
        <v>PK-VCS</v>
      </c>
      <c r="U42" s="1" t="str">
        <f t="shared" si="6"/>
        <v>JETSET</v>
      </c>
    </row>
    <row r="43" ht="15.75" customHeight="1">
      <c r="A43" s="81">
        <v>26.0</v>
      </c>
      <c r="B43" s="81" t="s">
        <v>785</v>
      </c>
      <c r="C43" s="81" t="str">
        <f>IF(B43&gt;1,VLOOKUP(B43,DB!$D$4:$E$800,2,0),"")</f>
        <v>L 1000</v>
      </c>
      <c r="D43" s="88" t="s">
        <v>7</v>
      </c>
      <c r="E43" s="95" t="b">
        <v>0</v>
      </c>
      <c r="F43" s="83"/>
      <c r="G43" s="92" t="b">
        <v>0</v>
      </c>
      <c r="H43" s="85" t="s">
        <v>1233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tr">
        <f>IF(B43&gt;1,VLOOKUP(B43,DB!$D$4:$F$800,3,0),"")</f>
        <v>PREMI</v>
      </c>
      <c r="N43" s="89"/>
      <c r="O43" s="84" t="str">
        <f t="shared" si="1"/>
        <v>RON</v>
      </c>
      <c r="Q43" s="1" t="str">
        <f t="shared" si="2"/>
        <v>SA10</v>
      </c>
      <c r="R43" s="1" t="str">
        <f t="shared" si="3"/>
        <v>RON</v>
      </c>
      <c r="S43" s="1" t="str">
        <f t="shared" si="4"/>
        <v>L 1000</v>
      </c>
      <c r="T43" s="1" t="str">
        <f t="shared" si="5"/>
        <v>N-227GV</v>
      </c>
      <c r="U43" s="1" t="str">
        <f t="shared" si="6"/>
        <v>PREMI</v>
      </c>
    </row>
    <row r="44" ht="15.75" customHeight="1">
      <c r="A44" s="71">
        <v>27.0</v>
      </c>
      <c r="B44" s="71" t="s">
        <v>964</v>
      </c>
      <c r="C44" s="71" t="str">
        <f>IF(B44&gt;1,VLOOKUP(B44,DB!$D$4:$E$800,2,0),"")</f>
        <v>G IV</v>
      </c>
      <c r="D44" s="78" t="s">
        <v>7</v>
      </c>
      <c r="E44" s="98" t="b">
        <v>0</v>
      </c>
      <c r="F44" s="73"/>
      <c r="G44" s="94" t="b">
        <v>0</v>
      </c>
      <c r="H44" s="75" t="s">
        <v>1234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">
        <v>1211</v>
      </c>
      <c r="N44" s="13"/>
      <c r="O44" s="74" t="str">
        <f t="shared" si="1"/>
        <v>RON</v>
      </c>
      <c r="Q44" s="1" t="str">
        <f t="shared" si="2"/>
        <v>SA11</v>
      </c>
      <c r="R44" s="1" t="str">
        <f t="shared" si="3"/>
        <v>RON</v>
      </c>
      <c r="S44" s="1" t="str">
        <f t="shared" si="4"/>
        <v>G IV</v>
      </c>
      <c r="T44" s="1" t="str">
        <f t="shared" si="5"/>
        <v>T7-HNA</v>
      </c>
      <c r="U44" s="1" t="str">
        <f t="shared" si="6"/>
        <v>AFM</v>
      </c>
    </row>
    <row r="45" ht="15.75" customHeight="1">
      <c r="A45" s="81">
        <v>28.0</v>
      </c>
      <c r="B45" s="81" t="s">
        <v>893</v>
      </c>
      <c r="C45" s="81" t="str">
        <f>IF(B45&gt;1,VLOOKUP(B45,DB!$D$4:$E$800,2,0),"")</f>
        <v>G VI</v>
      </c>
      <c r="D45" s="88" t="s">
        <v>7</v>
      </c>
      <c r="E45" s="91" t="b">
        <v>0</v>
      </c>
      <c r="F45" s="83"/>
      <c r="G45" s="92" t="b">
        <v>0</v>
      </c>
      <c r="H45" s="85" t="s">
        <v>1235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">
        <v>1211</v>
      </c>
      <c r="N45" s="89"/>
      <c r="O45" s="84" t="str">
        <f t="shared" si="1"/>
        <v>RON</v>
      </c>
      <c r="Q45" s="1" t="str">
        <f t="shared" si="2"/>
        <v>SA12</v>
      </c>
      <c r="R45" s="1" t="str">
        <f t="shared" si="3"/>
        <v>RON</v>
      </c>
      <c r="S45" s="1" t="str">
        <f t="shared" si="4"/>
        <v>G VI</v>
      </c>
      <c r="T45" s="1" t="str">
        <f t="shared" si="5"/>
        <v>T7-X14</v>
      </c>
      <c r="U45" s="1" t="str">
        <f t="shared" si="6"/>
        <v>AFM</v>
      </c>
    </row>
    <row r="46" ht="15.75" customHeight="1">
      <c r="A46" s="71">
        <v>29.0</v>
      </c>
      <c r="B46" s="71" t="s">
        <v>977</v>
      </c>
      <c r="C46" s="71" t="str">
        <f>IF(B46&gt;1,VLOOKUP(B46,DB!$D$4:$E$800,2,0),"")</f>
        <v>GLEX</v>
      </c>
      <c r="D46" s="78" t="s">
        <v>7</v>
      </c>
      <c r="E46" s="93" t="b">
        <v>0</v>
      </c>
      <c r="F46" s="73"/>
      <c r="G46" s="94" t="b">
        <v>0</v>
      </c>
      <c r="H46" s="75" t="s">
        <v>1237</v>
      </c>
      <c r="I46" s="76" t="str">
        <f>IF(K46&gt;1,VLOOKUP(K46,DB!$A$4:$B$500,2,0),"")</f>
        <v/>
      </c>
      <c r="J46" s="77" t="str">
        <f>IF(L46&gt;1,VLOOKUP(L46,DB!$A$4:$B$500,2,0),"")</f>
        <v/>
      </c>
      <c r="K46" s="78"/>
      <c r="L46" s="74"/>
      <c r="M46" s="71" t="s">
        <v>1211</v>
      </c>
      <c r="N46" s="13"/>
      <c r="O46" s="74" t="str">
        <f t="shared" si="1"/>
        <v>RON</v>
      </c>
      <c r="Q46" s="1" t="str">
        <f t="shared" si="2"/>
        <v>SA13</v>
      </c>
      <c r="R46" s="1" t="str">
        <f t="shared" si="3"/>
        <v>RON</v>
      </c>
      <c r="S46" s="1" t="str">
        <f t="shared" si="4"/>
        <v>GLEX</v>
      </c>
      <c r="T46" s="1" t="str">
        <f t="shared" si="5"/>
        <v>VP-CGO</v>
      </c>
      <c r="U46" s="1" t="str">
        <f t="shared" si="6"/>
        <v>AFM</v>
      </c>
    </row>
    <row r="47" ht="15.75" customHeight="1">
      <c r="A47" s="81">
        <v>30.0</v>
      </c>
      <c r="B47" s="81" t="s">
        <v>978</v>
      </c>
      <c r="C47" s="81" t="str">
        <f>IF(B47&gt;1,VLOOKUP(B47,DB!$D$4:$E$800,2,0),"")</f>
        <v>EMB 135</v>
      </c>
      <c r="D47" s="88" t="s">
        <v>7</v>
      </c>
      <c r="E47" s="95" t="b">
        <v>0</v>
      </c>
      <c r="F47" s="83"/>
      <c r="G47" s="92" t="b">
        <v>0</v>
      </c>
      <c r="H47" s="85" t="s">
        <v>1239</v>
      </c>
      <c r="I47" s="86" t="str">
        <f>IF(K47&gt;1,VLOOKUP(K47,DB!$A$4:$B$500,2,0),"")</f>
        <v/>
      </c>
      <c r="J47" s="87" t="str">
        <f>IF(L47&gt;1,VLOOKUP(L47,DB!$A$4:$B$500,2,0),"")</f>
        <v/>
      </c>
      <c r="K47" s="88"/>
      <c r="L47" s="84"/>
      <c r="M47" s="81" t="s">
        <v>1214</v>
      </c>
      <c r="N47" s="96"/>
      <c r="O47" s="84" t="str">
        <f t="shared" si="1"/>
        <v>RON</v>
      </c>
      <c r="Q47" s="1" t="str">
        <f t="shared" si="2"/>
        <v>SA14</v>
      </c>
      <c r="R47" s="1" t="str">
        <f t="shared" si="3"/>
        <v>RON</v>
      </c>
      <c r="S47" s="1" t="str">
        <f t="shared" si="4"/>
        <v>EMB 135</v>
      </c>
      <c r="T47" s="1" t="str">
        <f t="shared" si="5"/>
        <v>VP-CLL</v>
      </c>
      <c r="U47" s="1" t="str">
        <f t="shared" si="6"/>
        <v>KARISMA</v>
      </c>
    </row>
    <row r="48" ht="15.75" customHeight="1">
      <c r="A48" s="71">
        <v>31.0</v>
      </c>
      <c r="B48" s="71" t="s">
        <v>912</v>
      </c>
      <c r="C48" s="71" t="str">
        <f>IF(B48&gt;1,VLOOKUP(B48,DB!$D$4:$E$800,2,0),"")</f>
        <v>GLEX</v>
      </c>
      <c r="D48" s="78" t="s">
        <v>7</v>
      </c>
      <c r="E48" s="98" t="b">
        <v>0</v>
      </c>
      <c r="F48" s="73"/>
      <c r="G48" s="94" t="b">
        <v>0</v>
      </c>
      <c r="H48" s="75" t="s">
        <v>1240</v>
      </c>
      <c r="I48" s="76" t="str">
        <f>IF(K48&gt;1,VLOOKUP(K48,DB!$A$4:$B$500,2,0),"")</f>
        <v/>
      </c>
      <c r="J48" s="77" t="str">
        <f>IF(L48&gt;1,VLOOKUP(L48,DB!$A$4:$B$500,2,0),"")</f>
        <v/>
      </c>
      <c r="K48" s="78"/>
      <c r="L48" s="74"/>
      <c r="M48" s="71" t="s">
        <v>1214</v>
      </c>
      <c r="N48" s="79"/>
      <c r="O48" s="74" t="str">
        <f t="shared" si="1"/>
        <v>RON</v>
      </c>
      <c r="Q48" s="1" t="str">
        <f t="shared" si="2"/>
        <v>SA15</v>
      </c>
      <c r="R48" s="1" t="str">
        <f t="shared" si="3"/>
        <v>RON</v>
      </c>
      <c r="S48" s="1" t="str">
        <f t="shared" si="4"/>
        <v>GLEX</v>
      </c>
      <c r="T48" s="1" t="str">
        <f t="shared" si="5"/>
        <v>M-JGVJ</v>
      </c>
      <c r="U48" s="1" t="str">
        <f t="shared" si="6"/>
        <v>KARISMA</v>
      </c>
    </row>
    <row r="49" ht="15.75" customHeight="1">
      <c r="A49" s="81">
        <v>32.0</v>
      </c>
      <c r="B49" s="81" t="s">
        <v>1064</v>
      </c>
      <c r="C49" s="81" t="str">
        <f>IF(B49&gt;1,VLOOKUP(B49,DB!$D$4:$E$800,2,0),"")</f>
        <v>EMB 135</v>
      </c>
      <c r="D49" s="88" t="s">
        <v>7</v>
      </c>
      <c r="E49" s="95" t="b">
        <v>0</v>
      </c>
      <c r="F49" s="83">
        <v>0.8486111111111111</v>
      </c>
      <c r="G49" s="92" t="b">
        <v>1</v>
      </c>
      <c r="H49" s="85" t="s">
        <v>1264</v>
      </c>
      <c r="I49" s="86" t="str">
        <f>IF(K49&gt;1,VLOOKUP(K49,DB!$A$4:$B$500,2,0),"")</f>
        <v>EX RON</v>
      </c>
      <c r="J49" s="84" t="s">
        <v>1241</v>
      </c>
      <c r="K49" s="88" t="s">
        <v>7</v>
      </c>
      <c r="L49" s="84"/>
      <c r="M49" s="81" t="s">
        <v>1214</v>
      </c>
      <c r="N49" s="89"/>
      <c r="O49" s="84" t="str">
        <f t="shared" si="1"/>
        <v/>
      </c>
      <c r="Q49" s="1" t="str">
        <f t="shared" si="2"/>
        <v/>
      </c>
      <c r="R49" s="1" t="str">
        <f t="shared" si="3"/>
        <v/>
      </c>
      <c r="S49" s="1" t="str">
        <f t="shared" si="4"/>
        <v/>
      </c>
      <c r="T49" s="1" t="str">
        <f t="shared" si="5"/>
        <v/>
      </c>
      <c r="U49" s="1" t="str">
        <f t="shared" si="6"/>
        <v/>
      </c>
    </row>
    <row r="50" ht="15.75" customHeight="1">
      <c r="A50" s="71">
        <v>33.0</v>
      </c>
      <c r="B50" s="71" t="s">
        <v>512</v>
      </c>
      <c r="C50" s="71" t="str">
        <f>IF(B50&gt;1,VLOOKUP(B50,DB!$D$4:$E$800,2,0),"")</f>
        <v>B 735</v>
      </c>
      <c r="D50" s="78" t="s">
        <v>7</v>
      </c>
      <c r="E50" s="98" t="b">
        <v>0</v>
      </c>
      <c r="F50" s="73">
        <v>0.40902777777777777</v>
      </c>
      <c r="G50" s="94" t="b">
        <v>1</v>
      </c>
      <c r="H50" s="75" t="s">
        <v>1263</v>
      </c>
      <c r="I50" s="76" t="str">
        <f>IF(K50&gt;1,VLOOKUP(K50,DB!$A$4:$B$500,2,0),"")</f>
        <v>EX RON</v>
      </c>
      <c r="J50" s="74" t="s">
        <v>1254</v>
      </c>
      <c r="K50" s="78" t="s">
        <v>7</v>
      </c>
      <c r="L50" s="74"/>
      <c r="M50" s="71" t="s">
        <v>343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763</v>
      </c>
      <c r="C51" s="81" t="str">
        <f>IF(B51&gt;1,VLOOKUP(B51,DB!$D$4:$E$800,2,0),"")</f>
        <v>ATR 72</v>
      </c>
      <c r="D51" s="88" t="s">
        <v>7</v>
      </c>
      <c r="E51" s="95" t="b">
        <v>0</v>
      </c>
      <c r="F51" s="83">
        <v>0.9006944444444445</v>
      </c>
      <c r="G51" s="92" t="b">
        <v>1</v>
      </c>
      <c r="H51" s="85" t="s">
        <v>1275</v>
      </c>
      <c r="I51" s="86" t="str">
        <f>IF(K51&gt;1,VLOOKUP(K51,DB!$A$4:$B$500,2,0),"")</f>
        <v>EX RON</v>
      </c>
      <c r="J51" s="84" t="s">
        <v>1229</v>
      </c>
      <c r="K51" s="88" t="s">
        <v>7</v>
      </c>
      <c r="L51" s="84"/>
      <c r="M51" s="81" t="str">
        <f>IF(B51&gt;1,VLOOKUP(B51,DB!$D$4:$F$800,3,0),"")</f>
        <v>PELITA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947</v>
      </c>
      <c r="C52" s="71" t="str">
        <f>IF(B52&gt;1,VLOOKUP(B52,DB!$D$4:$E$800,2,0),"")</f>
        <v>EMB 135</v>
      </c>
      <c r="D52" s="78" t="s">
        <v>7</v>
      </c>
      <c r="E52" s="98" t="b">
        <v>0</v>
      </c>
      <c r="F52" s="73">
        <v>0.8701388888888889</v>
      </c>
      <c r="G52" s="94" t="b">
        <v>1</v>
      </c>
      <c r="H52" s="75" t="s">
        <v>1350</v>
      </c>
      <c r="I52" s="76" t="str">
        <f>IF(K52&gt;1,VLOOKUP(K52,DB!$A$4:$B$500,2,0),"")</f>
        <v>EX RON</v>
      </c>
      <c r="J52" s="74" t="s">
        <v>1242</v>
      </c>
      <c r="K52" s="78" t="s">
        <v>7</v>
      </c>
      <c r="L52" s="74"/>
      <c r="M52" s="71" t="s">
        <v>1214</v>
      </c>
      <c r="N52" s="79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332</v>
      </c>
      <c r="C53" s="81" t="str">
        <f>IF(B53&gt;1,VLOOKUP(B53,DB!$D$4:$E$800,2,0),"")</f>
        <v>GLEX</v>
      </c>
      <c r="D53" s="88" t="s">
        <v>7</v>
      </c>
      <c r="E53" s="95" t="b">
        <v>0</v>
      </c>
      <c r="F53" s="83"/>
      <c r="G53" s="92" t="b">
        <v>0</v>
      </c>
      <c r="H53" s="85" t="s">
        <v>1351</v>
      </c>
      <c r="I53" s="86" t="str">
        <f>IF(K53&gt;1,VLOOKUP(K53,DB!$A$4:$B$500,2,0),"")</f>
        <v/>
      </c>
      <c r="J53" s="87" t="str">
        <f>IF(L53&gt;1,VLOOKUP(L53,DB!$A$4:$B$500,2,0),"")</f>
        <v/>
      </c>
      <c r="K53" s="88"/>
      <c r="L53" s="84"/>
      <c r="M53" s="81" t="str">
        <f>IF(B53&gt;1,VLOOKUP(B53,DB!$D$4:$F$800,3,0),"")</f>
        <v>BIOMANTARA</v>
      </c>
      <c r="N53" s="96"/>
      <c r="O53" s="84" t="str">
        <f t="shared" si="1"/>
        <v>RON</v>
      </c>
      <c r="Q53" s="1" t="str">
        <f t="shared" si="2"/>
        <v>SA20</v>
      </c>
      <c r="R53" s="1" t="str">
        <f t="shared" si="3"/>
        <v>RON</v>
      </c>
      <c r="S53" s="1" t="str">
        <f t="shared" si="4"/>
        <v>GLEX</v>
      </c>
      <c r="T53" s="1" t="str">
        <f t="shared" si="5"/>
        <v>N-939AP</v>
      </c>
      <c r="U53" s="1" t="str">
        <f t="shared" si="6"/>
        <v>BIOMANTARA</v>
      </c>
    </row>
    <row r="54" ht="15.75" customHeight="1">
      <c r="A54" s="71">
        <v>37.0</v>
      </c>
      <c r="B54" s="71" t="s">
        <v>745</v>
      </c>
      <c r="C54" s="71" t="str">
        <f>IF(B54&gt;1,VLOOKUP(B54,DB!$D$4:$E$800,2,0),"")</f>
        <v>G IV</v>
      </c>
      <c r="D54" s="78" t="s">
        <v>7</v>
      </c>
      <c r="E54" s="98" t="b">
        <v>0</v>
      </c>
      <c r="F54" s="73"/>
      <c r="G54" s="94" t="b">
        <v>0</v>
      </c>
      <c r="H54" s="75" t="s">
        <v>1518</v>
      </c>
      <c r="I54" s="76" t="str">
        <f>IF(K54&gt;1,VLOOKUP(K54,DB!$A$4:$B$500,2,0),"")</f>
        <v/>
      </c>
      <c r="J54" s="77" t="str">
        <f>IF(L54&gt;1,VLOOKUP(L54,DB!$A$4:$B$500,2,0),"")</f>
        <v/>
      </c>
      <c r="K54" s="78"/>
      <c r="L54" s="74"/>
      <c r="M54" s="71" t="str">
        <f>IF(B54&gt;1,VLOOKUP(B54,DB!$D$4:$F$800,3,0),"")</f>
        <v>JETSET</v>
      </c>
      <c r="N54" s="13"/>
      <c r="O54" s="74" t="str">
        <f t="shared" si="1"/>
        <v>RON</v>
      </c>
      <c r="Q54" s="1" t="str">
        <f t="shared" si="2"/>
        <v>SA21</v>
      </c>
      <c r="R54" s="1" t="str">
        <f t="shared" si="3"/>
        <v>RON</v>
      </c>
      <c r="S54" s="1" t="str">
        <f t="shared" si="4"/>
        <v>G IV</v>
      </c>
      <c r="T54" s="1" t="str">
        <f t="shared" si="5"/>
        <v>PK-BON</v>
      </c>
      <c r="U54" s="1" t="str">
        <f t="shared" si="6"/>
        <v>JETSET</v>
      </c>
    </row>
    <row r="55" ht="15.75" customHeight="1">
      <c r="A55" s="81">
        <v>38.0</v>
      </c>
      <c r="B55" s="81" t="s">
        <v>1142</v>
      </c>
      <c r="C55" s="81" t="str">
        <f>IF(B55&gt;1,VLOOKUP(B55,DB!$D$4:$E$800,2,0),"")</f>
        <v>EMB 135</v>
      </c>
      <c r="D55" s="88" t="s">
        <v>7</v>
      </c>
      <c r="E55" s="95" t="b">
        <v>0</v>
      </c>
      <c r="F55" s="83"/>
      <c r="G55" s="92" t="b">
        <v>0</v>
      </c>
      <c r="H55" s="85" t="s">
        <v>1550</v>
      </c>
      <c r="I55" s="86" t="str">
        <f>IF(K55&gt;1,VLOOKUP(K55,DB!$A$4:$B$500,2,0),"")</f>
        <v/>
      </c>
      <c r="J55" s="87" t="str">
        <f>IF(L55&gt;1,VLOOKUP(L55,DB!$A$4:$B$500,2,0),"")</f>
        <v/>
      </c>
      <c r="K55" s="88"/>
      <c r="L55" s="84"/>
      <c r="M55" s="81" t="s">
        <v>1314</v>
      </c>
      <c r="N55" s="96"/>
      <c r="O55" s="84" t="str">
        <f t="shared" si="1"/>
        <v>RON</v>
      </c>
      <c r="Q55" s="1" t="str">
        <f t="shared" si="2"/>
        <v>SA22</v>
      </c>
      <c r="R55" s="1" t="str">
        <f t="shared" si="3"/>
        <v>RON</v>
      </c>
      <c r="S55" s="1" t="str">
        <f t="shared" si="4"/>
        <v>EMB 135</v>
      </c>
      <c r="T55" s="1" t="str">
        <f t="shared" si="5"/>
        <v>T7-MRC</v>
      </c>
      <c r="U55" s="1" t="str">
        <f t="shared" si="6"/>
        <v>B.G.S</v>
      </c>
    </row>
    <row r="56" ht="15.75" customHeight="1">
      <c r="A56" s="71">
        <v>39.0</v>
      </c>
      <c r="B56" s="71" t="s">
        <v>301</v>
      </c>
      <c r="C56" s="71" t="str">
        <f>IF(B56&gt;1,VLOOKUP(B56,DB!$D$4:$E$800,2,0),"")</f>
        <v>A 320</v>
      </c>
      <c r="D56" s="78" t="s">
        <v>7</v>
      </c>
      <c r="E56" s="98" t="b">
        <v>0</v>
      </c>
      <c r="F56" s="73">
        <v>0.4076388888888889</v>
      </c>
      <c r="G56" s="94" t="b">
        <v>1</v>
      </c>
      <c r="H56" s="75" t="s">
        <v>1229</v>
      </c>
      <c r="I56" s="76" t="str">
        <f>IF(K56&gt;1,VLOOKUP(K56,DB!$A$4:$B$500,2,0),"")</f>
        <v>EX RON</v>
      </c>
      <c r="J56" s="77" t="str">
        <f>IF(L56&gt;1,VLOOKUP(L56,DB!$A$4:$B$500,2,0),"")</f>
        <v>WAHS</v>
      </c>
      <c r="K56" s="78" t="s">
        <v>7</v>
      </c>
      <c r="L56" s="74" t="s">
        <v>289</v>
      </c>
      <c r="M56" s="71" t="str">
        <f>IF(B56&gt;1,VLOOKUP(B56,DB!$D$4:$F$800,3,0),"")</f>
        <v>BATIK AIR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309</v>
      </c>
      <c r="C57" s="81" t="str">
        <f>IF(B57&gt;1,VLOOKUP(B57,DB!$D$4:$E$800,2,0),"")</f>
        <v>A 320</v>
      </c>
      <c r="D57" s="88" t="s">
        <v>7</v>
      </c>
      <c r="E57" s="95" t="b">
        <v>0</v>
      </c>
      <c r="F57" s="83">
        <v>0.3576388888888889</v>
      </c>
      <c r="G57" s="92" t="b">
        <v>1</v>
      </c>
      <c r="H57" s="85" t="s">
        <v>1246</v>
      </c>
      <c r="I57" s="86" t="str">
        <f>IF(K57&gt;1,VLOOKUP(K57,DB!$A$4:$B$500,2,0),"")</f>
        <v>EX RON</v>
      </c>
      <c r="J57" s="87" t="str">
        <f>IF(L57&gt;1,VLOOKUP(L57,DB!$A$4:$B$500,2,0),"")</f>
        <v>WAHI</v>
      </c>
      <c r="K57" s="88" t="s">
        <v>7</v>
      </c>
      <c r="L57" s="84" t="s">
        <v>268</v>
      </c>
      <c r="M57" s="81" t="str">
        <f>IF(B57&gt;1,VLOOKUP(B57,DB!$D$4:$F$800,3,0),"")</f>
        <v>BATIK AIR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322</v>
      </c>
      <c r="C58" s="71" t="str">
        <f>IF(B58&gt;1,VLOOKUP(B58,DB!$D$4:$E$800,2,0),"")</f>
        <v>A 320</v>
      </c>
      <c r="D58" s="78" t="s">
        <v>7</v>
      </c>
      <c r="E58" s="100" t="b">
        <v>0</v>
      </c>
      <c r="F58" s="73">
        <v>0.2836604398180498</v>
      </c>
      <c r="G58" s="74" t="b">
        <v>1</v>
      </c>
      <c r="H58" s="75" t="s">
        <v>1225</v>
      </c>
      <c r="I58" s="76" t="str">
        <f>IF(K58&gt;1,VLOOKUP(K58,DB!$A$4:$B$500,2,0),"")</f>
        <v>EX RON</v>
      </c>
      <c r="J58" s="77" t="str">
        <f>IF(L58&gt;1,VLOOKUP(L58,DB!$A$4:$B$500,2,0),"")</f>
        <v>WARA</v>
      </c>
      <c r="K58" s="78" t="s">
        <v>7</v>
      </c>
      <c r="L58" s="74" t="s">
        <v>298</v>
      </c>
      <c r="M58" s="71" t="str">
        <f>IF(B58&gt;1,VLOOKUP(B58,DB!$D$4:$F$800,3,0),"")</f>
        <v>BATIK AIR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431</v>
      </c>
      <c r="C59" s="81" t="str">
        <f>IF(B59&gt;1,VLOOKUP(B59,DB!$D$4:$E$800,2,0),"")</f>
        <v>A 320</v>
      </c>
      <c r="D59" s="88" t="s">
        <v>7</v>
      </c>
      <c r="E59" s="101" t="b">
        <v>0</v>
      </c>
      <c r="F59" s="83">
        <v>0.27325358796224464</v>
      </c>
      <c r="G59" s="102" t="b">
        <v>1</v>
      </c>
      <c r="H59" s="85" t="s">
        <v>1247</v>
      </c>
      <c r="I59" s="86" t="str">
        <f>IF(K59&gt;1,VLOOKUP(K59,DB!$A$4:$B$500,2,0),"")</f>
        <v>EX RON</v>
      </c>
      <c r="J59" s="87" t="str">
        <f>IF(L59&gt;1,VLOOKUP(L59,DB!$A$4:$B$500,2,0),"")</f>
        <v>WIMN</v>
      </c>
      <c r="K59" s="88" t="s">
        <v>7</v>
      </c>
      <c r="L59" s="84" t="s">
        <v>494</v>
      </c>
      <c r="M59" s="81" t="str">
        <f>IF(B59&gt;1,VLOOKUP(B59,DB!$D$4:$F$800,3,0),"")</f>
        <v>CITILINK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592</v>
      </c>
      <c r="C60" s="71" t="str">
        <f>IF(B60&gt;1,VLOOKUP(B60,DB!$D$4:$E$800,2,0),"")</f>
        <v>B 738</v>
      </c>
      <c r="D60" s="78" t="s">
        <v>7</v>
      </c>
      <c r="E60" s="104" t="b">
        <v>0</v>
      </c>
      <c r="F60" s="73">
        <v>0.26067988426075317</v>
      </c>
      <c r="G60" s="94" t="b">
        <v>1</v>
      </c>
      <c r="H60" s="75" t="s">
        <v>1248</v>
      </c>
      <c r="I60" s="76" t="str">
        <f>IF(K60&gt;1,VLOOKUP(K60,DB!$A$4:$B$500,2,0),"")</f>
        <v>EX RON</v>
      </c>
      <c r="J60" s="77" t="str">
        <f>IF(L60&gt;1,VLOOKUP(L60,DB!$A$4:$B$500,2,0),"")</f>
        <v>WIMM</v>
      </c>
      <c r="K60" s="78" t="s">
        <v>7</v>
      </c>
      <c r="L60" s="74" t="s">
        <v>77</v>
      </c>
      <c r="M60" s="71" t="str">
        <f>IF(B60&gt;1,VLOOKUP(B60,DB!$D$4:$F$800,3,0),"")</f>
        <v>GARUDA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317</v>
      </c>
      <c r="C61" s="81" t="str">
        <f>IF(B61&gt;1,VLOOKUP(B61,DB!$D$4:$E$800,2,0),"")</f>
        <v>A 320</v>
      </c>
      <c r="D61" s="88" t="s">
        <v>7</v>
      </c>
      <c r="E61" s="105" t="b">
        <v>0</v>
      </c>
      <c r="F61" s="83">
        <v>0.22401560185244307</v>
      </c>
      <c r="G61" s="92" t="b">
        <v>1</v>
      </c>
      <c r="H61" s="85" t="s">
        <v>1216</v>
      </c>
      <c r="I61" s="86" t="str">
        <f>IF(K61&gt;1,VLOOKUP(K61,DB!$A$4:$B$500,2,0),"")</f>
        <v>EX RON</v>
      </c>
      <c r="J61" s="87" t="str">
        <f>IF(L61&gt;1,VLOOKUP(L61,DB!$A$4:$B$500,2,0),"")</f>
        <v>WARR</v>
      </c>
      <c r="K61" s="88" t="s">
        <v>7</v>
      </c>
      <c r="L61" s="84" t="s">
        <v>239</v>
      </c>
      <c r="M61" s="81" t="str">
        <f>IF(B61&gt;1,VLOOKUP(B61,DB!$D$4:$F$800,3,0),"")</f>
        <v>BATIK AIR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832</v>
      </c>
      <c r="C62" s="71" t="str">
        <f>IF(B62&gt;1,VLOOKUP(B62,DB!$D$4:$E$800,2,0),"")</f>
        <v>ATR 72</v>
      </c>
      <c r="D62" s="78" t="s">
        <v>7</v>
      </c>
      <c r="E62" s="107" t="b">
        <v>0</v>
      </c>
      <c r="F62" s="108">
        <v>0.20555555555555555</v>
      </c>
      <c r="G62" s="109" t="b">
        <v>1</v>
      </c>
      <c r="H62" s="110" t="s">
        <v>1249</v>
      </c>
      <c r="I62" s="76" t="str">
        <f>IF(K62&gt;1,VLOOKUP(K62,DB!$A$4:$B$500,2,0),"")</f>
        <v>EX RON</v>
      </c>
      <c r="J62" s="77" t="str">
        <f>IF(L62&gt;1,VLOOKUP(L62,DB!$A$4:$B$500,2,0),"")</f>
        <v>WIDM</v>
      </c>
      <c r="K62" s="78" t="s">
        <v>7</v>
      </c>
      <c r="L62" s="102" t="s">
        <v>659</v>
      </c>
      <c r="M62" s="71" t="str">
        <f>IF(B62&gt;1,VLOOKUP(B62,DB!$D$4:$F$800,3,0),"")</f>
        <v>TAS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892</v>
      </c>
      <c r="C63" s="81" t="str">
        <f>IF(B63&gt;1,VLOOKUP(B63,DB!$D$4:$E$800,2,0),"")</f>
        <v>B 733</v>
      </c>
      <c r="D63" s="88" t="s">
        <v>7</v>
      </c>
      <c r="E63" s="105" t="b">
        <v>0</v>
      </c>
      <c r="F63" s="83">
        <v>0.010416666666666666</v>
      </c>
      <c r="G63" s="92" t="b">
        <v>1</v>
      </c>
      <c r="H63" s="85" t="s">
        <v>1251</v>
      </c>
      <c r="I63" s="86" t="str">
        <f>IF(K63&gt;1,VLOOKUP(K63,DB!$A$4:$B$500,2,0),"")</f>
        <v>EX RON</v>
      </c>
      <c r="J63" s="84" t="s">
        <v>1544</v>
      </c>
      <c r="K63" s="88" t="s">
        <v>7</v>
      </c>
      <c r="L63" s="84"/>
      <c r="M63" s="81" t="str">
        <f>IF(B63&gt;1,VLOOKUP(B63,DB!$D$4:$F$800,3,0),"")</f>
        <v>TRIGANA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743</v>
      </c>
      <c r="C64" s="71" t="str">
        <f>IF(B64&gt;1,VLOOKUP(B64,DB!$D$4:$E$800,2,0),"")</f>
        <v>B 733</v>
      </c>
      <c r="D64" s="78" t="s">
        <v>7</v>
      </c>
      <c r="E64" s="104" t="b">
        <v>0</v>
      </c>
      <c r="F64" s="73">
        <v>0.3763888888888889</v>
      </c>
      <c r="G64" s="94" t="b">
        <v>1</v>
      </c>
      <c r="H64" s="75" t="s">
        <v>1254</v>
      </c>
      <c r="I64" s="76" t="str">
        <f>IF(K64&gt;1,VLOOKUP(K64,DB!$A$4:$B$500,2,0),"")</f>
        <v>EX RON</v>
      </c>
      <c r="J64" s="74" t="s">
        <v>1347</v>
      </c>
      <c r="K64" s="78" t="s">
        <v>7</v>
      </c>
      <c r="L64" s="74"/>
      <c r="M64" s="71" t="str">
        <f>IF(B64&gt;1,VLOOKUP(B64,DB!$D$4:$F$800,3,0),"")</f>
        <v>JAYAWIJAYA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892</v>
      </c>
      <c r="C65" s="81" t="str">
        <f>IF(B65&gt;1,VLOOKUP(B65,DB!$D$4:$E$800,2,0),"")</f>
        <v>B 733</v>
      </c>
      <c r="D65" s="82">
        <v>0.017361111111111112</v>
      </c>
      <c r="E65" s="159" t="b">
        <v>1</v>
      </c>
      <c r="F65" s="83">
        <v>0.6</v>
      </c>
      <c r="G65" s="92" t="b">
        <v>1</v>
      </c>
      <c r="H65" s="85" t="s">
        <v>1544</v>
      </c>
      <c r="I65" s="103" t="s">
        <v>1252</v>
      </c>
      <c r="J65" s="84" t="s">
        <v>1251</v>
      </c>
      <c r="K65" s="88"/>
      <c r="L65" s="84"/>
      <c r="M65" s="81" t="str">
        <f>IF(B65&gt;1,VLOOKUP(B65,DB!$D$4:$F$800,3,0),"")</f>
        <v>TRIGANA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880</v>
      </c>
      <c r="C66" s="71" t="str">
        <f>IF(B66&gt;1,VLOOKUP(B66,DB!$D$4:$E$800,2,0),"")</f>
        <v>B 733</v>
      </c>
      <c r="D66" s="72">
        <v>0.2152777777777778</v>
      </c>
      <c r="E66" s="160" t="b">
        <v>1</v>
      </c>
      <c r="F66" s="73">
        <v>0.25566218749736436</v>
      </c>
      <c r="G66" s="94" t="b">
        <v>1</v>
      </c>
      <c r="H66" s="75" t="s">
        <v>1252</v>
      </c>
      <c r="I66" s="76" t="str">
        <f>IF(K66&gt;1,VLOOKUP(K66,DB!$A$4:$B$500,2,0),"")</f>
        <v>WSSS</v>
      </c>
      <c r="J66" s="77" t="str">
        <f>IF(L66&gt;1,VLOOKUP(L66,DB!$A$4:$B$500,2,0),"")</f>
        <v>WALL</v>
      </c>
      <c r="K66" s="78" t="s">
        <v>104</v>
      </c>
      <c r="L66" s="74" t="s">
        <v>110</v>
      </c>
      <c r="M66" s="71" t="str">
        <f>IF(B66&gt;1,VLOOKUP(B66,DB!$D$4:$F$800,3,0),"")</f>
        <v>TRI MG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1067</v>
      </c>
      <c r="C67" s="81" t="str">
        <f>IF(B67&gt;1,VLOOKUP(B67,DB!$D$4:$E$800,2,0),"")</f>
        <v>G 500</v>
      </c>
      <c r="D67" s="82">
        <v>0.24584560185030568</v>
      </c>
      <c r="E67" s="159" t="b">
        <v>1</v>
      </c>
      <c r="F67" s="83">
        <v>0.4354166666666667</v>
      </c>
      <c r="G67" s="92" t="b">
        <v>1</v>
      </c>
      <c r="H67" s="85" t="s">
        <v>1249</v>
      </c>
      <c r="I67" s="103" t="s">
        <v>1218</v>
      </c>
      <c r="J67" s="84" t="s">
        <v>1554</v>
      </c>
      <c r="K67" s="88"/>
      <c r="L67" s="84"/>
      <c r="M67" s="81" t="s">
        <v>1214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284</v>
      </c>
      <c r="C68" s="71" t="str">
        <f>IF(B68&gt;1,VLOOKUP(B68,DB!$D$4:$E$800,2,0),"")</f>
        <v>A 320</v>
      </c>
      <c r="D68" s="106">
        <v>0.2604166666666667</v>
      </c>
      <c r="E68" s="161" t="b">
        <v>1</v>
      </c>
      <c r="F68" s="108">
        <v>0.2966963310173014</v>
      </c>
      <c r="G68" s="109" t="b">
        <v>1</v>
      </c>
      <c r="H68" s="110" t="s">
        <v>1216</v>
      </c>
      <c r="I68" s="76" t="str">
        <f>IF(K68&gt;1,VLOOKUP(K68,DB!$A$4:$B$500,2,0),"")</f>
        <v>WARR</v>
      </c>
      <c r="J68" s="77" t="str">
        <f>IF(L68&gt;1,VLOOKUP(L68,DB!$A$4:$B$500,2,0),"")</f>
        <v>WIPP</v>
      </c>
      <c r="K68" s="111" t="s">
        <v>235</v>
      </c>
      <c r="L68" s="102" t="s">
        <v>188</v>
      </c>
      <c r="M68" s="71" t="str">
        <f>IF(B68&gt;1,VLOOKUP(B68,DB!$D$4:$F$800,3,0),"")</f>
        <v>BATIK AIR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827</v>
      </c>
      <c r="C69" s="81" t="str">
        <f>IF(B69&gt;1,VLOOKUP(B69,DB!$D$4:$E$800,2,0),"")</f>
        <v>C 208</v>
      </c>
      <c r="D69" s="82">
        <v>0.29583333333333334</v>
      </c>
      <c r="E69" s="159" t="b">
        <v>1</v>
      </c>
      <c r="F69" s="83">
        <v>0.3541666666666667</v>
      </c>
      <c r="G69" s="92" t="b">
        <v>1</v>
      </c>
      <c r="H69" s="85" t="s">
        <v>1256</v>
      </c>
      <c r="I69" s="86" t="str">
        <f>IF(K69&gt;1,VLOOKUP(K69,DB!$A$4:$B$500,2,0),"")</f>
        <v>WICN</v>
      </c>
      <c r="J69" s="87" t="str">
        <f>IF(L69&gt;1,VLOOKUP(L69,DB!$A$4:$B$500,2,0),"")</f>
        <v>WICN</v>
      </c>
      <c r="K69" s="88" t="s">
        <v>674</v>
      </c>
      <c r="L69" s="84" t="s">
        <v>672</v>
      </c>
      <c r="M69" s="81" t="str">
        <f>IF(B69&gt;1,VLOOKUP(B69,DB!$D$4:$F$800,3,0),"")</f>
        <v>SUSI AIR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34</v>
      </c>
      <c r="C70" s="71" t="str">
        <f>IF(B70&gt;1,VLOOKUP(B70,DB!$D$4:$E$800,2,0),"")</f>
        <v>B 733</v>
      </c>
      <c r="D70" s="72">
        <v>0.3229166666666667</v>
      </c>
      <c r="E70" s="160" t="b">
        <v>1</v>
      </c>
      <c r="F70" s="73">
        <v>0.39652777777777776</v>
      </c>
      <c r="G70" s="94" t="b">
        <v>1</v>
      </c>
      <c r="H70" s="75" t="s">
        <v>1252</v>
      </c>
      <c r="I70" s="112" t="s">
        <v>1226</v>
      </c>
      <c r="J70" s="74" t="s">
        <v>33</v>
      </c>
      <c r="K70" s="78"/>
      <c r="L70" s="74"/>
      <c r="M70" s="71" t="str">
        <f>IF(B70&gt;1,VLOOKUP(B70,DB!$D$4:$F$800,3,0),"")</f>
        <v>AIRNESIA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540</v>
      </c>
      <c r="C71" s="81" t="str">
        <f>IF(B71&gt;1,VLOOKUP(B71,DB!$D$4:$E$800,2,0),"")</f>
        <v>ATR 72</v>
      </c>
      <c r="D71" s="82">
        <v>0.32083333333333336</v>
      </c>
      <c r="E71" s="159" t="b">
        <v>1</v>
      </c>
      <c r="F71" s="83">
        <v>0.3472222222222222</v>
      </c>
      <c r="G71" s="92" t="b">
        <v>1</v>
      </c>
      <c r="H71" s="85" t="s">
        <v>1248</v>
      </c>
      <c r="I71" s="86" t="str">
        <f>IF(K71&gt;1,VLOOKUP(K71,DB!$A$4:$B$500,2,0),"")</f>
        <v>WAHH</v>
      </c>
      <c r="J71" s="87" t="str">
        <f>IF(L71&gt;1,VLOOKUP(L71,DB!$A$4:$B$500,2,0),"")</f>
        <v>WAHH</v>
      </c>
      <c r="K71" s="88" t="s">
        <v>479</v>
      </c>
      <c r="L71" s="84" t="s">
        <v>482</v>
      </c>
      <c r="M71" s="81" t="str">
        <f>IF(B71&gt;1,VLOOKUP(B71,DB!$D$4:$F$800,3,0),"")</f>
        <v>FLY JAYA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313</v>
      </c>
      <c r="C72" s="71" t="str">
        <f>IF(B72&gt;1,VLOOKUP(B72,DB!$D$4:$E$800,2,0),"")</f>
        <v>A 320</v>
      </c>
      <c r="D72" s="72">
        <v>0.3333333333333333</v>
      </c>
      <c r="E72" s="160" t="b">
        <v>1</v>
      </c>
      <c r="F72" s="73">
        <v>0.36666666666666664</v>
      </c>
      <c r="G72" s="94" t="b">
        <v>1</v>
      </c>
      <c r="H72" s="75" t="s">
        <v>1225</v>
      </c>
      <c r="I72" s="76" t="str">
        <f>IF(K72&gt;1,VLOOKUP(K72,DB!$A$4:$B$500,2,0),"")</f>
        <v>WIBB</v>
      </c>
      <c r="J72" s="77" t="str">
        <f>IF(L72&gt;1,VLOOKUP(L72,DB!$A$4:$B$500,2,0),"")</f>
        <v>WARR</v>
      </c>
      <c r="K72" s="78" t="s">
        <v>211</v>
      </c>
      <c r="L72" s="74" t="s">
        <v>243</v>
      </c>
      <c r="M72" s="71" t="str">
        <f>IF(B72&gt;1,VLOOKUP(B72,DB!$D$4:$F$800,3,0),"")</f>
        <v>BATIK AIR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307</v>
      </c>
      <c r="C73" s="81" t="str">
        <f>IF(B73&gt;1,VLOOKUP(B73,DB!$D$4:$E$800,2,0),"")</f>
        <v>A 320</v>
      </c>
      <c r="D73" s="82">
        <v>0.3416666666666667</v>
      </c>
      <c r="E73" s="159" t="b">
        <v>1</v>
      </c>
      <c r="F73" s="83">
        <v>0.3729166666666667</v>
      </c>
      <c r="G73" s="92" t="b">
        <v>1</v>
      </c>
      <c r="H73" s="85" t="s">
        <v>1247</v>
      </c>
      <c r="I73" s="86" t="str">
        <f>IF(K73&gt;1,VLOOKUP(K73,DB!$A$4:$B$500,2,0),"")</f>
        <v>WIPP</v>
      </c>
      <c r="J73" s="87" t="str">
        <f>IF(L73&gt;1,VLOOKUP(L73,DB!$A$4:$B$500,2,0),"")</f>
        <v>WAHQ</v>
      </c>
      <c r="K73" s="88" t="s">
        <v>194</v>
      </c>
      <c r="L73" s="84" t="s">
        <v>181</v>
      </c>
      <c r="M73" s="81" t="str">
        <f>IF(B73&gt;1,VLOOKUP(B73,DB!$D$4:$F$800,3,0),"")</f>
        <v>BATIK AIR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40</v>
      </c>
      <c r="C74" s="71" t="str">
        <f>IF(B74&gt;1,VLOOKUP(B74,DB!$D$4:$E$800,2,0),"")</f>
        <v>B 734</v>
      </c>
      <c r="D74" s="72">
        <v>0.3506944444444444</v>
      </c>
      <c r="E74" s="160" t="b">
        <v>1</v>
      </c>
      <c r="F74" s="73">
        <v>0.44027777777777777</v>
      </c>
      <c r="G74" s="94" t="b">
        <v>1</v>
      </c>
      <c r="H74" s="75" t="s">
        <v>1251</v>
      </c>
      <c r="I74" s="76" t="str">
        <f>IF(K74&gt;1,VLOOKUP(K74,DB!$A$4:$B$500,2,0),"")</f>
        <v>WAMM</v>
      </c>
      <c r="J74" s="74" t="s">
        <v>1263</v>
      </c>
      <c r="K74" s="78" t="s">
        <v>25</v>
      </c>
      <c r="L74" s="74"/>
      <c r="M74" s="71" t="str">
        <f>IF(B74&gt;1,VLOOKUP(B74,DB!$D$4:$F$800,3,0),"")</f>
        <v>B. B. N.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101</v>
      </c>
      <c r="C75" s="81" t="str">
        <f>IF(B75&gt;1,VLOOKUP(B75,DB!$D$4:$E$800,2,0),"")</f>
        <v>A 320</v>
      </c>
      <c r="D75" s="82">
        <v>0.3388888888888889</v>
      </c>
      <c r="E75" s="159" t="b">
        <v>1</v>
      </c>
      <c r="F75" s="83">
        <v>0.3923611111111111</v>
      </c>
      <c r="G75" s="92" t="b">
        <v>1</v>
      </c>
      <c r="H75" s="85" t="s">
        <v>1255</v>
      </c>
      <c r="I75" s="103" t="s">
        <v>1217</v>
      </c>
      <c r="J75" s="87" t="str">
        <f>IF(L75&gt;1,VLOOKUP(L75,DB!$A$4:$B$500,2,0),"")</f>
        <v>WADD</v>
      </c>
      <c r="K75" s="88"/>
      <c r="L75" s="84" t="s">
        <v>223</v>
      </c>
      <c r="M75" s="81" t="str">
        <f>IF(B75&gt;1,VLOOKUP(B75,DB!$D$4:$F$800,3,0),"")</f>
        <v>BATIK AIR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97" t="s">
        <v>762</v>
      </c>
      <c r="C76" s="71" t="str">
        <f>IF(B76&gt;1,VLOOKUP(B76,DB!$D$4:$E$800,2,0),"")</f>
        <v>G IV</v>
      </c>
      <c r="D76" s="72">
        <v>0.3458333333333333</v>
      </c>
      <c r="E76" s="160" t="b">
        <v>1</v>
      </c>
      <c r="F76" s="73">
        <v>0.4284722222222222</v>
      </c>
      <c r="G76" s="94" t="b">
        <v>1</v>
      </c>
      <c r="H76" s="75" t="s">
        <v>1216</v>
      </c>
      <c r="I76" s="112" t="s">
        <v>1230</v>
      </c>
      <c r="J76" s="74" t="s">
        <v>201</v>
      </c>
      <c r="K76" s="78"/>
      <c r="L76" s="74"/>
      <c r="M76" s="71" t="str">
        <f>IF(B76&gt;1,VLOOKUP(B76,DB!$D$4:$F$800,3,0),"")</f>
        <v>JIP</v>
      </c>
      <c r="N76" s="79" t="s">
        <v>1341</v>
      </c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9</v>
      </c>
      <c r="C77" s="81" t="str">
        <f>IF(B77&gt;1,VLOOKUP(B77,DB!$D$4:$E$800,2,0),"")</f>
        <v>BELL 407</v>
      </c>
      <c r="D77" s="82">
        <v>0.36666666666666664</v>
      </c>
      <c r="E77" s="159" t="b">
        <v>1</v>
      </c>
      <c r="F77" s="83">
        <v>0.3680555555555556</v>
      </c>
      <c r="G77" s="92" t="b">
        <v>1</v>
      </c>
      <c r="H77" s="85" t="s">
        <v>1250</v>
      </c>
      <c r="I77" s="103" t="s">
        <v>1238</v>
      </c>
      <c r="J77" s="84" t="s">
        <v>1238</v>
      </c>
      <c r="K77" s="88"/>
      <c r="L77" s="84"/>
      <c r="M77" s="81" t="str">
        <f>IF(B77&gt;1,VLOOKUP(B77,DB!$D$4:$F$800,3,0),"")</f>
        <v>AIR PASIFIC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317</v>
      </c>
      <c r="C78" s="71" t="str">
        <f>IF(B78&gt;1,VLOOKUP(B78,DB!$D$4:$E$800,2,0),"")</f>
        <v>A 320</v>
      </c>
      <c r="D78" s="72">
        <v>0.3715277777777778</v>
      </c>
      <c r="E78" s="160" t="b">
        <v>1</v>
      </c>
      <c r="F78" s="73">
        <v>0.4041666666666667</v>
      </c>
      <c r="G78" s="94" t="b">
        <v>1</v>
      </c>
      <c r="H78" s="75" t="s">
        <v>1236</v>
      </c>
      <c r="I78" s="76" t="str">
        <f>IF(K78&gt;1,VLOOKUP(K78,DB!$A$4:$B$500,2,0),"")</f>
        <v>WARR</v>
      </c>
      <c r="J78" s="77" t="str">
        <f>IF(L78&gt;1,VLOOKUP(L78,DB!$A$4:$B$500,2,0),"")</f>
        <v>WARR</v>
      </c>
      <c r="K78" s="78" t="s">
        <v>237</v>
      </c>
      <c r="L78" s="74" t="s">
        <v>251</v>
      </c>
      <c r="M78" s="71" t="str">
        <f>IF(B78&gt;1,VLOOKUP(B78,DB!$D$4:$F$800,3,0),"")</f>
        <v>BATIK AIR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743</v>
      </c>
      <c r="C79" s="81" t="str">
        <f>IF(B79&gt;1,VLOOKUP(B79,DB!$D$4:$E$800,2,0),"")</f>
        <v>B 733</v>
      </c>
      <c r="D79" s="82">
        <v>0.38333333333333336</v>
      </c>
      <c r="E79" s="159" t="b">
        <v>1</v>
      </c>
      <c r="F79" s="83"/>
      <c r="G79" s="92" t="b">
        <v>0</v>
      </c>
      <c r="H79" s="85" t="s">
        <v>1347</v>
      </c>
      <c r="I79" s="103" t="s">
        <v>1254</v>
      </c>
      <c r="J79" s="87" t="str">
        <f>IF(L79&gt;1,VLOOKUP(L79,DB!$A$4:$B$500,2,0),"")</f>
        <v/>
      </c>
      <c r="K79" s="88"/>
      <c r="L79" s="84"/>
      <c r="M79" s="81" t="str">
        <f>IF(B79&gt;1,VLOOKUP(B79,DB!$D$4:$F$800,3,0),"")</f>
        <v>JAYAWIJAYA</v>
      </c>
      <c r="N79" s="96"/>
      <c r="O79" s="84" t="str">
        <f t="shared" si="1"/>
        <v>RON</v>
      </c>
      <c r="Q79" s="1" t="str">
        <f t="shared" si="2"/>
        <v>SA24</v>
      </c>
      <c r="R79" s="1" t="str">
        <f t="shared" si="3"/>
        <v>RON</v>
      </c>
      <c r="S79" s="1" t="str">
        <f t="shared" si="4"/>
        <v>B 733</v>
      </c>
      <c r="T79" s="1" t="str">
        <f t="shared" si="5"/>
        <v>PK-JRB</v>
      </c>
      <c r="U79" s="1" t="str">
        <f t="shared" si="6"/>
        <v>JAYAWIJAYA</v>
      </c>
    </row>
    <row r="80" ht="15.75" customHeight="1">
      <c r="A80" s="71">
        <v>64.0</v>
      </c>
      <c r="B80" s="71" t="s">
        <v>284</v>
      </c>
      <c r="C80" s="71" t="str">
        <f>IF(B80&gt;1,VLOOKUP(B80,DB!$D$4:$E$800,2,0),"")</f>
        <v>A 320</v>
      </c>
      <c r="D80" s="72">
        <v>0.42083333333333334</v>
      </c>
      <c r="E80" s="160" t="b">
        <v>1</v>
      </c>
      <c r="F80" s="73">
        <v>0.45625</v>
      </c>
      <c r="G80" s="94" t="b">
        <v>1</v>
      </c>
      <c r="H80" s="75" t="s">
        <v>1225</v>
      </c>
      <c r="I80" s="76" t="str">
        <f>IF(K80&gt;1,VLOOKUP(K80,DB!$A$4:$B$500,2,0),"")</f>
        <v>WIPP</v>
      </c>
      <c r="J80" s="77" t="str">
        <f>IF(L80&gt;1,VLOOKUP(L80,DB!$A$4:$B$500,2,0),"")</f>
        <v>WAHQ</v>
      </c>
      <c r="K80" s="78" t="s">
        <v>190</v>
      </c>
      <c r="L80" s="74" t="s">
        <v>264</v>
      </c>
      <c r="M80" s="71" t="str">
        <f>IF(B80&gt;1,VLOOKUP(B80,DB!$D$4:$F$800,3,0),"")</f>
        <v>BATIK AIR</v>
      </c>
      <c r="N80" s="79"/>
      <c r="O80" s="74" t="str">
        <f t="shared" si="1"/>
        <v/>
      </c>
      <c r="Q80" s="1" t="str">
        <f>IF(R80="RON",#REF!,"")</f>
        <v>#REF!</v>
      </c>
      <c r="R80" s="1" t="str">
        <f>IF(#REF!="RON",#REF!,"")</f>
        <v>#REF!</v>
      </c>
      <c r="S80" s="1" t="str">
        <f>IF(R80="RON",#REF!,"")</f>
        <v>#REF!</v>
      </c>
      <c r="T80" s="1" t="str">
        <f>IF(R80="RON",#REF!,"")</f>
        <v>#REF!</v>
      </c>
      <c r="U80" s="1" t="str">
        <f>IF(R80="RON",#REF!,"")</f>
        <v>#REF!</v>
      </c>
    </row>
    <row r="81" ht="15.75" customHeight="1">
      <c r="A81" s="81">
        <v>65.0</v>
      </c>
      <c r="B81" s="81" t="s">
        <v>886</v>
      </c>
      <c r="C81" s="81" t="str">
        <f>IF(B81&gt;1,VLOOKUP(B81,DB!$D$4:$E$800,2,0),"")</f>
        <v>B 733</v>
      </c>
      <c r="D81" s="82">
        <v>0.4284722222222222</v>
      </c>
      <c r="E81" s="159" t="b">
        <v>1</v>
      </c>
      <c r="F81" s="83">
        <v>0.5354166666666667</v>
      </c>
      <c r="G81" s="92" t="b">
        <v>1</v>
      </c>
      <c r="H81" s="85" t="s">
        <v>1252</v>
      </c>
      <c r="I81" s="86" t="str">
        <f>IF(K81&gt;1,VLOOKUP(K81,DB!$A$4:$B$500,2,0),"")</f>
        <v>WIOO</v>
      </c>
      <c r="J81" s="87" t="str">
        <f>IF(L81&gt;1,VLOOKUP(L81,DB!$A$4:$B$500,2,0),"")</f>
        <v>WIKK</v>
      </c>
      <c r="K81" s="88" t="s">
        <v>432</v>
      </c>
      <c r="L81" s="84" t="s">
        <v>348</v>
      </c>
      <c r="M81" s="81" t="str">
        <f>IF(B81&gt;1,VLOOKUP(B81,DB!$D$4:$F$800,3,0),"")</f>
        <v>TRIGANA</v>
      </c>
      <c r="N81" s="89"/>
      <c r="O81" s="84" t="str">
        <f t="shared" si="1"/>
        <v/>
      </c>
      <c r="Q81" s="1" t="str">
        <f t="shared" ref="Q81:Q167" si="7">IF(R81="RON",H80,"")</f>
        <v/>
      </c>
      <c r="R81" s="1" t="str">
        <f t="shared" ref="R81:R167" si="8">IF(O80="RON",O80,"")</f>
        <v/>
      </c>
      <c r="S81" s="1" t="str">
        <f t="shared" ref="S81:S167" si="9">IF(R81="RON",C80,"")</f>
        <v/>
      </c>
      <c r="T81" s="1" t="str">
        <f t="shared" ref="T81:T167" si="10">IF(R81="RON",B80,"")</f>
        <v/>
      </c>
      <c r="U81" s="1" t="str">
        <f t="shared" ref="U81:U167" si="11">IF(R81="RON",M80,"")</f>
        <v/>
      </c>
    </row>
    <row r="82" ht="15.75" customHeight="1">
      <c r="A82" s="71">
        <v>66.0</v>
      </c>
      <c r="B82" s="71" t="s">
        <v>512</v>
      </c>
      <c r="C82" s="71" t="str">
        <f>IF(B82&gt;1,VLOOKUP(B82,DB!$D$4:$E$800,2,0),"")</f>
        <v>B 735</v>
      </c>
      <c r="D82" s="72">
        <v>0.41597222222222224</v>
      </c>
      <c r="E82" s="160" t="b">
        <v>1</v>
      </c>
      <c r="F82" s="73">
        <v>0.5069444444444444</v>
      </c>
      <c r="G82" s="94" t="b">
        <v>1</v>
      </c>
      <c r="H82" s="75" t="s">
        <v>1254</v>
      </c>
      <c r="I82" s="112" t="s">
        <v>1263</v>
      </c>
      <c r="J82" s="77" t="str">
        <f>IF(L82&gt;1,VLOOKUP(L82,DB!$A$4:$B$500,2,0),"")</f>
        <v>WAGG</v>
      </c>
      <c r="K82" s="78" t="s">
        <v>7</v>
      </c>
      <c r="L82" s="74" t="s">
        <v>684</v>
      </c>
      <c r="M82" s="71" t="s">
        <v>343</v>
      </c>
      <c r="N82" s="13"/>
      <c r="O82" s="74" t="str">
        <f t="shared" si="1"/>
        <v/>
      </c>
      <c r="Q82" s="1" t="str">
        <f t="shared" si="7"/>
        <v/>
      </c>
      <c r="R82" s="1" t="str">
        <f t="shared" si="8"/>
        <v/>
      </c>
      <c r="S82" s="1" t="str">
        <f t="shared" si="9"/>
        <v/>
      </c>
      <c r="T82" s="1" t="str">
        <f t="shared" si="10"/>
        <v/>
      </c>
      <c r="U82" s="1" t="str">
        <f t="shared" si="11"/>
        <v/>
      </c>
    </row>
    <row r="83" ht="15.75" customHeight="1">
      <c r="A83" s="81">
        <v>67.0</v>
      </c>
      <c r="B83" s="81" t="s">
        <v>1163</v>
      </c>
      <c r="C83" s="81" t="str">
        <f>IF(B83&gt;1,VLOOKUP(B83,DB!$D$4:$E$800,2,0),"")</f>
        <v>G IV</v>
      </c>
      <c r="D83" s="82">
        <v>0.41388888888888886</v>
      </c>
      <c r="E83" s="159" t="b">
        <v>1</v>
      </c>
      <c r="F83" s="83">
        <v>0.4930555555555556</v>
      </c>
      <c r="G83" s="92" t="b">
        <v>1</v>
      </c>
      <c r="H83" s="85" t="s">
        <v>1236</v>
      </c>
      <c r="I83" s="103" t="s">
        <v>13</v>
      </c>
      <c r="J83" s="84" t="s">
        <v>1230</v>
      </c>
      <c r="K83" s="88"/>
      <c r="L83" s="84"/>
      <c r="M83" s="81" t="s">
        <v>810</v>
      </c>
      <c r="N83" s="89"/>
      <c r="O83" s="84" t="str">
        <f t="shared" si="1"/>
        <v/>
      </c>
      <c r="Q83" s="1" t="str">
        <f t="shared" si="7"/>
        <v/>
      </c>
      <c r="R83" s="1" t="str">
        <f t="shared" si="8"/>
        <v/>
      </c>
      <c r="S83" s="1" t="str">
        <f t="shared" si="9"/>
        <v/>
      </c>
      <c r="T83" s="1" t="str">
        <f t="shared" si="10"/>
        <v/>
      </c>
      <c r="U83" s="1" t="str">
        <f t="shared" si="11"/>
        <v/>
      </c>
    </row>
    <row r="84" ht="15.75" customHeight="1">
      <c r="A84" s="71">
        <v>68.0</v>
      </c>
      <c r="B84" s="71" t="s">
        <v>322</v>
      </c>
      <c r="C84" s="71" t="str">
        <f>IF(B84&gt;1,VLOOKUP(B84,DB!$D$4:$E$800,2,0),"")</f>
        <v>A 320</v>
      </c>
      <c r="D84" s="72">
        <v>0.4548611111111111</v>
      </c>
      <c r="E84" s="160" t="b">
        <v>1</v>
      </c>
      <c r="F84" s="73">
        <v>0.4826388888888889</v>
      </c>
      <c r="G84" s="94" t="b">
        <v>1</v>
      </c>
      <c r="H84" s="75" t="s">
        <v>1246</v>
      </c>
      <c r="I84" s="76" t="str">
        <f>IF(K84&gt;1,VLOOKUP(K84,DB!$A$4:$B$500,2,0),"")</f>
        <v>WARA</v>
      </c>
      <c r="J84" s="77" t="str">
        <f>IF(L84&gt;1,VLOOKUP(L84,DB!$A$4:$B$500,2,0),"")</f>
        <v>WARA</v>
      </c>
      <c r="K84" s="78" t="s">
        <v>295</v>
      </c>
      <c r="L84" s="74" t="s">
        <v>302</v>
      </c>
      <c r="M84" s="71" t="str">
        <f>IF(B84&gt;1,VLOOKUP(B84,DB!$D$4:$F$800,3,0),"")</f>
        <v>BATIK AIR</v>
      </c>
      <c r="N84" s="79"/>
      <c r="O84" s="74" t="str">
        <f t="shared" si="1"/>
        <v/>
      </c>
      <c r="Q84" s="1" t="str">
        <f t="shared" si="7"/>
        <v/>
      </c>
      <c r="R84" s="1" t="str">
        <f t="shared" si="8"/>
        <v/>
      </c>
      <c r="S84" s="1" t="str">
        <f t="shared" si="9"/>
        <v/>
      </c>
      <c r="T84" s="1" t="str">
        <f t="shared" si="10"/>
        <v/>
      </c>
      <c r="U84" s="1" t="str">
        <f t="shared" si="11"/>
        <v/>
      </c>
    </row>
    <row r="85" ht="15.75" customHeight="1">
      <c r="A85" s="81">
        <v>69.0</v>
      </c>
      <c r="B85" s="81" t="s">
        <v>431</v>
      </c>
      <c r="C85" s="81" t="str">
        <f>IF(B85&gt;1,VLOOKUP(B85,DB!$D$4:$E$800,2,0),"")</f>
        <v>A 320</v>
      </c>
      <c r="D85" s="82">
        <v>0.4895833333333333</v>
      </c>
      <c r="E85" s="159" t="b">
        <v>1</v>
      </c>
      <c r="F85" s="83">
        <v>0.5263888888888889</v>
      </c>
      <c r="G85" s="92" t="b">
        <v>1</v>
      </c>
      <c r="H85" s="85" t="s">
        <v>1247</v>
      </c>
      <c r="I85" s="86" t="str">
        <f>IF(K85&gt;1,VLOOKUP(K85,DB!$A$4:$B$500,2,0),"")</f>
        <v>WIMN</v>
      </c>
      <c r="J85" s="87" t="str">
        <f>IF(L85&gt;1,VLOOKUP(L85,DB!$A$4:$B$500,2,0),"")</f>
        <v>WARA</v>
      </c>
      <c r="K85" s="88" t="s">
        <v>497</v>
      </c>
      <c r="L85" s="84" t="s">
        <v>555</v>
      </c>
      <c r="M85" s="81" t="str">
        <f>IF(B85&gt;1,VLOOKUP(B85,DB!$D$4:$F$800,3,0),"")</f>
        <v>CITILINK</v>
      </c>
      <c r="N85" s="96"/>
      <c r="O85" s="84" t="str">
        <f t="shared" si="1"/>
        <v/>
      </c>
      <c r="Q85" s="1" t="str">
        <f t="shared" si="7"/>
        <v/>
      </c>
      <c r="R85" s="1" t="str">
        <f t="shared" si="8"/>
        <v/>
      </c>
      <c r="S85" s="1" t="str">
        <f t="shared" si="9"/>
        <v/>
      </c>
      <c r="T85" s="1" t="str">
        <f t="shared" si="10"/>
        <v/>
      </c>
      <c r="U85" s="1" t="str">
        <f t="shared" si="11"/>
        <v/>
      </c>
    </row>
    <row r="86" ht="15.75" customHeight="1">
      <c r="A86" s="71">
        <v>70.0</v>
      </c>
      <c r="B86" s="71" t="s">
        <v>592</v>
      </c>
      <c r="C86" s="71" t="str">
        <f>IF(B86&gt;1,VLOOKUP(B86,DB!$D$4:$E$800,2,0),"")</f>
        <v>B 738</v>
      </c>
      <c r="D86" s="72">
        <v>0.5111111111111111</v>
      </c>
      <c r="E86" s="160" t="b">
        <v>1</v>
      </c>
      <c r="F86" s="73">
        <v>0.5486111111111112</v>
      </c>
      <c r="G86" s="94" t="b">
        <v>1</v>
      </c>
      <c r="H86" s="75" t="s">
        <v>1248</v>
      </c>
      <c r="I86" s="76" t="str">
        <f>IF(K86&gt;1,VLOOKUP(K86,DB!$A$4:$B$500,2,0),"")</f>
        <v>WIMM</v>
      </c>
      <c r="J86" s="77" t="str">
        <f>IF(L86&gt;1,VLOOKUP(L86,DB!$A$4:$B$500,2,0),"")</f>
        <v>WARR</v>
      </c>
      <c r="K86" s="78" t="s">
        <v>79</v>
      </c>
      <c r="L86" s="74" t="s">
        <v>81</v>
      </c>
      <c r="M86" s="71" t="str">
        <f>IF(B86&gt;1,VLOOKUP(B86,DB!$D$4:$F$800,3,0),"")</f>
        <v>GARUDA</v>
      </c>
      <c r="N86" s="79"/>
      <c r="O86" s="74" t="str">
        <f t="shared" si="1"/>
        <v/>
      </c>
      <c r="Q86" s="1" t="str">
        <f t="shared" si="7"/>
        <v/>
      </c>
      <c r="R86" s="1" t="str">
        <f t="shared" si="8"/>
        <v/>
      </c>
      <c r="S86" s="1" t="str">
        <f t="shared" si="9"/>
        <v/>
      </c>
      <c r="T86" s="1" t="str">
        <f t="shared" si="10"/>
        <v/>
      </c>
      <c r="U86" s="1" t="str">
        <f t="shared" si="11"/>
        <v/>
      </c>
    </row>
    <row r="87" ht="15.75" customHeight="1">
      <c r="A87" s="81">
        <v>71.0</v>
      </c>
      <c r="B87" s="81" t="s">
        <v>307</v>
      </c>
      <c r="C87" s="81" t="str">
        <f>IF(B87&gt;1,VLOOKUP(B87,DB!$D$4:$E$800,2,0),"")</f>
        <v>A 320</v>
      </c>
      <c r="D87" s="82">
        <v>0.5125</v>
      </c>
      <c r="E87" s="159" t="b">
        <v>1</v>
      </c>
      <c r="F87" s="83">
        <v>0.5444444444444444</v>
      </c>
      <c r="G87" s="92" t="b">
        <v>1</v>
      </c>
      <c r="H87" s="85" t="s">
        <v>1225</v>
      </c>
      <c r="I87" s="86" t="str">
        <f>IF(K87&gt;1,VLOOKUP(K87,DB!$A$4:$B$500,2,0),"")</f>
        <v>WAHQ</v>
      </c>
      <c r="J87" s="87" t="str">
        <f>IF(L87&gt;1,VLOOKUP(L87,DB!$A$4:$B$500,2,0),"")</f>
        <v>WARR</v>
      </c>
      <c r="K87" s="88" t="s">
        <v>178</v>
      </c>
      <c r="L87" s="84" t="s">
        <v>247</v>
      </c>
      <c r="M87" s="81" t="str">
        <f>IF(B87&gt;1,VLOOKUP(B87,DB!$D$4:$F$800,3,0),"")</f>
        <v>BATIK AIR</v>
      </c>
      <c r="N87" s="96"/>
      <c r="O87" s="84" t="str">
        <f t="shared" si="1"/>
        <v/>
      </c>
      <c r="Q87" s="1" t="str">
        <f t="shared" si="7"/>
        <v/>
      </c>
      <c r="R87" s="1" t="str">
        <f t="shared" si="8"/>
        <v/>
      </c>
      <c r="S87" s="1" t="str">
        <f t="shared" si="9"/>
        <v/>
      </c>
      <c r="T87" s="1" t="str">
        <f t="shared" si="10"/>
        <v/>
      </c>
      <c r="U87" s="1" t="str">
        <f t="shared" si="11"/>
        <v/>
      </c>
    </row>
    <row r="88" ht="15.75" customHeight="1">
      <c r="A88" s="71">
        <v>72.0</v>
      </c>
      <c r="B88" s="71" t="s">
        <v>540</v>
      </c>
      <c r="C88" s="71" t="str">
        <f>IF(B88&gt;1,VLOOKUP(B88,DB!$D$4:$E$800,2,0),"")</f>
        <v>ATR 72</v>
      </c>
      <c r="D88" s="72">
        <v>0.47291666666666665</v>
      </c>
      <c r="E88" s="160" t="b">
        <v>1</v>
      </c>
      <c r="F88" s="73">
        <v>0.5</v>
      </c>
      <c r="G88" s="94" t="b">
        <v>1</v>
      </c>
      <c r="H88" s="75" t="s">
        <v>1216</v>
      </c>
      <c r="I88" s="76" t="str">
        <f>IF(K88&gt;1,VLOOKUP(K88,DB!$A$4:$B$500,2,0),"")</f>
        <v>WAHH</v>
      </c>
      <c r="J88" s="74" t="s">
        <v>480</v>
      </c>
      <c r="K88" s="78" t="s">
        <v>690</v>
      </c>
      <c r="L88" s="74" t="s">
        <v>1555</v>
      </c>
      <c r="M88" s="71" t="str">
        <f>IF(B88&gt;1,VLOOKUP(B88,DB!$D$4:$F$800,3,0),"")</f>
        <v>FLY JAYA</v>
      </c>
      <c r="N88" s="13"/>
      <c r="O88" s="74" t="str">
        <f t="shared" si="1"/>
        <v/>
      </c>
      <c r="Q88" s="1" t="str">
        <f t="shared" si="7"/>
        <v/>
      </c>
      <c r="R88" s="1" t="str">
        <f t="shared" si="8"/>
        <v/>
      </c>
      <c r="S88" s="1" t="str">
        <f t="shared" si="9"/>
        <v/>
      </c>
      <c r="T88" s="1" t="str">
        <f t="shared" si="10"/>
        <v/>
      </c>
      <c r="U88" s="1" t="str">
        <f t="shared" si="11"/>
        <v/>
      </c>
    </row>
    <row r="89" ht="15.75" customHeight="1">
      <c r="A89" s="81">
        <v>73.0</v>
      </c>
      <c r="B89" s="81" t="s">
        <v>309</v>
      </c>
      <c r="C89" s="81" t="str">
        <f>IF(B89&gt;1,VLOOKUP(B89,DB!$D$4:$E$800,2,0),"")</f>
        <v>A 320</v>
      </c>
      <c r="D89" s="82">
        <v>0.4840277777777778</v>
      </c>
      <c r="E89" s="159" t="b">
        <v>1</v>
      </c>
      <c r="F89" s="83">
        <v>0.5451388888888888</v>
      </c>
      <c r="G89" s="92" t="b">
        <v>1</v>
      </c>
      <c r="H89" s="85" t="s">
        <v>1229</v>
      </c>
      <c r="I89" s="86" t="str">
        <f>IF(K89&gt;1,VLOOKUP(K89,DB!$A$4:$B$500,2,0),"")</f>
        <v>WAHI</v>
      </c>
      <c r="J89" s="87" t="str">
        <f>IF(L89&gt;1,VLOOKUP(L89,DB!$A$4:$B$500,2,0),"")</f>
        <v>WAHI</v>
      </c>
      <c r="K89" s="88" t="s">
        <v>278</v>
      </c>
      <c r="L89" s="84" t="s">
        <v>276</v>
      </c>
      <c r="M89" s="81" t="str">
        <f>IF(B89&gt;1,VLOOKUP(B89,DB!$D$4:$F$800,3,0),"")</f>
        <v>BATIK AIR</v>
      </c>
      <c r="N89" s="96"/>
      <c r="O89" s="84" t="str">
        <f t="shared" si="1"/>
        <v/>
      </c>
      <c r="Q89" s="1" t="str">
        <f t="shared" si="7"/>
        <v/>
      </c>
      <c r="R89" s="1" t="str">
        <f t="shared" si="8"/>
        <v/>
      </c>
      <c r="S89" s="1" t="str">
        <f t="shared" si="9"/>
        <v/>
      </c>
      <c r="T89" s="1" t="str">
        <f t="shared" si="10"/>
        <v/>
      </c>
      <c r="U89" s="1" t="str">
        <f t="shared" si="11"/>
        <v/>
      </c>
    </row>
    <row r="90" ht="15.75" customHeight="1">
      <c r="A90" s="71">
        <v>74.0</v>
      </c>
      <c r="B90" s="71" t="s">
        <v>9</v>
      </c>
      <c r="C90" s="71" t="str">
        <f>IF(B90&gt;1,VLOOKUP(B90,DB!$D$4:$E$800,2,0),"")</f>
        <v>BELL 407</v>
      </c>
      <c r="D90" s="72">
        <v>0.4652777777777778</v>
      </c>
      <c r="E90" s="160" t="b">
        <v>1</v>
      </c>
      <c r="F90" s="73">
        <v>0.4791666666666667</v>
      </c>
      <c r="G90" s="94" t="b">
        <v>1</v>
      </c>
      <c r="H90" s="75" t="s">
        <v>1250</v>
      </c>
      <c r="I90" s="112" t="s">
        <v>1238</v>
      </c>
      <c r="J90" s="74" t="s">
        <v>1238</v>
      </c>
      <c r="K90" s="78"/>
      <c r="L90" s="74"/>
      <c r="M90" s="71" t="str">
        <f>IF(B90&gt;1,VLOOKUP(B90,DB!$D$4:$F$800,3,0),"")</f>
        <v>AIR PASIFIC</v>
      </c>
      <c r="N90" s="13"/>
      <c r="O90" s="74" t="str">
        <f t="shared" si="1"/>
        <v/>
      </c>
      <c r="Q90" s="1" t="str">
        <f t="shared" si="7"/>
        <v/>
      </c>
      <c r="R90" s="1" t="str">
        <f t="shared" si="8"/>
        <v/>
      </c>
      <c r="S90" s="1" t="str">
        <f t="shared" si="9"/>
        <v/>
      </c>
      <c r="T90" s="1" t="str">
        <f t="shared" si="10"/>
        <v/>
      </c>
      <c r="U90" s="1" t="str">
        <f t="shared" si="11"/>
        <v/>
      </c>
    </row>
    <row r="91" ht="15.75" customHeight="1">
      <c r="A91" s="81">
        <v>75.0</v>
      </c>
      <c r="B91" s="81" t="s">
        <v>301</v>
      </c>
      <c r="C91" s="81" t="str">
        <f>IF(B91&gt;1,VLOOKUP(B91,DB!$D$4:$E$800,2,0),"")</f>
        <v>A 320</v>
      </c>
      <c r="D91" s="82">
        <v>0.5263888888888889</v>
      </c>
      <c r="E91" s="159" t="b">
        <v>1</v>
      </c>
      <c r="F91" s="83">
        <v>0.5708333333333333</v>
      </c>
      <c r="G91" s="92" t="b">
        <v>1</v>
      </c>
      <c r="H91" s="85" t="s">
        <v>1236</v>
      </c>
      <c r="I91" s="86" t="str">
        <f>IF(K91&gt;1,VLOOKUP(K91,DB!$A$4:$B$500,2,0),"")</f>
        <v>WAHS</v>
      </c>
      <c r="J91" s="87" t="str">
        <f>IF(L91&gt;1,VLOOKUP(L91,DB!$A$4:$B$500,2,0),"")</f>
        <v>WIMM</v>
      </c>
      <c r="K91" s="88" t="s">
        <v>287</v>
      </c>
      <c r="L91" s="84" t="s">
        <v>172</v>
      </c>
      <c r="M91" s="81" t="str">
        <f>IF(B91&gt;1,VLOOKUP(B91,DB!$D$4:$F$800,3,0),"")</f>
        <v>BATIK AIR</v>
      </c>
      <c r="N91" s="89"/>
      <c r="O91" s="84" t="str">
        <f t="shared" si="1"/>
        <v/>
      </c>
      <c r="Q91" s="1" t="str">
        <f t="shared" si="7"/>
        <v/>
      </c>
      <c r="R91" s="1" t="str">
        <f t="shared" si="8"/>
        <v/>
      </c>
      <c r="S91" s="1" t="str">
        <f t="shared" si="9"/>
        <v/>
      </c>
      <c r="T91" s="1" t="str">
        <f t="shared" si="10"/>
        <v/>
      </c>
      <c r="U91" s="1" t="str">
        <f t="shared" si="11"/>
        <v/>
      </c>
    </row>
    <row r="92" ht="15.75" customHeight="1">
      <c r="A92" s="71">
        <v>76.0</v>
      </c>
      <c r="B92" s="71" t="s">
        <v>313</v>
      </c>
      <c r="C92" s="71" t="str">
        <f>IF(B92&gt;1,VLOOKUP(B92,DB!$D$4:$E$800,2,0),"")</f>
        <v>A 320</v>
      </c>
      <c r="D92" s="72">
        <v>0.5166666666666667</v>
      </c>
      <c r="E92" s="160" t="b">
        <v>1</v>
      </c>
      <c r="F92" s="73">
        <v>0.55625</v>
      </c>
      <c r="G92" s="94" t="b">
        <v>1</v>
      </c>
      <c r="H92" s="75" t="s">
        <v>1246</v>
      </c>
      <c r="I92" s="76" t="str">
        <f>IF(K92&gt;1,VLOOKUP(K92,DB!$A$4:$B$500,2,0),"")</f>
        <v>WARR</v>
      </c>
      <c r="J92" s="77" t="str">
        <f>IF(L92&gt;1,VLOOKUP(L92,DB!$A$4:$B$500,2,0),"")</f>
        <v>WIPP</v>
      </c>
      <c r="K92" s="78" t="s">
        <v>249</v>
      </c>
      <c r="L92" s="74" t="s">
        <v>183</v>
      </c>
      <c r="M92" s="71" t="str">
        <f>IF(B92&gt;1,VLOOKUP(B92,DB!$D$4:$F$800,3,0),"")</f>
        <v>BATIK AIR</v>
      </c>
      <c r="N92" s="13"/>
      <c r="O92" s="74" t="str">
        <f t="shared" si="1"/>
        <v/>
      </c>
      <c r="Q92" s="1" t="str">
        <f t="shared" si="7"/>
        <v/>
      </c>
      <c r="R92" s="1" t="str">
        <f t="shared" si="8"/>
        <v/>
      </c>
      <c r="S92" s="1" t="str">
        <f t="shared" si="9"/>
        <v/>
      </c>
      <c r="T92" s="1" t="str">
        <f t="shared" si="10"/>
        <v/>
      </c>
      <c r="U92" s="1" t="str">
        <f t="shared" si="11"/>
        <v/>
      </c>
    </row>
    <row r="93" ht="15.75" customHeight="1">
      <c r="A93" s="81">
        <v>77.0</v>
      </c>
      <c r="B93" s="81" t="s">
        <v>40</v>
      </c>
      <c r="C93" s="81" t="str">
        <f>IF(B93&gt;1,VLOOKUP(B93,DB!$D$4:$E$800,2,0),"")</f>
        <v>B 734</v>
      </c>
      <c r="D93" s="82">
        <v>0.44722222222222224</v>
      </c>
      <c r="E93" s="159" t="b">
        <v>1</v>
      </c>
      <c r="F93" s="83">
        <v>0.8229166666666666</v>
      </c>
      <c r="G93" s="92" t="b">
        <v>1</v>
      </c>
      <c r="H93" s="85" t="s">
        <v>1263</v>
      </c>
      <c r="I93" s="103" t="s">
        <v>1251</v>
      </c>
      <c r="J93" s="84" t="s">
        <v>1252</v>
      </c>
      <c r="K93" s="88"/>
      <c r="L93" s="84"/>
      <c r="M93" s="81" t="str">
        <f>IF(B93&gt;1,VLOOKUP(B93,DB!$D$4:$F$800,3,0),"")</f>
        <v>B. B. N.</v>
      </c>
      <c r="N93" s="96"/>
      <c r="O93" s="84" t="str">
        <f t="shared" si="1"/>
        <v/>
      </c>
      <c r="Q93" s="1" t="str">
        <f t="shared" si="7"/>
        <v/>
      </c>
      <c r="R93" s="1" t="str">
        <f t="shared" si="8"/>
        <v/>
      </c>
      <c r="S93" s="1" t="str">
        <f t="shared" si="9"/>
        <v/>
      </c>
      <c r="T93" s="1" t="str">
        <f t="shared" si="10"/>
        <v/>
      </c>
      <c r="U93" s="1" t="str">
        <f t="shared" si="11"/>
        <v/>
      </c>
    </row>
    <row r="94" ht="15.75" customHeight="1">
      <c r="A94" s="71">
        <v>78.0</v>
      </c>
      <c r="B94" s="71" t="s">
        <v>1163</v>
      </c>
      <c r="C94" s="71" t="str">
        <f>IF(B94&gt;1,VLOOKUP(B94,DB!$D$4:$E$800,2,0),"")</f>
        <v>G IV</v>
      </c>
      <c r="D94" s="72">
        <v>0.5</v>
      </c>
      <c r="E94" s="160" t="b">
        <v>1</v>
      </c>
      <c r="F94" s="73">
        <v>0.7083333333333334</v>
      </c>
      <c r="G94" s="94" t="b">
        <v>1</v>
      </c>
      <c r="H94" s="75" t="s">
        <v>1230</v>
      </c>
      <c r="I94" s="112" t="s">
        <v>1236</v>
      </c>
      <c r="J94" s="74" t="s">
        <v>1218</v>
      </c>
      <c r="K94" s="78"/>
      <c r="L94" s="74"/>
      <c r="M94" s="71" t="s">
        <v>810</v>
      </c>
      <c r="N94" s="13"/>
      <c r="O94" s="74" t="str">
        <f t="shared" si="1"/>
        <v/>
      </c>
      <c r="Q94" s="1" t="str">
        <f t="shared" si="7"/>
        <v/>
      </c>
      <c r="R94" s="1" t="str">
        <f t="shared" si="8"/>
        <v/>
      </c>
      <c r="S94" s="1" t="str">
        <f t="shared" si="9"/>
        <v/>
      </c>
      <c r="T94" s="1" t="str">
        <f t="shared" si="10"/>
        <v/>
      </c>
      <c r="U94" s="1" t="str">
        <f t="shared" si="11"/>
        <v/>
      </c>
    </row>
    <row r="95" ht="15.75" customHeight="1">
      <c r="A95" s="81">
        <v>79.0</v>
      </c>
      <c r="B95" s="81" t="s">
        <v>968</v>
      </c>
      <c r="C95" s="81" t="str">
        <f>IF(B95&gt;1,VLOOKUP(B95,DB!$D$4:$E$800,2,0),"")</f>
        <v>HK 850</v>
      </c>
      <c r="D95" s="82">
        <v>0.5166666666666667</v>
      </c>
      <c r="E95" s="159" t="b">
        <v>1</v>
      </c>
      <c r="F95" s="83">
        <v>0.6006944444444444</v>
      </c>
      <c r="G95" s="92" t="b">
        <v>1</v>
      </c>
      <c r="H95" s="85" t="s">
        <v>1250</v>
      </c>
      <c r="I95" s="103" t="s">
        <v>1349</v>
      </c>
      <c r="J95" s="84" t="s">
        <v>91</v>
      </c>
      <c r="K95" s="88"/>
      <c r="L95" s="84"/>
      <c r="M95" s="81" t="s">
        <v>1214</v>
      </c>
      <c r="N95" s="89"/>
      <c r="O95" s="84" t="str">
        <f t="shared" si="1"/>
        <v/>
      </c>
      <c r="Q95" s="1" t="str">
        <f t="shared" si="7"/>
        <v/>
      </c>
      <c r="R95" s="1" t="str">
        <f t="shared" si="8"/>
        <v/>
      </c>
      <c r="S95" s="1" t="str">
        <f t="shared" si="9"/>
        <v/>
      </c>
      <c r="T95" s="1" t="str">
        <f t="shared" si="10"/>
        <v/>
      </c>
      <c r="U95" s="1" t="str">
        <f t="shared" si="11"/>
        <v/>
      </c>
    </row>
    <row r="96" ht="15.75" customHeight="1">
      <c r="A96" s="71">
        <v>80.0</v>
      </c>
      <c r="B96" s="71" t="s">
        <v>317</v>
      </c>
      <c r="C96" s="71" t="str">
        <f>IF(B96&gt;1,VLOOKUP(B96,DB!$D$4:$E$800,2,0),"")</f>
        <v>A 320</v>
      </c>
      <c r="D96" s="72">
        <v>0.5520833333333334</v>
      </c>
      <c r="E96" s="160" t="b">
        <v>1</v>
      </c>
      <c r="F96" s="73">
        <v>0.5826388888888889</v>
      </c>
      <c r="G96" s="94" t="b">
        <v>1</v>
      </c>
      <c r="H96" s="75" t="s">
        <v>1247</v>
      </c>
      <c r="I96" s="76" t="str">
        <f>IF(K96&gt;1,VLOOKUP(K96,DB!$A$4:$B$500,2,0),"")</f>
        <v>WARR</v>
      </c>
      <c r="J96" s="77" t="str">
        <f>IF(L96&gt;1,VLOOKUP(L96,DB!$A$4:$B$500,2,0),"")</f>
        <v>WARR</v>
      </c>
      <c r="K96" s="78" t="s">
        <v>257</v>
      </c>
      <c r="L96" s="74" t="s">
        <v>229</v>
      </c>
      <c r="M96" s="71" t="str">
        <f>IF(B96&gt;1,VLOOKUP(B96,DB!$D$4:$F$800,3,0),"")</f>
        <v>BATIK AIR</v>
      </c>
      <c r="N96" s="13"/>
      <c r="O96" s="74" t="str">
        <f t="shared" si="1"/>
        <v/>
      </c>
      <c r="Q96" s="1" t="str">
        <f t="shared" si="7"/>
        <v/>
      </c>
      <c r="R96" s="1" t="str">
        <f t="shared" si="8"/>
        <v/>
      </c>
      <c r="S96" s="1" t="str">
        <f t="shared" si="9"/>
        <v/>
      </c>
      <c r="T96" s="1" t="str">
        <f t="shared" si="10"/>
        <v/>
      </c>
      <c r="U96" s="1" t="str">
        <f t="shared" si="11"/>
        <v/>
      </c>
    </row>
    <row r="97" ht="15.75" customHeight="1">
      <c r="A97" s="81">
        <v>81.0</v>
      </c>
      <c r="B97" s="210" t="s">
        <v>284</v>
      </c>
      <c r="C97" s="210" t="str">
        <f>IF(B97&gt;1,VLOOKUP(B97,DB!$D$4:$E$800,2,0),"")</f>
        <v>A 320</v>
      </c>
      <c r="D97" s="225">
        <v>0.5777777777777777</v>
      </c>
      <c r="E97" s="251" t="b">
        <v>1</v>
      </c>
      <c r="F97" s="211">
        <v>0.6069444444444444</v>
      </c>
      <c r="G97" s="252" t="b">
        <v>1</v>
      </c>
      <c r="H97" s="253" t="s">
        <v>1249</v>
      </c>
      <c r="I97" s="254" t="str">
        <f>IF(K97&gt;1,VLOOKUP(K97,DB!$A$4:$B$500,2,0),"")</f>
        <v>WAHQ</v>
      </c>
      <c r="J97" s="249" t="str">
        <f>IF(L97&gt;1,VLOOKUP(L97,DB!$A$4:$B$500,2,0),"")</f>
        <v>WAHS</v>
      </c>
      <c r="K97" s="255" t="s">
        <v>266</v>
      </c>
      <c r="L97" s="212" t="s">
        <v>293</v>
      </c>
      <c r="M97" s="210" t="str">
        <f>IF(B97&gt;1,VLOOKUP(B97,DB!$D$4:$F$800,3,0),"")</f>
        <v>BATIK AIR</v>
      </c>
      <c r="N97" s="213" t="s">
        <v>1556</v>
      </c>
      <c r="O97" s="84" t="str">
        <f t="shared" si="1"/>
        <v/>
      </c>
      <c r="Q97" s="1" t="str">
        <f t="shared" si="7"/>
        <v/>
      </c>
      <c r="R97" s="1" t="str">
        <f t="shared" si="8"/>
        <v/>
      </c>
      <c r="S97" s="1" t="str">
        <f t="shared" si="9"/>
        <v/>
      </c>
      <c r="T97" s="1" t="str">
        <f t="shared" si="10"/>
        <v/>
      </c>
      <c r="U97" s="1" t="str">
        <f t="shared" si="11"/>
        <v/>
      </c>
    </row>
    <row r="98" ht="15.75" customHeight="1">
      <c r="A98" s="71">
        <v>82.0</v>
      </c>
      <c r="B98" s="71" t="s">
        <v>101</v>
      </c>
      <c r="C98" s="71" t="str">
        <f>IF(B98&gt;1,VLOOKUP(B98,DB!$D$4:$E$800,2,0),"")</f>
        <v>A 320</v>
      </c>
      <c r="D98" s="72">
        <v>0.5819444444444445</v>
      </c>
      <c r="E98" s="160" t="b">
        <v>1</v>
      </c>
      <c r="F98" s="73">
        <v>0.6166666666666667</v>
      </c>
      <c r="G98" s="94" t="b">
        <v>1</v>
      </c>
      <c r="H98" s="75" t="s">
        <v>1246</v>
      </c>
      <c r="I98" s="76" t="str">
        <f>IF(K98&gt;1,VLOOKUP(K98,DB!$A$4:$B$500,2,0),"")</f>
        <v>WADD</v>
      </c>
      <c r="J98" s="77" t="str">
        <f>IF(L98&gt;1,VLOOKUP(L98,DB!$A$4:$B$500,2,0),"")</f>
        <v>WIEE</v>
      </c>
      <c r="K98" s="78" t="s">
        <v>221</v>
      </c>
      <c r="L98" s="74" t="s">
        <v>215</v>
      </c>
      <c r="M98" s="71" t="str">
        <f>IF(B98&gt;1,VLOOKUP(B98,DB!$D$4:$F$800,3,0),"")</f>
        <v>BATIK AIR</v>
      </c>
      <c r="N98" s="79"/>
      <c r="O98" s="74" t="str">
        <f t="shared" si="1"/>
        <v/>
      </c>
      <c r="Q98" s="1" t="str">
        <f t="shared" si="7"/>
        <v/>
      </c>
      <c r="R98" s="1" t="str">
        <f t="shared" si="8"/>
        <v/>
      </c>
      <c r="S98" s="1" t="str">
        <f t="shared" si="9"/>
        <v/>
      </c>
      <c r="T98" s="1" t="str">
        <f t="shared" si="10"/>
        <v/>
      </c>
      <c r="U98" s="1" t="str">
        <f t="shared" si="11"/>
        <v/>
      </c>
    </row>
    <row r="99" ht="15.75" customHeight="1">
      <c r="A99" s="81">
        <v>83.0</v>
      </c>
      <c r="B99" s="81" t="s">
        <v>540</v>
      </c>
      <c r="C99" s="81" t="str">
        <f>IF(B99&gt;1,VLOOKUP(B99,DB!$D$4:$E$800,2,0),"")</f>
        <v>ATR 72</v>
      </c>
      <c r="D99" s="82">
        <v>0.6451388888888889</v>
      </c>
      <c r="E99" s="159" t="b">
        <v>1</v>
      </c>
      <c r="F99" s="83">
        <v>0.6673611111111111</v>
      </c>
      <c r="G99" s="92" t="b">
        <v>1</v>
      </c>
      <c r="H99" s="85" t="s">
        <v>1249</v>
      </c>
      <c r="I99" s="86" t="str">
        <f>IF(K99&gt;1,VLOOKUP(K99,DB!$A$4:$B$500,2,0),"")</f>
        <v>WAHH</v>
      </c>
      <c r="J99" s="87" t="str">
        <f>IF(L99&gt;1,VLOOKUP(L99,DB!$A$4:$B$500,2,0),"")</f>
        <v>WAHH</v>
      </c>
      <c r="K99" s="88" t="s">
        <v>484</v>
      </c>
      <c r="L99" s="84" t="s">
        <v>486</v>
      </c>
      <c r="M99" s="81" t="str">
        <f>IF(B99&gt;1,VLOOKUP(B99,DB!$D$4:$F$800,3,0),"")</f>
        <v>FLY JAYA</v>
      </c>
      <c r="N99" s="89"/>
      <c r="O99" s="84" t="str">
        <f t="shared" si="1"/>
        <v/>
      </c>
      <c r="Q99" s="1" t="str">
        <f t="shared" si="7"/>
        <v/>
      </c>
      <c r="R99" s="1" t="str">
        <f t="shared" si="8"/>
        <v/>
      </c>
      <c r="S99" s="1" t="str">
        <f t="shared" si="9"/>
        <v/>
      </c>
      <c r="T99" s="1" t="str">
        <f t="shared" si="10"/>
        <v/>
      </c>
      <c r="U99" s="1" t="str">
        <f t="shared" si="11"/>
        <v/>
      </c>
    </row>
    <row r="100" ht="15.75" customHeight="1">
      <c r="A100" s="71">
        <v>84.0</v>
      </c>
      <c r="B100" s="71" t="s">
        <v>322</v>
      </c>
      <c r="C100" s="71" t="str">
        <f>IF(B100&gt;1,VLOOKUP(B100,DB!$D$4:$E$800,2,0),"")</f>
        <v>A 320</v>
      </c>
      <c r="D100" s="72">
        <v>0.6375</v>
      </c>
      <c r="E100" s="160" t="b">
        <v>1</v>
      </c>
      <c r="F100" s="73">
        <v>0.6756944444444445</v>
      </c>
      <c r="G100" s="94" t="b">
        <v>1</v>
      </c>
      <c r="H100" s="75" t="s">
        <v>1225</v>
      </c>
      <c r="I100" s="76" t="str">
        <f>IF(K100&gt;1,VLOOKUP(K100,DB!$A$4:$B$500,2,0),"")</f>
        <v>WARA</v>
      </c>
      <c r="J100" s="77" t="str">
        <f>IF(L100&gt;1,VLOOKUP(L100,DB!$A$4:$B$500,2,0),"")</f>
        <v>WADD</v>
      </c>
      <c r="K100" s="78" t="s">
        <v>300</v>
      </c>
      <c r="L100" s="74" t="s">
        <v>227</v>
      </c>
      <c r="M100" s="71" t="str">
        <f>IF(B100&gt;1,VLOOKUP(B100,DB!$D$4:$F$800,3,0),"")</f>
        <v>BATIK AIR</v>
      </c>
      <c r="N100" s="79"/>
      <c r="O100" s="74" t="str">
        <f t="shared" si="1"/>
        <v/>
      </c>
      <c r="Q100" s="1" t="str">
        <f t="shared" si="7"/>
        <v/>
      </c>
      <c r="R100" s="1" t="str">
        <f t="shared" si="8"/>
        <v/>
      </c>
      <c r="S100" s="1" t="str">
        <f t="shared" si="9"/>
        <v/>
      </c>
      <c r="T100" s="1" t="str">
        <f t="shared" si="10"/>
        <v/>
      </c>
      <c r="U100" s="1" t="str">
        <f t="shared" si="11"/>
        <v/>
      </c>
    </row>
    <row r="101" ht="15.75" customHeight="1">
      <c r="A101" s="81">
        <v>85.0</v>
      </c>
      <c r="B101" s="81" t="s">
        <v>892</v>
      </c>
      <c r="C101" s="81" t="str">
        <f>IF(B101&gt;1,VLOOKUP(B101,DB!$D$4:$E$800,2,0),"")</f>
        <v>B 733</v>
      </c>
      <c r="D101" s="82">
        <v>0.6069444444444444</v>
      </c>
      <c r="E101" s="159" t="b">
        <v>1</v>
      </c>
      <c r="F101" s="83">
        <v>0.6451388888888889</v>
      </c>
      <c r="G101" s="92" t="b">
        <v>1</v>
      </c>
      <c r="H101" s="85" t="s">
        <v>1251</v>
      </c>
      <c r="I101" s="103" t="s">
        <v>1544</v>
      </c>
      <c r="J101" s="87" t="str">
        <f>IF(L101&gt;1,VLOOKUP(L101,DB!$A$4:$B$500,2,0),"")</f>
        <v>WAOO</v>
      </c>
      <c r="K101" s="88"/>
      <c r="L101" s="84" t="s">
        <v>382</v>
      </c>
      <c r="M101" s="81" t="str">
        <f>IF(B101&gt;1,VLOOKUP(B101,DB!$D$4:$F$800,3,0),"")</f>
        <v>TRIGANA</v>
      </c>
      <c r="N101" s="96"/>
      <c r="O101" s="84" t="str">
        <f t="shared" si="1"/>
        <v/>
      </c>
      <c r="Q101" s="1" t="str">
        <f t="shared" si="7"/>
        <v/>
      </c>
      <c r="R101" s="1" t="str">
        <f t="shared" si="8"/>
        <v/>
      </c>
      <c r="S101" s="1" t="str">
        <f t="shared" si="9"/>
        <v/>
      </c>
      <c r="T101" s="1" t="str">
        <f t="shared" si="10"/>
        <v/>
      </c>
      <c r="U101" s="1" t="str">
        <f t="shared" si="11"/>
        <v/>
      </c>
    </row>
    <row r="102" ht="15.75" customHeight="1">
      <c r="A102" s="71">
        <v>86.0</v>
      </c>
      <c r="B102" s="71" t="s">
        <v>431</v>
      </c>
      <c r="C102" s="71" t="str">
        <f>IF(B102&gt;1,VLOOKUP(B102,DB!$D$4:$E$800,2,0),"")</f>
        <v>A 320</v>
      </c>
      <c r="D102" s="72">
        <v>0.6673611111111111</v>
      </c>
      <c r="E102" s="160" t="b">
        <v>1</v>
      </c>
      <c r="F102" s="73">
        <v>0.7006944444444444</v>
      </c>
      <c r="G102" s="94" t="b">
        <v>1</v>
      </c>
      <c r="H102" s="75" t="s">
        <v>1247</v>
      </c>
      <c r="I102" s="76" t="str">
        <f>IF(K102&gt;1,VLOOKUP(K102,DB!$A$4:$B$500,2,0),"")</f>
        <v>WARA</v>
      </c>
      <c r="J102" s="77" t="str">
        <f>IF(L102&gt;1,VLOOKUP(L102,DB!$A$4:$B$500,2,0),"")</f>
        <v>WARR</v>
      </c>
      <c r="K102" s="78" t="s">
        <v>557</v>
      </c>
      <c r="L102" s="74" t="s">
        <v>563</v>
      </c>
      <c r="M102" s="71" t="str">
        <f>IF(B102&gt;1,VLOOKUP(B102,DB!$D$4:$F$800,3,0),"")</f>
        <v>CITILINK</v>
      </c>
      <c r="N102" s="13"/>
      <c r="O102" s="74" t="str">
        <f t="shared" si="1"/>
        <v/>
      </c>
      <c r="Q102" s="1" t="str">
        <f t="shared" si="7"/>
        <v/>
      </c>
      <c r="R102" s="1" t="str">
        <f t="shared" si="8"/>
        <v/>
      </c>
      <c r="S102" s="1" t="str">
        <f t="shared" si="9"/>
        <v/>
      </c>
      <c r="T102" s="1" t="str">
        <f t="shared" si="10"/>
        <v/>
      </c>
      <c r="U102" s="1" t="str">
        <f t="shared" si="11"/>
        <v/>
      </c>
    </row>
    <row r="103" ht="15.75" customHeight="1">
      <c r="A103" s="81">
        <v>87.0</v>
      </c>
      <c r="B103" s="81" t="s">
        <v>832</v>
      </c>
      <c r="C103" s="81" t="str">
        <f>IF(B103&gt;1,VLOOKUP(B103,DB!$D$4:$E$800,2,0),"")</f>
        <v>ATR 72</v>
      </c>
      <c r="D103" s="82">
        <v>0.6944444444444444</v>
      </c>
      <c r="E103" s="159" t="b">
        <v>1</v>
      </c>
      <c r="F103" s="83">
        <v>0.7395833333333334</v>
      </c>
      <c r="G103" s="92" t="b">
        <v>1</v>
      </c>
      <c r="H103" s="85" t="s">
        <v>1229</v>
      </c>
      <c r="I103" s="86" t="str">
        <f>IF(K103&gt;1,VLOOKUP(K103,DB!$A$4:$B$500,2,0),"")</f>
        <v>WIDM</v>
      </c>
      <c r="J103" s="84" t="s">
        <v>1226</v>
      </c>
      <c r="K103" s="88" t="s">
        <v>661</v>
      </c>
      <c r="L103" s="84"/>
      <c r="M103" s="81" t="str">
        <f>IF(B103&gt;1,VLOOKUP(B103,DB!$D$4:$F$800,3,0),"")</f>
        <v>TAS</v>
      </c>
      <c r="N103" s="96"/>
      <c r="O103" s="84" t="str">
        <f t="shared" si="1"/>
        <v/>
      </c>
      <c r="Q103" s="1" t="str">
        <f t="shared" si="7"/>
        <v/>
      </c>
      <c r="R103" s="1" t="str">
        <f t="shared" si="8"/>
        <v/>
      </c>
      <c r="S103" s="1" t="str">
        <f t="shared" si="9"/>
        <v/>
      </c>
      <c r="T103" s="1" t="str">
        <f t="shared" si="10"/>
        <v/>
      </c>
      <c r="U103" s="1" t="str">
        <f t="shared" si="11"/>
        <v/>
      </c>
    </row>
    <row r="104" ht="15.75" customHeight="1">
      <c r="A104" s="71">
        <v>88.0</v>
      </c>
      <c r="B104" s="71" t="s">
        <v>34</v>
      </c>
      <c r="C104" s="71" t="str">
        <f>IF(B104&gt;1,VLOOKUP(B104,DB!$D$4:$E$800,2,0),"")</f>
        <v>B 733</v>
      </c>
      <c r="D104" s="72">
        <v>0.6569444444444444</v>
      </c>
      <c r="E104" s="160" t="b">
        <v>1</v>
      </c>
      <c r="F104" s="73">
        <v>0.9097222222222222</v>
      </c>
      <c r="G104" s="94" t="b">
        <v>1</v>
      </c>
      <c r="H104" s="75" t="s">
        <v>1254</v>
      </c>
      <c r="I104" s="112" t="s">
        <v>108</v>
      </c>
      <c r="J104" s="74" t="s">
        <v>22</v>
      </c>
      <c r="K104" s="78"/>
      <c r="L104" s="74"/>
      <c r="M104" s="71" t="str">
        <f>IF(B104&gt;1,VLOOKUP(B104,DB!$D$4:$F$800,3,0),"")</f>
        <v>AIRNESIA</v>
      </c>
      <c r="N104" s="13"/>
      <c r="O104" s="74" t="str">
        <f t="shared" si="1"/>
        <v/>
      </c>
      <c r="Q104" s="1" t="str">
        <f t="shared" si="7"/>
        <v/>
      </c>
      <c r="R104" s="1" t="str">
        <f t="shared" si="8"/>
        <v/>
      </c>
      <c r="S104" s="1" t="str">
        <f t="shared" si="9"/>
        <v/>
      </c>
      <c r="T104" s="1" t="str">
        <f t="shared" si="10"/>
        <v/>
      </c>
      <c r="U104" s="1" t="str">
        <f t="shared" si="11"/>
        <v/>
      </c>
    </row>
    <row r="105" ht="15.75" customHeight="1">
      <c r="A105" s="81">
        <v>89.0</v>
      </c>
      <c r="B105" s="81" t="s">
        <v>309</v>
      </c>
      <c r="C105" s="81" t="str">
        <f>IF(B105&gt;1,VLOOKUP(B105,DB!$D$4:$E$800,2,0),"")</f>
        <v>A 320</v>
      </c>
      <c r="D105" s="82">
        <v>0.6541666666666667</v>
      </c>
      <c r="E105" s="159" t="b">
        <v>1</v>
      </c>
      <c r="F105" s="83">
        <v>0.7159722222222222</v>
      </c>
      <c r="G105" s="92" t="b">
        <v>1</v>
      </c>
      <c r="H105" s="85" t="s">
        <v>1246</v>
      </c>
      <c r="I105" s="86" t="str">
        <f>IF(K105&gt;1,VLOOKUP(K105,DB!$A$4:$B$500,2,0),"")</f>
        <v>WAHI</v>
      </c>
      <c r="J105" s="87" t="str">
        <f>IF(L105&gt;1,VLOOKUP(L105,DB!$A$4:$B$500,2,0),"")</f>
        <v>WARR</v>
      </c>
      <c r="K105" s="88" t="s">
        <v>274</v>
      </c>
      <c r="L105" s="84" t="s">
        <v>233</v>
      </c>
      <c r="M105" s="81" t="str">
        <f>IF(B105&gt;1,VLOOKUP(B105,DB!$D$4:$F$800,3,0),"")</f>
        <v>BATIK AIR</v>
      </c>
      <c r="N105" s="89"/>
      <c r="O105" s="84" t="str">
        <f t="shared" si="1"/>
        <v/>
      </c>
      <c r="Q105" s="1" t="str">
        <f t="shared" si="7"/>
        <v/>
      </c>
      <c r="R105" s="1" t="str">
        <f t="shared" si="8"/>
        <v/>
      </c>
      <c r="S105" s="1" t="str">
        <f t="shared" si="9"/>
        <v/>
      </c>
      <c r="T105" s="1" t="str">
        <f t="shared" si="10"/>
        <v/>
      </c>
      <c r="U105" s="1" t="str">
        <f t="shared" si="11"/>
        <v/>
      </c>
    </row>
    <row r="106" ht="15.75" customHeight="1">
      <c r="A106" s="71">
        <v>90.0</v>
      </c>
      <c r="B106" s="71" t="s">
        <v>934</v>
      </c>
      <c r="C106" s="71" t="str">
        <f>IF(B106&gt;1,VLOOKUP(B106,DB!$D$4:$E$800,2,0),"")</f>
        <v>EMB 135</v>
      </c>
      <c r="D106" s="72">
        <v>0.5680555555555555</v>
      </c>
      <c r="E106" s="160" t="b">
        <v>1</v>
      </c>
      <c r="F106" s="73">
        <v>0.7020833333333333</v>
      </c>
      <c r="G106" s="94" t="b">
        <v>1</v>
      </c>
      <c r="H106" s="75" t="s">
        <v>1232</v>
      </c>
      <c r="I106" s="112" t="s">
        <v>480</v>
      </c>
      <c r="J106" s="74" t="s">
        <v>1218</v>
      </c>
      <c r="K106" s="78"/>
      <c r="L106" s="74"/>
      <c r="M106" s="71" t="s">
        <v>810</v>
      </c>
      <c r="N106" s="79"/>
      <c r="O106" s="74" t="str">
        <f t="shared" si="1"/>
        <v/>
      </c>
      <c r="Q106" s="1" t="str">
        <f t="shared" si="7"/>
        <v/>
      </c>
      <c r="R106" s="1" t="str">
        <f t="shared" si="8"/>
        <v/>
      </c>
      <c r="S106" s="1" t="str">
        <f t="shared" si="9"/>
        <v/>
      </c>
      <c r="T106" s="1" t="str">
        <f t="shared" si="10"/>
        <v/>
      </c>
      <c r="U106" s="1" t="str">
        <f t="shared" si="11"/>
        <v/>
      </c>
    </row>
    <row r="107" ht="15.75" customHeight="1">
      <c r="A107" s="81">
        <v>91.0</v>
      </c>
      <c r="B107" s="81" t="s">
        <v>313</v>
      </c>
      <c r="C107" s="81" t="str">
        <f>IF(B107&gt;1,VLOOKUP(B107,DB!$D$4:$E$800,2,0),"")</f>
        <v>A 320</v>
      </c>
      <c r="D107" s="82">
        <v>0.68125</v>
      </c>
      <c r="E107" s="159" t="b">
        <v>1</v>
      </c>
      <c r="F107" s="83">
        <v>0.8930555555555556</v>
      </c>
      <c r="G107" s="92" t="b">
        <v>1</v>
      </c>
      <c r="H107" s="85" t="s">
        <v>1255</v>
      </c>
      <c r="I107" s="86" t="str">
        <f>IF(K107&gt;1,VLOOKUP(K107,DB!$A$4:$B$500,2,0),"")</f>
        <v>WIPP</v>
      </c>
      <c r="J107" s="84" t="s">
        <v>1217</v>
      </c>
      <c r="K107" s="88" t="s">
        <v>186</v>
      </c>
      <c r="L107" s="84"/>
      <c r="M107" s="81" t="str">
        <f>IF(B107&gt;1,VLOOKUP(B107,DB!$D$4:$F$800,3,0),"")</f>
        <v>BATIK AIR</v>
      </c>
      <c r="N107" s="89"/>
      <c r="O107" s="84" t="str">
        <f t="shared" si="1"/>
        <v/>
      </c>
      <c r="Q107" s="1" t="str">
        <f t="shared" si="7"/>
        <v/>
      </c>
      <c r="R107" s="1" t="str">
        <f t="shared" si="8"/>
        <v/>
      </c>
      <c r="S107" s="1" t="str">
        <f t="shared" si="9"/>
        <v/>
      </c>
      <c r="T107" s="1" t="str">
        <f t="shared" si="10"/>
        <v/>
      </c>
      <c r="U107" s="1" t="str">
        <f t="shared" si="11"/>
        <v/>
      </c>
    </row>
    <row r="108" ht="15.75" customHeight="1">
      <c r="A108" s="71">
        <v>92.0</v>
      </c>
      <c r="B108" s="71" t="s">
        <v>307</v>
      </c>
      <c r="C108" s="71" t="str">
        <f>IF(B108&gt;1,VLOOKUP(B108,DB!$D$4:$E$800,2,0),"")</f>
        <v>A 320</v>
      </c>
      <c r="D108" s="72">
        <v>0.6881944444444444</v>
      </c>
      <c r="E108" s="160" t="b">
        <v>1</v>
      </c>
      <c r="F108" s="73">
        <v>0.8097222222222222</v>
      </c>
      <c r="G108" s="94" t="b">
        <v>1</v>
      </c>
      <c r="H108" s="75" t="s">
        <v>1225</v>
      </c>
      <c r="I108" s="76" t="str">
        <f>IF(K108&gt;1,VLOOKUP(K108,DB!$A$4:$B$500,2,0),"")</f>
        <v>WARR</v>
      </c>
      <c r="J108" s="77" t="str">
        <f>IF(L108&gt;1,VLOOKUP(L108,DB!$A$4:$B$500,2,0),"")</f>
        <v>WIPP</v>
      </c>
      <c r="K108" s="78" t="s">
        <v>245</v>
      </c>
      <c r="L108" s="74" t="s">
        <v>192</v>
      </c>
      <c r="M108" s="71" t="str">
        <f>IF(B108&gt;1,VLOOKUP(B108,DB!$D$4:$F$800,3,0),"")</f>
        <v>BATIK AIR</v>
      </c>
      <c r="N108" s="79"/>
      <c r="O108" s="74" t="str">
        <f t="shared" si="1"/>
        <v/>
      </c>
      <c r="Q108" s="1" t="str">
        <f t="shared" si="7"/>
        <v/>
      </c>
      <c r="R108" s="1" t="str">
        <f t="shared" si="8"/>
        <v/>
      </c>
      <c r="S108" s="1" t="str">
        <f t="shared" si="9"/>
        <v/>
      </c>
      <c r="T108" s="1" t="str">
        <f t="shared" si="10"/>
        <v/>
      </c>
      <c r="U108" s="1" t="str">
        <f t="shared" si="11"/>
        <v/>
      </c>
    </row>
    <row r="109" ht="15.75" customHeight="1">
      <c r="A109" s="81">
        <v>93.0</v>
      </c>
      <c r="B109" s="81" t="s">
        <v>592</v>
      </c>
      <c r="C109" s="81" t="str">
        <f>IF(B109&gt;1,VLOOKUP(B109,DB!$D$4:$E$800,2,0),"")</f>
        <v>B 738</v>
      </c>
      <c r="D109" s="82">
        <v>0.6993055555555555</v>
      </c>
      <c r="E109" s="159" t="b">
        <v>1</v>
      </c>
      <c r="F109" s="83">
        <v>0.7347222222222223</v>
      </c>
      <c r="G109" s="92" t="b">
        <v>1</v>
      </c>
      <c r="H109" s="85" t="s">
        <v>1248</v>
      </c>
      <c r="I109" s="86" t="str">
        <f>IF(K109&gt;1,VLOOKUP(K109,DB!$A$4:$B$500,2,0),"")</f>
        <v>WARR</v>
      </c>
      <c r="J109" s="87" t="str">
        <f>IF(L109&gt;1,VLOOKUP(L109,DB!$A$4:$B$500,2,0),"")</f>
        <v>WARR</v>
      </c>
      <c r="K109" s="88" t="s">
        <v>84</v>
      </c>
      <c r="L109" s="84" t="s">
        <v>676</v>
      </c>
      <c r="M109" s="81" t="str">
        <f>IF(B109&gt;1,VLOOKUP(B109,DB!$D$4:$F$800,3,0),"")</f>
        <v>GARUDA</v>
      </c>
      <c r="N109" s="96"/>
      <c r="O109" s="84" t="str">
        <f t="shared" si="1"/>
        <v/>
      </c>
      <c r="Q109" s="1" t="str">
        <f t="shared" si="7"/>
        <v/>
      </c>
      <c r="R109" s="1" t="str">
        <f t="shared" si="8"/>
        <v/>
      </c>
      <c r="S109" s="1" t="str">
        <f t="shared" si="9"/>
        <v/>
      </c>
      <c r="T109" s="1" t="str">
        <f t="shared" si="10"/>
        <v/>
      </c>
      <c r="U109" s="1" t="str">
        <f t="shared" si="11"/>
        <v/>
      </c>
    </row>
    <row r="110" ht="15.75" customHeight="1">
      <c r="A110" s="71">
        <v>94.0</v>
      </c>
      <c r="B110" s="71" t="s">
        <v>512</v>
      </c>
      <c r="C110" s="71" t="str">
        <f>IF(B110&gt;1,VLOOKUP(B110,DB!$D$4:$E$800,2,0),"")</f>
        <v>B 735</v>
      </c>
      <c r="D110" s="72">
        <v>0.7027777777777777</v>
      </c>
      <c r="E110" s="160" t="b">
        <v>1</v>
      </c>
      <c r="F110" s="73">
        <v>0.7597222222222222</v>
      </c>
      <c r="G110" s="94" t="b">
        <v>1</v>
      </c>
      <c r="H110" s="75" t="s">
        <v>1252</v>
      </c>
      <c r="I110" s="76" t="str">
        <f>IF(K110&gt;1,VLOOKUP(K110,DB!$A$4:$B$500,2,0),"")</f>
        <v>WAGG</v>
      </c>
      <c r="J110" s="74" t="s">
        <v>52</v>
      </c>
      <c r="K110" s="78" t="s">
        <v>688</v>
      </c>
      <c r="L110" s="74" t="s">
        <v>1557</v>
      </c>
      <c r="M110" s="71" t="s">
        <v>343</v>
      </c>
      <c r="N110" s="79"/>
      <c r="O110" s="74" t="str">
        <f t="shared" si="1"/>
        <v/>
      </c>
      <c r="Q110" s="1" t="str">
        <f t="shared" si="7"/>
        <v/>
      </c>
      <c r="R110" s="1" t="str">
        <f t="shared" si="8"/>
        <v/>
      </c>
      <c r="S110" s="1" t="str">
        <f t="shared" si="9"/>
        <v/>
      </c>
      <c r="T110" s="1" t="str">
        <f t="shared" si="10"/>
        <v/>
      </c>
      <c r="U110" s="1" t="str">
        <f t="shared" si="11"/>
        <v/>
      </c>
    </row>
    <row r="111" ht="15.75" customHeight="1">
      <c r="A111" s="81">
        <v>95.0</v>
      </c>
      <c r="B111" s="81" t="s">
        <v>389</v>
      </c>
      <c r="C111" s="81" t="str">
        <f>IF(B111&gt;1,VLOOKUP(B111,DB!$D$4:$E$800,2,0),"")</f>
        <v>A 320</v>
      </c>
      <c r="D111" s="82">
        <v>0.7152777777777778</v>
      </c>
      <c r="E111" s="159" t="b">
        <v>1</v>
      </c>
      <c r="F111" s="83">
        <v>0.7416666666666667</v>
      </c>
      <c r="G111" s="92" t="b">
        <v>1</v>
      </c>
      <c r="H111" s="85" t="s">
        <v>1216</v>
      </c>
      <c r="I111" s="86" t="str">
        <f>IF(K111&gt;1,VLOOKUP(K111,DB!$A$4:$B$500,2,0),"")</f>
        <v>WADD</v>
      </c>
      <c r="J111" s="87" t="str">
        <f>IF(L111&gt;1,VLOOKUP(L111,DB!$A$4:$B$500,2,0),"")</f>
        <v>WADD</v>
      </c>
      <c r="K111" s="88" t="s">
        <v>585</v>
      </c>
      <c r="L111" s="84" t="s">
        <v>583</v>
      </c>
      <c r="M111" s="81" t="str">
        <f>IF(B111&gt;1,VLOOKUP(B111,DB!$D$4:$F$800,3,0),"")</f>
        <v>CITILINK</v>
      </c>
      <c r="N111" s="89"/>
      <c r="O111" s="84" t="str">
        <f t="shared" si="1"/>
        <v/>
      </c>
      <c r="Q111" s="1" t="str">
        <f t="shared" si="7"/>
        <v/>
      </c>
      <c r="R111" s="1" t="str">
        <f t="shared" si="8"/>
        <v/>
      </c>
      <c r="S111" s="1" t="str">
        <f t="shared" si="9"/>
        <v/>
      </c>
      <c r="T111" s="1" t="str">
        <f t="shared" si="10"/>
        <v/>
      </c>
      <c r="U111" s="1" t="str">
        <f t="shared" si="11"/>
        <v/>
      </c>
    </row>
    <row r="112" ht="15.75" customHeight="1">
      <c r="A112" s="71">
        <v>96.0</v>
      </c>
      <c r="B112" s="71" t="s">
        <v>317</v>
      </c>
      <c r="C112" s="71" t="str">
        <f>IF(B112&gt;1,VLOOKUP(B112,DB!$D$4:$E$800,2,0),"")</f>
        <v>A 320</v>
      </c>
      <c r="D112" s="72">
        <v>0.7229166666666667</v>
      </c>
      <c r="E112" s="160" t="b">
        <v>1</v>
      </c>
      <c r="F112" s="73">
        <v>0.7506944444444444</v>
      </c>
      <c r="G112" s="94" t="b">
        <v>1</v>
      </c>
      <c r="H112" s="75" t="s">
        <v>1250</v>
      </c>
      <c r="I112" s="76" t="str">
        <f>IF(K112&gt;1,VLOOKUP(K112,DB!$A$4:$B$500,2,0),"")</f>
        <v>WARR</v>
      </c>
      <c r="J112" s="77" t="str">
        <f>IF(L112&gt;1,VLOOKUP(L112,DB!$A$4:$B$500,2,0),"")</f>
        <v>WARR</v>
      </c>
      <c r="K112" s="78" t="s">
        <v>241</v>
      </c>
      <c r="L112" s="74" t="s">
        <v>255</v>
      </c>
      <c r="M112" s="71" t="str">
        <f>IF(B112&gt;1,VLOOKUP(B112,DB!$D$4:$F$800,3,0),"")</f>
        <v>BATIK AIR</v>
      </c>
      <c r="N112" s="13"/>
      <c r="O112" s="74" t="str">
        <f t="shared" si="1"/>
        <v/>
      </c>
      <c r="Q112" s="1" t="str">
        <f t="shared" si="7"/>
        <v/>
      </c>
      <c r="R112" s="1" t="str">
        <f t="shared" si="8"/>
        <v/>
      </c>
      <c r="S112" s="1" t="str">
        <f t="shared" si="9"/>
        <v/>
      </c>
      <c r="T112" s="1" t="str">
        <f t="shared" si="10"/>
        <v/>
      </c>
      <c r="U112" s="1" t="str">
        <f t="shared" si="11"/>
        <v/>
      </c>
    </row>
    <row r="113" ht="15.75" customHeight="1">
      <c r="A113" s="81">
        <v>97.0</v>
      </c>
      <c r="B113" s="81" t="s">
        <v>284</v>
      </c>
      <c r="C113" s="81" t="str">
        <f>IF(B113&gt;1,VLOOKUP(B113,DB!$D$4:$E$800,2,0),"")</f>
        <v>A 320</v>
      </c>
      <c r="D113" s="82">
        <v>0.7097222222222223</v>
      </c>
      <c r="E113" s="159" t="b">
        <v>1</v>
      </c>
      <c r="F113" s="83">
        <v>0.7770833333333333</v>
      </c>
      <c r="G113" s="92" t="b">
        <v>1</v>
      </c>
      <c r="H113" s="85" t="s">
        <v>1247</v>
      </c>
      <c r="I113" s="86" t="str">
        <f>IF(K113&gt;1,VLOOKUP(K113,DB!$A$4:$B$500,2,0),"")</f>
        <v>WAHS</v>
      </c>
      <c r="J113" s="87" t="str">
        <f>IF(L113&gt;1,VLOOKUP(L113,DB!$A$4:$B$500,2,0),"")</f>
        <v>WIBB</v>
      </c>
      <c r="K113" s="88" t="s">
        <v>291</v>
      </c>
      <c r="L113" s="84" t="s">
        <v>209</v>
      </c>
      <c r="M113" s="81" t="str">
        <f>IF(B113&gt;1,VLOOKUP(B113,DB!$D$4:$F$800,3,0),"")</f>
        <v>BATIK AIR</v>
      </c>
      <c r="N113" s="96"/>
      <c r="O113" s="84" t="str">
        <f t="shared" si="1"/>
        <v/>
      </c>
      <c r="Q113" s="1" t="str">
        <f t="shared" si="7"/>
        <v/>
      </c>
      <c r="R113" s="1" t="str">
        <f t="shared" si="8"/>
        <v/>
      </c>
      <c r="S113" s="1" t="str">
        <f t="shared" si="9"/>
        <v/>
      </c>
      <c r="T113" s="1" t="str">
        <f t="shared" si="10"/>
        <v/>
      </c>
      <c r="U113" s="1" t="str">
        <f t="shared" si="11"/>
        <v/>
      </c>
    </row>
    <row r="114" ht="15.75" customHeight="1">
      <c r="A114" s="71">
        <v>98.0</v>
      </c>
      <c r="B114" s="71" t="s">
        <v>886</v>
      </c>
      <c r="C114" s="71" t="str">
        <f>IF(B114&gt;1,VLOOKUP(B114,DB!$D$4:$E$800,2,0),"")</f>
        <v>B 733</v>
      </c>
      <c r="D114" s="72">
        <v>0.75</v>
      </c>
      <c r="E114" s="160" t="b">
        <v>1</v>
      </c>
      <c r="F114" s="73">
        <v>0.8868055555555555</v>
      </c>
      <c r="G114" s="94" t="b">
        <v>1</v>
      </c>
      <c r="H114" s="75" t="s">
        <v>1251</v>
      </c>
      <c r="I114" s="76" t="str">
        <f>IF(K114&gt;1,VLOOKUP(K114,DB!$A$4:$B$500,2,0),"")</f>
        <v>WIDN</v>
      </c>
      <c r="J114" s="74" t="s">
        <v>1230</v>
      </c>
      <c r="K114" s="78" t="s">
        <v>360</v>
      </c>
      <c r="L114" s="74"/>
      <c r="M114" s="71" t="str">
        <f>IF(B114&gt;1,VLOOKUP(B114,DB!$D$4:$F$800,3,0),"")</f>
        <v>TRIGANA</v>
      </c>
      <c r="N114" s="13"/>
      <c r="O114" s="74" t="str">
        <f t="shared" si="1"/>
        <v/>
      </c>
      <c r="Q114" s="1" t="str">
        <f t="shared" si="7"/>
        <v/>
      </c>
      <c r="R114" s="1" t="str">
        <f t="shared" si="8"/>
        <v/>
      </c>
      <c r="S114" s="1" t="str">
        <f t="shared" si="9"/>
        <v/>
      </c>
      <c r="T114" s="1" t="str">
        <f t="shared" si="10"/>
        <v/>
      </c>
      <c r="U114" s="1" t="str">
        <f t="shared" si="11"/>
        <v/>
      </c>
    </row>
    <row r="115" ht="15.75" customHeight="1">
      <c r="A115" s="81">
        <v>99.0</v>
      </c>
      <c r="B115" s="81" t="s">
        <v>57</v>
      </c>
      <c r="C115" s="81" t="str">
        <f>IF(B115&gt;1,VLOOKUP(B115,DB!$D$4:$E$800,2,0),"")</f>
        <v>A 320</v>
      </c>
      <c r="D115" s="82">
        <v>0.7791666666666667</v>
      </c>
      <c r="E115" s="159" t="b">
        <v>1</v>
      </c>
      <c r="F115" s="83"/>
      <c r="G115" s="92" t="b">
        <v>0</v>
      </c>
      <c r="H115" s="85" t="s">
        <v>1236</v>
      </c>
      <c r="I115" s="86" t="str">
        <f>IF(K115&gt;1,VLOOKUP(K115,DB!$A$4:$B$500,2,0),"")</f>
        <v>WIMM</v>
      </c>
      <c r="J115" s="87" t="str">
        <f>IF(L115&gt;1,VLOOKUP(L115,DB!$A$4:$B$500,2,0),"")</f>
        <v/>
      </c>
      <c r="K115" s="88" t="s">
        <v>170</v>
      </c>
      <c r="L115" s="84"/>
      <c r="M115" s="81" t="str">
        <f>IF(B115&gt;1,VLOOKUP(B115,DB!$D$4:$F$800,3,0),"")</f>
        <v>BATIK AIR</v>
      </c>
      <c r="N115" s="89"/>
      <c r="O115" s="84" t="str">
        <f t="shared" si="1"/>
        <v>RON</v>
      </c>
      <c r="Q115" s="1" t="str">
        <f t="shared" si="7"/>
        <v/>
      </c>
      <c r="R115" s="1" t="str">
        <f t="shared" si="8"/>
        <v/>
      </c>
      <c r="S115" s="1" t="str">
        <f t="shared" si="9"/>
        <v/>
      </c>
      <c r="T115" s="1" t="str">
        <f t="shared" si="10"/>
        <v/>
      </c>
      <c r="U115" s="1" t="str">
        <f t="shared" si="11"/>
        <v/>
      </c>
    </row>
    <row r="116" ht="15.75" customHeight="1">
      <c r="A116" s="71">
        <v>100.0</v>
      </c>
      <c r="B116" s="71" t="s">
        <v>101</v>
      </c>
      <c r="C116" s="71" t="str">
        <f>IF(B116&gt;1,VLOOKUP(B116,DB!$D$4:$E$800,2,0),"")</f>
        <v>A 320</v>
      </c>
      <c r="D116" s="72">
        <v>0.7888888888888889</v>
      </c>
      <c r="E116" s="160" t="b">
        <v>1</v>
      </c>
      <c r="F116" s="73">
        <v>0.8111111111111111</v>
      </c>
      <c r="G116" s="94" t="b">
        <v>1</v>
      </c>
      <c r="H116" s="75" t="s">
        <v>1246</v>
      </c>
      <c r="I116" s="76" t="str">
        <f>IF(K116&gt;1,VLOOKUP(K116,DB!$A$4:$B$500,2,0),"")</f>
        <v>WIEE</v>
      </c>
      <c r="J116" s="77" t="str">
        <f>IF(L116&gt;1,VLOOKUP(L116,DB!$A$4:$B$500,2,0),"")</f>
        <v>WARR</v>
      </c>
      <c r="K116" s="78" t="s">
        <v>213</v>
      </c>
      <c r="L116" s="74" t="s">
        <v>259</v>
      </c>
      <c r="M116" s="71" t="str">
        <f>IF(B116&gt;1,VLOOKUP(B116,DB!$D$4:$F$800,3,0),"")</f>
        <v>BATIK AIR</v>
      </c>
      <c r="N116" s="79"/>
      <c r="O116" s="74" t="str">
        <f t="shared" si="1"/>
        <v/>
      </c>
      <c r="Q116" s="1" t="str">
        <f t="shared" si="7"/>
        <v>B7</v>
      </c>
      <c r="R116" s="1" t="str">
        <f t="shared" si="8"/>
        <v>RON</v>
      </c>
      <c r="S116" s="1" t="str">
        <f t="shared" si="9"/>
        <v>A 320</v>
      </c>
      <c r="T116" s="1" t="str">
        <f t="shared" si="10"/>
        <v>PK-BKF</v>
      </c>
      <c r="U116" s="1" t="str">
        <f t="shared" si="11"/>
        <v>BATIK AIR</v>
      </c>
    </row>
    <row r="117" ht="15.75" customHeight="1">
      <c r="A117" s="81">
        <v>101.0</v>
      </c>
      <c r="B117" s="81" t="s">
        <v>832</v>
      </c>
      <c r="C117" s="81" t="str">
        <f>IF(B117&gt;1,VLOOKUP(B117,DB!$D$4:$E$800,2,0),"")</f>
        <v>ATR 72</v>
      </c>
      <c r="D117" s="82">
        <v>0.7465277777777778</v>
      </c>
      <c r="E117" s="159" t="b">
        <v>1</v>
      </c>
      <c r="F117" s="83"/>
      <c r="G117" s="92" t="b">
        <v>0</v>
      </c>
      <c r="H117" s="85" t="s">
        <v>1226</v>
      </c>
      <c r="I117" s="103" t="s">
        <v>1229</v>
      </c>
      <c r="J117" s="87" t="str">
        <f>IF(L117&gt;1,VLOOKUP(L117,DB!$A$4:$B$500,2,0),"")</f>
        <v/>
      </c>
      <c r="K117" s="88"/>
      <c r="L117" s="84"/>
      <c r="M117" s="81" t="str">
        <f>IF(B117&gt;1,VLOOKUP(B117,DB!$D$4:$F$800,3,0),"")</f>
        <v>TAS</v>
      </c>
      <c r="N117" s="96"/>
      <c r="O117" s="84" t="str">
        <f t="shared" si="1"/>
        <v>RON</v>
      </c>
      <c r="Q117" s="1" t="str">
        <f t="shared" si="7"/>
        <v/>
      </c>
      <c r="R117" s="1" t="str">
        <f t="shared" si="8"/>
        <v/>
      </c>
      <c r="S117" s="1" t="str">
        <f t="shared" si="9"/>
        <v/>
      </c>
      <c r="T117" s="1" t="str">
        <f t="shared" si="10"/>
        <v/>
      </c>
      <c r="U117" s="1" t="str">
        <f t="shared" si="11"/>
        <v/>
      </c>
    </row>
    <row r="118" ht="15.75" customHeight="1">
      <c r="A118" s="71">
        <v>102.0</v>
      </c>
      <c r="B118" s="71" t="s">
        <v>892</v>
      </c>
      <c r="C118" s="71" t="str">
        <f>IF(B118&gt;1,VLOOKUP(B118,DB!$D$4:$E$800,2,0),"")</f>
        <v>B 733</v>
      </c>
      <c r="D118" s="72">
        <v>0.8402777777777778</v>
      </c>
      <c r="E118" s="160" t="b">
        <v>1</v>
      </c>
      <c r="F118" s="73"/>
      <c r="G118" s="94" t="b">
        <v>0</v>
      </c>
      <c r="H118" s="75" t="s">
        <v>1253</v>
      </c>
      <c r="I118" s="76" t="str">
        <f>IF(K118&gt;1,VLOOKUP(K118,DB!$A$4:$B$500,2,0),"")</f>
        <v>WAOO</v>
      </c>
      <c r="J118" s="77" t="str">
        <f>IF(L118&gt;1,VLOOKUP(L118,DB!$A$4:$B$500,2,0),"")</f>
        <v/>
      </c>
      <c r="K118" s="78" t="s">
        <v>386</v>
      </c>
      <c r="L118" s="74"/>
      <c r="M118" s="71" t="str">
        <f>IF(B118&gt;1,VLOOKUP(B118,DB!$D$4:$F$800,3,0),"")</f>
        <v>TRIGANA</v>
      </c>
      <c r="N118" s="13"/>
      <c r="O118" s="74" t="str">
        <f t="shared" si="1"/>
        <v>RON</v>
      </c>
      <c r="Q118" s="1" t="str">
        <f t="shared" si="7"/>
        <v>SA06</v>
      </c>
      <c r="R118" s="1" t="str">
        <f t="shared" si="8"/>
        <v>RON</v>
      </c>
      <c r="S118" s="1" t="str">
        <f t="shared" si="9"/>
        <v>ATR 72</v>
      </c>
      <c r="T118" s="1" t="str">
        <f t="shared" si="10"/>
        <v>PK-OTR</v>
      </c>
      <c r="U118" s="1" t="str">
        <f t="shared" si="11"/>
        <v>TAS</v>
      </c>
    </row>
    <row r="119" ht="15.75" customHeight="1">
      <c r="A119" s="81">
        <v>103.0</v>
      </c>
      <c r="B119" s="81" t="s">
        <v>431</v>
      </c>
      <c r="C119" s="81" t="str">
        <f>IF(B119&gt;1,VLOOKUP(B119,DB!$D$4:$E$800,2,0),"")</f>
        <v>A 320</v>
      </c>
      <c r="D119" s="82">
        <v>0.8506944444444444</v>
      </c>
      <c r="E119" s="159" t="b">
        <v>1</v>
      </c>
      <c r="F119" s="83"/>
      <c r="G119" s="92" t="b">
        <v>0</v>
      </c>
      <c r="H119" s="85" t="s">
        <v>1247</v>
      </c>
      <c r="I119" s="86" t="str">
        <f>IF(K119&gt;1,VLOOKUP(K119,DB!$A$4:$B$500,2,0),"")</f>
        <v>WARR</v>
      </c>
      <c r="J119" s="87" t="str">
        <f>IF(L119&gt;1,VLOOKUP(L119,DB!$A$4:$B$500,2,0),"")</f>
        <v/>
      </c>
      <c r="K119" s="88" t="s">
        <v>565</v>
      </c>
      <c r="L119" s="84"/>
      <c r="M119" s="81" t="str">
        <f>IF(B119&gt;1,VLOOKUP(B119,DB!$D$4:$F$800,3,0),"")</f>
        <v>CITILINK</v>
      </c>
      <c r="N119" s="96"/>
      <c r="O119" s="84" t="str">
        <f t="shared" si="1"/>
        <v>RON</v>
      </c>
      <c r="Q119" s="1" t="str">
        <f t="shared" si="7"/>
        <v>B10</v>
      </c>
      <c r="R119" s="1" t="str">
        <f t="shared" si="8"/>
        <v>RON</v>
      </c>
      <c r="S119" s="1" t="str">
        <f t="shared" si="9"/>
        <v>B 733</v>
      </c>
      <c r="T119" s="1" t="str">
        <f t="shared" si="10"/>
        <v>PK-YST</v>
      </c>
      <c r="U119" s="1" t="str">
        <f t="shared" si="11"/>
        <v>TRIGANA</v>
      </c>
    </row>
    <row r="120" ht="15.75" customHeight="1">
      <c r="A120" s="71">
        <v>104.0</v>
      </c>
      <c r="B120" s="71" t="s">
        <v>322</v>
      </c>
      <c r="C120" s="71" t="str">
        <f>IF(B120&gt;1,VLOOKUP(B120,DB!$D$4:$E$800,2,0),"")</f>
        <v>A 320</v>
      </c>
      <c r="D120" s="72">
        <v>0.8444444444444444</v>
      </c>
      <c r="E120" s="160" t="b">
        <v>1</v>
      </c>
      <c r="F120" s="73">
        <v>0.9993055555555556</v>
      </c>
      <c r="G120" s="94" t="b">
        <v>1</v>
      </c>
      <c r="H120" s="75" t="s">
        <v>1227</v>
      </c>
      <c r="I120" s="76" t="str">
        <f>IF(K120&gt;1,VLOOKUP(K120,DB!$A$4:$B$500,2,0),"")</f>
        <v>WADD</v>
      </c>
      <c r="J120" s="74" t="s">
        <v>1264</v>
      </c>
      <c r="K120" s="78" t="s">
        <v>225</v>
      </c>
      <c r="L120" s="74"/>
      <c r="M120" s="71" t="str">
        <f>IF(B120&gt;1,VLOOKUP(B120,DB!$D$4:$F$800,3,0),"")</f>
        <v>BATIK AIR</v>
      </c>
      <c r="N120" s="13"/>
      <c r="O120" s="74" t="str">
        <f t="shared" si="1"/>
        <v/>
      </c>
      <c r="Q120" s="1" t="str">
        <f t="shared" si="7"/>
        <v>B1</v>
      </c>
      <c r="R120" s="1" t="str">
        <f t="shared" si="8"/>
        <v>RON</v>
      </c>
      <c r="S120" s="1" t="str">
        <f t="shared" si="9"/>
        <v>A 320</v>
      </c>
      <c r="T120" s="1" t="str">
        <f t="shared" si="10"/>
        <v>PK-GQP</v>
      </c>
      <c r="U120" s="1" t="str">
        <f t="shared" si="11"/>
        <v>CITILINK</v>
      </c>
    </row>
    <row r="121" ht="15.75" customHeight="1">
      <c r="A121" s="81">
        <v>105.0</v>
      </c>
      <c r="B121" s="81" t="s">
        <v>315</v>
      </c>
      <c r="C121" s="81" t="str">
        <f>IF(B121&gt;1,VLOOKUP(B121,DB!$D$4:$E$800,2,0),"")</f>
        <v>A 320</v>
      </c>
      <c r="D121" s="82">
        <v>0.8659722222222223</v>
      </c>
      <c r="E121" s="159" t="b">
        <v>1</v>
      </c>
      <c r="F121" s="83"/>
      <c r="G121" s="92" t="b">
        <v>0</v>
      </c>
      <c r="H121" s="85" t="s">
        <v>1246</v>
      </c>
      <c r="I121" s="86" t="str">
        <f>IF(K121&gt;1,VLOOKUP(K121,DB!$A$4:$B$500,2,0),"")</f>
        <v>WARR</v>
      </c>
      <c r="J121" s="87" t="str">
        <f>IF(L121&gt;1,VLOOKUP(L121,DB!$A$4:$B$500,2,0),"")</f>
        <v/>
      </c>
      <c r="K121" s="88" t="s">
        <v>231</v>
      </c>
      <c r="L121" s="84"/>
      <c r="M121" s="81" t="str">
        <f>IF(B121&gt;1,VLOOKUP(B121,DB!$D$4:$F$800,3,0),"")</f>
        <v>BATIK AIR</v>
      </c>
      <c r="N121" s="96"/>
      <c r="O121" s="84" t="str">
        <f t="shared" si="1"/>
        <v>RON</v>
      </c>
      <c r="Q121" s="1" t="str">
        <f t="shared" si="7"/>
        <v/>
      </c>
      <c r="R121" s="1" t="str">
        <f t="shared" si="8"/>
        <v/>
      </c>
      <c r="S121" s="1" t="str">
        <f t="shared" si="9"/>
        <v/>
      </c>
      <c r="T121" s="1" t="str">
        <f t="shared" si="10"/>
        <v/>
      </c>
      <c r="U121" s="1" t="str">
        <f t="shared" si="11"/>
        <v/>
      </c>
    </row>
    <row r="122" ht="15.75" customHeight="1">
      <c r="A122" s="71">
        <v>106.0</v>
      </c>
      <c r="B122" s="71" t="s">
        <v>40</v>
      </c>
      <c r="C122" s="71" t="str">
        <f>IF(B122&gt;1,VLOOKUP(B122,DB!$D$4:$E$800,2,0),"")</f>
        <v>B 734</v>
      </c>
      <c r="D122" s="72">
        <v>0.8298611111111112</v>
      </c>
      <c r="E122" s="160" t="b">
        <v>1</v>
      </c>
      <c r="F122" s="73">
        <v>0.8791666666666667</v>
      </c>
      <c r="G122" s="94" t="b">
        <v>1</v>
      </c>
      <c r="H122" s="75" t="s">
        <v>1252</v>
      </c>
      <c r="I122" s="112" t="s">
        <v>1263</v>
      </c>
      <c r="J122" s="77" t="str">
        <f>IF(L122&gt;1,VLOOKUP(L122,DB!$A$4:$B$500,2,0),"")</f>
        <v>WAAA</v>
      </c>
      <c r="K122" s="78"/>
      <c r="L122" s="79" t="s">
        <v>682</v>
      </c>
      <c r="M122" s="71" t="str">
        <f>IF(B122&gt;1,VLOOKUP(B122,DB!$D$4:$F$800,3,0),"")</f>
        <v>B. B. N.</v>
      </c>
      <c r="N122" s="13"/>
      <c r="O122" s="74" t="str">
        <f t="shared" si="1"/>
        <v/>
      </c>
      <c r="Q122" s="1" t="str">
        <f t="shared" si="7"/>
        <v>A2</v>
      </c>
      <c r="R122" s="1" t="str">
        <f t="shared" si="8"/>
        <v>RON</v>
      </c>
      <c r="S122" s="1" t="str">
        <f t="shared" si="9"/>
        <v>A 320</v>
      </c>
      <c r="T122" s="1" t="str">
        <f t="shared" si="10"/>
        <v>PK-LUV</v>
      </c>
      <c r="U122" s="1" t="str">
        <f t="shared" si="11"/>
        <v>BATIK AIR</v>
      </c>
    </row>
    <row r="123" ht="15.75" customHeight="1">
      <c r="A123" s="81">
        <v>107.0</v>
      </c>
      <c r="B123" s="81" t="s">
        <v>1064</v>
      </c>
      <c r="C123" s="81" t="str">
        <f>IF(B123&gt;1,VLOOKUP(B123,DB!$D$4:$E$800,2,0),"")</f>
        <v>EMB 135</v>
      </c>
      <c r="D123" s="82">
        <v>0.8527777777777777</v>
      </c>
      <c r="E123" s="159" t="b">
        <v>1</v>
      </c>
      <c r="F123" s="83"/>
      <c r="G123" s="92" t="b">
        <v>0</v>
      </c>
      <c r="H123" s="85" t="s">
        <v>1241</v>
      </c>
      <c r="I123" s="103" t="s">
        <v>1264</v>
      </c>
      <c r="J123" s="87" t="str">
        <f>IF(L123&gt;1,VLOOKUP(L123,DB!$A$4:$B$500,2,0),"")</f>
        <v/>
      </c>
      <c r="K123" s="88"/>
      <c r="L123" s="84"/>
      <c r="M123" s="81" t="s">
        <v>1214</v>
      </c>
      <c r="N123" s="96"/>
      <c r="O123" s="84" t="str">
        <f t="shared" si="1"/>
        <v>RON</v>
      </c>
      <c r="Q123" s="1" t="str">
        <f t="shared" si="7"/>
        <v/>
      </c>
      <c r="R123" s="1" t="str">
        <f t="shared" si="8"/>
        <v/>
      </c>
      <c r="S123" s="1" t="str">
        <f t="shared" si="9"/>
        <v/>
      </c>
      <c r="T123" s="1" t="str">
        <f t="shared" si="10"/>
        <v/>
      </c>
      <c r="U123" s="1" t="str">
        <f t="shared" si="11"/>
        <v/>
      </c>
    </row>
    <row r="124" ht="15.75" customHeight="1">
      <c r="A124" s="71">
        <v>108.0</v>
      </c>
      <c r="B124" s="71" t="s">
        <v>968</v>
      </c>
      <c r="C124" s="71" t="str">
        <f>IF(B124&gt;1,VLOOKUP(B124,DB!$D$4:$E$800,2,0),"")</f>
        <v>HK 850</v>
      </c>
      <c r="D124" s="72">
        <v>0.8708333333333333</v>
      </c>
      <c r="E124" s="160" t="b">
        <v>1</v>
      </c>
      <c r="F124" s="73">
        <v>0.8909722222222223</v>
      </c>
      <c r="G124" s="94" t="b">
        <v>1</v>
      </c>
      <c r="H124" s="75" t="s">
        <v>1249</v>
      </c>
      <c r="I124" s="112" t="s">
        <v>91</v>
      </c>
      <c r="J124" s="74" t="s">
        <v>1349</v>
      </c>
      <c r="K124" s="78"/>
      <c r="L124" s="74"/>
      <c r="M124" s="71" t="s">
        <v>1214</v>
      </c>
      <c r="N124" s="13"/>
      <c r="O124" s="74" t="str">
        <f t="shared" si="1"/>
        <v/>
      </c>
      <c r="Q124" s="1" t="str">
        <f t="shared" si="7"/>
        <v>RE01</v>
      </c>
      <c r="R124" s="1" t="str">
        <f t="shared" si="8"/>
        <v>RON</v>
      </c>
      <c r="S124" s="1" t="str">
        <f t="shared" si="9"/>
        <v>EMB 135</v>
      </c>
      <c r="T124" s="1" t="str">
        <f t="shared" si="10"/>
        <v>T7-GBS</v>
      </c>
      <c r="U124" s="1" t="str">
        <f t="shared" si="11"/>
        <v>KARISMA</v>
      </c>
    </row>
    <row r="125" ht="15.75" customHeight="1">
      <c r="A125" s="81">
        <v>109.0</v>
      </c>
      <c r="B125" s="81" t="s">
        <v>634</v>
      </c>
      <c r="C125" s="81" t="str">
        <f>IF(B125&gt;1,VLOOKUP(B125,DB!$D$4:$E$800,2,0),"")</f>
        <v>B 738</v>
      </c>
      <c r="D125" s="82">
        <v>0.8854166666666666</v>
      </c>
      <c r="E125" s="159" t="b">
        <v>1</v>
      </c>
      <c r="F125" s="83"/>
      <c r="G125" s="92" t="b">
        <v>0</v>
      </c>
      <c r="H125" s="85" t="s">
        <v>1248</v>
      </c>
      <c r="I125" s="86" t="str">
        <f>IF(K125&gt;1,VLOOKUP(K125,DB!$A$4:$B$500,2,0),"")</f>
        <v>WARR</v>
      </c>
      <c r="J125" s="87" t="str">
        <f>IF(L125&gt;1,VLOOKUP(L125,DB!$A$4:$B$500,2,0),"")</f>
        <v/>
      </c>
      <c r="K125" s="88" t="s">
        <v>678</v>
      </c>
      <c r="L125" s="84"/>
      <c r="M125" s="81" t="str">
        <f>IF(B125&gt;1,VLOOKUP(B125,DB!$D$4:$F$800,3,0),"")</f>
        <v>GARUDA</v>
      </c>
      <c r="N125" s="96"/>
      <c r="O125" s="84" t="str">
        <f t="shared" si="1"/>
        <v>RON</v>
      </c>
      <c r="Q125" s="1" t="str">
        <f t="shared" si="7"/>
        <v/>
      </c>
      <c r="R125" s="1" t="str">
        <f t="shared" si="8"/>
        <v/>
      </c>
      <c r="S125" s="1" t="str">
        <f t="shared" si="9"/>
        <v/>
      </c>
      <c r="T125" s="1" t="str">
        <f t="shared" si="10"/>
        <v/>
      </c>
      <c r="U125" s="1" t="str">
        <f t="shared" si="11"/>
        <v/>
      </c>
    </row>
    <row r="126" ht="15.75" customHeight="1">
      <c r="A126" s="71">
        <v>110.0</v>
      </c>
      <c r="B126" s="71" t="s">
        <v>317</v>
      </c>
      <c r="C126" s="71" t="str">
        <f>IF(B126&gt;1,VLOOKUP(B126,DB!$D$4:$E$800,2,0),"")</f>
        <v>A 320</v>
      </c>
      <c r="D126" s="72">
        <v>0.8909722222222223</v>
      </c>
      <c r="E126" s="160" t="b">
        <v>1</v>
      </c>
      <c r="F126" s="73"/>
      <c r="G126" s="94" t="b">
        <v>0</v>
      </c>
      <c r="H126" s="75" t="s">
        <v>1225</v>
      </c>
      <c r="I126" s="76" t="str">
        <f>IF(K126&gt;1,VLOOKUP(K126,DB!$A$4:$B$500,2,0),"")</f>
        <v>WARR</v>
      </c>
      <c r="J126" s="77" t="str">
        <f>IF(L126&gt;1,VLOOKUP(L126,DB!$A$4:$B$500,2,0),"")</f>
        <v/>
      </c>
      <c r="K126" s="78" t="s">
        <v>253</v>
      </c>
      <c r="L126" s="74"/>
      <c r="M126" s="71" t="str">
        <f>IF(B126&gt;1,VLOOKUP(B126,DB!$D$4:$F$800,3,0),"")</f>
        <v>BATIK AIR</v>
      </c>
      <c r="N126" s="13"/>
      <c r="O126" s="74" t="str">
        <f t="shared" si="1"/>
        <v>RON</v>
      </c>
      <c r="Q126" s="1" t="str">
        <f t="shared" si="7"/>
        <v>B2</v>
      </c>
      <c r="R126" s="1" t="str">
        <f t="shared" si="8"/>
        <v>RON</v>
      </c>
      <c r="S126" s="1" t="str">
        <f t="shared" si="9"/>
        <v>B 738</v>
      </c>
      <c r="T126" s="1" t="str">
        <f t="shared" si="10"/>
        <v>PK-GMV</v>
      </c>
      <c r="U126" s="1" t="str">
        <f t="shared" si="11"/>
        <v>GARUDA</v>
      </c>
    </row>
    <row r="127" ht="15.75" customHeight="1">
      <c r="A127" s="81">
        <v>111.0</v>
      </c>
      <c r="B127" s="81" t="s">
        <v>947</v>
      </c>
      <c r="C127" s="81" t="str">
        <f>IF(B127&gt;1,VLOOKUP(B127,DB!$D$4:$E$800,2,0),"")</f>
        <v>EMB 135</v>
      </c>
      <c r="D127" s="82">
        <v>0.8770833333333333</v>
      </c>
      <c r="E127" s="159" t="b">
        <v>1</v>
      </c>
      <c r="F127" s="83"/>
      <c r="G127" s="92" t="b">
        <v>0</v>
      </c>
      <c r="H127" s="85" t="s">
        <v>1242</v>
      </c>
      <c r="I127" s="103" t="s">
        <v>1350</v>
      </c>
      <c r="J127" s="87" t="str">
        <f>IF(L126&gt;1,VLOOKUP(L126,DB!$A$4:$B$500,2,0),"")</f>
        <v/>
      </c>
      <c r="K127" s="88"/>
      <c r="M127" s="81" t="s">
        <v>1214</v>
      </c>
      <c r="N127" s="96"/>
      <c r="O127" s="84" t="str">
        <f t="shared" si="1"/>
        <v>RON</v>
      </c>
      <c r="Q127" s="1" t="str">
        <f t="shared" si="7"/>
        <v>A3</v>
      </c>
      <c r="R127" s="1" t="str">
        <f t="shared" si="8"/>
        <v>RON</v>
      </c>
      <c r="S127" s="1" t="str">
        <f t="shared" si="9"/>
        <v>A 320</v>
      </c>
      <c r="T127" s="1" t="str">
        <f t="shared" si="10"/>
        <v>PK-LUW</v>
      </c>
      <c r="U127" s="1" t="str">
        <f t="shared" si="11"/>
        <v>BATIK AIR</v>
      </c>
    </row>
    <row r="128" ht="15.75" customHeight="1">
      <c r="A128" s="71">
        <v>112.0</v>
      </c>
      <c r="B128" s="71" t="s">
        <v>313</v>
      </c>
      <c r="C128" s="71" t="str">
        <f>IF(B128&gt;1,VLOOKUP(B128,DB!$D$4:$E$800,2,0),"")</f>
        <v>A 320</v>
      </c>
      <c r="D128" s="72">
        <v>0.9</v>
      </c>
      <c r="E128" s="160" t="b">
        <v>1</v>
      </c>
      <c r="F128" s="73"/>
      <c r="G128" s="94" t="b">
        <v>0</v>
      </c>
      <c r="H128" s="75" t="s">
        <v>1217</v>
      </c>
      <c r="I128" s="112" t="s">
        <v>1255</v>
      </c>
      <c r="J128" s="77" t="str">
        <f>IF(L128&gt;1,VLOOKUP(L128,DB!$A$4:$B$500,2,0),"")</f>
        <v/>
      </c>
      <c r="K128" s="78"/>
      <c r="L128" s="74"/>
      <c r="M128" s="71" t="str">
        <f>IF(B128&gt;1,VLOOKUP(B128,DB!$D$4:$F$800,3,0),"")</f>
        <v>BATIK AIR</v>
      </c>
      <c r="N128" s="13"/>
      <c r="O128" s="74" t="str">
        <f t="shared" si="1"/>
        <v>RON</v>
      </c>
      <c r="Q128" s="1" t="str">
        <f t="shared" si="7"/>
        <v>RE02</v>
      </c>
      <c r="R128" s="1" t="str">
        <f t="shared" si="8"/>
        <v>RON</v>
      </c>
      <c r="S128" s="1" t="str">
        <f t="shared" si="9"/>
        <v>EMB 135</v>
      </c>
      <c r="T128" s="1" t="str">
        <f t="shared" si="10"/>
        <v>PK-RSS</v>
      </c>
      <c r="U128" s="1" t="str">
        <f t="shared" si="11"/>
        <v>KARISMA</v>
      </c>
    </row>
    <row r="129" ht="15.75" customHeight="1">
      <c r="A129" s="81">
        <v>113.0</v>
      </c>
      <c r="B129" s="81" t="s">
        <v>968</v>
      </c>
      <c r="C129" s="81" t="str">
        <f>IF(B129&gt;1,VLOOKUP(B129,DB!$D$4:$E$800,2,0),"")</f>
        <v>HK 850</v>
      </c>
      <c r="D129" s="82">
        <v>0.8979166666666667</v>
      </c>
      <c r="E129" s="159" t="b">
        <v>1</v>
      </c>
      <c r="F129" s="83"/>
      <c r="G129" s="92" t="b">
        <v>0</v>
      </c>
      <c r="H129" s="85" t="s">
        <v>1349</v>
      </c>
      <c r="I129" s="103" t="s">
        <v>1249</v>
      </c>
      <c r="J129" s="87" t="str">
        <f>IF(L129&gt;1,VLOOKUP(L129,DB!$A$4:$B$500,2,0),"")</f>
        <v/>
      </c>
      <c r="K129" s="88"/>
      <c r="L129" s="84"/>
      <c r="M129" s="81" t="s">
        <v>1214</v>
      </c>
      <c r="N129" s="89"/>
      <c r="O129" s="84" t="str">
        <f t="shared" si="1"/>
        <v>RON</v>
      </c>
      <c r="Q129" s="1" t="str">
        <f t="shared" si="7"/>
        <v>SA01</v>
      </c>
      <c r="R129" s="1" t="str">
        <f t="shared" si="8"/>
        <v>RON</v>
      </c>
      <c r="S129" s="1" t="str">
        <f t="shared" si="9"/>
        <v>A 320</v>
      </c>
      <c r="T129" s="1" t="str">
        <f t="shared" si="10"/>
        <v>PK-LUU</v>
      </c>
      <c r="U129" s="1" t="str">
        <f t="shared" si="11"/>
        <v>BATIK AIR</v>
      </c>
    </row>
    <row r="130" ht="15.75" customHeight="1">
      <c r="A130" s="71">
        <v>114.0</v>
      </c>
      <c r="B130" s="71" t="s">
        <v>763</v>
      </c>
      <c r="C130" s="71" t="str">
        <f>IF(B130&gt;1,VLOOKUP(B130,DB!$D$4:$E$800,2,0),"")</f>
        <v>ATR 72</v>
      </c>
      <c r="D130" s="72">
        <v>0.9076388888888889</v>
      </c>
      <c r="E130" s="160" t="b">
        <v>1</v>
      </c>
      <c r="F130" s="73"/>
      <c r="G130" s="94" t="b">
        <v>0</v>
      </c>
      <c r="H130" s="75" t="s">
        <v>1229</v>
      </c>
      <c r="I130" s="112" t="s">
        <v>1275</v>
      </c>
      <c r="J130" s="77" t="str">
        <f>IF(L130&gt;1,VLOOKUP(L130,DB!$A$4:$B$500,2,0),"")</f>
        <v/>
      </c>
      <c r="K130" s="78"/>
      <c r="L130" s="74"/>
      <c r="M130" s="71" t="str">
        <f>IF(B130&gt;1,VLOOKUP(B130,DB!$D$4:$F$800,3,0),"")</f>
        <v>PELITA</v>
      </c>
      <c r="N130" s="13"/>
      <c r="O130" s="74" t="str">
        <f t="shared" si="1"/>
        <v>RON</v>
      </c>
      <c r="Q130" s="1" t="str">
        <f t="shared" si="7"/>
        <v>NSA15</v>
      </c>
      <c r="R130" s="1" t="str">
        <f t="shared" si="8"/>
        <v>RON</v>
      </c>
      <c r="S130" s="1" t="str">
        <f t="shared" si="9"/>
        <v>HK 850</v>
      </c>
      <c r="T130" s="1" t="str">
        <f t="shared" si="10"/>
        <v>T7-TUN</v>
      </c>
      <c r="U130" s="1" t="str">
        <f t="shared" si="11"/>
        <v>KARISMA</v>
      </c>
    </row>
    <row r="131" ht="15.75" customHeight="1">
      <c r="A131" s="81">
        <v>115.0</v>
      </c>
      <c r="B131" s="81" t="s">
        <v>512</v>
      </c>
      <c r="C131" s="81" t="str">
        <f>IF(B131&gt;1,VLOOKUP(B131,DB!$D$4:$E$800,2,0),"")</f>
        <v>B 735</v>
      </c>
      <c r="D131" s="82">
        <v>0.8993055555555556</v>
      </c>
      <c r="E131" s="159" t="b">
        <v>1</v>
      </c>
      <c r="F131" s="83"/>
      <c r="G131" s="92" t="b">
        <v>0</v>
      </c>
      <c r="H131" s="85" t="s">
        <v>1252</v>
      </c>
      <c r="I131" s="86" t="str">
        <f>IF(K131&gt;1,VLOOKUP(K131,DB!$A$4:$B$500,2,0),"")</f>
        <v>WIOO</v>
      </c>
      <c r="J131" s="87" t="str">
        <f>IF(L131&gt;1,VLOOKUP(L131,DB!$A$4:$B$500,2,0),"")</f>
        <v/>
      </c>
      <c r="K131" s="88" t="s">
        <v>692</v>
      </c>
      <c r="L131" s="84"/>
      <c r="M131" s="81" t="str">
        <f>IF(B131&gt;1,VLOOKUP(B131,DB!$D$4:$F$800,3,0),"")</f>
        <v>CITILINK</v>
      </c>
      <c r="N131" s="96"/>
      <c r="O131" s="84" t="str">
        <f t="shared" si="1"/>
        <v>RON</v>
      </c>
      <c r="Q131" s="1" t="str">
        <f t="shared" si="7"/>
        <v>A1</v>
      </c>
      <c r="R131" s="1" t="str">
        <f t="shared" si="8"/>
        <v>RON</v>
      </c>
      <c r="S131" s="1" t="str">
        <f t="shared" si="9"/>
        <v>ATR 72</v>
      </c>
      <c r="T131" s="1" t="str">
        <f t="shared" si="10"/>
        <v>PK-PAH</v>
      </c>
      <c r="U131" s="1" t="str">
        <f t="shared" si="11"/>
        <v>PELITA</v>
      </c>
    </row>
    <row r="132" ht="15.75" customHeight="1">
      <c r="A132" s="186">
        <v>116.0</v>
      </c>
      <c r="B132" s="186" t="s">
        <v>886</v>
      </c>
      <c r="C132" s="186" t="str">
        <f>IF(B132&gt;1,VLOOKUP(B132,DB!$D$4:$E$800,2,0),"")</f>
        <v>B 733</v>
      </c>
      <c r="D132" s="187">
        <v>0.8944444444444445</v>
      </c>
      <c r="E132" s="188" t="b">
        <v>1</v>
      </c>
      <c r="F132" s="189"/>
      <c r="G132" s="190" t="b">
        <v>0</v>
      </c>
      <c r="H132" s="191" t="s">
        <v>1230</v>
      </c>
      <c r="I132" s="192" t="s">
        <v>1251</v>
      </c>
      <c r="J132" s="193" t="str">
        <f>IF(L132&gt;1,VLOOKUP(L132,DB!$A$4:$B$500,2,0),"")</f>
        <v/>
      </c>
      <c r="K132" s="194"/>
      <c r="L132" s="195"/>
      <c r="M132" s="186" t="str">
        <f>IF(B132&gt;1,VLOOKUP(B132,DB!$D$4:$F$800,3,0),"")</f>
        <v>TRIGANA</v>
      </c>
      <c r="N132" s="196"/>
      <c r="O132" s="195" t="str">
        <f t="shared" si="1"/>
        <v>RON</v>
      </c>
      <c r="Q132" s="1" t="str">
        <f t="shared" si="7"/>
        <v>B11</v>
      </c>
      <c r="R132" s="1" t="str">
        <f t="shared" si="8"/>
        <v>RON</v>
      </c>
      <c r="S132" s="1" t="str">
        <f t="shared" si="9"/>
        <v>B 735</v>
      </c>
      <c r="T132" s="1" t="str">
        <f t="shared" si="10"/>
        <v>PK-GGC</v>
      </c>
      <c r="U132" s="1" t="str">
        <f t="shared" si="11"/>
        <v>CITILINK</v>
      </c>
    </row>
    <row r="133" ht="15.75" customHeight="1">
      <c r="A133" s="197"/>
      <c r="B133" s="197"/>
      <c r="C133" s="197"/>
      <c r="D133" s="198"/>
      <c r="E133" s="199"/>
      <c r="F133" s="199"/>
      <c r="G133" s="197"/>
      <c r="H133" s="200"/>
      <c r="I133" s="197"/>
      <c r="J133" s="201"/>
      <c r="K133" s="202"/>
      <c r="L133" s="197"/>
      <c r="M133" s="197"/>
      <c r="N133" s="203"/>
      <c r="O133" s="197"/>
      <c r="Q133" s="1" t="str">
        <f t="shared" si="7"/>
        <v>SA08</v>
      </c>
      <c r="R133" s="1" t="str">
        <f t="shared" si="8"/>
        <v>RON</v>
      </c>
      <c r="S133" s="1" t="str">
        <f t="shared" si="9"/>
        <v>B 733</v>
      </c>
      <c r="T133" s="1" t="str">
        <f t="shared" si="10"/>
        <v>PK-YSH</v>
      </c>
      <c r="U133" s="1" t="str">
        <f t="shared" si="11"/>
        <v>TRIGANA</v>
      </c>
    </row>
    <row r="134" ht="15.75" customHeight="1">
      <c r="A134" s="197"/>
      <c r="B134" s="197"/>
      <c r="C134" s="197"/>
      <c r="D134" s="198"/>
      <c r="E134" s="199"/>
      <c r="F134" s="199"/>
      <c r="G134" s="197"/>
      <c r="H134" s="200"/>
      <c r="I134" s="201"/>
      <c r="J134" s="201"/>
      <c r="K134" s="202"/>
      <c r="L134" s="197"/>
      <c r="M134" s="197"/>
      <c r="N134" s="203"/>
      <c r="O134" s="197"/>
      <c r="Q134" s="1" t="str">
        <f t="shared" si="7"/>
        <v/>
      </c>
      <c r="R134" s="1" t="str">
        <f t="shared" si="8"/>
        <v/>
      </c>
      <c r="S134" s="1" t="str">
        <f t="shared" si="9"/>
        <v/>
      </c>
      <c r="T134" s="1" t="str">
        <f t="shared" si="10"/>
        <v/>
      </c>
      <c r="U134" s="1" t="str">
        <f t="shared" si="11"/>
        <v/>
      </c>
    </row>
    <row r="135" ht="15.75" customHeight="1">
      <c r="A135" s="197"/>
      <c r="B135" s="197"/>
      <c r="C135" s="197"/>
      <c r="D135" s="198"/>
      <c r="E135" s="199"/>
      <c r="F135" s="199"/>
      <c r="G135" s="197"/>
      <c r="H135" s="200"/>
      <c r="I135" s="201"/>
      <c r="J135" s="201"/>
      <c r="K135" s="202"/>
      <c r="L135" s="197"/>
      <c r="M135" s="197"/>
      <c r="N135" s="203"/>
      <c r="O135" s="197"/>
      <c r="Q135" s="1" t="str">
        <f t="shared" si="7"/>
        <v/>
      </c>
      <c r="R135" s="1" t="str">
        <f t="shared" si="8"/>
        <v/>
      </c>
      <c r="S135" s="1" t="str">
        <f t="shared" si="9"/>
        <v/>
      </c>
      <c r="T135" s="1" t="str">
        <f t="shared" si="10"/>
        <v/>
      </c>
      <c r="U135" s="1" t="str">
        <f t="shared" si="11"/>
        <v/>
      </c>
    </row>
    <row r="136" ht="15.75" customHeight="1">
      <c r="A136" s="197"/>
      <c r="B136" s="197"/>
      <c r="C136" s="197"/>
      <c r="D136" s="198"/>
      <c r="E136" s="199"/>
      <c r="F136" s="199"/>
      <c r="G136" s="197"/>
      <c r="H136" s="200"/>
      <c r="I136" s="201"/>
      <c r="J136" s="201"/>
      <c r="K136" s="202"/>
      <c r="L136" s="197"/>
      <c r="M136" s="197"/>
      <c r="N136" s="203"/>
      <c r="O136" s="197"/>
      <c r="Q136" s="1" t="str">
        <f t="shared" si="7"/>
        <v/>
      </c>
      <c r="R136" s="1" t="str">
        <f t="shared" si="8"/>
        <v/>
      </c>
      <c r="S136" s="1" t="str">
        <f t="shared" si="9"/>
        <v/>
      </c>
      <c r="T136" s="1" t="str">
        <f t="shared" si="10"/>
        <v/>
      </c>
      <c r="U136" s="1" t="str">
        <f t="shared" si="11"/>
        <v/>
      </c>
    </row>
    <row r="137" ht="15.75" customHeight="1">
      <c r="A137" s="197"/>
      <c r="B137" s="197"/>
      <c r="C137" s="197"/>
      <c r="D137" s="198"/>
      <c r="E137" s="199"/>
      <c r="F137" s="199"/>
      <c r="G137" s="197"/>
      <c r="H137" s="200"/>
      <c r="I137" s="201"/>
      <c r="J137" s="201"/>
      <c r="K137" s="202"/>
      <c r="L137" s="197"/>
      <c r="M137" s="197"/>
      <c r="N137" s="203"/>
      <c r="O137" s="197"/>
      <c r="Q137" s="1" t="str">
        <f t="shared" si="7"/>
        <v/>
      </c>
      <c r="R137" s="1" t="str">
        <f t="shared" si="8"/>
        <v/>
      </c>
      <c r="S137" s="1" t="str">
        <f t="shared" si="9"/>
        <v/>
      </c>
      <c r="T137" s="1" t="str">
        <f t="shared" si="10"/>
        <v/>
      </c>
      <c r="U137" s="1" t="str">
        <f t="shared" si="11"/>
        <v/>
      </c>
    </row>
    <row r="138" ht="15.75" customHeight="1">
      <c r="A138" s="197"/>
      <c r="B138" s="197"/>
      <c r="C138" s="197"/>
      <c r="D138" s="198"/>
      <c r="E138" s="199"/>
      <c r="F138" s="199"/>
      <c r="G138" s="197"/>
      <c r="H138" s="200"/>
      <c r="I138" s="201"/>
      <c r="J138" s="201"/>
      <c r="K138" s="202"/>
      <c r="L138" s="197"/>
      <c r="M138" s="197"/>
      <c r="N138" s="203"/>
      <c r="O138" s="197"/>
      <c r="Q138" s="1" t="str">
        <f t="shared" si="7"/>
        <v/>
      </c>
      <c r="R138" s="1" t="str">
        <f t="shared" si="8"/>
        <v/>
      </c>
      <c r="S138" s="1" t="str">
        <f t="shared" si="9"/>
        <v/>
      </c>
      <c r="T138" s="1" t="str">
        <f t="shared" si="10"/>
        <v/>
      </c>
      <c r="U138" s="1" t="str">
        <f t="shared" si="11"/>
        <v/>
      </c>
    </row>
    <row r="139" ht="15.75" customHeight="1">
      <c r="A139" s="197"/>
      <c r="B139" s="197"/>
      <c r="C139" s="197"/>
      <c r="D139" s="198"/>
      <c r="E139" s="199"/>
      <c r="F139" s="199"/>
      <c r="G139" s="197"/>
      <c r="H139" s="200"/>
      <c r="I139" s="201"/>
      <c r="J139" s="201"/>
      <c r="K139" s="202"/>
      <c r="L139" s="197"/>
      <c r="M139" s="197"/>
      <c r="N139" s="203"/>
      <c r="O139" s="197"/>
      <c r="Q139" s="1" t="str">
        <f t="shared" si="7"/>
        <v/>
      </c>
      <c r="R139" s="1" t="str">
        <f t="shared" si="8"/>
        <v/>
      </c>
      <c r="S139" s="1" t="str">
        <f t="shared" si="9"/>
        <v/>
      </c>
      <c r="T139" s="1" t="str">
        <f t="shared" si="10"/>
        <v/>
      </c>
      <c r="U139" s="1" t="str">
        <f t="shared" si="11"/>
        <v/>
      </c>
    </row>
    <row r="140" ht="15.75" customHeight="1">
      <c r="A140" s="197"/>
      <c r="B140" s="197"/>
      <c r="C140" s="197"/>
      <c r="D140" s="198"/>
      <c r="E140" s="199"/>
      <c r="F140" s="199"/>
      <c r="G140" s="197"/>
      <c r="H140" s="200"/>
      <c r="I140" s="201"/>
      <c r="J140" s="201"/>
      <c r="K140" s="202"/>
      <c r="L140" s="197"/>
      <c r="M140" s="197"/>
      <c r="N140" s="203"/>
      <c r="O140" s="197"/>
      <c r="Q140" s="1" t="str">
        <f t="shared" si="7"/>
        <v/>
      </c>
      <c r="R140" s="1" t="str">
        <f t="shared" si="8"/>
        <v/>
      </c>
      <c r="S140" s="1" t="str">
        <f t="shared" si="9"/>
        <v/>
      </c>
      <c r="T140" s="1" t="str">
        <f t="shared" si="10"/>
        <v/>
      </c>
      <c r="U140" s="1" t="str">
        <f t="shared" si="11"/>
        <v/>
      </c>
    </row>
    <row r="141" ht="15.75" customHeight="1">
      <c r="A141" s="197"/>
      <c r="B141" s="197"/>
      <c r="C141" s="197"/>
      <c r="D141" s="198"/>
      <c r="E141" s="199"/>
      <c r="F141" s="199"/>
      <c r="G141" s="197"/>
      <c r="H141" s="200"/>
      <c r="I141" s="201"/>
      <c r="J141" s="201"/>
      <c r="K141" s="202"/>
      <c r="L141" s="197"/>
      <c r="M141" s="197"/>
      <c r="N141" s="203"/>
      <c r="O141" s="197"/>
      <c r="Q141" s="1" t="str">
        <f t="shared" si="7"/>
        <v/>
      </c>
      <c r="R141" s="1" t="str">
        <f t="shared" si="8"/>
        <v/>
      </c>
      <c r="S141" s="1" t="str">
        <f t="shared" si="9"/>
        <v/>
      </c>
      <c r="T141" s="1" t="str">
        <f t="shared" si="10"/>
        <v/>
      </c>
      <c r="U141" s="1" t="str">
        <f t="shared" si="11"/>
        <v/>
      </c>
    </row>
    <row r="142" ht="15.75" customHeight="1">
      <c r="A142" s="197"/>
      <c r="B142" s="197"/>
      <c r="C142" s="197"/>
      <c r="D142" s="198"/>
      <c r="E142" s="199"/>
      <c r="F142" s="199"/>
      <c r="G142" s="197"/>
      <c r="H142" s="200"/>
      <c r="I142" s="201"/>
      <c r="J142" s="201"/>
      <c r="K142" s="202"/>
      <c r="L142" s="197"/>
      <c r="M142" s="197"/>
      <c r="N142" s="203"/>
      <c r="O142" s="197"/>
      <c r="Q142" s="1" t="str">
        <f t="shared" si="7"/>
        <v/>
      </c>
      <c r="R142" s="1" t="str">
        <f t="shared" si="8"/>
        <v/>
      </c>
      <c r="S142" s="1" t="str">
        <f t="shared" si="9"/>
        <v/>
      </c>
      <c r="T142" s="1" t="str">
        <f t="shared" si="10"/>
        <v/>
      </c>
      <c r="U142" s="1" t="str">
        <f t="shared" si="11"/>
        <v/>
      </c>
    </row>
    <row r="143" ht="15.75" customHeight="1">
      <c r="A143" s="197"/>
      <c r="B143" s="197"/>
      <c r="C143" s="197"/>
      <c r="D143" s="198"/>
      <c r="E143" s="199"/>
      <c r="F143" s="199"/>
      <c r="G143" s="197"/>
      <c r="H143" s="200"/>
      <c r="I143" s="201"/>
      <c r="J143" s="201"/>
      <c r="K143" s="202"/>
      <c r="L143" s="197"/>
      <c r="M143" s="197"/>
      <c r="N143" s="203"/>
      <c r="O143" s="197"/>
      <c r="Q143" s="1" t="str">
        <f t="shared" si="7"/>
        <v/>
      </c>
      <c r="R143" s="1" t="str">
        <f t="shared" si="8"/>
        <v/>
      </c>
      <c r="S143" s="1" t="str">
        <f t="shared" si="9"/>
        <v/>
      </c>
      <c r="T143" s="1" t="str">
        <f t="shared" si="10"/>
        <v/>
      </c>
      <c r="U143" s="1" t="str">
        <f t="shared" si="11"/>
        <v/>
      </c>
    </row>
    <row r="144" ht="15.75" customHeight="1">
      <c r="A144" s="197"/>
      <c r="B144" s="197"/>
      <c r="C144" s="197"/>
      <c r="D144" s="198"/>
      <c r="E144" s="199"/>
      <c r="F144" s="199"/>
      <c r="G144" s="197"/>
      <c r="H144" s="200"/>
      <c r="I144" s="201"/>
      <c r="J144" s="201"/>
      <c r="K144" s="202"/>
      <c r="L144" s="197"/>
      <c r="M144" s="197"/>
      <c r="N144" s="203"/>
      <c r="O144" s="197"/>
      <c r="Q144" s="1" t="str">
        <f t="shared" si="7"/>
        <v/>
      </c>
      <c r="R144" s="1" t="str">
        <f t="shared" si="8"/>
        <v/>
      </c>
      <c r="S144" s="1" t="str">
        <f t="shared" si="9"/>
        <v/>
      </c>
      <c r="T144" s="1" t="str">
        <f t="shared" si="10"/>
        <v/>
      </c>
      <c r="U144" s="1" t="str">
        <f t="shared" si="11"/>
        <v/>
      </c>
    </row>
    <row r="145" ht="15.75" customHeight="1">
      <c r="A145" s="197"/>
      <c r="B145" s="197"/>
      <c r="C145" s="197"/>
      <c r="D145" s="198"/>
      <c r="E145" s="199"/>
      <c r="F145" s="199"/>
      <c r="G145" s="197"/>
      <c r="H145" s="200"/>
      <c r="I145" s="201"/>
      <c r="J145" s="201"/>
      <c r="K145" s="202"/>
      <c r="L145" s="197"/>
      <c r="M145" s="197"/>
      <c r="N145" s="203"/>
      <c r="O145" s="197"/>
      <c r="Q145" s="1" t="str">
        <f t="shared" si="7"/>
        <v/>
      </c>
      <c r="R145" s="1" t="str">
        <f t="shared" si="8"/>
        <v/>
      </c>
      <c r="S145" s="1" t="str">
        <f t="shared" si="9"/>
        <v/>
      </c>
      <c r="T145" s="1" t="str">
        <f t="shared" si="10"/>
        <v/>
      </c>
      <c r="U145" s="1" t="str">
        <f t="shared" si="11"/>
        <v/>
      </c>
    </row>
    <row r="146" ht="15.75" customHeight="1">
      <c r="A146" s="197"/>
      <c r="B146" s="197"/>
      <c r="C146" s="197"/>
      <c r="D146" s="198"/>
      <c r="E146" s="199"/>
      <c r="F146" s="199"/>
      <c r="G146" s="197"/>
      <c r="H146" s="200"/>
      <c r="I146" s="201"/>
      <c r="J146" s="201"/>
      <c r="K146" s="202"/>
      <c r="L146" s="197"/>
      <c r="M146" s="197"/>
      <c r="N146" s="203"/>
      <c r="O146" s="197"/>
      <c r="Q146" s="1" t="str">
        <f t="shared" si="7"/>
        <v/>
      </c>
      <c r="R146" s="1" t="str">
        <f t="shared" si="8"/>
        <v/>
      </c>
      <c r="S146" s="1" t="str">
        <f t="shared" si="9"/>
        <v/>
      </c>
      <c r="T146" s="1" t="str">
        <f t="shared" si="10"/>
        <v/>
      </c>
      <c r="U146" s="1" t="str">
        <f t="shared" si="11"/>
        <v/>
      </c>
    </row>
    <row r="147" ht="15.75" customHeight="1">
      <c r="A147" s="197"/>
      <c r="B147" s="197"/>
      <c r="C147" s="197"/>
      <c r="D147" s="198"/>
      <c r="E147" s="199"/>
      <c r="F147" s="199"/>
      <c r="G147" s="197"/>
      <c r="H147" s="200"/>
      <c r="I147" s="201"/>
      <c r="J147" s="201"/>
      <c r="K147" s="202"/>
      <c r="L147" s="197"/>
      <c r="M147" s="197"/>
      <c r="N147" s="203"/>
      <c r="O147" s="197"/>
      <c r="Q147" s="1" t="str">
        <f t="shared" si="7"/>
        <v/>
      </c>
      <c r="R147" s="1" t="str">
        <f t="shared" si="8"/>
        <v/>
      </c>
      <c r="S147" s="1" t="str">
        <f t="shared" si="9"/>
        <v/>
      </c>
      <c r="T147" s="1" t="str">
        <f t="shared" si="10"/>
        <v/>
      </c>
      <c r="U147" s="1" t="str">
        <f t="shared" si="11"/>
        <v/>
      </c>
    </row>
    <row r="148" ht="15.75" customHeight="1">
      <c r="A148" s="197"/>
      <c r="B148" s="197"/>
      <c r="C148" s="197"/>
      <c r="D148" s="198"/>
      <c r="E148" s="199"/>
      <c r="F148" s="199"/>
      <c r="G148" s="197"/>
      <c r="H148" s="200"/>
      <c r="I148" s="201"/>
      <c r="J148" s="201"/>
      <c r="K148" s="202"/>
      <c r="L148" s="197"/>
      <c r="M148" s="197"/>
      <c r="N148" s="203"/>
      <c r="O148" s="197"/>
      <c r="Q148" s="1" t="str">
        <f t="shared" si="7"/>
        <v/>
      </c>
      <c r="R148" s="1" t="str">
        <f t="shared" si="8"/>
        <v/>
      </c>
      <c r="S148" s="1" t="str">
        <f t="shared" si="9"/>
        <v/>
      </c>
      <c r="T148" s="1" t="str">
        <f t="shared" si="10"/>
        <v/>
      </c>
      <c r="U148" s="1" t="str">
        <f t="shared" si="11"/>
        <v/>
      </c>
    </row>
    <row r="149" ht="15.75" customHeight="1">
      <c r="A149" s="197"/>
      <c r="B149" s="197"/>
      <c r="C149" s="197"/>
      <c r="D149" s="198"/>
      <c r="E149" s="199"/>
      <c r="F149" s="199"/>
      <c r="G149" s="197"/>
      <c r="H149" s="200"/>
      <c r="I149" s="201"/>
      <c r="J149" s="201"/>
      <c r="K149" s="202"/>
      <c r="L149" s="197"/>
      <c r="M149" s="197"/>
      <c r="N149" s="203"/>
      <c r="O149" s="197"/>
      <c r="Q149" s="1" t="str">
        <f t="shared" si="7"/>
        <v/>
      </c>
      <c r="R149" s="1" t="str">
        <f t="shared" si="8"/>
        <v/>
      </c>
      <c r="S149" s="1" t="str">
        <f t="shared" si="9"/>
        <v/>
      </c>
      <c r="T149" s="1" t="str">
        <f t="shared" si="10"/>
        <v/>
      </c>
      <c r="U149" s="1" t="str">
        <f t="shared" si="11"/>
        <v/>
      </c>
    </row>
    <row r="150" ht="15.75" customHeight="1">
      <c r="A150" s="197"/>
      <c r="B150" s="197"/>
      <c r="C150" s="197"/>
      <c r="D150" s="198"/>
      <c r="E150" s="199"/>
      <c r="F150" s="199"/>
      <c r="G150" s="197"/>
      <c r="H150" s="200"/>
      <c r="I150" s="201"/>
      <c r="J150" s="201"/>
      <c r="K150" s="202"/>
      <c r="L150" s="197"/>
      <c r="M150" s="197"/>
      <c r="N150" s="203"/>
      <c r="O150" s="197"/>
      <c r="Q150" s="1" t="str">
        <f t="shared" si="7"/>
        <v/>
      </c>
      <c r="R150" s="1" t="str">
        <f t="shared" si="8"/>
        <v/>
      </c>
      <c r="S150" s="1" t="str">
        <f t="shared" si="9"/>
        <v/>
      </c>
      <c r="T150" s="1" t="str">
        <f t="shared" si="10"/>
        <v/>
      </c>
      <c r="U150" s="1" t="str">
        <f t="shared" si="11"/>
        <v/>
      </c>
    </row>
    <row r="151" ht="15.75" customHeight="1">
      <c r="A151" s="197"/>
      <c r="B151" s="197"/>
      <c r="C151" s="197"/>
      <c r="D151" s="198"/>
      <c r="E151" s="199"/>
      <c r="F151" s="199"/>
      <c r="G151" s="197"/>
      <c r="H151" s="200"/>
      <c r="I151" s="201"/>
      <c r="J151" s="201"/>
      <c r="K151" s="202"/>
      <c r="L151" s="197"/>
      <c r="M151" s="197"/>
      <c r="N151" s="203"/>
      <c r="O151" s="197"/>
      <c r="Q151" s="1" t="str">
        <f t="shared" si="7"/>
        <v/>
      </c>
      <c r="R151" s="1" t="str">
        <f t="shared" si="8"/>
        <v/>
      </c>
      <c r="S151" s="1" t="str">
        <f t="shared" si="9"/>
        <v/>
      </c>
      <c r="T151" s="1" t="str">
        <f t="shared" si="10"/>
        <v/>
      </c>
      <c r="U151" s="1" t="str">
        <f t="shared" si="11"/>
        <v/>
      </c>
    </row>
    <row r="152" ht="15.75" customHeight="1">
      <c r="A152" s="197"/>
      <c r="B152" s="197"/>
      <c r="C152" s="197"/>
      <c r="D152" s="198"/>
      <c r="E152" s="199"/>
      <c r="F152" s="199"/>
      <c r="G152" s="197"/>
      <c r="H152" s="200"/>
      <c r="I152" s="201"/>
      <c r="J152" s="201"/>
      <c r="K152" s="202"/>
      <c r="L152" s="197"/>
      <c r="M152" s="197"/>
      <c r="N152" s="203"/>
      <c r="O152" s="197"/>
      <c r="Q152" s="1" t="str">
        <f t="shared" si="7"/>
        <v/>
      </c>
      <c r="R152" s="1" t="str">
        <f t="shared" si="8"/>
        <v/>
      </c>
      <c r="S152" s="1" t="str">
        <f t="shared" si="9"/>
        <v/>
      </c>
      <c r="T152" s="1" t="str">
        <f t="shared" si="10"/>
        <v/>
      </c>
      <c r="U152" s="1" t="str">
        <f t="shared" si="11"/>
        <v/>
      </c>
    </row>
    <row r="153" ht="15.75" customHeight="1">
      <c r="A153" s="197"/>
      <c r="B153" s="197"/>
      <c r="C153" s="197"/>
      <c r="D153" s="198"/>
      <c r="E153" s="199"/>
      <c r="F153" s="199"/>
      <c r="G153" s="197"/>
      <c r="H153" s="200"/>
      <c r="I153" s="201"/>
      <c r="J153" s="201"/>
      <c r="K153" s="202"/>
      <c r="L153" s="197"/>
      <c r="M153" s="197"/>
      <c r="N153" s="203"/>
      <c r="O153" s="197"/>
      <c r="Q153" s="1" t="str">
        <f t="shared" si="7"/>
        <v/>
      </c>
      <c r="R153" s="1" t="str">
        <f t="shared" si="8"/>
        <v/>
      </c>
      <c r="S153" s="1" t="str">
        <f t="shared" si="9"/>
        <v/>
      </c>
      <c r="T153" s="1" t="str">
        <f t="shared" si="10"/>
        <v/>
      </c>
      <c r="U153" s="1" t="str">
        <f t="shared" si="11"/>
        <v/>
      </c>
    </row>
    <row r="154" ht="15.75" customHeight="1">
      <c r="A154" s="197"/>
      <c r="B154" s="197"/>
      <c r="C154" s="197"/>
      <c r="D154" s="198"/>
      <c r="E154" s="199"/>
      <c r="F154" s="199"/>
      <c r="G154" s="197"/>
      <c r="H154" s="200"/>
      <c r="I154" s="201"/>
      <c r="J154" s="201"/>
      <c r="K154" s="202"/>
      <c r="L154" s="197"/>
      <c r="M154" s="197"/>
      <c r="N154" s="203"/>
      <c r="O154" s="197"/>
      <c r="Q154" s="1" t="str">
        <f t="shared" si="7"/>
        <v/>
      </c>
      <c r="R154" s="1" t="str">
        <f t="shared" si="8"/>
        <v/>
      </c>
      <c r="S154" s="1" t="str">
        <f t="shared" si="9"/>
        <v/>
      </c>
      <c r="T154" s="1" t="str">
        <f t="shared" si="10"/>
        <v/>
      </c>
      <c r="U154" s="1" t="str">
        <f t="shared" si="11"/>
        <v/>
      </c>
    </row>
    <row r="155" ht="15.75" customHeight="1">
      <c r="A155" s="197"/>
      <c r="B155" s="197"/>
      <c r="C155" s="197"/>
      <c r="D155" s="198"/>
      <c r="E155" s="199"/>
      <c r="F155" s="199"/>
      <c r="G155" s="197"/>
      <c r="H155" s="200"/>
      <c r="I155" s="201"/>
      <c r="J155" s="201"/>
      <c r="K155" s="202"/>
      <c r="L155" s="197"/>
      <c r="M155" s="197"/>
      <c r="N155" s="203"/>
      <c r="O155" s="197"/>
      <c r="Q155" s="1" t="str">
        <f t="shared" si="7"/>
        <v/>
      </c>
      <c r="R155" s="1" t="str">
        <f t="shared" si="8"/>
        <v/>
      </c>
      <c r="S155" s="1" t="str">
        <f t="shared" si="9"/>
        <v/>
      </c>
      <c r="T155" s="1" t="str">
        <f t="shared" si="10"/>
        <v/>
      </c>
      <c r="U155" s="1" t="str">
        <f t="shared" si="11"/>
        <v/>
      </c>
    </row>
    <row r="156" ht="15.75" customHeight="1">
      <c r="A156" s="197"/>
      <c r="B156" s="197"/>
      <c r="C156" s="197"/>
      <c r="D156" s="198"/>
      <c r="E156" s="199"/>
      <c r="F156" s="199"/>
      <c r="G156" s="197"/>
      <c r="H156" s="200"/>
      <c r="I156" s="201"/>
      <c r="J156" s="201"/>
      <c r="K156" s="202"/>
      <c r="L156" s="197"/>
      <c r="M156" s="197"/>
      <c r="N156" s="203"/>
      <c r="O156" s="197"/>
      <c r="Q156" s="1" t="str">
        <f t="shared" si="7"/>
        <v/>
      </c>
      <c r="R156" s="1" t="str">
        <f t="shared" si="8"/>
        <v/>
      </c>
      <c r="S156" s="1" t="str">
        <f t="shared" si="9"/>
        <v/>
      </c>
      <c r="T156" s="1" t="str">
        <f t="shared" si="10"/>
        <v/>
      </c>
      <c r="U156" s="1" t="str">
        <f t="shared" si="11"/>
        <v/>
      </c>
    </row>
    <row r="157" ht="15.75" customHeight="1">
      <c r="A157" s="197"/>
      <c r="B157" s="197"/>
      <c r="C157" s="197"/>
      <c r="D157" s="198"/>
      <c r="E157" s="199"/>
      <c r="F157" s="199"/>
      <c r="G157" s="197"/>
      <c r="H157" s="200"/>
      <c r="I157" s="201"/>
      <c r="J157" s="201"/>
      <c r="K157" s="202"/>
      <c r="L157" s="197"/>
      <c r="M157" s="197"/>
      <c r="N157" s="203"/>
      <c r="O157" s="197"/>
      <c r="Q157" s="1" t="str">
        <f t="shared" si="7"/>
        <v/>
      </c>
      <c r="R157" s="1" t="str">
        <f t="shared" si="8"/>
        <v/>
      </c>
      <c r="S157" s="1" t="str">
        <f t="shared" si="9"/>
        <v/>
      </c>
      <c r="T157" s="1" t="str">
        <f t="shared" si="10"/>
        <v/>
      </c>
      <c r="U157" s="1" t="str">
        <f t="shared" si="11"/>
        <v/>
      </c>
    </row>
    <row r="158" ht="15.75" customHeight="1">
      <c r="A158" s="197"/>
      <c r="B158" s="197"/>
      <c r="C158" s="197"/>
      <c r="D158" s="198"/>
      <c r="E158" s="199"/>
      <c r="F158" s="199"/>
      <c r="G158" s="197"/>
      <c r="H158" s="200"/>
      <c r="I158" s="201"/>
      <c r="J158" s="201"/>
      <c r="K158" s="202"/>
      <c r="L158" s="197"/>
      <c r="M158" s="197"/>
      <c r="N158" s="203"/>
      <c r="O158" s="197"/>
      <c r="Q158" s="1" t="str">
        <f t="shared" si="7"/>
        <v/>
      </c>
      <c r="R158" s="1" t="str">
        <f t="shared" si="8"/>
        <v/>
      </c>
      <c r="S158" s="1" t="str">
        <f t="shared" si="9"/>
        <v/>
      </c>
      <c r="T158" s="1" t="str">
        <f t="shared" si="10"/>
        <v/>
      </c>
      <c r="U158" s="1" t="str">
        <f t="shared" si="11"/>
        <v/>
      </c>
    </row>
    <row r="159" ht="15.75" customHeight="1">
      <c r="A159" s="197"/>
      <c r="B159" s="197"/>
      <c r="C159" s="197"/>
      <c r="D159" s="198"/>
      <c r="E159" s="199"/>
      <c r="F159" s="199"/>
      <c r="G159" s="197"/>
      <c r="H159" s="200"/>
      <c r="I159" s="201"/>
      <c r="J159" s="201"/>
      <c r="K159" s="202"/>
      <c r="L159" s="197"/>
      <c r="M159" s="197"/>
      <c r="N159" s="203"/>
      <c r="O159" s="197"/>
      <c r="Q159" s="1" t="str">
        <f t="shared" si="7"/>
        <v/>
      </c>
      <c r="R159" s="1" t="str">
        <f t="shared" si="8"/>
        <v/>
      </c>
      <c r="S159" s="1" t="str">
        <f t="shared" si="9"/>
        <v/>
      </c>
      <c r="T159" s="1" t="str">
        <f t="shared" si="10"/>
        <v/>
      </c>
      <c r="U159" s="1" t="str">
        <f t="shared" si="11"/>
        <v/>
      </c>
    </row>
    <row r="160" ht="15.75" customHeight="1">
      <c r="A160" s="197"/>
      <c r="B160" s="197"/>
      <c r="C160" s="197"/>
      <c r="D160" s="198"/>
      <c r="E160" s="199"/>
      <c r="F160" s="199"/>
      <c r="G160" s="197"/>
      <c r="H160" s="200"/>
      <c r="I160" s="201"/>
      <c r="J160" s="201"/>
      <c r="K160" s="202"/>
      <c r="L160" s="197"/>
      <c r="M160" s="197"/>
      <c r="N160" s="203"/>
      <c r="O160" s="197"/>
      <c r="Q160" s="1" t="str">
        <f t="shared" si="7"/>
        <v/>
      </c>
      <c r="R160" s="1" t="str">
        <f t="shared" si="8"/>
        <v/>
      </c>
      <c r="S160" s="1" t="str">
        <f t="shared" si="9"/>
        <v/>
      </c>
      <c r="T160" s="1" t="str">
        <f t="shared" si="10"/>
        <v/>
      </c>
      <c r="U160" s="1" t="str">
        <f t="shared" si="11"/>
        <v/>
      </c>
    </row>
    <row r="161" ht="15.75" customHeight="1">
      <c r="A161" s="197"/>
      <c r="B161" s="197"/>
      <c r="C161" s="197"/>
      <c r="D161" s="198"/>
      <c r="E161" s="199"/>
      <c r="F161" s="199"/>
      <c r="G161" s="197"/>
      <c r="H161" s="200"/>
      <c r="I161" s="201"/>
      <c r="J161" s="201"/>
      <c r="K161" s="202"/>
      <c r="L161" s="197"/>
      <c r="M161" s="197"/>
      <c r="N161" s="203"/>
      <c r="O161" s="197"/>
      <c r="Q161" s="1" t="str">
        <f t="shared" si="7"/>
        <v/>
      </c>
      <c r="R161" s="1" t="str">
        <f t="shared" si="8"/>
        <v/>
      </c>
      <c r="S161" s="1" t="str">
        <f t="shared" si="9"/>
        <v/>
      </c>
      <c r="T161" s="1" t="str">
        <f t="shared" si="10"/>
        <v/>
      </c>
      <c r="U161" s="1" t="str">
        <f t="shared" si="11"/>
        <v/>
      </c>
    </row>
    <row r="162" ht="15.75" customHeight="1">
      <c r="A162" s="197"/>
      <c r="B162" s="197"/>
      <c r="C162" s="197"/>
      <c r="D162" s="198"/>
      <c r="E162" s="199"/>
      <c r="F162" s="199"/>
      <c r="G162" s="197"/>
      <c r="H162" s="200"/>
      <c r="I162" s="201"/>
      <c r="J162" s="201"/>
      <c r="K162" s="202"/>
      <c r="L162" s="197"/>
      <c r="M162" s="197"/>
      <c r="N162" s="203"/>
      <c r="O162" s="197"/>
      <c r="Q162" s="1" t="str">
        <f t="shared" si="7"/>
        <v/>
      </c>
      <c r="R162" s="1" t="str">
        <f t="shared" si="8"/>
        <v/>
      </c>
      <c r="S162" s="1" t="str">
        <f t="shared" si="9"/>
        <v/>
      </c>
      <c r="T162" s="1" t="str">
        <f t="shared" si="10"/>
        <v/>
      </c>
      <c r="U162" s="1" t="str">
        <f t="shared" si="11"/>
        <v/>
      </c>
    </row>
    <row r="163" ht="15.75" customHeight="1">
      <c r="A163" s="197"/>
      <c r="B163" s="197"/>
      <c r="C163" s="197"/>
      <c r="D163" s="198"/>
      <c r="E163" s="199"/>
      <c r="F163" s="199"/>
      <c r="G163" s="197"/>
      <c r="H163" s="200"/>
      <c r="I163" s="201"/>
      <c r="J163" s="201"/>
      <c r="K163" s="202"/>
      <c r="L163" s="197"/>
      <c r="M163" s="197"/>
      <c r="N163" s="203"/>
      <c r="O163" s="197"/>
      <c r="Q163" s="1" t="str">
        <f t="shared" si="7"/>
        <v/>
      </c>
      <c r="R163" s="1" t="str">
        <f t="shared" si="8"/>
        <v/>
      </c>
      <c r="S163" s="1" t="str">
        <f t="shared" si="9"/>
        <v/>
      </c>
      <c r="T163" s="1" t="str">
        <f t="shared" si="10"/>
        <v/>
      </c>
      <c r="U163" s="1" t="str">
        <f t="shared" si="11"/>
        <v/>
      </c>
    </row>
    <row r="164" ht="15.75" customHeight="1">
      <c r="A164" s="197"/>
      <c r="B164" s="197"/>
      <c r="C164" s="197"/>
      <c r="D164" s="198"/>
      <c r="E164" s="199"/>
      <c r="F164" s="199"/>
      <c r="G164" s="197"/>
      <c r="H164" s="200"/>
      <c r="I164" s="201"/>
      <c r="J164" s="201"/>
      <c r="K164" s="202"/>
      <c r="L164" s="197"/>
      <c r="M164" s="197"/>
      <c r="N164" s="203"/>
      <c r="O164" s="197"/>
      <c r="Q164" s="1" t="str">
        <f t="shared" si="7"/>
        <v/>
      </c>
      <c r="R164" s="1" t="str">
        <f t="shared" si="8"/>
        <v/>
      </c>
      <c r="S164" s="1" t="str">
        <f t="shared" si="9"/>
        <v/>
      </c>
      <c r="T164" s="1" t="str">
        <f t="shared" si="10"/>
        <v/>
      </c>
      <c r="U164" s="1" t="str">
        <f t="shared" si="11"/>
        <v/>
      </c>
    </row>
    <row r="165" ht="15.75" customHeight="1">
      <c r="A165" s="197"/>
      <c r="B165" s="197"/>
      <c r="C165" s="197"/>
      <c r="D165" s="198"/>
      <c r="E165" s="199"/>
      <c r="F165" s="199"/>
      <c r="G165" s="197"/>
      <c r="H165" s="200"/>
      <c r="I165" s="201"/>
      <c r="J165" s="201"/>
      <c r="K165" s="202"/>
      <c r="L165" s="197"/>
      <c r="M165" s="197"/>
      <c r="N165" s="203"/>
      <c r="O165" s="197"/>
      <c r="Q165" s="1" t="str">
        <f t="shared" si="7"/>
        <v/>
      </c>
      <c r="R165" s="1" t="str">
        <f t="shared" si="8"/>
        <v/>
      </c>
      <c r="S165" s="1" t="str">
        <f t="shared" si="9"/>
        <v/>
      </c>
      <c r="T165" s="1" t="str">
        <f t="shared" si="10"/>
        <v/>
      </c>
      <c r="U165" s="1" t="str">
        <f t="shared" si="11"/>
        <v/>
      </c>
    </row>
    <row r="166" ht="15.75" customHeight="1">
      <c r="A166" s="197"/>
      <c r="B166" s="197"/>
      <c r="C166" s="197"/>
      <c r="D166" s="198"/>
      <c r="E166" s="199"/>
      <c r="F166" s="199"/>
      <c r="G166" s="197"/>
      <c r="H166" s="200"/>
      <c r="I166" s="201"/>
      <c r="J166" s="201"/>
      <c r="K166" s="202"/>
      <c r="L166" s="197"/>
      <c r="M166" s="197"/>
      <c r="N166" s="203"/>
      <c r="O166" s="197"/>
      <c r="Q166" s="1" t="str">
        <f t="shared" si="7"/>
        <v/>
      </c>
      <c r="R166" s="1" t="str">
        <f t="shared" si="8"/>
        <v/>
      </c>
      <c r="S166" s="1" t="str">
        <f t="shared" si="9"/>
        <v/>
      </c>
      <c r="T166" s="1" t="str">
        <f t="shared" si="10"/>
        <v/>
      </c>
      <c r="U166" s="1" t="str">
        <f t="shared" si="11"/>
        <v/>
      </c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Q167" s="1" t="str">
        <f t="shared" si="7"/>
        <v/>
      </c>
      <c r="R167" s="1" t="str">
        <f t="shared" si="8"/>
        <v/>
      </c>
      <c r="S167" s="1" t="str">
        <f t="shared" si="9"/>
        <v/>
      </c>
      <c r="T167" s="1" t="str">
        <f t="shared" si="10"/>
        <v/>
      </c>
      <c r="U167" s="1" t="str">
        <f t="shared" si="11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6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conditionalFormatting sqref="L122">
    <cfRule type="expression" dxfId="0" priority="3">
      <formula>COUNTIF($A:$A,L122)&gt;1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45861.0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1267</v>
      </c>
      <c r="D10" s="27"/>
      <c r="E10" s="26" t="s">
        <v>1180</v>
      </c>
      <c r="F10" s="28"/>
      <c r="G10" s="28"/>
      <c r="H10" s="27"/>
    </row>
    <row r="11" ht="15.75" customHeight="1">
      <c r="A11" s="25"/>
      <c r="B11" s="21"/>
      <c r="C11" s="29" t="s">
        <v>1268</v>
      </c>
      <c r="D11" s="30"/>
      <c r="E11" s="26" t="s">
        <v>1182</v>
      </c>
      <c r="F11" s="28"/>
      <c r="G11" s="28"/>
      <c r="H11" s="27"/>
    </row>
    <row r="12" ht="15.75" customHeight="1">
      <c r="A12" s="25"/>
      <c r="B12" s="21"/>
      <c r="C12" s="29" t="s">
        <v>1269</v>
      </c>
      <c r="D12" s="30"/>
      <c r="E12" s="29" t="s">
        <v>1184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6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963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1214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T7-FCN</v>
      </c>
      <c r="U27" s="1" t="str">
        <f t="shared" si="6"/>
        <v>KARISMA</v>
      </c>
    </row>
    <row r="28" ht="15.75" customHeight="1">
      <c r="A28" s="71">
        <v>11.0</v>
      </c>
      <c r="B28" s="71" t="s">
        <v>753</v>
      </c>
      <c r="C28" s="71" t="str">
        <f>IF(B28&gt;1,VLOOKUP(B28,DB!$D$4:$E$800,2,0),"")</f>
        <v>CT 680</v>
      </c>
      <c r="D28" s="78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tr">
        <f>IF(B28&gt;1,VLOOKUP(B28,DB!$D$4:$F$800,3,0),"")</f>
        <v>JIP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CT 680</v>
      </c>
      <c r="T28" s="1" t="str">
        <f t="shared" si="5"/>
        <v>N-977JH</v>
      </c>
      <c r="U28" s="1" t="str">
        <f t="shared" si="6"/>
        <v>JIP</v>
      </c>
    </row>
    <row r="29" ht="15.75" customHeight="1">
      <c r="A29" s="81">
        <v>12.0</v>
      </c>
      <c r="B29" s="81" t="s">
        <v>1123</v>
      </c>
      <c r="C29" s="81" t="str">
        <f>IF(B29&gt;1,VLOOKUP(B29,DB!$D$4:$E$800,2,0),"")</f>
        <v>KING AIR</v>
      </c>
      <c r="D29" s="88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">
        <v>1211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KING AIR</v>
      </c>
      <c r="T29" s="1" t="str">
        <f t="shared" si="5"/>
        <v>T7-HNC</v>
      </c>
      <c r="U29" s="1" t="str">
        <f t="shared" si="6"/>
        <v>AFM</v>
      </c>
    </row>
    <row r="30" ht="15.75" customHeight="1">
      <c r="A30" s="71">
        <v>13.0</v>
      </c>
      <c r="B30" s="71" t="s">
        <v>1134</v>
      </c>
      <c r="C30" s="71" t="str">
        <f>IF(B30&gt;1,VLOOKUP(B30,DB!$D$4:$E$800,2,0),"")</f>
        <v>LJ 55</v>
      </c>
      <c r="D30" s="78" t="s">
        <v>7</v>
      </c>
      <c r="E30" s="73" t="b">
        <v>0</v>
      </c>
      <c r="F30" s="73"/>
      <c r="G30" s="74" t="b">
        <v>0</v>
      </c>
      <c r="H30" s="75" t="s">
        <v>1215</v>
      </c>
      <c r="I30" s="76" t="str">
        <f>IF(K30&gt;1,VLOOKUP(K30,DB!$A$4:$B$500,2,0),"")</f>
        <v/>
      </c>
      <c r="J30" s="77" t="str">
        <f>IF(L30&gt;1,VLOOKUP(L30,DB!$A$4:$B$500,2,0),"")</f>
        <v/>
      </c>
      <c r="K30" s="78"/>
      <c r="L30" s="74"/>
      <c r="M30" s="71" t="s">
        <v>1329</v>
      </c>
      <c r="N30" s="79"/>
      <c r="O30" s="74" t="str">
        <f t="shared" si="1"/>
        <v>RON</v>
      </c>
      <c r="Q30" s="1" t="str">
        <f t="shared" si="2"/>
        <v>NSA13</v>
      </c>
      <c r="R30" s="1" t="str">
        <f t="shared" si="3"/>
        <v>RON</v>
      </c>
      <c r="S30" s="1" t="str">
        <f t="shared" si="4"/>
        <v>LJ 55</v>
      </c>
      <c r="T30" s="1" t="str">
        <f t="shared" si="5"/>
        <v>N-117LR</v>
      </c>
      <c r="U30" s="1" t="str">
        <f t="shared" si="6"/>
        <v>B. G. S.</v>
      </c>
    </row>
    <row r="31" ht="15.75" customHeight="1">
      <c r="A31" s="81">
        <v>14.0</v>
      </c>
      <c r="B31" s="81" t="s">
        <v>826</v>
      </c>
      <c r="C31" s="81" t="str">
        <f>IF(B31&gt;1,VLOOKUP(B31,DB!$D$4:$E$800,2,0),"")</f>
        <v>AVANTI</v>
      </c>
      <c r="D31" s="88" t="s">
        <v>7</v>
      </c>
      <c r="E31" s="83" t="b">
        <v>0</v>
      </c>
      <c r="F31" s="83"/>
      <c r="G31" s="84" t="b">
        <v>0</v>
      </c>
      <c r="H31" s="85" t="s">
        <v>1319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tr">
        <f>IF(B31&gt;1,VLOOKUP(B31,DB!$D$4:$F$800,3,0),"")</f>
        <v>SUSI AIR</v>
      </c>
      <c r="N31" s="89"/>
      <c r="O31" s="84" t="str">
        <f t="shared" si="1"/>
        <v>RON</v>
      </c>
      <c r="Q31" s="1" t="str">
        <f t="shared" si="2"/>
        <v>NSA14</v>
      </c>
      <c r="R31" s="1" t="str">
        <f t="shared" si="3"/>
        <v>RON</v>
      </c>
      <c r="S31" s="1" t="str">
        <f t="shared" si="4"/>
        <v>AVANTI</v>
      </c>
      <c r="T31" s="1" t="str">
        <f t="shared" si="5"/>
        <v>PK-BVX</v>
      </c>
      <c r="U31" s="1" t="str">
        <f t="shared" si="6"/>
        <v>SUSI AIR</v>
      </c>
    </row>
    <row r="32" ht="15.75" customHeight="1">
      <c r="A32" s="71">
        <v>15.0</v>
      </c>
      <c r="B32" s="71" t="s">
        <v>968</v>
      </c>
      <c r="C32" s="71" t="str">
        <f>IF(B32&gt;1,VLOOKUP(B32,DB!$D$4:$E$800,2,0),"")</f>
        <v>HK 850</v>
      </c>
      <c r="D32" s="78" t="s">
        <v>7</v>
      </c>
      <c r="E32" s="73" t="b">
        <v>0</v>
      </c>
      <c r="F32" s="73"/>
      <c r="G32" s="74" t="b">
        <v>0</v>
      </c>
      <c r="H32" s="75" t="s">
        <v>1349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">
        <v>1214</v>
      </c>
      <c r="N32" s="79"/>
      <c r="O32" s="74" t="str">
        <f t="shared" si="1"/>
        <v>RON</v>
      </c>
      <c r="Q32" s="1" t="str">
        <f t="shared" si="2"/>
        <v>NSA15</v>
      </c>
      <c r="R32" s="1" t="str">
        <f t="shared" si="3"/>
        <v>RON</v>
      </c>
      <c r="S32" s="1" t="str">
        <f t="shared" si="4"/>
        <v>HK 850</v>
      </c>
      <c r="T32" s="1" t="str">
        <f t="shared" si="5"/>
        <v>T7-TUN</v>
      </c>
      <c r="U32" s="1" t="str">
        <f t="shared" si="6"/>
        <v>KARISMA</v>
      </c>
    </row>
    <row r="33" ht="15.75" customHeight="1">
      <c r="A33" s="81">
        <v>16.0</v>
      </c>
      <c r="B33" s="81" t="s">
        <v>751</v>
      </c>
      <c r="C33" s="81" t="str">
        <f>IF(B33&gt;1,VLOOKUP(B33,DB!$D$4:$E$800,2,0),"")</f>
        <v>HK 800</v>
      </c>
      <c r="D33" s="88" t="s">
        <v>7</v>
      </c>
      <c r="E33" s="83" t="b">
        <v>0</v>
      </c>
      <c r="F33" s="83">
        <v>0.3576388888888889</v>
      </c>
      <c r="G33" s="84" t="b">
        <v>1</v>
      </c>
      <c r="H33" s="85" t="s">
        <v>1374</v>
      </c>
      <c r="I33" s="86" t="str">
        <f>IF(K33&gt;1,VLOOKUP(K33,DB!$A$4:$B$500,2,0),"")</f>
        <v>EX RON</v>
      </c>
      <c r="J33" s="84" t="s">
        <v>1249</v>
      </c>
      <c r="K33" s="88" t="s">
        <v>7</v>
      </c>
      <c r="L33" s="84"/>
      <c r="M33" s="81" t="str">
        <f>IF(B33&gt;1,VLOOKUP(B33,DB!$D$4:$F$800,3,0),"")</f>
        <v>JETSET</v>
      </c>
      <c r="N33" s="89"/>
      <c r="O33" s="84" t="str">
        <f t="shared" si="1"/>
        <v/>
      </c>
      <c r="Q33" s="1" t="str">
        <f t="shared" si="2"/>
        <v/>
      </c>
      <c r="R33" s="1" t="str">
        <f t="shared" si="3"/>
        <v/>
      </c>
      <c r="S33" s="1" t="str">
        <f t="shared" si="4"/>
        <v/>
      </c>
      <c r="T33" s="1" t="str">
        <f t="shared" si="5"/>
        <v/>
      </c>
      <c r="U33" s="1" t="str">
        <f t="shared" si="6"/>
        <v/>
      </c>
    </row>
    <row r="34" ht="15.75" customHeight="1">
      <c r="A34" s="71">
        <v>17.0</v>
      </c>
      <c r="B34" s="71" t="s">
        <v>313</v>
      </c>
      <c r="C34" s="71" t="str">
        <f>IF(B34&gt;1,VLOOKUP(B34,DB!$D$4:$E$800,2,0),"")</f>
        <v>A 320</v>
      </c>
      <c r="D34" s="78" t="s">
        <v>7</v>
      </c>
      <c r="E34" s="73" t="b">
        <v>0</v>
      </c>
      <c r="F34" s="73">
        <v>0.3125</v>
      </c>
      <c r="G34" s="74" t="b">
        <v>1</v>
      </c>
      <c r="H34" s="75" t="s">
        <v>1217</v>
      </c>
      <c r="I34" s="76" t="str">
        <f>IF(K34&gt;1,VLOOKUP(K34,DB!$A$4:$B$500,2,0),"")</f>
        <v>EX RON</v>
      </c>
      <c r="J34" s="74" t="s">
        <v>1255</v>
      </c>
      <c r="K34" s="78" t="s">
        <v>7</v>
      </c>
      <c r="L34" s="74"/>
      <c r="M34" s="71" t="str">
        <f>IF(B34&gt;1,VLOOKUP(B34,DB!$D$4:$F$800,3,0),"")</f>
        <v>BATIK AIR</v>
      </c>
      <c r="N34" s="79"/>
      <c r="O34" s="74" t="str">
        <f t="shared" si="1"/>
        <v/>
      </c>
      <c r="Q34" s="1" t="str">
        <f t="shared" si="2"/>
        <v/>
      </c>
      <c r="R34" s="1" t="str">
        <f t="shared" si="3"/>
        <v/>
      </c>
      <c r="S34" s="1" t="str">
        <f t="shared" si="4"/>
        <v/>
      </c>
      <c r="T34" s="1" t="str">
        <f t="shared" si="5"/>
        <v/>
      </c>
      <c r="U34" s="1" t="str">
        <f t="shared" si="6"/>
        <v/>
      </c>
    </row>
    <row r="35" ht="15.75" customHeight="1">
      <c r="A35" s="81">
        <v>18.0</v>
      </c>
      <c r="B35" s="81" t="s">
        <v>806</v>
      </c>
      <c r="C35" s="81" t="str">
        <f>IF(B35&gt;1,VLOOKUP(B35,DB!$D$4:$E$800,2,0),"")</f>
        <v>EC 135</v>
      </c>
      <c r="D35" s="88" t="s">
        <v>7</v>
      </c>
      <c r="E35" s="83" t="b">
        <v>0</v>
      </c>
      <c r="F35" s="83"/>
      <c r="G35" s="84" t="b">
        <v>0</v>
      </c>
      <c r="H35" s="85" t="s">
        <v>1219</v>
      </c>
      <c r="I35" s="86" t="str">
        <f>IF(K35&gt;1,VLOOKUP(K35,DB!$A$4:$B$500,2,0),"")</f>
        <v/>
      </c>
      <c r="J35" s="87" t="str">
        <f>IF(L35&gt;1,VLOOKUP(L35,DB!$A$4:$B$500,2,0),"")</f>
        <v/>
      </c>
      <c r="K35" s="88"/>
      <c r="L35" s="84"/>
      <c r="M35" s="81" t="str">
        <f>IF(B35&gt;1,VLOOKUP(B35,DB!$D$4:$F$800,3,0),"")</f>
        <v>PREMI</v>
      </c>
      <c r="N35" s="89"/>
      <c r="O35" s="84" t="str">
        <f t="shared" si="1"/>
        <v>RON</v>
      </c>
      <c r="Q35" s="1" t="str">
        <f t="shared" si="2"/>
        <v>SA02</v>
      </c>
      <c r="R35" s="1" t="str">
        <f t="shared" si="3"/>
        <v>RON</v>
      </c>
      <c r="S35" s="1" t="str">
        <f t="shared" si="4"/>
        <v>EC 135</v>
      </c>
      <c r="T35" s="1" t="str">
        <f t="shared" si="5"/>
        <v>PK-RJH</v>
      </c>
      <c r="U35" s="1" t="str">
        <f t="shared" si="6"/>
        <v>PREMI</v>
      </c>
    </row>
    <row r="36" ht="15.75" customHeight="1">
      <c r="A36" s="71">
        <v>19.0</v>
      </c>
      <c r="B36" s="71" t="s">
        <v>1162</v>
      </c>
      <c r="C36" s="71" t="str">
        <f>IF(B36&gt;1,VLOOKUP(B36,DB!$D$4:$E$800,2,0),"")</f>
        <v>BBJ</v>
      </c>
      <c r="D36" s="78" t="s">
        <v>7</v>
      </c>
      <c r="E36" s="73" t="b">
        <v>0</v>
      </c>
      <c r="F36" s="73"/>
      <c r="G36" s="74" t="b">
        <v>0</v>
      </c>
      <c r="H36" s="75" t="s">
        <v>1220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">
        <v>810</v>
      </c>
      <c r="N36" s="79"/>
      <c r="O36" s="74" t="str">
        <f t="shared" si="1"/>
        <v>RON</v>
      </c>
      <c r="Q36" s="1" t="str">
        <f t="shared" si="2"/>
        <v>SA03</v>
      </c>
      <c r="R36" s="1" t="str">
        <f t="shared" si="3"/>
        <v>RON</v>
      </c>
      <c r="S36" s="1" t="str">
        <f t="shared" si="4"/>
        <v>BBJ</v>
      </c>
      <c r="T36" s="1" t="str">
        <f t="shared" si="5"/>
        <v>T7-DGA</v>
      </c>
      <c r="U36" s="1" t="str">
        <f t="shared" si="6"/>
        <v>PTN</v>
      </c>
    </row>
    <row r="37" ht="15.75" customHeight="1">
      <c r="A37" s="81">
        <v>20.0</v>
      </c>
      <c r="B37" s="81" t="s">
        <v>915</v>
      </c>
      <c r="C37" s="81" t="str">
        <f>IF(B37&gt;1,VLOOKUP(B37,DB!$D$4:$E$800,2,0),"")</f>
        <v>GLEX</v>
      </c>
      <c r="D37" s="88" t="s">
        <v>7</v>
      </c>
      <c r="E37" s="83" t="b">
        <v>0</v>
      </c>
      <c r="F37" s="83"/>
      <c r="G37" s="84" t="b">
        <v>0</v>
      </c>
      <c r="H37" s="85" t="s">
        <v>1223</v>
      </c>
      <c r="I37" s="86" t="str">
        <f>IF(K37&gt;1,VLOOKUP(K37,DB!$A$4:$B$500,2,0),"")</f>
        <v/>
      </c>
      <c r="J37" s="87" t="str">
        <f>IF(L37&gt;1,VLOOKUP(L37,DB!$A$4:$B$500,2,0),"")</f>
        <v/>
      </c>
      <c r="K37" s="88"/>
      <c r="L37" s="84"/>
      <c r="M37" s="81" t="s">
        <v>810</v>
      </c>
      <c r="N37" s="89"/>
      <c r="O37" s="84" t="str">
        <f t="shared" si="1"/>
        <v>RON</v>
      </c>
      <c r="Q37" s="1" t="str">
        <f t="shared" si="2"/>
        <v>SA04</v>
      </c>
      <c r="R37" s="1" t="str">
        <f t="shared" si="3"/>
        <v>RON</v>
      </c>
      <c r="S37" s="1" t="str">
        <f t="shared" si="4"/>
        <v>GLEX</v>
      </c>
      <c r="T37" s="1" t="str">
        <f t="shared" si="5"/>
        <v>N-11UB</v>
      </c>
      <c r="U37" s="1" t="str">
        <f t="shared" si="6"/>
        <v>PTN</v>
      </c>
    </row>
    <row r="38" ht="15.75" customHeight="1">
      <c r="A38" s="71">
        <v>21.0</v>
      </c>
      <c r="B38" s="71" t="s">
        <v>748</v>
      </c>
      <c r="C38" s="71" t="str">
        <f>IF(B38&gt;1,VLOOKUP(B38,DB!$D$4:$E$800,2,0),"")</f>
        <v>CL 850</v>
      </c>
      <c r="D38" s="78" t="s">
        <v>7</v>
      </c>
      <c r="E38" s="73" t="b">
        <v>0</v>
      </c>
      <c r="F38" s="205" t="s">
        <v>1558</v>
      </c>
      <c r="G38" s="74" t="b">
        <v>1</v>
      </c>
      <c r="H38" s="75" t="s">
        <v>1224</v>
      </c>
      <c r="I38" s="76" t="str">
        <f>IF(K38&gt;1,VLOOKUP(K38,DB!$A$4:$B$500,2,0),"")</f>
        <v>EX RON</v>
      </c>
      <c r="J38" s="74" t="s">
        <v>1250</v>
      </c>
      <c r="K38" s="78" t="s">
        <v>7</v>
      </c>
      <c r="L38" s="74"/>
      <c r="M38" s="71" t="str">
        <f>IF(B38&gt;1,VLOOKUP(B38,DB!$D$4:$F$800,3,0),"")</f>
        <v>JETSET</v>
      </c>
      <c r="N38" s="79"/>
      <c r="O38" s="74" t="str">
        <f t="shared" si="1"/>
        <v/>
      </c>
      <c r="Q38" s="1" t="str">
        <f t="shared" si="2"/>
        <v/>
      </c>
      <c r="R38" s="1" t="str">
        <f t="shared" si="3"/>
        <v/>
      </c>
      <c r="S38" s="1" t="str">
        <f t="shared" si="4"/>
        <v/>
      </c>
      <c r="T38" s="1" t="str">
        <f t="shared" si="5"/>
        <v/>
      </c>
      <c r="U38" s="1" t="str">
        <f t="shared" si="6"/>
        <v/>
      </c>
    </row>
    <row r="39" ht="15.75" customHeight="1">
      <c r="A39" s="81">
        <v>22.0</v>
      </c>
      <c r="B39" s="81" t="s">
        <v>832</v>
      </c>
      <c r="C39" s="81" t="str">
        <f>IF(B39&gt;1,VLOOKUP(B39,DB!$D$4:$E$800,2,0),"")</f>
        <v>ATR 72</v>
      </c>
      <c r="D39" s="88" t="s">
        <v>7</v>
      </c>
      <c r="E39" s="91" t="b">
        <v>0</v>
      </c>
      <c r="F39" s="83"/>
      <c r="G39" s="92" t="b">
        <v>0</v>
      </c>
      <c r="H39" s="85" t="s">
        <v>1226</v>
      </c>
      <c r="I39" s="86" t="str">
        <f>IF(K39&gt;1,VLOOKUP(K39,DB!$A$4:$B$500,2,0),"")</f>
        <v/>
      </c>
      <c r="J39" s="87" t="str">
        <f>IF(L39&gt;1,VLOOKUP(L39,DB!$A$4:$B$500,2,0),"")</f>
        <v/>
      </c>
      <c r="K39" s="88"/>
      <c r="L39" s="84"/>
      <c r="M39" s="81" t="str">
        <f>IF(B39&gt;1,VLOOKUP(B39,DB!$D$4:$F$800,3,0),"")</f>
        <v>TAS</v>
      </c>
      <c r="N39" s="89"/>
      <c r="O39" s="84" t="str">
        <f t="shared" si="1"/>
        <v>RON</v>
      </c>
      <c r="Q39" s="1" t="str">
        <f t="shared" si="2"/>
        <v>SA06</v>
      </c>
      <c r="R39" s="1" t="str">
        <f t="shared" si="3"/>
        <v>RON</v>
      </c>
      <c r="S39" s="1" t="str">
        <f t="shared" si="4"/>
        <v>ATR 72</v>
      </c>
      <c r="T39" s="1" t="str">
        <f t="shared" si="5"/>
        <v>PK-OTR</v>
      </c>
      <c r="U39" s="1" t="str">
        <f t="shared" si="6"/>
        <v>TAS</v>
      </c>
    </row>
    <row r="40" ht="15.75" customHeight="1">
      <c r="A40" s="71">
        <v>23.0</v>
      </c>
      <c r="B40" s="71" t="s">
        <v>345</v>
      </c>
      <c r="C40" s="71" t="str">
        <f>IF(B40&gt;1,VLOOKUP(B40,DB!$D$4:$E$800,2,0),"")</f>
        <v>ATR 72</v>
      </c>
      <c r="D40" s="78" t="s">
        <v>7</v>
      </c>
      <c r="E40" s="93" t="b">
        <v>0</v>
      </c>
      <c r="F40" s="73"/>
      <c r="G40" s="94" t="b">
        <v>0</v>
      </c>
      <c r="H40" s="75" t="s">
        <v>1228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tr">
        <f>IF(B40&gt;1,VLOOKUP(B40,DB!$D$4:$F$800,3,0),"")</f>
        <v>CITILINK</v>
      </c>
      <c r="N40" s="13"/>
      <c r="O40" s="74" t="str">
        <f t="shared" si="1"/>
        <v>RON</v>
      </c>
      <c r="Q40" s="1" t="str">
        <f t="shared" si="2"/>
        <v>SA07</v>
      </c>
      <c r="R40" s="1" t="str">
        <f t="shared" si="3"/>
        <v>RON</v>
      </c>
      <c r="S40" s="1" t="str">
        <f t="shared" si="4"/>
        <v>ATR 72</v>
      </c>
      <c r="T40" s="1" t="str">
        <f t="shared" si="5"/>
        <v>PK-GJT</v>
      </c>
      <c r="U40" s="1" t="str">
        <f t="shared" si="6"/>
        <v>CITILINK</v>
      </c>
    </row>
    <row r="41" ht="15.75" customHeight="1">
      <c r="A41" s="81">
        <v>24.0</v>
      </c>
      <c r="B41" s="81" t="s">
        <v>886</v>
      </c>
      <c r="C41" s="81" t="str">
        <f>IF(B41&gt;1,VLOOKUP(B41,DB!$D$4:$E$800,2,0),"")</f>
        <v>B 733</v>
      </c>
      <c r="D41" s="88" t="s">
        <v>7</v>
      </c>
      <c r="E41" s="95" t="b">
        <v>0</v>
      </c>
      <c r="F41" s="83">
        <v>0.7347222222222223</v>
      </c>
      <c r="G41" s="92" t="b">
        <v>1</v>
      </c>
      <c r="H41" s="85" t="s">
        <v>1230</v>
      </c>
      <c r="I41" s="86" t="str">
        <f>IF(K41&gt;1,VLOOKUP(K41,DB!$A$4:$B$500,2,0),"")</f>
        <v>EX RON</v>
      </c>
      <c r="J41" s="84" t="s">
        <v>1251</v>
      </c>
      <c r="K41" s="88" t="s">
        <v>7</v>
      </c>
      <c r="L41" s="84"/>
      <c r="M41" s="81" t="str">
        <f>IF(B41&gt;1,VLOOKUP(B41,DB!$D$4:$F$800,3,0),"")</f>
        <v>TRIGANA</v>
      </c>
      <c r="N41" s="96"/>
      <c r="O41" s="84" t="str">
        <f t="shared" si="1"/>
        <v/>
      </c>
      <c r="Q41" s="1" t="str">
        <f t="shared" si="2"/>
        <v/>
      </c>
      <c r="R41" s="1" t="str">
        <f t="shared" si="3"/>
        <v/>
      </c>
      <c r="S41" s="1" t="str">
        <f t="shared" si="4"/>
        <v/>
      </c>
      <c r="T41" s="1" t="str">
        <f t="shared" si="5"/>
        <v/>
      </c>
      <c r="U41" s="1" t="str">
        <f t="shared" si="6"/>
        <v/>
      </c>
    </row>
    <row r="42" ht="15.75" customHeight="1">
      <c r="A42" s="97">
        <v>25.0</v>
      </c>
      <c r="B42" s="71" t="s">
        <v>750</v>
      </c>
      <c r="C42" s="71" t="str">
        <f>IF(B42&gt;1,VLOOKUP(B42,DB!$D$4:$E$800,2,0),"")</f>
        <v>EMB 135</v>
      </c>
      <c r="D42" s="78" t="s">
        <v>7</v>
      </c>
      <c r="E42" s="98" t="b">
        <v>0</v>
      </c>
      <c r="F42" s="73"/>
      <c r="G42" s="94" t="b">
        <v>0</v>
      </c>
      <c r="H42" s="75" t="s">
        <v>1231</v>
      </c>
      <c r="I42" s="76" t="str">
        <f>IF(K42&gt;1,VLOOKUP(K42,DB!$A$4:$B$500,2,0),"")</f>
        <v/>
      </c>
      <c r="J42" s="77" t="str">
        <f>IF(L42&gt;1,VLOOKUP(L42,DB!$A$4:$B$500,2,0),"")</f>
        <v/>
      </c>
      <c r="K42" s="78"/>
      <c r="L42" s="74"/>
      <c r="M42" s="71" t="str">
        <f>IF(B42&gt;1,VLOOKUP(B42,DB!$D$4:$F$800,3,0),"")</f>
        <v>JETSET</v>
      </c>
      <c r="N42" s="13"/>
      <c r="O42" s="74" t="str">
        <f t="shared" si="1"/>
        <v>RON</v>
      </c>
      <c r="Q42" s="1" t="str">
        <f t="shared" si="2"/>
        <v>SA09</v>
      </c>
      <c r="R42" s="1" t="str">
        <f t="shared" si="3"/>
        <v>RON</v>
      </c>
      <c r="S42" s="1" t="str">
        <f t="shared" si="4"/>
        <v>EMB 135</v>
      </c>
      <c r="T42" s="1" t="str">
        <f t="shared" si="5"/>
        <v>PK-VCS</v>
      </c>
      <c r="U42" s="1" t="str">
        <f t="shared" si="6"/>
        <v>JETSET</v>
      </c>
    </row>
    <row r="43" ht="15.75" customHeight="1">
      <c r="A43" s="81">
        <v>26.0</v>
      </c>
      <c r="B43" s="81" t="s">
        <v>785</v>
      </c>
      <c r="C43" s="81" t="str">
        <f>IF(B43&gt;1,VLOOKUP(B43,DB!$D$4:$E$800,2,0),"")</f>
        <v>L 1000</v>
      </c>
      <c r="D43" s="88" t="s">
        <v>7</v>
      </c>
      <c r="E43" s="95" t="b">
        <v>0</v>
      </c>
      <c r="F43" s="83"/>
      <c r="G43" s="92" t="b">
        <v>0</v>
      </c>
      <c r="H43" s="85" t="s">
        <v>1233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tr">
        <f>IF(B43&gt;1,VLOOKUP(B43,DB!$D$4:$F$800,3,0),"")</f>
        <v>PREMI</v>
      </c>
      <c r="N43" s="89"/>
      <c r="O43" s="84" t="str">
        <f t="shared" si="1"/>
        <v>RON</v>
      </c>
      <c r="Q43" s="1" t="str">
        <f t="shared" si="2"/>
        <v>SA10</v>
      </c>
      <c r="R43" s="1" t="str">
        <f t="shared" si="3"/>
        <v>RON</v>
      </c>
      <c r="S43" s="1" t="str">
        <f t="shared" si="4"/>
        <v>L 1000</v>
      </c>
      <c r="T43" s="1" t="str">
        <f t="shared" si="5"/>
        <v>N-227GV</v>
      </c>
      <c r="U43" s="1" t="str">
        <f t="shared" si="6"/>
        <v>PREMI</v>
      </c>
    </row>
    <row r="44" ht="15.75" customHeight="1">
      <c r="A44" s="71">
        <v>27.0</v>
      </c>
      <c r="B44" s="71" t="s">
        <v>964</v>
      </c>
      <c r="C44" s="71" t="str">
        <f>IF(B44&gt;1,VLOOKUP(B44,DB!$D$4:$E$800,2,0),"")</f>
        <v>G IV</v>
      </c>
      <c r="D44" s="78" t="s">
        <v>7</v>
      </c>
      <c r="E44" s="98" t="b">
        <v>0</v>
      </c>
      <c r="F44" s="73">
        <v>0.39861111111111114</v>
      </c>
      <c r="G44" s="94" t="b">
        <v>1</v>
      </c>
      <c r="H44" s="75" t="s">
        <v>1234</v>
      </c>
      <c r="I44" s="76" t="str">
        <f>IF(K44&gt;1,VLOOKUP(K44,DB!$A$4:$B$500,2,0),"")</f>
        <v>EX RON</v>
      </c>
      <c r="J44" s="74" t="s">
        <v>1241</v>
      </c>
      <c r="K44" s="78" t="s">
        <v>7</v>
      </c>
      <c r="L44" s="74"/>
      <c r="M44" s="71" t="s">
        <v>1211</v>
      </c>
      <c r="N44" s="13"/>
      <c r="O44" s="74" t="str">
        <f t="shared" si="1"/>
        <v/>
      </c>
      <c r="Q44" s="1" t="str">
        <f t="shared" si="2"/>
        <v/>
      </c>
      <c r="R44" s="1" t="str">
        <f t="shared" si="3"/>
        <v/>
      </c>
      <c r="S44" s="1" t="str">
        <f t="shared" si="4"/>
        <v/>
      </c>
      <c r="T44" s="1" t="str">
        <f t="shared" si="5"/>
        <v/>
      </c>
      <c r="U44" s="1" t="str">
        <f t="shared" si="6"/>
        <v/>
      </c>
    </row>
    <row r="45" ht="15.75" customHeight="1">
      <c r="A45" s="81">
        <v>28.0</v>
      </c>
      <c r="B45" s="81" t="s">
        <v>893</v>
      </c>
      <c r="C45" s="81" t="str">
        <f>IF(B45&gt;1,VLOOKUP(B45,DB!$D$4:$E$800,2,0),"")</f>
        <v>G VI</v>
      </c>
      <c r="D45" s="88" t="s">
        <v>7</v>
      </c>
      <c r="E45" s="91" t="b">
        <v>0</v>
      </c>
      <c r="F45" s="83"/>
      <c r="G45" s="92" t="b">
        <v>0</v>
      </c>
      <c r="H45" s="85" t="s">
        <v>1235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">
        <v>1211</v>
      </c>
      <c r="N45" s="89"/>
      <c r="O45" s="84" t="str">
        <f t="shared" si="1"/>
        <v>RON</v>
      </c>
      <c r="Q45" s="1" t="str">
        <f t="shared" si="2"/>
        <v>SA12</v>
      </c>
      <c r="R45" s="1" t="str">
        <f t="shared" si="3"/>
        <v>RON</v>
      </c>
      <c r="S45" s="1" t="str">
        <f t="shared" si="4"/>
        <v>G VI</v>
      </c>
      <c r="T45" s="1" t="str">
        <f t="shared" si="5"/>
        <v>T7-X14</v>
      </c>
      <c r="U45" s="1" t="str">
        <f t="shared" si="6"/>
        <v>AFM</v>
      </c>
    </row>
    <row r="46" ht="15.75" customHeight="1">
      <c r="A46" s="71">
        <v>29.0</v>
      </c>
      <c r="B46" s="71" t="s">
        <v>977</v>
      </c>
      <c r="C46" s="71" t="str">
        <f>IF(B46&gt;1,VLOOKUP(B46,DB!$D$4:$E$800,2,0),"")</f>
        <v>GLEX</v>
      </c>
      <c r="D46" s="78" t="s">
        <v>7</v>
      </c>
      <c r="E46" s="93" t="b">
        <v>0</v>
      </c>
      <c r="F46" s="73"/>
      <c r="G46" s="94" t="b">
        <v>0</v>
      </c>
      <c r="H46" s="75" t="s">
        <v>1237</v>
      </c>
      <c r="I46" s="76" t="str">
        <f>IF(K46&gt;1,VLOOKUP(K46,DB!$A$4:$B$500,2,0),"")</f>
        <v/>
      </c>
      <c r="J46" s="77" t="str">
        <f>IF(L46&gt;1,VLOOKUP(L46,DB!$A$4:$B$500,2,0),"")</f>
        <v/>
      </c>
      <c r="K46" s="78"/>
      <c r="L46" s="74"/>
      <c r="M46" s="71" t="s">
        <v>1211</v>
      </c>
      <c r="N46" s="13"/>
      <c r="O46" s="74" t="str">
        <f t="shared" si="1"/>
        <v>RON</v>
      </c>
      <c r="Q46" s="1" t="str">
        <f t="shared" si="2"/>
        <v>SA13</v>
      </c>
      <c r="R46" s="1" t="str">
        <f t="shared" si="3"/>
        <v>RON</v>
      </c>
      <c r="S46" s="1" t="str">
        <f t="shared" si="4"/>
        <v>GLEX</v>
      </c>
      <c r="T46" s="1" t="str">
        <f t="shared" si="5"/>
        <v>VP-CGO</v>
      </c>
      <c r="U46" s="1" t="str">
        <f t="shared" si="6"/>
        <v>AFM</v>
      </c>
    </row>
    <row r="47" ht="15.75" customHeight="1">
      <c r="A47" s="81">
        <v>30.0</v>
      </c>
      <c r="B47" s="81" t="s">
        <v>978</v>
      </c>
      <c r="C47" s="81" t="str">
        <f>IF(B47&gt;1,VLOOKUP(B47,DB!$D$4:$E$800,2,0),"")</f>
        <v>EMB 135</v>
      </c>
      <c r="D47" s="88" t="s">
        <v>7</v>
      </c>
      <c r="E47" s="95" t="b">
        <v>0</v>
      </c>
      <c r="F47" s="83"/>
      <c r="G47" s="92" t="b">
        <v>0</v>
      </c>
      <c r="H47" s="85" t="s">
        <v>1239</v>
      </c>
      <c r="I47" s="86" t="str">
        <f>IF(K47&gt;1,VLOOKUP(K47,DB!$A$4:$B$500,2,0),"")</f>
        <v/>
      </c>
      <c r="J47" s="87" t="str">
        <f>IF(L47&gt;1,VLOOKUP(L47,DB!$A$4:$B$500,2,0),"")</f>
        <v/>
      </c>
      <c r="K47" s="88"/>
      <c r="L47" s="84"/>
      <c r="M47" s="81" t="s">
        <v>1214</v>
      </c>
      <c r="N47" s="96"/>
      <c r="O47" s="84" t="str">
        <f t="shared" si="1"/>
        <v>RON</v>
      </c>
      <c r="Q47" s="1" t="str">
        <f t="shared" si="2"/>
        <v>SA14</v>
      </c>
      <c r="R47" s="1" t="str">
        <f t="shared" si="3"/>
        <v>RON</v>
      </c>
      <c r="S47" s="1" t="str">
        <f t="shared" si="4"/>
        <v>EMB 135</v>
      </c>
      <c r="T47" s="1" t="str">
        <f t="shared" si="5"/>
        <v>VP-CLL</v>
      </c>
      <c r="U47" s="1" t="str">
        <f t="shared" si="6"/>
        <v>KARISMA</v>
      </c>
    </row>
    <row r="48" ht="15.75" customHeight="1">
      <c r="A48" s="71">
        <v>31.0</v>
      </c>
      <c r="B48" s="71" t="s">
        <v>912</v>
      </c>
      <c r="C48" s="71" t="str">
        <f>IF(B48&gt;1,VLOOKUP(B48,DB!$D$4:$E$800,2,0),"")</f>
        <v>GLEX</v>
      </c>
      <c r="D48" s="78" t="s">
        <v>7</v>
      </c>
      <c r="E48" s="98" t="b">
        <v>0</v>
      </c>
      <c r="F48" s="73"/>
      <c r="G48" s="94" t="b">
        <v>0</v>
      </c>
      <c r="H48" s="75" t="s">
        <v>1240</v>
      </c>
      <c r="I48" s="76" t="str">
        <f>IF(K48&gt;1,VLOOKUP(K48,DB!$A$4:$B$500,2,0),"")</f>
        <v/>
      </c>
      <c r="J48" s="77" t="str">
        <f>IF(L48&gt;1,VLOOKUP(L48,DB!$A$4:$B$500,2,0),"")</f>
        <v/>
      </c>
      <c r="K48" s="78"/>
      <c r="L48" s="74"/>
      <c r="M48" s="71" t="s">
        <v>1214</v>
      </c>
      <c r="N48" s="79"/>
      <c r="O48" s="74" t="str">
        <f t="shared" si="1"/>
        <v>RON</v>
      </c>
      <c r="Q48" s="1" t="str">
        <f t="shared" si="2"/>
        <v>SA15</v>
      </c>
      <c r="R48" s="1" t="str">
        <f t="shared" si="3"/>
        <v>RON</v>
      </c>
      <c r="S48" s="1" t="str">
        <f t="shared" si="4"/>
        <v>GLEX</v>
      </c>
      <c r="T48" s="1" t="str">
        <f t="shared" si="5"/>
        <v>M-JGVJ</v>
      </c>
      <c r="U48" s="1" t="str">
        <f t="shared" si="6"/>
        <v>KARISMA</v>
      </c>
    </row>
    <row r="49" ht="15.75" customHeight="1">
      <c r="A49" s="81">
        <v>32.0</v>
      </c>
      <c r="B49" s="81" t="s">
        <v>332</v>
      </c>
      <c r="C49" s="81" t="str">
        <f>IF(B49&gt;1,VLOOKUP(B49,DB!$D$4:$E$800,2,0),"")</f>
        <v>GLEX</v>
      </c>
      <c r="D49" s="88" t="s">
        <v>7</v>
      </c>
      <c r="E49" s="95" t="b">
        <v>0</v>
      </c>
      <c r="F49" s="83">
        <v>0.5534722222222223</v>
      </c>
      <c r="G49" s="92" t="b">
        <v>1</v>
      </c>
      <c r="H49" s="85" t="s">
        <v>1264</v>
      </c>
      <c r="I49" s="86" t="str">
        <f>IF(K49&gt;1,VLOOKUP(K49,DB!$A$4:$B$500,2,0),"")</f>
        <v>EX RON</v>
      </c>
      <c r="J49" s="84" t="s">
        <v>1245</v>
      </c>
      <c r="K49" s="88" t="s">
        <v>7</v>
      </c>
      <c r="L49" s="84"/>
      <c r="M49" s="81" t="str">
        <f>IF(B49&gt;1,VLOOKUP(B49,DB!$D$4:$F$800,3,0),"")</f>
        <v>BIOMANTARA</v>
      </c>
      <c r="N49" s="89"/>
      <c r="O49" s="84" t="str">
        <f t="shared" si="1"/>
        <v/>
      </c>
      <c r="Q49" s="1" t="str">
        <f t="shared" si="2"/>
        <v/>
      </c>
      <c r="R49" s="1" t="str">
        <f t="shared" si="3"/>
        <v/>
      </c>
      <c r="S49" s="1" t="str">
        <f t="shared" si="4"/>
        <v/>
      </c>
      <c r="T49" s="1" t="str">
        <f t="shared" si="5"/>
        <v/>
      </c>
      <c r="U49" s="1" t="str">
        <f t="shared" si="6"/>
        <v/>
      </c>
    </row>
    <row r="50" ht="15.75" customHeight="1">
      <c r="A50" s="71">
        <v>33.0</v>
      </c>
      <c r="B50" s="71" t="s">
        <v>745</v>
      </c>
      <c r="C50" s="71" t="str">
        <f>IF(B50&gt;1,VLOOKUP(B50,DB!$D$4:$E$800,2,0),"")</f>
        <v>G IV</v>
      </c>
      <c r="D50" s="78" t="s">
        <v>7</v>
      </c>
      <c r="E50" s="98" t="b">
        <v>0</v>
      </c>
      <c r="F50" s="205" t="s">
        <v>1559</v>
      </c>
      <c r="G50" s="94" t="b">
        <v>1</v>
      </c>
      <c r="H50" s="75" t="s">
        <v>1263</v>
      </c>
      <c r="I50" s="76" t="str">
        <f>IF(K50&gt;1,VLOOKUP(K50,DB!$A$4:$B$500,2,0),"")</f>
        <v>EX RON</v>
      </c>
      <c r="J50" s="74" t="s">
        <v>1216</v>
      </c>
      <c r="K50" s="78" t="s">
        <v>7</v>
      </c>
      <c r="L50" s="74"/>
      <c r="M50" s="71" t="str">
        <f>IF(B50&gt;1,VLOOKUP(B50,DB!$D$4:$F$800,3,0),"")</f>
        <v>JETSET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1142</v>
      </c>
      <c r="C51" s="81" t="str">
        <f>IF(B51&gt;1,VLOOKUP(B51,DB!$D$4:$E$800,2,0),"")</f>
        <v>EMB 135</v>
      </c>
      <c r="D51" s="88" t="s">
        <v>7</v>
      </c>
      <c r="E51" s="95" t="b">
        <v>0</v>
      </c>
      <c r="F51" s="83"/>
      <c r="G51" s="92" t="b">
        <v>0</v>
      </c>
      <c r="H51" s="85" t="s">
        <v>1275</v>
      </c>
      <c r="I51" s="86" t="str">
        <f>IF(K51&gt;1,VLOOKUP(K51,DB!$A$4:$B$500,2,0),"")</f>
        <v/>
      </c>
      <c r="J51" s="87" t="str">
        <f>IF(L51&gt;1,VLOOKUP(L51,DB!$A$4:$B$500,2,0),"")</f>
        <v/>
      </c>
      <c r="K51" s="88"/>
      <c r="L51" s="84"/>
      <c r="M51" s="81" t="s">
        <v>1329</v>
      </c>
      <c r="N51" s="96"/>
      <c r="O51" s="84" t="str">
        <f t="shared" si="1"/>
        <v>RON</v>
      </c>
      <c r="Q51" s="1" t="str">
        <f t="shared" si="2"/>
        <v>SA18</v>
      </c>
      <c r="R51" s="1" t="str">
        <f t="shared" si="3"/>
        <v>RON</v>
      </c>
      <c r="S51" s="1" t="str">
        <f t="shared" si="4"/>
        <v>EMB 135</v>
      </c>
      <c r="T51" s="1" t="str">
        <f t="shared" si="5"/>
        <v>T7-MRC</v>
      </c>
      <c r="U51" s="1" t="str">
        <f t="shared" si="6"/>
        <v>B. G. S.</v>
      </c>
    </row>
    <row r="52" ht="15.75" customHeight="1">
      <c r="A52" s="71">
        <v>35.0</v>
      </c>
      <c r="B52" s="71" t="s">
        <v>743</v>
      </c>
      <c r="C52" s="71" t="str">
        <f>IF(B52&gt;1,VLOOKUP(B52,DB!$D$4:$E$800,2,0),"")</f>
        <v>B 733</v>
      </c>
      <c r="D52" s="78" t="s">
        <v>7</v>
      </c>
      <c r="E52" s="98" t="b">
        <v>0</v>
      </c>
      <c r="F52" s="73"/>
      <c r="G52" s="94" t="b">
        <v>0</v>
      </c>
      <c r="H52" s="75" t="s">
        <v>1350</v>
      </c>
      <c r="I52" s="76" t="str">
        <f>IF(K52&gt;1,VLOOKUP(K52,DB!$A$4:$B$500,2,0),"")</f>
        <v/>
      </c>
      <c r="J52" s="77" t="str">
        <f>IF(L52&gt;1,VLOOKUP(L52,DB!$A$4:$B$500,2,0),"")</f>
        <v/>
      </c>
      <c r="K52" s="78"/>
      <c r="L52" s="74"/>
      <c r="M52" s="71" t="str">
        <f>IF(B52&gt;1,VLOOKUP(B52,DB!$D$4:$F$800,3,0),"")</f>
        <v>JAYAWIJAYA</v>
      </c>
      <c r="N52" s="79"/>
      <c r="O52" s="74" t="str">
        <f t="shared" si="1"/>
        <v>RON</v>
      </c>
      <c r="Q52" s="1" t="str">
        <f t="shared" si="2"/>
        <v>SA19</v>
      </c>
      <c r="R52" s="1" t="str">
        <f t="shared" si="3"/>
        <v>RON</v>
      </c>
      <c r="S52" s="1" t="str">
        <f t="shared" si="4"/>
        <v>B 733</v>
      </c>
      <c r="T52" s="1" t="str">
        <f t="shared" si="5"/>
        <v>PK-JRB</v>
      </c>
      <c r="U52" s="1" t="str">
        <f t="shared" si="6"/>
        <v>JAYAWIJAYA</v>
      </c>
    </row>
    <row r="53" ht="15.75" customHeight="1">
      <c r="A53" s="81">
        <v>36.0</v>
      </c>
      <c r="B53" s="81" t="s">
        <v>1064</v>
      </c>
      <c r="C53" s="81" t="str">
        <f>IF(B53&gt;1,VLOOKUP(B53,DB!$D$4:$E$800,2,0),"")</f>
        <v>EMB 135</v>
      </c>
      <c r="D53" s="88" t="s">
        <v>7</v>
      </c>
      <c r="E53" s="95" t="b">
        <v>0</v>
      </c>
      <c r="F53" s="83"/>
      <c r="G53" s="92" t="b">
        <v>0</v>
      </c>
      <c r="H53" s="85" t="s">
        <v>1241</v>
      </c>
      <c r="I53" s="86" t="str">
        <f>IF(K53&gt;1,VLOOKUP(K53,DB!$A$4:$B$500,2,0),"")</f>
        <v/>
      </c>
      <c r="J53" s="87" t="str">
        <f>IF(L53&gt;1,VLOOKUP(L53,DB!$A$4:$B$500,2,0),"")</f>
        <v/>
      </c>
      <c r="K53" s="88"/>
      <c r="L53" s="84"/>
      <c r="M53" s="81" t="s">
        <v>1214</v>
      </c>
      <c r="N53" s="96"/>
      <c r="O53" s="84" t="str">
        <f t="shared" si="1"/>
        <v>RON</v>
      </c>
      <c r="Q53" s="1" t="str">
        <f t="shared" si="2"/>
        <v>RE01</v>
      </c>
      <c r="R53" s="1" t="str">
        <f t="shared" si="3"/>
        <v>RON</v>
      </c>
      <c r="S53" s="1" t="str">
        <f t="shared" si="4"/>
        <v>EMB 135</v>
      </c>
      <c r="T53" s="1" t="str">
        <f t="shared" si="5"/>
        <v>T7-GBS</v>
      </c>
      <c r="U53" s="1" t="str">
        <f t="shared" si="6"/>
        <v>KARISMA</v>
      </c>
    </row>
    <row r="54" ht="15.75" customHeight="1">
      <c r="A54" s="71">
        <v>37.0</v>
      </c>
      <c r="B54" s="71" t="s">
        <v>947</v>
      </c>
      <c r="C54" s="71" t="str">
        <f>IF(B54&gt;1,VLOOKUP(B54,DB!$D$4:$E$800,2,0),"")</f>
        <v>EMB 135</v>
      </c>
      <c r="D54" s="78" t="s">
        <v>7</v>
      </c>
      <c r="E54" s="98" t="b">
        <v>0</v>
      </c>
      <c r="F54" s="73"/>
      <c r="G54" s="94" t="b">
        <v>0</v>
      </c>
      <c r="H54" s="75" t="s">
        <v>1242</v>
      </c>
      <c r="I54" s="76" t="str">
        <f>IF(K54&gt;1,VLOOKUP(K54,DB!$A$4:$B$500,2,0),"")</f>
        <v/>
      </c>
      <c r="J54" s="77" t="str">
        <f>IF(L54&gt;1,VLOOKUP(L54,DB!$A$4:$B$500,2,0),"")</f>
        <v/>
      </c>
      <c r="K54" s="78"/>
      <c r="L54" s="74"/>
      <c r="M54" s="71" t="s">
        <v>1214</v>
      </c>
      <c r="N54" s="13"/>
      <c r="O54" s="74" t="str">
        <f t="shared" si="1"/>
        <v>RON</v>
      </c>
      <c r="Q54" s="1" t="str">
        <f t="shared" si="2"/>
        <v>RE02</v>
      </c>
      <c r="R54" s="1" t="str">
        <f t="shared" si="3"/>
        <v>RON</v>
      </c>
      <c r="S54" s="1" t="str">
        <f t="shared" si="4"/>
        <v>EMB 135</v>
      </c>
      <c r="T54" s="1" t="str">
        <f t="shared" si="5"/>
        <v>PK-RSS</v>
      </c>
      <c r="U54" s="1" t="str">
        <f t="shared" si="6"/>
        <v>KARISMA</v>
      </c>
    </row>
    <row r="55" ht="15.75" customHeight="1">
      <c r="A55" s="81">
        <v>38.0</v>
      </c>
      <c r="B55" s="81" t="s">
        <v>763</v>
      </c>
      <c r="C55" s="81" t="str">
        <f>IF(B55&gt;1,VLOOKUP(B55,DB!$D$4:$E$800,2,0),"")</f>
        <v>ATR 72</v>
      </c>
      <c r="D55" s="88" t="s">
        <v>7</v>
      </c>
      <c r="E55" s="95" t="b">
        <v>0</v>
      </c>
      <c r="F55" s="204" t="s">
        <v>1560</v>
      </c>
      <c r="G55" s="92" t="b">
        <v>1</v>
      </c>
      <c r="H55" s="85" t="s">
        <v>1229</v>
      </c>
      <c r="I55" s="86" t="str">
        <f>IF(K55&gt;1,VLOOKUP(K55,DB!$A$4:$B$500,2,0),"")</f>
        <v>EX RON</v>
      </c>
      <c r="J55" s="87" t="str">
        <f>IF(L55&gt;1,VLOOKUP(L55,DB!$A$4:$B$500,2,0),"")</f>
        <v>WIDM</v>
      </c>
      <c r="K55" s="88" t="s">
        <v>7</v>
      </c>
      <c r="L55" s="84" t="s">
        <v>470</v>
      </c>
      <c r="M55" s="81" t="str">
        <f>IF(B55&gt;1,VLOOKUP(B55,DB!$D$4:$F$800,3,0),"")</f>
        <v>PELITA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315</v>
      </c>
      <c r="C56" s="71" t="str">
        <f>IF(B56&gt;1,VLOOKUP(B56,DB!$D$4:$E$800,2,0),"")</f>
        <v>A 320</v>
      </c>
      <c r="D56" s="78" t="s">
        <v>7</v>
      </c>
      <c r="E56" s="98" t="b">
        <v>0</v>
      </c>
      <c r="F56" s="205" t="s">
        <v>1339</v>
      </c>
      <c r="G56" s="94" t="b">
        <v>1</v>
      </c>
      <c r="H56" s="75" t="s">
        <v>1246</v>
      </c>
      <c r="I56" s="76" t="str">
        <f>IF(K56&gt;1,VLOOKUP(K56,DB!$A$4:$B$500,2,0),"")</f>
        <v>EX RON</v>
      </c>
      <c r="J56" s="77" t="str">
        <f>IF(L56&gt;1,VLOOKUP(L56,DB!$A$4:$B$500,2,0),"")</f>
        <v>WARR</v>
      </c>
      <c r="K56" s="78" t="s">
        <v>7</v>
      </c>
      <c r="L56" s="74" t="s">
        <v>239</v>
      </c>
      <c r="M56" s="71" t="str">
        <f>IF(B56&gt;1,VLOOKUP(B56,DB!$D$4:$F$800,3,0),"")</f>
        <v>BATIK AIR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317</v>
      </c>
      <c r="C57" s="81" t="str">
        <f>IF(B57&gt;1,VLOOKUP(B57,DB!$D$4:$E$800,2,0),"")</f>
        <v>A 320</v>
      </c>
      <c r="D57" s="88" t="s">
        <v>7</v>
      </c>
      <c r="E57" s="95" t="b">
        <v>0</v>
      </c>
      <c r="F57" s="204" t="s">
        <v>1561</v>
      </c>
      <c r="G57" s="92" t="b">
        <v>1</v>
      </c>
      <c r="H57" s="85" t="s">
        <v>1225</v>
      </c>
      <c r="I57" s="86" t="str">
        <f>IF(K57&gt;1,VLOOKUP(K57,DB!$A$4:$B$500,2,0),"")</f>
        <v>EX RON</v>
      </c>
      <c r="J57" s="87" t="str">
        <f>IF(L57&gt;1,VLOOKUP(L57,DB!$A$4:$B$500,2,0),"")</f>
        <v>WIPP</v>
      </c>
      <c r="K57" s="88" t="s">
        <v>7</v>
      </c>
      <c r="L57" s="84" t="s">
        <v>188</v>
      </c>
      <c r="M57" s="81" t="str">
        <f>IF(B57&gt;1,VLOOKUP(B57,DB!$D$4:$F$800,3,0),"")</f>
        <v>BATIK AIR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431</v>
      </c>
      <c r="C58" s="71" t="str">
        <f>IF(B58&gt;1,VLOOKUP(B58,DB!$D$4:$E$800,2,0),"")</f>
        <v>A 320</v>
      </c>
      <c r="D58" s="78" t="s">
        <v>7</v>
      </c>
      <c r="E58" s="100" t="b">
        <v>0</v>
      </c>
      <c r="F58" s="205" t="s">
        <v>1475</v>
      </c>
      <c r="G58" s="74" t="b">
        <v>1</v>
      </c>
      <c r="H58" s="75" t="s">
        <v>1247</v>
      </c>
      <c r="I58" s="76" t="str">
        <f>IF(K58&gt;1,VLOOKUP(K58,DB!$A$4:$B$500,2,0),"")</f>
        <v>EX RON</v>
      </c>
      <c r="J58" s="77" t="str">
        <f>IF(L58&gt;1,VLOOKUP(L58,DB!$A$4:$B$500,2,0),"")</f>
        <v>WIMN</v>
      </c>
      <c r="K58" s="78" t="s">
        <v>7</v>
      </c>
      <c r="L58" s="74" t="s">
        <v>494</v>
      </c>
      <c r="M58" s="71" t="str">
        <f>IF(B58&gt;1,VLOOKUP(B58,DB!$D$4:$F$800,3,0),"")</f>
        <v>CITILINK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634</v>
      </c>
      <c r="C59" s="81" t="str">
        <f>IF(B59&gt;1,VLOOKUP(B59,DB!$D$4:$E$800,2,0),"")</f>
        <v>B 738</v>
      </c>
      <c r="D59" s="88" t="s">
        <v>7</v>
      </c>
      <c r="E59" s="101" t="b">
        <v>0</v>
      </c>
      <c r="F59" s="204" t="s">
        <v>1479</v>
      </c>
      <c r="G59" s="102" t="b">
        <v>1</v>
      </c>
      <c r="H59" s="85" t="s">
        <v>1248</v>
      </c>
      <c r="I59" s="86" t="str">
        <f>IF(K59&gt;1,VLOOKUP(K59,DB!$A$4:$B$500,2,0),"")</f>
        <v>EX RON</v>
      </c>
      <c r="J59" s="87" t="str">
        <f>IF(L59&gt;1,VLOOKUP(L59,DB!$A$4:$B$500,2,0),"")</f>
        <v>WIMM</v>
      </c>
      <c r="K59" s="88" t="s">
        <v>7</v>
      </c>
      <c r="L59" s="84" t="s">
        <v>77</v>
      </c>
      <c r="M59" s="81" t="str">
        <f>IF(B59&gt;1,VLOOKUP(B59,DB!$D$4:$F$800,3,0),"")</f>
        <v>GARUDA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57</v>
      </c>
      <c r="C60" s="71" t="str">
        <f>IF(B60&gt;1,VLOOKUP(B60,DB!$D$4:$E$800,2,0),"")</f>
        <v>A 320</v>
      </c>
      <c r="D60" s="78" t="s">
        <v>7</v>
      </c>
      <c r="E60" s="104" t="b">
        <v>0</v>
      </c>
      <c r="F60" s="73">
        <v>0.3770833333333333</v>
      </c>
      <c r="G60" s="94" t="b">
        <v>1</v>
      </c>
      <c r="H60" s="75" t="s">
        <v>1236</v>
      </c>
      <c r="I60" s="76" t="str">
        <f>IF(K60&gt;1,VLOOKUP(K60,DB!$A$4:$B$500,2,0),"")</f>
        <v>EX RON</v>
      </c>
      <c r="J60" s="77" t="str">
        <f>IF(L60&gt;1,VLOOKUP(L60,DB!$A$4:$B$500,2,0),"")</f>
        <v>WARR</v>
      </c>
      <c r="K60" s="78" t="s">
        <v>7</v>
      </c>
      <c r="L60" s="74" t="s">
        <v>243</v>
      </c>
      <c r="M60" s="71" t="str">
        <f>IF(B60&gt;1,VLOOKUP(B60,DB!$D$4:$F$800,3,0),"")</f>
        <v>BATIK AIR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892</v>
      </c>
      <c r="C61" s="81" t="str">
        <f>IF(B61&gt;1,VLOOKUP(B61,DB!$D$4:$E$800,2,0),"")</f>
        <v>B 733</v>
      </c>
      <c r="D61" s="88" t="s">
        <v>7</v>
      </c>
      <c r="E61" s="105" t="b">
        <v>0</v>
      </c>
      <c r="F61" s="204" t="s">
        <v>1562</v>
      </c>
      <c r="G61" s="92" t="b">
        <v>1</v>
      </c>
      <c r="H61" s="85" t="s">
        <v>1253</v>
      </c>
      <c r="I61" s="86" t="str">
        <f>IF(K61&gt;1,VLOOKUP(K61,DB!$A$4:$B$500,2,0),"")</f>
        <v>EX RON</v>
      </c>
      <c r="J61" s="87" t="str">
        <f>IF(L61&gt;1,VLOOKUP(L61,DB!$A$4:$B$500,2,0),"")</f>
        <v>WIBB</v>
      </c>
      <c r="K61" s="88" t="s">
        <v>7</v>
      </c>
      <c r="L61" s="84" t="s">
        <v>466</v>
      </c>
      <c r="M61" s="81" t="str">
        <f>IF(B61&gt;1,VLOOKUP(B61,DB!$D$4:$F$800,3,0),"")</f>
        <v>TRIGANA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512</v>
      </c>
      <c r="C62" s="71" t="str">
        <f>IF(B62&gt;1,VLOOKUP(B62,DB!$D$4:$E$800,2,0),"")</f>
        <v>B 735</v>
      </c>
      <c r="D62" s="111" t="s">
        <v>7</v>
      </c>
      <c r="E62" s="107" t="b">
        <v>0</v>
      </c>
      <c r="F62" s="108">
        <v>0.3326388888888889</v>
      </c>
      <c r="G62" s="109" t="b">
        <v>1</v>
      </c>
      <c r="H62" s="110" t="s">
        <v>1252</v>
      </c>
      <c r="I62" s="76" t="str">
        <f>IF(K62&gt;1,VLOOKUP(K62,DB!$A$4:$B$500,2,0),"")</f>
        <v>EX RON</v>
      </c>
      <c r="J62" s="77" t="str">
        <f>IF(L62&gt;1,VLOOKUP(L62,DB!$A$4:$B$500,2,0),"")</f>
        <v>WAGG</v>
      </c>
      <c r="K62" s="111" t="s">
        <v>7</v>
      </c>
      <c r="L62" s="102" t="s">
        <v>686</v>
      </c>
      <c r="M62" s="71" t="str">
        <f>IF(B62&gt;1,VLOOKUP(B62,DB!$D$4:$F$800,3,0),"")</f>
        <v>CITILINK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322</v>
      </c>
      <c r="C63" s="81" t="str">
        <f>IF(B63&gt;1,VLOOKUP(B63,DB!$D$4:$E$800,2,0),"")</f>
        <v>A 320</v>
      </c>
      <c r="D63" s="209" t="s">
        <v>1563</v>
      </c>
      <c r="E63" s="159" t="b">
        <v>1</v>
      </c>
      <c r="F63" s="204" t="s">
        <v>1528</v>
      </c>
      <c r="G63" s="92" t="b">
        <v>1</v>
      </c>
      <c r="H63" s="85" t="s">
        <v>1351</v>
      </c>
      <c r="I63" s="103" t="s">
        <v>1227</v>
      </c>
      <c r="J63" s="84" t="s">
        <v>1229</v>
      </c>
      <c r="K63" s="88"/>
      <c r="L63" s="84"/>
      <c r="M63" s="81" t="str">
        <f>IF(B63&gt;1,VLOOKUP(B63,DB!$D$4:$F$800,3,0),"")</f>
        <v>BATIK AIR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1149</v>
      </c>
      <c r="C64" s="71" t="str">
        <f>IF(B64&gt;1,VLOOKUP(B64,DB!$D$4:$E$800,2,0),"")</f>
        <v>C 208</v>
      </c>
      <c r="D64" s="206" t="s">
        <v>1564</v>
      </c>
      <c r="E64" s="160" t="b">
        <v>1</v>
      </c>
      <c r="F64" s="205" t="s">
        <v>1565</v>
      </c>
      <c r="G64" s="94" t="b">
        <v>1</v>
      </c>
      <c r="H64" s="75" t="s">
        <v>1518</v>
      </c>
      <c r="I64" s="112" t="s">
        <v>201</v>
      </c>
      <c r="J64" s="74" t="s">
        <v>1238</v>
      </c>
      <c r="K64" s="78"/>
      <c r="L64" s="74"/>
      <c r="M64" s="71" t="s">
        <v>810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748</v>
      </c>
      <c r="C65" s="81" t="str">
        <f>IF(B65&gt;1,VLOOKUP(B65,DB!$D$4:$E$800,2,0),"")</f>
        <v>CL 850</v>
      </c>
      <c r="D65" s="209" t="s">
        <v>1566</v>
      </c>
      <c r="E65" s="159" t="b">
        <v>1</v>
      </c>
      <c r="F65" s="204" t="s">
        <v>1567</v>
      </c>
      <c r="G65" s="92" t="b">
        <v>1</v>
      </c>
      <c r="H65" s="85" t="s">
        <v>1250</v>
      </c>
      <c r="I65" s="103" t="s">
        <v>1224</v>
      </c>
      <c r="J65" s="84" t="s">
        <v>1258</v>
      </c>
      <c r="K65" s="88"/>
      <c r="L65" s="84" t="s">
        <v>1568</v>
      </c>
      <c r="M65" s="81" t="str">
        <f>IF(B65&gt;1,VLOOKUP(B65,DB!$D$4:$F$800,3,0),"")</f>
        <v>JETSET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745</v>
      </c>
      <c r="C66" s="71" t="str">
        <f>IF(B66&gt;1,VLOOKUP(B66,DB!$D$4:$E$800,2,0),"")</f>
        <v>G IV</v>
      </c>
      <c r="D66" s="206" t="s">
        <v>1569</v>
      </c>
      <c r="E66" s="160" t="b">
        <v>1</v>
      </c>
      <c r="F66" s="73">
        <v>0.37569444444444444</v>
      </c>
      <c r="G66" s="94" t="b">
        <v>1</v>
      </c>
      <c r="H66" s="75" t="s">
        <v>1216</v>
      </c>
      <c r="I66" s="112" t="s">
        <v>1263</v>
      </c>
      <c r="J66" s="74" t="s">
        <v>1405</v>
      </c>
      <c r="K66" s="78"/>
      <c r="L66" s="74"/>
      <c r="M66" s="71" t="str">
        <f>IF(B66&gt;1,VLOOKUP(B66,DB!$D$4:$F$800,3,0),"")</f>
        <v>JETSET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34</v>
      </c>
      <c r="C67" s="81" t="str">
        <f>IF(B67&gt;1,VLOOKUP(B67,DB!$D$4:$E$800,2,0),"")</f>
        <v>B 733</v>
      </c>
      <c r="D67" s="209" t="s">
        <v>1396</v>
      </c>
      <c r="E67" s="159" t="b">
        <v>1</v>
      </c>
      <c r="F67" s="83">
        <v>0.30706281249877065</v>
      </c>
      <c r="G67" s="92" t="b">
        <v>1</v>
      </c>
      <c r="H67" s="85" t="s">
        <v>1251</v>
      </c>
      <c r="I67" s="103" t="s">
        <v>22</v>
      </c>
      <c r="J67" s="84" t="s">
        <v>22</v>
      </c>
      <c r="K67" s="88"/>
      <c r="L67" s="84"/>
      <c r="M67" s="81" t="str">
        <f>IF(B67&gt;1,VLOOKUP(B67,DB!$D$4:$F$800,3,0),"")</f>
        <v>AIRNESIA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880</v>
      </c>
      <c r="C68" s="71" t="str">
        <f>IF(B68&gt;1,VLOOKUP(B68,DB!$D$4:$E$800,2,0),"")</f>
        <v>B 733</v>
      </c>
      <c r="D68" s="207" t="s">
        <v>1570</v>
      </c>
      <c r="E68" s="161" t="b">
        <v>1</v>
      </c>
      <c r="F68" s="208" t="s">
        <v>1571</v>
      </c>
      <c r="G68" s="109" t="b">
        <v>1</v>
      </c>
      <c r="H68" s="110" t="s">
        <v>1254</v>
      </c>
      <c r="I68" s="76" t="str">
        <f>IF(K68&gt;1,VLOOKUP(K68,DB!$A$4:$B$500,2,0),"")</f>
        <v>WSSS</v>
      </c>
      <c r="J68" s="77" t="str">
        <f>IF(L68&gt;1,VLOOKUP(L68,DB!$A$4:$B$500,2,0),"")</f>
        <v>WALL</v>
      </c>
      <c r="K68" s="111" t="s">
        <v>104</v>
      </c>
      <c r="L68" s="102" t="s">
        <v>110</v>
      </c>
      <c r="M68" s="71" t="str">
        <f>IF(B68&gt;1,VLOOKUP(B68,DB!$D$4:$F$800,3,0),"")</f>
        <v>TRI MG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322</v>
      </c>
      <c r="C69" s="81" t="str">
        <f>IF(B69&gt;1,VLOOKUP(B69,DB!$D$4:$E$800,2,0),"")</f>
        <v>A 320</v>
      </c>
      <c r="D69" s="209" t="s">
        <v>1572</v>
      </c>
      <c r="E69" s="159" t="b">
        <v>1</v>
      </c>
      <c r="F69" s="204" t="s">
        <v>1573</v>
      </c>
      <c r="G69" s="92" t="b">
        <v>1</v>
      </c>
      <c r="H69" s="85" t="s">
        <v>1229</v>
      </c>
      <c r="I69" s="103" t="s">
        <v>1351</v>
      </c>
      <c r="J69" s="87" t="str">
        <f>IF(L69&gt;1,VLOOKUP(L69,DB!$A$4:$B$500,2,0),"")</f>
        <v>WARA</v>
      </c>
      <c r="K69" s="88"/>
      <c r="L69" s="84" t="s">
        <v>298</v>
      </c>
      <c r="M69" s="81" t="str">
        <f>IF(B69&gt;1,VLOOKUP(B69,DB!$D$4:$F$800,3,0),"")</f>
        <v>BATIK AIR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958</v>
      </c>
      <c r="C70" s="71" t="str">
        <f>IF(B70&gt;1,VLOOKUP(B70,DB!$D$4:$E$800,2,0),"")</f>
        <v>G VI</v>
      </c>
      <c r="D70" s="206" t="s">
        <v>1483</v>
      </c>
      <c r="E70" s="160" t="b">
        <v>1</v>
      </c>
      <c r="F70" s="205" t="s">
        <v>1573</v>
      </c>
      <c r="G70" s="94" t="b">
        <v>1</v>
      </c>
      <c r="H70" s="75" t="s">
        <v>1249</v>
      </c>
      <c r="I70" s="112" t="s">
        <v>1218</v>
      </c>
      <c r="J70" s="74" t="s">
        <v>1258</v>
      </c>
      <c r="K70" s="78"/>
      <c r="L70" s="74"/>
      <c r="M70" s="71" t="s">
        <v>1214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92</v>
      </c>
      <c r="C71" s="81" t="str">
        <f>IF(B71&gt;1,VLOOKUP(B71,DB!$D$4:$E$800,2,0),"")</f>
        <v>A 320</v>
      </c>
      <c r="D71" s="209" t="s">
        <v>1574</v>
      </c>
      <c r="E71" s="159" t="b">
        <v>1</v>
      </c>
      <c r="F71" s="83">
        <v>0.4076388888888889</v>
      </c>
      <c r="G71" s="92" t="b">
        <v>1</v>
      </c>
      <c r="H71" s="85" t="s">
        <v>1246</v>
      </c>
      <c r="I71" s="86" t="str">
        <f>IF(K71&gt;1,VLOOKUP(K71,DB!$A$4:$B$500,2,0),"")</f>
        <v>WARR</v>
      </c>
      <c r="J71" s="87" t="str">
        <f>IF(L71&gt;1,VLOOKUP(L71,DB!$A$4:$B$500,2,0),"")</f>
        <v>WAHS</v>
      </c>
      <c r="K71" s="88" t="s">
        <v>235</v>
      </c>
      <c r="L71" s="84" t="s">
        <v>289</v>
      </c>
      <c r="M71" s="81" t="str">
        <f>IF(B71&gt;1,VLOOKUP(B71,DB!$D$4:$F$800,3,0),"")</f>
        <v>BATIK AIR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827</v>
      </c>
      <c r="C72" s="71" t="str">
        <f>IF(B72&gt;1,VLOOKUP(B72,DB!$D$4:$E$800,2,0),"")</f>
        <v>C 208</v>
      </c>
      <c r="D72" s="207" t="s">
        <v>1575</v>
      </c>
      <c r="E72" s="161" t="b">
        <v>1</v>
      </c>
      <c r="F72" s="108">
        <v>0.32430555555555557</v>
      </c>
      <c r="G72" s="109" t="b">
        <v>1</v>
      </c>
      <c r="H72" s="110" t="s">
        <v>1256</v>
      </c>
      <c r="I72" s="76" t="str">
        <f>IF(K72&gt;1,VLOOKUP(K72,DB!$A$4:$B$500,2,0),"")</f>
        <v>WICN</v>
      </c>
      <c r="J72" s="77" t="str">
        <f>IF(L72&gt;1,VLOOKUP(L72,DB!$A$4:$B$500,2,0),"")</f>
        <v>WICC</v>
      </c>
      <c r="K72" s="111" t="s">
        <v>674</v>
      </c>
      <c r="L72" s="102" t="s">
        <v>668</v>
      </c>
      <c r="M72" s="71" t="str">
        <f>IF(B72&gt;1,VLOOKUP(B72,DB!$D$4:$F$800,3,0),"")</f>
        <v>SUSI AIR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540</v>
      </c>
      <c r="C73" s="81" t="str">
        <f>IF(B73&gt;1,VLOOKUP(B73,DB!$D$4:$E$800,2,0),"")</f>
        <v>ATR 72</v>
      </c>
      <c r="D73" s="82">
        <v>0.30069444444444443</v>
      </c>
      <c r="E73" s="159" t="b">
        <v>1</v>
      </c>
      <c r="F73" s="83">
        <v>0.3263888888888889</v>
      </c>
      <c r="G73" s="92" t="b">
        <v>1</v>
      </c>
      <c r="H73" s="85" t="s">
        <v>1247</v>
      </c>
      <c r="I73" s="86" t="str">
        <f>IF(K73&gt;1,VLOOKUP(K73,DB!$A$4:$B$500,2,0),"")</f>
        <v>WAHH</v>
      </c>
      <c r="J73" s="87" t="str">
        <f>IF(L73&gt;1,VLOOKUP(L73,DB!$A$4:$B$500,2,0),"")</f>
        <v>WAHH</v>
      </c>
      <c r="K73" s="88" t="s">
        <v>479</v>
      </c>
      <c r="L73" s="84" t="s">
        <v>482</v>
      </c>
      <c r="M73" s="81" t="str">
        <f>IF(B73&gt;1,VLOOKUP(B73,DB!$D$4:$F$800,3,0),"")</f>
        <v>FLY JAYA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868</v>
      </c>
      <c r="C74" s="71" t="str">
        <f>IF(B74&gt;1,VLOOKUP(B74,DB!$D$4:$E$800,2,0),"")</f>
        <v>AW 139</v>
      </c>
      <c r="D74" s="206" t="s">
        <v>1490</v>
      </c>
      <c r="E74" s="160" t="b">
        <v>1</v>
      </c>
      <c r="F74" s="205" t="s">
        <v>1575</v>
      </c>
      <c r="G74" s="94" t="b">
        <v>1</v>
      </c>
      <c r="H74" s="75" t="s">
        <v>1263</v>
      </c>
      <c r="I74" s="112" t="s">
        <v>1218</v>
      </c>
      <c r="J74" s="74" t="s">
        <v>1576</v>
      </c>
      <c r="K74" s="78"/>
      <c r="L74" s="74"/>
      <c r="M74" s="71" t="str">
        <f>IF(B74&gt;1,VLOOKUP(B74,DB!$D$4:$F$800,3,0),"")</f>
        <v>TRAVIRA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40</v>
      </c>
      <c r="C75" s="81" t="str">
        <f>IF(B75&gt;1,VLOOKUP(B75,DB!$D$4:$E$800,2,0),"")</f>
        <v>B 734</v>
      </c>
      <c r="D75" s="82">
        <v>0.3055555555555556</v>
      </c>
      <c r="E75" s="159" t="b">
        <v>1</v>
      </c>
      <c r="F75" s="83">
        <v>0.59375</v>
      </c>
      <c r="G75" s="92" t="b">
        <v>1</v>
      </c>
      <c r="H75" s="85" t="s">
        <v>1227</v>
      </c>
      <c r="I75" s="103" t="s">
        <v>26</v>
      </c>
      <c r="J75" s="84" t="s">
        <v>52</v>
      </c>
      <c r="K75" s="88" t="s">
        <v>28</v>
      </c>
      <c r="L75" s="84"/>
      <c r="M75" s="81" t="str">
        <f>IF(B75&gt;1,VLOOKUP(B75,DB!$D$4:$F$800,3,0),"")</f>
        <v>B. B. N.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284</v>
      </c>
      <c r="C76" s="71" t="str">
        <f>IF(B76&gt;1,VLOOKUP(B76,DB!$D$4:$E$800,2,0),"")</f>
        <v>A 320</v>
      </c>
      <c r="D76" s="72">
        <v>0.33194444444444443</v>
      </c>
      <c r="E76" s="160" t="b">
        <v>1</v>
      </c>
      <c r="F76" s="73">
        <v>0.3645833333333333</v>
      </c>
      <c r="G76" s="94" t="b">
        <v>1</v>
      </c>
      <c r="H76" s="75" t="s">
        <v>1229</v>
      </c>
      <c r="I76" s="76" t="str">
        <f>IF(K76&gt;1,VLOOKUP(K76,DB!$A$4:$B$500,2,0),"")</f>
        <v>WIBB</v>
      </c>
      <c r="J76" s="77" t="str">
        <f>IF(L76&gt;1,VLOOKUP(L76,DB!$A$4:$B$500,2,0),"")</f>
        <v>WAHI</v>
      </c>
      <c r="K76" s="78" t="s">
        <v>211</v>
      </c>
      <c r="L76" s="74" t="s">
        <v>268</v>
      </c>
      <c r="M76" s="71" t="str">
        <f>IF(B76&gt;1,VLOOKUP(B76,DB!$D$4:$F$800,3,0),"")</f>
        <v>BATIK AIR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307</v>
      </c>
      <c r="C77" s="81" t="str">
        <f>IF(B77&gt;1,VLOOKUP(B77,DB!$D$4:$E$800,2,0),"")</f>
        <v>A 320</v>
      </c>
      <c r="D77" s="82">
        <v>0.33541666666666664</v>
      </c>
      <c r="E77" s="159" t="b">
        <v>1</v>
      </c>
      <c r="F77" s="83">
        <v>0.3701388888888889</v>
      </c>
      <c r="G77" s="92" t="b">
        <v>1</v>
      </c>
      <c r="H77" s="85" t="s">
        <v>1225</v>
      </c>
      <c r="I77" s="86" t="str">
        <f>IF(K77&gt;1,VLOOKUP(K77,DB!$A$4:$B$500,2,0),"")</f>
        <v>WIPP</v>
      </c>
      <c r="J77" s="87" t="str">
        <f>IF(L77&gt;1,VLOOKUP(L77,DB!$A$4:$B$500,2,0),"")</f>
        <v>WAHQ</v>
      </c>
      <c r="K77" s="88" t="s">
        <v>194</v>
      </c>
      <c r="L77" s="84" t="s">
        <v>181</v>
      </c>
      <c r="M77" s="81" t="str">
        <f>IF(B77&gt;1,VLOOKUP(B77,DB!$D$4:$F$800,3,0),"")</f>
        <v>BATIK AIR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313</v>
      </c>
      <c r="C78" s="71" t="str">
        <f>IF(B78&gt;1,VLOOKUP(B78,DB!$D$4:$E$800,2,0),"")</f>
        <v>A 320</v>
      </c>
      <c r="D78" s="72">
        <v>0.3194444444444444</v>
      </c>
      <c r="E78" s="160" t="b">
        <v>1</v>
      </c>
      <c r="F78" s="73">
        <v>0.38263888888888886</v>
      </c>
      <c r="G78" s="94" t="b">
        <v>1</v>
      </c>
      <c r="H78" s="75" t="s">
        <v>1255</v>
      </c>
      <c r="I78" s="112" t="s">
        <v>1217</v>
      </c>
      <c r="J78" s="77" t="str">
        <f>IF(L78&gt;1,VLOOKUP(L78,DB!$A$4:$B$500,2,0),"")</f>
        <v>WADD</v>
      </c>
      <c r="K78" s="78"/>
      <c r="L78" s="74" t="s">
        <v>223</v>
      </c>
      <c r="M78" s="71" t="str">
        <f>IF(B78&gt;1,VLOOKUP(B78,DB!$D$4:$F$800,3,0),"")</f>
        <v>BATIK AIR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1149</v>
      </c>
      <c r="C79" s="81" t="str">
        <f>IF(B79&gt;1,VLOOKUP(B79,DB!$D$4:$E$800,2,0),"")</f>
        <v>C 208</v>
      </c>
      <c r="D79" s="82">
        <v>0.3506944444444444</v>
      </c>
      <c r="E79" s="159" t="b">
        <v>1</v>
      </c>
      <c r="F79" s="83">
        <v>0.4847222222222222</v>
      </c>
      <c r="G79" s="92" t="b">
        <v>1</v>
      </c>
      <c r="H79" s="85" t="s">
        <v>1217</v>
      </c>
      <c r="I79" s="103" t="s">
        <v>1238</v>
      </c>
      <c r="J79" s="84" t="s">
        <v>201</v>
      </c>
      <c r="K79" s="88"/>
      <c r="L79" s="84"/>
      <c r="M79" s="81" t="str">
        <f>IF(B79&gt;1,VLOOKUP(B79,DB!$D$4:$F$800,3,0),"")</f>
        <v/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731</v>
      </c>
      <c r="C80" s="71" t="str">
        <f>IF(B80&gt;1,VLOOKUP(B80,DB!$D$4:$E$800,2,0),"")</f>
        <v>AS 365</v>
      </c>
      <c r="D80" s="72">
        <v>0.3625</v>
      </c>
      <c r="E80" s="160" t="b">
        <v>1</v>
      </c>
      <c r="F80" s="73">
        <v>0.3972222222222222</v>
      </c>
      <c r="G80" s="94" t="b">
        <v>1</v>
      </c>
      <c r="H80" s="75" t="s">
        <v>1286</v>
      </c>
      <c r="I80" s="112" t="s">
        <v>664</v>
      </c>
      <c r="J80" s="74" t="s">
        <v>184</v>
      </c>
      <c r="K80" s="78"/>
      <c r="L80" s="74"/>
      <c r="M80" s="71" t="str">
        <f>IF(B80&gt;1,VLOOKUP(B80,DB!$D$4:$F$800,3,0),"")</f>
        <v>GENESA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751</v>
      </c>
      <c r="C81" s="81" t="str">
        <f>IF(B81&gt;1,VLOOKUP(B81,DB!$D$4:$E$800,2,0),"")</f>
        <v>HK 800</v>
      </c>
      <c r="D81" s="82">
        <v>0.3645833333333333</v>
      </c>
      <c r="E81" s="159" t="b">
        <v>1</v>
      </c>
      <c r="F81" s="83">
        <v>0.42777777777777776</v>
      </c>
      <c r="G81" s="92" t="b">
        <v>1</v>
      </c>
      <c r="H81" s="85" t="s">
        <v>1249</v>
      </c>
      <c r="I81" s="103" t="s">
        <v>1374</v>
      </c>
      <c r="J81" s="84" t="s">
        <v>319</v>
      </c>
      <c r="K81" s="88"/>
      <c r="L81" s="84"/>
      <c r="M81" s="81" t="str">
        <f>IF(B81&gt;1,VLOOKUP(B81,DB!$D$4:$F$800,3,0),"")</f>
        <v>JETSET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315</v>
      </c>
      <c r="C82" s="71" t="str">
        <f>IF(B82&gt;1,VLOOKUP(B82,DB!$D$4:$E$800,2,0),"")</f>
        <v>A 320</v>
      </c>
      <c r="D82" s="72">
        <v>0.37916666666666665</v>
      </c>
      <c r="E82" s="160" t="b">
        <v>1</v>
      </c>
      <c r="F82" s="73">
        <v>0.41718241898342967</v>
      </c>
      <c r="G82" s="94" t="b">
        <v>1</v>
      </c>
      <c r="H82" s="75" t="s">
        <v>1229</v>
      </c>
      <c r="I82" s="76" t="str">
        <f>IF(K82&gt;1,VLOOKUP(K82,DB!$A$4:$B$500,2,0),"")</f>
        <v>WARR</v>
      </c>
      <c r="J82" s="77" t="str">
        <f>IF(L82&gt;1,VLOOKUP(L82,DB!$A$4:$B$500,2,0),"")</f>
        <v>WARR</v>
      </c>
      <c r="K82" s="78" t="s">
        <v>237</v>
      </c>
      <c r="L82" s="74" t="s">
        <v>251</v>
      </c>
      <c r="M82" s="71" t="str">
        <f>IF(B82&gt;1,VLOOKUP(B82,DB!$D$4:$F$800,3,0),"")</f>
        <v>BATIK AIR</v>
      </c>
      <c r="N82" s="114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317</v>
      </c>
      <c r="C83" s="81" t="str">
        <f>IF(B83&gt;1,VLOOKUP(B83,DB!$D$4:$E$800,2,0),"")</f>
        <v>A 320</v>
      </c>
      <c r="D83" s="82">
        <v>0.42986111111111114</v>
      </c>
      <c r="E83" s="159" t="b">
        <v>1</v>
      </c>
      <c r="F83" s="83">
        <v>0.46597222222222223</v>
      </c>
      <c r="G83" s="92" t="b">
        <v>1</v>
      </c>
      <c r="H83" s="85" t="s">
        <v>1232</v>
      </c>
      <c r="I83" s="86" t="str">
        <f>IF(K83&gt;1,VLOOKUP(K83,DB!$A$4:$B$500,2,0),"")</f>
        <v>WIPP</v>
      </c>
      <c r="J83" s="87" t="str">
        <f>IF(L83&gt;1,VLOOKUP(L83,DB!$A$4:$B$500,2,0),"")</f>
        <v>WAHQ</v>
      </c>
      <c r="K83" s="88" t="s">
        <v>190</v>
      </c>
      <c r="L83" s="84" t="s">
        <v>264</v>
      </c>
      <c r="M83" s="81" t="str">
        <f>IF(B83&gt;1,VLOOKUP(B83,DB!$D$4:$F$800,3,0),"")</f>
        <v>BATIK AIR</v>
      </c>
      <c r="N83" s="137" t="s">
        <v>1577</v>
      </c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322</v>
      </c>
      <c r="C84" s="71" t="str">
        <f>IF(B84&gt;1,VLOOKUP(B84,DB!$D$4:$E$800,2,0),"")</f>
        <v>A 320</v>
      </c>
      <c r="D84" s="72">
        <v>0.43333333333333335</v>
      </c>
      <c r="E84" s="160" t="b">
        <v>1</v>
      </c>
      <c r="F84" s="73">
        <v>0.46319444444444446</v>
      </c>
      <c r="G84" s="94" t="b">
        <v>1</v>
      </c>
      <c r="H84" s="75" t="s">
        <v>1225</v>
      </c>
      <c r="I84" s="76" t="str">
        <f>IF(K84&gt;1,VLOOKUP(K84,DB!$A$4:$B$500,2,0),"")</f>
        <v>WARA</v>
      </c>
      <c r="J84" s="77" t="str">
        <f>IF(L84&gt;1,VLOOKUP(L84,DB!$A$4:$B$500,2,0),"")</f>
        <v>WARA</v>
      </c>
      <c r="K84" s="78" t="s">
        <v>295</v>
      </c>
      <c r="L84" s="74" t="s">
        <v>302</v>
      </c>
      <c r="M84" s="71" t="str">
        <f>IF(B84&gt;1,VLOOKUP(B84,DB!$D$4:$F$800,3,0),"")</f>
        <v>BATIK AIR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964</v>
      </c>
      <c r="C85" s="81" t="str">
        <f>IF(B85&gt;1,VLOOKUP(B85,DB!$D$4:$E$800,2,0),"")</f>
        <v>G IV</v>
      </c>
      <c r="D85" s="82">
        <v>0.40555555555555556</v>
      </c>
      <c r="E85" s="159" t="b">
        <v>1</v>
      </c>
      <c r="F85" s="83">
        <v>0.8736111111111111</v>
      </c>
      <c r="G85" s="92" t="b">
        <v>1</v>
      </c>
      <c r="H85" s="85" t="s">
        <v>1241</v>
      </c>
      <c r="I85" s="103" t="s">
        <v>1234</v>
      </c>
      <c r="J85" s="84" t="s">
        <v>1232</v>
      </c>
      <c r="K85" s="88"/>
      <c r="L85" s="84"/>
      <c r="M85" s="81" t="s">
        <v>1211</v>
      </c>
      <c r="N85" s="89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880</v>
      </c>
      <c r="C86" s="71" t="str">
        <f>IF(B86&gt;1,VLOOKUP(B86,DB!$D$4:$E$800,2,0),"")</f>
        <v>B 733</v>
      </c>
      <c r="D86" s="72">
        <v>0.46458333333333335</v>
      </c>
      <c r="E86" s="160" t="b">
        <v>1</v>
      </c>
      <c r="F86" s="73">
        <v>0.8875</v>
      </c>
      <c r="G86" s="94" t="b">
        <v>1</v>
      </c>
      <c r="H86" s="75" t="s">
        <v>1254</v>
      </c>
      <c r="I86" s="76" t="str">
        <f>IF(K86&gt;1,VLOOKUP(K86,DB!$A$4:$B$500,2,0),"")</f>
        <v>WALL</v>
      </c>
      <c r="J86" s="77" t="str">
        <f>IF(L86&gt;1,VLOOKUP(L86,DB!$A$4:$B$500,2,0),"")</f>
        <v>WIMM</v>
      </c>
      <c r="K86" s="78" t="s">
        <v>107</v>
      </c>
      <c r="L86" s="74" t="s">
        <v>134</v>
      </c>
      <c r="M86" s="71" t="str">
        <f>IF(B86&gt;1,VLOOKUP(B86,DB!$D$4:$F$800,3,0),"")</f>
        <v>TRI MG</v>
      </c>
      <c r="N86" s="13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540</v>
      </c>
      <c r="C87" s="81" t="str">
        <f>IF(B87&gt;1,VLOOKUP(B87,DB!$D$4:$E$800,2,0),"")</f>
        <v>ATR 72</v>
      </c>
      <c r="D87" s="82">
        <v>0.4708333333333333</v>
      </c>
      <c r="E87" s="159" t="b">
        <v>1</v>
      </c>
      <c r="F87" s="83">
        <v>0.5104166666666666</v>
      </c>
      <c r="G87" s="92" t="b">
        <v>1</v>
      </c>
      <c r="H87" s="85" t="s">
        <v>1247</v>
      </c>
      <c r="I87" s="86" t="str">
        <f>IF(K87&gt;1,VLOOKUP(K87,DB!$A$4:$B$500,2,0),"")</f>
        <v>WAHH</v>
      </c>
      <c r="J87" s="87" t="str">
        <f>IF(L87&gt;1,VLOOKUP(L87,DB!$A$4:$B$500,2,0),"")</f>
        <v>WAHH</v>
      </c>
      <c r="K87" s="88" t="s">
        <v>690</v>
      </c>
      <c r="L87" s="84" t="s">
        <v>694</v>
      </c>
      <c r="M87" s="81" t="str">
        <f>IF(B87&gt;1,VLOOKUP(B87,DB!$D$4:$F$800,3,0),"")</f>
        <v>FLY JAYA</v>
      </c>
      <c r="N87" s="89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431</v>
      </c>
      <c r="C88" s="71" t="str">
        <f>IF(B88&gt;1,VLOOKUP(B88,DB!$D$4:$E$800,2,0),"")</f>
        <v>A 320</v>
      </c>
      <c r="D88" s="106">
        <v>0.4930555555555556</v>
      </c>
      <c r="E88" s="161" t="b">
        <v>1</v>
      </c>
      <c r="F88" s="108">
        <v>0.5256944444444445</v>
      </c>
      <c r="G88" s="109" t="b">
        <v>1</v>
      </c>
      <c r="H88" s="110" t="s">
        <v>1246</v>
      </c>
      <c r="I88" s="76" t="str">
        <f>IF(K88&gt;1,VLOOKUP(K88,DB!$A$4:$B$500,2,0),"")</f>
        <v>WIMN</v>
      </c>
      <c r="J88" s="77" t="str">
        <f>IF(L88&gt;1,VLOOKUP(L88,DB!$A$4:$B$500,2,0),"")</f>
        <v>WARA</v>
      </c>
      <c r="K88" s="111" t="s">
        <v>497</v>
      </c>
      <c r="L88" s="102" t="s">
        <v>555</v>
      </c>
      <c r="M88" s="71" t="str">
        <f>IF(B88&gt;1,VLOOKUP(B88,DB!$D$4:$F$800,3,0),"")</f>
        <v>CITILINK</v>
      </c>
      <c r="N88" s="115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634</v>
      </c>
      <c r="C89" s="81" t="str">
        <f>IF(B89&gt;1,VLOOKUP(B89,DB!$D$4:$E$800,2,0),"")</f>
        <v>B 738</v>
      </c>
      <c r="D89" s="82">
        <v>0.4986111111111111</v>
      </c>
      <c r="E89" s="159" t="b">
        <v>1</v>
      </c>
      <c r="F89" s="83">
        <v>0.5444444444444444</v>
      </c>
      <c r="G89" s="92" t="b">
        <v>1</v>
      </c>
      <c r="H89" s="85" t="s">
        <v>1248</v>
      </c>
      <c r="I89" s="86" t="str">
        <f>IF(K89&gt;1,VLOOKUP(K89,DB!$A$4:$B$500,2,0),"")</f>
        <v>WIMM</v>
      </c>
      <c r="J89" s="87" t="str">
        <f>IF(L89&gt;1,VLOOKUP(L89,DB!$A$4:$B$500,2,0),"")</f>
        <v>WARR</v>
      </c>
      <c r="K89" s="88" t="s">
        <v>79</v>
      </c>
      <c r="L89" s="84" t="s">
        <v>81</v>
      </c>
      <c r="M89" s="81" t="str">
        <f>IF(B89&gt;1,VLOOKUP(B89,DB!$D$4:$F$800,3,0),"")</f>
        <v>GARUDA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284</v>
      </c>
      <c r="C90" s="71" t="str">
        <f>IF(B90&gt;1,VLOOKUP(B90,DB!$D$4:$E$800,2,0),"")</f>
        <v>A 320</v>
      </c>
      <c r="D90" s="72">
        <v>0.4798611111111111</v>
      </c>
      <c r="E90" s="160" t="b">
        <v>1</v>
      </c>
      <c r="F90" s="73">
        <v>0.5159722222222223</v>
      </c>
      <c r="G90" s="94" t="b">
        <v>1</v>
      </c>
      <c r="H90" s="75" t="s">
        <v>1229</v>
      </c>
      <c r="I90" s="76" t="str">
        <f>IF(K90&gt;1,VLOOKUP(K90,DB!$A$4:$B$500,2,0),"")</f>
        <v>WAHI</v>
      </c>
      <c r="J90" s="77" t="str">
        <f>IF(L90&gt;1,VLOOKUP(L90,DB!$A$4:$B$500,2,0),"")</f>
        <v>WARR</v>
      </c>
      <c r="K90" s="78" t="s">
        <v>278</v>
      </c>
      <c r="L90" s="74" t="s">
        <v>247</v>
      </c>
      <c r="M90" s="71" t="str">
        <f>IF(B90&gt;1,VLOOKUP(B90,DB!$D$4:$F$800,3,0),"")</f>
        <v>BATIK AIR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307</v>
      </c>
      <c r="C91" s="81" t="str">
        <f>IF(B91&gt;1,VLOOKUP(B91,DB!$D$4:$E$800,2,0),"")</f>
        <v>A 320</v>
      </c>
      <c r="D91" s="82">
        <v>0.49583333333333335</v>
      </c>
      <c r="E91" s="159" t="b">
        <v>1</v>
      </c>
      <c r="F91" s="83">
        <v>0.5277777777777778</v>
      </c>
      <c r="G91" s="92" t="b">
        <v>1</v>
      </c>
      <c r="H91" s="85" t="s">
        <v>1225</v>
      </c>
      <c r="I91" s="86" t="str">
        <f>IF(K91&gt;1,VLOOKUP(K91,DB!$A$4:$B$500,2,0),"")</f>
        <v>WAHQ</v>
      </c>
      <c r="J91" s="87" t="str">
        <f>IF(L91&gt;1,VLOOKUP(L91,DB!$A$4:$B$500,2,0),"")</f>
        <v>WAHI</v>
      </c>
      <c r="K91" s="88" t="s">
        <v>178</v>
      </c>
      <c r="L91" s="84" t="s">
        <v>276</v>
      </c>
      <c r="M91" s="81" t="str">
        <f>IF(B91&gt;1,VLOOKUP(B91,DB!$D$4:$F$800,3,0),"")</f>
        <v>BATIK AIR</v>
      </c>
      <c r="N91" s="96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1164</v>
      </c>
      <c r="C92" s="71" t="str">
        <f>IF(B92&gt;1,VLOOKUP(B92,DB!$D$4:$E$800,2,0),"")</f>
        <v>ATR 72</v>
      </c>
      <c r="D92" s="72">
        <v>0.5090277777777777</v>
      </c>
      <c r="E92" s="160" t="b">
        <v>1</v>
      </c>
      <c r="F92" s="73">
        <v>0.5416666666666666</v>
      </c>
      <c r="G92" s="94" t="b">
        <v>1</v>
      </c>
      <c r="H92" s="75" t="s">
        <v>1236</v>
      </c>
      <c r="I92" s="112" t="s">
        <v>1221</v>
      </c>
      <c r="J92" s="74" t="s">
        <v>1243</v>
      </c>
      <c r="K92" s="78"/>
      <c r="L92" s="74"/>
      <c r="M92" s="71" t="s">
        <v>1214</v>
      </c>
      <c r="N92" s="79"/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868</v>
      </c>
      <c r="C93" s="81" t="str">
        <f>IF(B93&gt;1,VLOOKUP(B93,DB!$D$4:$E$800,2,0),"")</f>
        <v>AW 139</v>
      </c>
      <c r="D93" s="82">
        <v>0.4840277777777778</v>
      </c>
      <c r="E93" s="159" t="b">
        <v>1</v>
      </c>
      <c r="F93" s="83">
        <v>0.4895833333333333</v>
      </c>
      <c r="G93" s="92" t="b">
        <v>1</v>
      </c>
      <c r="H93" s="85" t="s">
        <v>1264</v>
      </c>
      <c r="I93" s="103" t="s">
        <v>1576</v>
      </c>
      <c r="J93" s="84" t="s">
        <v>1218</v>
      </c>
      <c r="K93" s="88"/>
      <c r="L93" s="84"/>
      <c r="M93" s="81" t="str">
        <f>IF(B93&gt;1,VLOOKUP(B93,DB!$D$4:$F$800,3,0),"")</f>
        <v>TRAVIRA</v>
      </c>
      <c r="N93" s="96"/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512</v>
      </c>
      <c r="C94" s="71" t="str">
        <f>IF(B94&gt;1,VLOOKUP(B94,DB!$D$4:$E$800,2,0),"")</f>
        <v>B 735</v>
      </c>
      <c r="D94" s="72">
        <v>0.5340277777777778</v>
      </c>
      <c r="E94" s="160" t="b">
        <v>1</v>
      </c>
      <c r="F94" s="73">
        <v>0.6166666666666667</v>
      </c>
      <c r="G94" s="94" t="b">
        <v>1</v>
      </c>
      <c r="H94" s="75" t="s">
        <v>1251</v>
      </c>
      <c r="I94" s="112" t="s">
        <v>61</v>
      </c>
      <c r="J94" s="77" t="str">
        <f>IF(L94&gt;1,VLOOKUP(L94,DB!$A$4:$B$500,2,0),"")</f>
        <v>WAGG</v>
      </c>
      <c r="K94" s="78" t="s">
        <v>696</v>
      </c>
      <c r="L94" s="74" t="s">
        <v>684</v>
      </c>
      <c r="M94" s="71" t="str">
        <f>IF(B94&gt;1,VLOOKUP(B94,DB!$D$4:$F$800,3,0),"")</f>
        <v>CITILINK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92</v>
      </c>
      <c r="C95" s="81" t="str">
        <f>IF(B95&gt;1,VLOOKUP(B95,DB!$D$4:$E$800,2,0),"")</f>
        <v>A 320</v>
      </c>
      <c r="D95" s="82">
        <v>0.5236111111111111</v>
      </c>
      <c r="E95" s="159" t="b">
        <v>1</v>
      </c>
      <c r="F95" s="83">
        <v>0.5631944444444444</v>
      </c>
      <c r="G95" s="92" t="b">
        <v>1</v>
      </c>
      <c r="H95" s="85" t="s">
        <v>1216</v>
      </c>
      <c r="I95" s="86" t="str">
        <f>IF(K95&gt;1,VLOOKUP(K95,DB!$A$4:$B$500,2,0),"")</f>
        <v>WAHS</v>
      </c>
      <c r="J95" s="87" t="str">
        <f>IF(L95&gt;1,VLOOKUP(L95,DB!$A$4:$B$500,2,0),"")</f>
        <v>WIMM</v>
      </c>
      <c r="K95" s="88" t="s">
        <v>287</v>
      </c>
      <c r="L95" s="84" t="s">
        <v>172</v>
      </c>
      <c r="M95" s="81" t="str">
        <f>IF(B95&gt;1,VLOOKUP(B95,DB!$D$4:$F$800,3,0),"")</f>
        <v>BATIK AIR</v>
      </c>
      <c r="N95" s="96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57</v>
      </c>
      <c r="C96" s="71" t="str">
        <f>IF(B96&gt;1,VLOOKUP(B96,DB!$D$4:$E$800,2,0),"")</f>
        <v>A 320</v>
      </c>
      <c r="D96" s="72">
        <v>0.5305555555555556</v>
      </c>
      <c r="E96" s="160" t="b">
        <v>1</v>
      </c>
      <c r="F96" s="73">
        <v>0.5680555555555555</v>
      </c>
      <c r="G96" s="94" t="b">
        <v>1</v>
      </c>
      <c r="H96" s="75" t="s">
        <v>1247</v>
      </c>
      <c r="I96" s="76" t="str">
        <f>IF(K96&gt;1,VLOOKUP(K96,DB!$A$4:$B$500,2,0),"")</f>
        <v>WARR</v>
      </c>
      <c r="J96" s="77" t="str">
        <f>IF(L96&gt;1,VLOOKUP(L96,DB!$A$4:$B$500,2,0),"")</f>
        <v>WIPP</v>
      </c>
      <c r="K96" s="78" t="s">
        <v>249</v>
      </c>
      <c r="L96" s="74" t="s">
        <v>183</v>
      </c>
      <c r="M96" s="71" t="str">
        <f>IF(B96&gt;1,VLOOKUP(B96,DB!$D$4:$F$800,3,0),"")</f>
        <v>BATIK AIR</v>
      </c>
      <c r="N96" s="79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892</v>
      </c>
      <c r="C97" s="81" t="str">
        <f>IF(B97&gt;1,VLOOKUP(B97,DB!$D$4:$E$800,2,0),"")</f>
        <v>B 733</v>
      </c>
      <c r="D97" s="82">
        <v>0.5520833333333334</v>
      </c>
      <c r="E97" s="159" t="b">
        <v>1</v>
      </c>
      <c r="F97" s="83">
        <v>0.6604166666666667</v>
      </c>
      <c r="G97" s="92" t="b">
        <v>1</v>
      </c>
      <c r="H97" s="85" t="s">
        <v>1252</v>
      </c>
      <c r="I97" s="86" t="str">
        <f>IF(K97&gt;1,VLOOKUP(K97,DB!$A$4:$B$500,2,0),"")</f>
        <v>WIOO</v>
      </c>
      <c r="J97" s="87" t="str">
        <f>IF(L97&gt;1,VLOOKUP(L97,DB!$A$4:$B$500,2,0),"")</f>
        <v>WAOO</v>
      </c>
      <c r="K97" s="88" t="s">
        <v>432</v>
      </c>
      <c r="L97" s="84" t="s">
        <v>382</v>
      </c>
      <c r="M97" s="81" t="str">
        <f>IF(B97&gt;1,VLOOKUP(B97,DB!$D$4:$F$800,3,0),"")</f>
        <v>TRIGANA</v>
      </c>
      <c r="N97" s="96"/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315</v>
      </c>
      <c r="C98" s="71" t="str">
        <f>IF(B98&gt;1,VLOOKUP(B98,DB!$D$4:$E$800,2,0),"")</f>
        <v>A 320</v>
      </c>
      <c r="D98" s="72">
        <v>0.5611111111111111</v>
      </c>
      <c r="E98" s="160" t="b">
        <v>1</v>
      </c>
      <c r="F98" s="73">
        <v>0.5930555555555556</v>
      </c>
      <c r="G98" s="94" t="b">
        <v>1</v>
      </c>
      <c r="H98" s="75" t="s">
        <v>1229</v>
      </c>
      <c r="I98" s="76" t="str">
        <f>IF(K98&gt;1,VLOOKUP(K98,DB!$A$4:$B$500,2,0),"")</f>
        <v>WARR</v>
      </c>
      <c r="J98" s="77" t="str">
        <f>IF(L98&gt;1,VLOOKUP(L98,DB!$A$4:$B$500,2,0),"")</f>
        <v>WARR</v>
      </c>
      <c r="K98" s="78" t="s">
        <v>257</v>
      </c>
      <c r="L98" s="74" t="s">
        <v>229</v>
      </c>
      <c r="M98" s="71" t="str">
        <f>IF(B98&gt;1,VLOOKUP(B98,DB!$D$4:$F$800,3,0),"")</f>
        <v>BATIK AIR</v>
      </c>
      <c r="N98" s="13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313</v>
      </c>
      <c r="C99" s="81" t="str">
        <f>IF(B99&gt;1,VLOOKUP(B99,DB!$D$4:$E$800,2,0),"")</f>
        <v>A 320</v>
      </c>
      <c r="D99" s="82">
        <v>0.5673611111111111</v>
      </c>
      <c r="E99" s="159" t="b">
        <v>1</v>
      </c>
      <c r="F99" s="83">
        <v>0.6069444444444444</v>
      </c>
      <c r="G99" s="92" t="b">
        <v>1</v>
      </c>
      <c r="H99" s="85" t="s">
        <v>1246</v>
      </c>
      <c r="I99" s="86" t="str">
        <f>IF(K99&gt;1,VLOOKUP(K99,DB!$A$4:$B$500,2,0),"")</f>
        <v>WADD</v>
      </c>
      <c r="J99" s="87" t="str">
        <f>IF(L99&gt;1,VLOOKUP(L99,DB!$A$4:$B$500,2,0),"")</f>
        <v>WIEE</v>
      </c>
      <c r="K99" s="88" t="s">
        <v>221</v>
      </c>
      <c r="L99" s="84" t="s">
        <v>215</v>
      </c>
      <c r="M99" s="81" t="str">
        <f>IF(B99&gt;1,VLOOKUP(B99,DB!$D$4:$F$800,3,0),"")</f>
        <v>BATIK AIR</v>
      </c>
      <c r="N99" s="89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1164</v>
      </c>
      <c r="C100" s="71" t="str">
        <f>IF(B100&gt;1,VLOOKUP(B100,DB!$D$4:$E$800,2,0),"")</f>
        <v>ATR 72</v>
      </c>
      <c r="D100" s="72">
        <v>0.5458333333333333</v>
      </c>
      <c r="E100" s="160" t="b">
        <v>1</v>
      </c>
      <c r="F100" s="73"/>
      <c r="G100" s="94" t="b">
        <v>0</v>
      </c>
      <c r="H100" s="75" t="s">
        <v>1243</v>
      </c>
      <c r="I100" s="112" t="s">
        <v>1236</v>
      </c>
      <c r="J100" s="77" t="str">
        <f>IF(L100&gt;1,VLOOKUP(L100,DB!$A$4:$B$500,2,0),"")</f>
        <v/>
      </c>
      <c r="K100" s="78"/>
      <c r="L100" s="74"/>
      <c r="M100" s="71" t="s">
        <v>1214</v>
      </c>
      <c r="N100" s="79"/>
      <c r="O100" s="74" t="str">
        <f t="shared" si="1"/>
        <v>RON</v>
      </c>
      <c r="Q100" s="1" t="str">
        <f t="shared" si="2"/>
        <v>RE03</v>
      </c>
      <c r="R100" s="1" t="str">
        <f t="shared" si="3"/>
        <v>RON</v>
      </c>
      <c r="S100" s="1" t="str">
        <f t="shared" si="4"/>
        <v>ATR 72</v>
      </c>
      <c r="T100" s="1" t="str">
        <f t="shared" si="5"/>
        <v>HK-5461</v>
      </c>
      <c r="U100" s="1" t="str">
        <f t="shared" si="6"/>
        <v>KARISMA</v>
      </c>
    </row>
    <row r="101" ht="15.75" customHeight="1">
      <c r="A101" s="81">
        <v>84.0</v>
      </c>
      <c r="B101" s="81" t="s">
        <v>760</v>
      </c>
      <c r="C101" s="81" t="str">
        <f>IF(B101&gt;1,VLOOKUP(B101,DB!$D$4:$E$800,2,0),"")</f>
        <v>G 500</v>
      </c>
      <c r="D101" s="82">
        <v>0.5555555555555556</v>
      </c>
      <c r="E101" s="159" t="b">
        <v>1</v>
      </c>
      <c r="F101" s="83">
        <v>0.5986111111111111</v>
      </c>
      <c r="G101" s="92" t="b">
        <v>1</v>
      </c>
      <c r="H101" s="85" t="s">
        <v>1250</v>
      </c>
      <c r="I101" s="103" t="s">
        <v>1293</v>
      </c>
      <c r="J101" s="84" t="s">
        <v>1244</v>
      </c>
      <c r="K101" s="88"/>
      <c r="L101" s="84"/>
      <c r="M101" s="81" t="str">
        <f>IF(B101&gt;1,VLOOKUP(B101,DB!$D$4:$F$800,3,0),"")</f>
        <v>JIP</v>
      </c>
      <c r="N101" s="89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332</v>
      </c>
      <c r="C102" s="71" t="str">
        <f>IF(B102&gt;1,VLOOKUP(B102,DB!$D$4:$E$800,2,0),"")</f>
        <v>GLEX</v>
      </c>
      <c r="D102" s="72">
        <v>0.5604166666666667</v>
      </c>
      <c r="E102" s="160" t="b">
        <v>1</v>
      </c>
      <c r="F102" s="73"/>
      <c r="G102" s="94" t="b">
        <v>0</v>
      </c>
      <c r="H102" s="75" t="s">
        <v>1245</v>
      </c>
      <c r="I102" s="112" t="s">
        <v>1264</v>
      </c>
      <c r="J102" s="77" t="str">
        <f>IF(L102&gt;1,VLOOKUP(L102,DB!$A$4:$B$500,2,0),"")</f>
        <v/>
      </c>
      <c r="K102" s="78"/>
      <c r="L102" s="74"/>
      <c r="M102" s="71" t="str">
        <f>IF(B102&gt;1,VLOOKUP(B102,DB!$D$4:$F$800,3,0),"")</f>
        <v>BIOMANTARA</v>
      </c>
      <c r="N102" s="13"/>
      <c r="O102" s="74" t="str">
        <f t="shared" si="1"/>
        <v>RON</v>
      </c>
      <c r="Q102" s="1" t="str">
        <f t="shared" si="2"/>
        <v>RE05</v>
      </c>
      <c r="R102" s="1" t="str">
        <f t="shared" si="3"/>
        <v>RON</v>
      </c>
      <c r="S102" s="1" t="str">
        <f t="shared" si="4"/>
        <v>GLEX</v>
      </c>
      <c r="T102" s="1" t="str">
        <f t="shared" si="5"/>
        <v>N-939AP</v>
      </c>
      <c r="U102" s="1" t="str">
        <f t="shared" si="6"/>
        <v>BIOMANTARA</v>
      </c>
    </row>
    <row r="103" ht="15.75" customHeight="1">
      <c r="A103" s="81">
        <v>86.0</v>
      </c>
      <c r="B103" s="81" t="s">
        <v>317</v>
      </c>
      <c r="C103" s="81" t="str">
        <f>IF(B103&gt;1,VLOOKUP(B103,DB!$D$4:$E$800,2,0),"")</f>
        <v>A 320</v>
      </c>
      <c r="D103" s="82">
        <v>0.5895833333333333</v>
      </c>
      <c r="E103" s="159" t="b">
        <v>1</v>
      </c>
      <c r="F103" s="83">
        <v>0.6173611111111111</v>
      </c>
      <c r="G103" s="92" t="b">
        <v>1</v>
      </c>
      <c r="H103" s="85" t="s">
        <v>1247</v>
      </c>
      <c r="I103" s="86" t="str">
        <f>IF(K103&gt;1,VLOOKUP(K103,DB!$A$4:$B$500,2,0),"")</f>
        <v>WAHQ</v>
      </c>
      <c r="J103" s="87" t="str">
        <f>IF(L103&gt;1,VLOOKUP(L103,DB!$A$4:$B$500,2,0),"")</f>
        <v>WAHS</v>
      </c>
      <c r="K103" s="88" t="s">
        <v>266</v>
      </c>
      <c r="L103" s="84" t="s">
        <v>293</v>
      </c>
      <c r="M103" s="81" t="str">
        <f>IF(B103&gt;1,VLOOKUP(B103,DB!$D$4:$F$800,3,0),"")</f>
        <v>BATIK AIR</v>
      </c>
      <c r="N103" s="96"/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71" t="s">
        <v>322</v>
      </c>
      <c r="C104" s="71" t="str">
        <f>IF(B104&gt;1,VLOOKUP(B104,DB!$D$4:$E$800,2,0),"")</f>
        <v>A 320</v>
      </c>
      <c r="D104" s="72">
        <v>0.6055555555555555</v>
      </c>
      <c r="E104" s="160" t="b">
        <v>1</v>
      </c>
      <c r="F104" s="73">
        <v>0.66875</v>
      </c>
      <c r="G104" s="94" t="b">
        <v>1</v>
      </c>
      <c r="H104" s="75" t="s">
        <v>1225</v>
      </c>
      <c r="I104" s="76" t="str">
        <f>IF(K104&gt;1,VLOOKUP(K104,DB!$A$4:$B$500,2,0),"")</f>
        <v>WARA</v>
      </c>
      <c r="J104" s="77" t="str">
        <f>IF(L104&gt;1,VLOOKUP(L104,DB!$A$4:$B$500,2,0),"")</f>
        <v>WADD</v>
      </c>
      <c r="K104" s="78" t="s">
        <v>300</v>
      </c>
      <c r="L104" s="74" t="s">
        <v>227</v>
      </c>
      <c r="M104" s="71" t="str">
        <f>IF(B104&gt;1,VLOOKUP(B104,DB!$D$4:$F$800,3,0),"")</f>
        <v>BATIK AIR</v>
      </c>
      <c r="N104" s="13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831</v>
      </c>
      <c r="C105" s="81" t="str">
        <f>IF(B105&gt;1,VLOOKUP(B105,DB!$D$4:$E$800,2,0),"")</f>
        <v>C 208</v>
      </c>
      <c r="D105" s="82">
        <v>0.5972222222222222</v>
      </c>
      <c r="E105" s="159" t="b">
        <v>1</v>
      </c>
      <c r="F105" s="83">
        <v>0.6229166666666667</v>
      </c>
      <c r="G105" s="92" t="b">
        <v>1</v>
      </c>
      <c r="H105" s="85" t="s">
        <v>1256</v>
      </c>
      <c r="I105" s="86" t="str">
        <f>IF(K105&gt;1,VLOOKUP(K105,DB!$A$4:$B$500,2,0),"")</f>
        <v>WICC</v>
      </c>
      <c r="J105" s="87" t="str">
        <f>IF(L105&gt;1,VLOOKUP(L105,DB!$A$4:$B$500,2,0),"")</f>
        <v>WICN</v>
      </c>
      <c r="K105" s="88" t="s">
        <v>670</v>
      </c>
      <c r="L105" s="84" t="s">
        <v>672</v>
      </c>
      <c r="M105" s="81" t="str">
        <f>IF(B105&gt;1,VLOOKUP(B105,DB!$D$4:$F$800,3,0),"")</f>
        <v>SUSI AIR</v>
      </c>
      <c r="N105" s="96"/>
      <c r="O105" s="84" t="str">
        <f t="shared" si="1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540</v>
      </c>
      <c r="C106" s="71" t="str">
        <f>IF(B106&gt;1,VLOOKUP(B106,DB!$D$4:$E$800,2,0),"")</f>
        <v>ATR 72</v>
      </c>
      <c r="D106" s="72">
        <v>0.6340277777777777</v>
      </c>
      <c r="E106" s="160" t="b">
        <v>1</v>
      </c>
      <c r="F106" s="73">
        <v>0.6604166666666667</v>
      </c>
      <c r="G106" s="94" t="b">
        <v>1</v>
      </c>
      <c r="H106" s="75" t="s">
        <v>1247</v>
      </c>
      <c r="I106" s="76" t="str">
        <f>IF(K106&gt;1,VLOOKUP(K106,DB!$A$4:$B$500,2,0),"")</f>
        <v>WAHH</v>
      </c>
      <c r="J106" s="77" t="str">
        <f>IF(L106&gt;1,VLOOKUP(L106,DB!$A$4:$B$500,2,0),"")</f>
        <v>WAHH</v>
      </c>
      <c r="K106" s="78" t="s">
        <v>484</v>
      </c>
      <c r="L106" s="74" t="s">
        <v>486</v>
      </c>
      <c r="M106" s="71" t="str">
        <f>IF(B106&gt;1,VLOOKUP(B106,DB!$D$4:$F$800,3,0),"")</f>
        <v>FLY JAYA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760</v>
      </c>
      <c r="C107" s="81" t="str">
        <f>IF(B107&gt;1,VLOOKUP(B107,DB!$D$4:$E$800,2,0),"")</f>
        <v>G 500</v>
      </c>
      <c r="D107" s="82">
        <v>0.6027777777777777</v>
      </c>
      <c r="E107" s="159" t="b">
        <v>1</v>
      </c>
      <c r="F107" s="83"/>
      <c r="G107" s="92" t="b">
        <v>0</v>
      </c>
      <c r="H107" s="85" t="s">
        <v>1244</v>
      </c>
      <c r="I107" s="103" t="s">
        <v>1250</v>
      </c>
      <c r="J107" s="87" t="str">
        <f>IF(L107&gt;1,VLOOKUP(L107,DB!$A$4:$B$500,2,0),"")</f>
        <v/>
      </c>
      <c r="K107" s="88"/>
      <c r="L107" s="84"/>
      <c r="M107" s="81" t="str">
        <f>IF(B107&gt;1,VLOOKUP(B107,DB!$D$4:$F$800,3,0),"")</f>
        <v>JIP</v>
      </c>
      <c r="N107" s="89"/>
      <c r="O107" s="84" t="str">
        <f t="shared" si="1"/>
        <v>RON</v>
      </c>
      <c r="Q107" s="1" t="str">
        <f t="shared" si="2"/>
        <v>RE04</v>
      </c>
      <c r="R107" s="1" t="str">
        <f t="shared" si="3"/>
        <v>RON</v>
      </c>
      <c r="S107" s="1" t="str">
        <f t="shared" si="4"/>
        <v>G 500</v>
      </c>
      <c r="T107" s="1" t="str">
        <f t="shared" si="5"/>
        <v>T7-S16</v>
      </c>
      <c r="U107" s="1" t="str">
        <f t="shared" si="6"/>
        <v>JIP</v>
      </c>
    </row>
    <row r="108" ht="15.75" customHeight="1">
      <c r="A108" s="71">
        <v>91.0</v>
      </c>
      <c r="B108" s="71" t="s">
        <v>741</v>
      </c>
      <c r="C108" s="71" t="str">
        <f>IF(B108&gt;1,VLOOKUP(B108,DB!$D$4:$E$800,2,0),"")</f>
        <v>ATR 42</v>
      </c>
      <c r="D108" s="72">
        <v>0.6166666666666667</v>
      </c>
      <c r="E108" s="160" t="b">
        <v>1</v>
      </c>
      <c r="F108" s="73">
        <v>0.7223518402752234</v>
      </c>
      <c r="G108" s="94" t="b">
        <v>1</v>
      </c>
      <c r="H108" s="75" t="s">
        <v>1232</v>
      </c>
      <c r="I108" s="112" t="s">
        <v>1218</v>
      </c>
      <c r="J108" s="74" t="s">
        <v>283</v>
      </c>
      <c r="K108" s="78"/>
      <c r="L108" s="74"/>
      <c r="M108" s="71" t="str">
        <f>IF(B108&gt;1,VLOOKUP(B108,DB!$D$4:$F$800,3,0),"")</f>
        <v>IAT</v>
      </c>
      <c r="N108" s="138" t="s">
        <v>1578</v>
      </c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307</v>
      </c>
      <c r="C109" s="81" t="str">
        <f>IF(B109&gt;1,VLOOKUP(B109,DB!$D$4:$E$800,2,0),"")</f>
        <v>A 320</v>
      </c>
      <c r="D109" s="82">
        <v>0.6402777777777777</v>
      </c>
      <c r="E109" s="159" t="b">
        <v>1</v>
      </c>
      <c r="F109" s="83">
        <v>0.6798611111111111</v>
      </c>
      <c r="G109" s="92" t="b">
        <v>1</v>
      </c>
      <c r="H109" s="85" t="s">
        <v>1229</v>
      </c>
      <c r="I109" s="86" t="str">
        <f>IF(K109&gt;1,VLOOKUP(K109,DB!$A$4:$B$500,2,0),"")</f>
        <v>WAHI</v>
      </c>
      <c r="J109" s="87" t="str">
        <f>IF(L109&gt;1,VLOOKUP(L109,DB!$A$4:$B$500,2,0),"")</f>
        <v>WIPP</v>
      </c>
      <c r="K109" s="88" t="s">
        <v>274</v>
      </c>
      <c r="L109" s="84" t="s">
        <v>198</v>
      </c>
      <c r="M109" s="81" t="str">
        <f>IF(B109&gt;1,VLOOKUP(B109,DB!$D$4:$F$800,3,0),"")</f>
        <v>BATIK AIR</v>
      </c>
      <c r="N109" s="89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431</v>
      </c>
      <c r="C110" s="71" t="str">
        <f>IF(B110&gt;1,VLOOKUP(B110,DB!$D$4:$E$800,2,0),"")</f>
        <v>A 320</v>
      </c>
      <c r="D110" s="72">
        <v>0.6680555555555555</v>
      </c>
      <c r="E110" s="160" t="b">
        <v>1</v>
      </c>
      <c r="F110" s="73">
        <v>0.6972222222222222</v>
      </c>
      <c r="G110" s="94" t="b">
        <v>1</v>
      </c>
      <c r="H110" s="75" t="s">
        <v>1247</v>
      </c>
      <c r="I110" s="76" t="str">
        <f>IF(K110&gt;1,VLOOKUP(K110,DB!$A$4:$B$500,2,0),"")</f>
        <v>WARA</v>
      </c>
      <c r="J110" s="77" t="str">
        <f>IF(L110&gt;1,VLOOKUP(L110,DB!$A$4:$B$500,2,0),"")</f>
        <v>WARR</v>
      </c>
      <c r="K110" s="78" t="s">
        <v>557</v>
      </c>
      <c r="L110" s="74" t="s">
        <v>563</v>
      </c>
      <c r="M110" s="71" t="str">
        <f>IF(B110&gt;1,VLOOKUP(B110,DB!$D$4:$F$800,3,0),"")</f>
        <v>CITILINK</v>
      </c>
      <c r="N110" s="13"/>
      <c r="O110" s="74" t="str">
        <f t="shared" si="1"/>
        <v/>
      </c>
      <c r="Q110" s="1" t="str">
        <f t="shared" si="2"/>
        <v/>
      </c>
      <c r="R110" s="1" t="str">
        <f t="shared" si="3"/>
        <v/>
      </c>
      <c r="S110" s="1" t="str">
        <f t="shared" si="4"/>
        <v/>
      </c>
      <c r="T110" s="1" t="str">
        <f t="shared" si="5"/>
        <v/>
      </c>
      <c r="U110" s="1" t="str">
        <f t="shared" si="6"/>
        <v/>
      </c>
    </row>
    <row r="111" ht="15.75" customHeight="1">
      <c r="A111" s="81">
        <v>94.0</v>
      </c>
      <c r="B111" s="81" t="s">
        <v>284</v>
      </c>
      <c r="C111" s="81" t="str">
        <f>IF(B111&gt;1,VLOOKUP(B111,DB!$D$4:$E$800,2,0),"")</f>
        <v>A 320</v>
      </c>
      <c r="D111" s="82">
        <v>0.675</v>
      </c>
      <c r="E111" s="159" t="b">
        <v>1</v>
      </c>
      <c r="F111" s="83">
        <v>0.7117969907412771</v>
      </c>
      <c r="G111" s="92" t="b">
        <v>1</v>
      </c>
      <c r="H111" s="85" t="s">
        <v>1246</v>
      </c>
      <c r="I111" s="86" t="str">
        <f>IF(K111&gt;1,VLOOKUP(K111,DB!$A$4:$B$500,2,0),"")</f>
        <v>WARR</v>
      </c>
      <c r="J111" s="87" t="str">
        <f>IF(L111&gt;1,VLOOKUP(L111,DB!$A$4:$B$500,2,0),"")</f>
        <v>WAHI</v>
      </c>
      <c r="K111" s="88" t="s">
        <v>245</v>
      </c>
      <c r="L111" s="84" t="s">
        <v>280</v>
      </c>
      <c r="M111" s="81" t="str">
        <f>IF(B111&gt;1,VLOOKUP(B111,DB!$D$4:$F$800,3,0),"")</f>
        <v>BATIK AIR</v>
      </c>
      <c r="N111" s="89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1165</v>
      </c>
      <c r="C112" s="71" t="str">
        <f>IF(B112&gt;1,VLOOKUP(B112,DB!$D$4:$E$800,2,0),"")</f>
        <v>C 208</v>
      </c>
      <c r="D112" s="72">
        <v>0.6493055555555556</v>
      </c>
      <c r="E112" s="160" t="b">
        <v>1</v>
      </c>
      <c r="F112" s="73">
        <v>0.7109383796341717</v>
      </c>
      <c r="G112" s="94" t="b">
        <v>1</v>
      </c>
      <c r="H112" s="75" t="s">
        <v>1249</v>
      </c>
      <c r="I112" s="112" t="s">
        <v>1258</v>
      </c>
      <c r="J112" s="74" t="s">
        <v>1374</v>
      </c>
      <c r="K112" s="78"/>
      <c r="L112" s="74"/>
      <c r="M112" s="71" t="s">
        <v>1348</v>
      </c>
      <c r="N112" s="79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801</v>
      </c>
      <c r="C113" s="81" t="str">
        <f>IF(B113&gt;1,VLOOKUP(B113,DB!$D$4:$E$800,2,0),"")</f>
        <v>G 7500</v>
      </c>
      <c r="D113" s="82">
        <v>0.6590277777777778</v>
      </c>
      <c r="E113" s="159" t="b">
        <v>1</v>
      </c>
      <c r="F113" s="83">
        <v>0.6847222222222222</v>
      </c>
      <c r="G113" s="92" t="b">
        <v>1</v>
      </c>
      <c r="H113" s="85" t="s">
        <v>1216</v>
      </c>
      <c r="I113" s="103" t="s">
        <v>1579</v>
      </c>
      <c r="J113" s="84" t="s">
        <v>1218</v>
      </c>
      <c r="K113" s="88"/>
      <c r="L113" s="84"/>
      <c r="M113" s="81" t="str">
        <f>IF(B113&gt;1,VLOOKUP(B113,DB!$D$4:$F$800,3,0),"")</f>
        <v>PREMI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57</v>
      </c>
      <c r="C114" s="71" t="str">
        <f>IF(B114&gt;1,VLOOKUP(B114,DB!$D$4:$E$800,2,0),"")</f>
        <v>A 320</v>
      </c>
      <c r="D114" s="72">
        <v>0.6944444444444444</v>
      </c>
      <c r="E114" s="160" t="b">
        <v>1</v>
      </c>
      <c r="F114" s="73">
        <v>0.7410449652816169</v>
      </c>
      <c r="G114" s="94" t="b">
        <v>1</v>
      </c>
      <c r="H114" s="75" t="s">
        <v>1236</v>
      </c>
      <c r="I114" s="76" t="str">
        <f>IF(K114&gt;1,VLOOKUP(K114,DB!$A$4:$B$500,2,0),"")</f>
        <v>WIPP</v>
      </c>
      <c r="J114" s="77" t="str">
        <f>IF(L114&gt;1,VLOOKUP(L114,DB!$A$4:$B$500,2,0),"")</f>
        <v>WARR</v>
      </c>
      <c r="K114" s="78" t="s">
        <v>186</v>
      </c>
      <c r="L114" s="74" t="s">
        <v>233</v>
      </c>
      <c r="M114" s="71" t="str">
        <f>IF(B114&gt;1,VLOOKUP(B114,DB!$D$4:$F$800,3,0),"")</f>
        <v>BATIK AIR</v>
      </c>
      <c r="N114" s="13"/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634</v>
      </c>
      <c r="C115" s="81" t="str">
        <f>IF(B115&gt;1,VLOOKUP(B115,DB!$D$4:$E$800,2,0),"")</f>
        <v>B 738</v>
      </c>
      <c r="D115" s="82">
        <v>0.7</v>
      </c>
      <c r="E115" s="159" t="b">
        <v>1</v>
      </c>
      <c r="F115" s="83">
        <v>0.7386829050956294</v>
      </c>
      <c r="G115" s="92" t="b">
        <v>1</v>
      </c>
      <c r="H115" s="85" t="s">
        <v>1248</v>
      </c>
      <c r="I115" s="86" t="str">
        <f>IF(K115&gt;1,VLOOKUP(K115,DB!$A$4:$B$500,2,0),"")</f>
        <v>WARR</v>
      </c>
      <c r="J115" s="87" t="str">
        <f>IF(L115&gt;1,VLOOKUP(L115,DB!$A$4:$B$500,2,0),"")</f>
        <v>WARR</v>
      </c>
      <c r="K115" s="88" t="s">
        <v>84</v>
      </c>
      <c r="L115" s="84" t="s">
        <v>676</v>
      </c>
      <c r="M115" s="81" t="str">
        <f>IF(B115&gt;1,VLOOKUP(B115,DB!$D$4:$F$800,3,0),"")</f>
        <v>GARUDA</v>
      </c>
      <c r="N115" s="96"/>
      <c r="O115" s="84" t="str">
        <f t="shared" si="1"/>
        <v/>
      </c>
      <c r="Q115" s="1" t="str">
        <f t="shared" si="2"/>
        <v/>
      </c>
      <c r="R115" s="1" t="str">
        <f t="shared" si="3"/>
        <v/>
      </c>
      <c r="S115" s="1" t="str">
        <f t="shared" si="4"/>
        <v/>
      </c>
      <c r="T115" s="1" t="str">
        <f t="shared" si="5"/>
        <v/>
      </c>
      <c r="U115" s="1" t="str">
        <f t="shared" si="6"/>
        <v/>
      </c>
    </row>
    <row r="116" ht="15.75" customHeight="1">
      <c r="A116" s="71">
        <v>99.0</v>
      </c>
      <c r="B116" s="71" t="s">
        <v>411</v>
      </c>
      <c r="C116" s="71" t="str">
        <f>IF(B116&gt;1,VLOOKUP(B116,DB!$D$4:$E$800,2,0),"")</f>
        <v>A 320</v>
      </c>
      <c r="D116" s="72">
        <v>0.7097222222222223</v>
      </c>
      <c r="E116" s="160" t="b">
        <v>1</v>
      </c>
      <c r="F116" s="73">
        <v>0.7430555555555556</v>
      </c>
      <c r="G116" s="94" t="b">
        <v>1</v>
      </c>
      <c r="H116" s="75" t="s">
        <v>1247</v>
      </c>
      <c r="I116" s="76" t="str">
        <f>IF(K116&gt;1,VLOOKUP(K116,DB!$A$4:$B$500,2,0),"")</f>
        <v>WADD</v>
      </c>
      <c r="J116" s="77" t="str">
        <f>IF(L116&gt;1,VLOOKUP(L116,DB!$A$4:$B$500,2,0),"")</f>
        <v>WADD</v>
      </c>
      <c r="K116" s="78" t="s">
        <v>585</v>
      </c>
      <c r="L116" s="74" t="s">
        <v>583</v>
      </c>
      <c r="M116" s="71" t="str">
        <f>IF(B116&gt;1,VLOOKUP(B116,DB!$D$4:$F$800,3,0),"")</f>
        <v>CITILINK</v>
      </c>
      <c r="N116" s="79"/>
      <c r="O116" s="74" t="str">
        <f t="shared" si="1"/>
        <v/>
      </c>
      <c r="Q116" s="1" t="str">
        <f t="shared" si="2"/>
        <v/>
      </c>
      <c r="R116" s="1" t="str">
        <f t="shared" si="3"/>
        <v/>
      </c>
      <c r="S116" s="1" t="str">
        <f t="shared" si="4"/>
        <v/>
      </c>
      <c r="T116" s="1" t="str">
        <f t="shared" si="5"/>
        <v/>
      </c>
      <c r="U116" s="1" t="str">
        <f t="shared" si="6"/>
        <v/>
      </c>
    </row>
    <row r="117" ht="15.75" customHeight="1">
      <c r="A117" s="81">
        <v>100.0</v>
      </c>
      <c r="B117" s="81" t="s">
        <v>763</v>
      </c>
      <c r="C117" s="81" t="str">
        <f>IF(B117&gt;1,VLOOKUP(B117,DB!$D$4:$E$800,2,0),"")</f>
        <v>ATR 72</v>
      </c>
      <c r="D117" s="82">
        <v>0.7375</v>
      </c>
      <c r="E117" s="159" t="b">
        <v>1</v>
      </c>
      <c r="F117" s="83"/>
      <c r="G117" s="92" t="b">
        <v>0</v>
      </c>
      <c r="H117" s="85" t="s">
        <v>1229</v>
      </c>
      <c r="I117" s="86" t="str">
        <f>IF(K117&gt;1,VLOOKUP(K117,DB!$A$4:$B$500,2,0),"")</f>
        <v>WIDM</v>
      </c>
      <c r="J117" s="87" t="str">
        <f>IF(L117&gt;1,VLOOKUP(L117,DB!$A$4:$B$500,2,0),"")</f>
        <v/>
      </c>
      <c r="K117" s="88" t="s">
        <v>473</v>
      </c>
      <c r="L117" s="84"/>
      <c r="M117" s="81" t="str">
        <f>IF(B117&gt;1,VLOOKUP(B117,DB!$D$4:$F$800,3,0),"")</f>
        <v>PELITA</v>
      </c>
      <c r="N117" s="89"/>
      <c r="O117" s="84" t="str">
        <f t="shared" si="1"/>
        <v>RON</v>
      </c>
      <c r="Q117" s="1" t="str">
        <f t="shared" si="2"/>
        <v>A1</v>
      </c>
      <c r="R117" s="1" t="str">
        <f t="shared" si="3"/>
        <v>RON</v>
      </c>
      <c r="S117" s="1" t="str">
        <f t="shared" si="4"/>
        <v>ATR 72</v>
      </c>
      <c r="T117" s="1" t="str">
        <f t="shared" si="5"/>
        <v>PK-PAH</v>
      </c>
      <c r="U117" s="1" t="str">
        <f t="shared" si="6"/>
        <v>PELITA</v>
      </c>
    </row>
    <row r="118" ht="15.75" customHeight="1">
      <c r="A118" s="71">
        <v>101.0</v>
      </c>
      <c r="B118" s="71" t="s">
        <v>317</v>
      </c>
      <c r="C118" s="71" t="str">
        <f>IF(B118&gt;1,VLOOKUP(B118,DB!$D$4:$E$800,2,0),"")</f>
        <v>A 320</v>
      </c>
      <c r="D118" s="72">
        <v>0.7263888888888889</v>
      </c>
      <c r="E118" s="160" t="b">
        <v>1</v>
      </c>
      <c r="F118" s="73">
        <v>0.78125</v>
      </c>
      <c r="G118" s="94" t="b">
        <v>1</v>
      </c>
      <c r="H118" s="75" t="s">
        <v>1225</v>
      </c>
      <c r="I118" s="76" t="str">
        <f>IF(K118&gt;1,VLOOKUP(K118,DB!$A$4:$B$500,2,0),"")</f>
        <v>WAHS</v>
      </c>
      <c r="J118" s="77" t="str">
        <f>IF(L118&gt;1,VLOOKUP(L118,DB!$A$4:$B$500,2,0),"")</f>
        <v>WIBB</v>
      </c>
      <c r="K118" s="78" t="s">
        <v>291</v>
      </c>
      <c r="L118" s="74" t="s">
        <v>209</v>
      </c>
      <c r="M118" s="71" t="str">
        <f>IF(B118&gt;1,VLOOKUP(B118,DB!$D$4:$F$800,3,0),"")</f>
        <v>BATIK AIR</v>
      </c>
      <c r="N118" s="13"/>
      <c r="O118" s="74" t="str">
        <f t="shared" si="1"/>
        <v/>
      </c>
      <c r="Q118" s="1" t="str">
        <f t="shared" si="2"/>
        <v/>
      </c>
      <c r="R118" s="1" t="str">
        <f t="shared" si="3"/>
        <v/>
      </c>
      <c r="S118" s="1" t="str">
        <f t="shared" si="4"/>
        <v/>
      </c>
      <c r="T118" s="1" t="str">
        <f t="shared" si="5"/>
        <v/>
      </c>
      <c r="U118" s="1" t="str">
        <f t="shared" si="6"/>
        <v/>
      </c>
    </row>
    <row r="119" ht="15.75" customHeight="1">
      <c r="A119" s="81">
        <v>102.0</v>
      </c>
      <c r="B119" s="81" t="s">
        <v>1165</v>
      </c>
      <c r="C119" s="81" t="str">
        <f>IF(B119&gt;1,VLOOKUP(B119,DB!$D$4:$E$800,2,0),"")</f>
        <v>C 208</v>
      </c>
      <c r="D119" s="82">
        <v>0.7173611111111111</v>
      </c>
      <c r="E119" s="159" t="b">
        <v>1</v>
      </c>
      <c r="F119" s="83"/>
      <c r="G119" s="92" t="b">
        <v>0</v>
      </c>
      <c r="H119" s="85" t="s">
        <v>1374</v>
      </c>
      <c r="I119" s="103" t="s">
        <v>1249</v>
      </c>
      <c r="J119" s="87" t="str">
        <f>IF(L119&gt;1,VLOOKUP(L119,DB!$A$4:$B$500,2,0),"")</f>
        <v/>
      </c>
      <c r="K119" s="88"/>
      <c r="L119" s="84"/>
      <c r="M119" s="81" t="s">
        <v>1348</v>
      </c>
      <c r="N119" s="96"/>
      <c r="O119" s="84" t="str">
        <f t="shared" si="1"/>
        <v>RON</v>
      </c>
      <c r="Q119" s="1" t="str">
        <f t="shared" si="2"/>
        <v>NSA16</v>
      </c>
      <c r="R119" s="1" t="str">
        <f t="shared" si="3"/>
        <v>RON</v>
      </c>
      <c r="S119" s="1" t="str">
        <f t="shared" si="4"/>
        <v>C 208</v>
      </c>
      <c r="T119" s="1" t="str">
        <f t="shared" si="5"/>
        <v>PK-YNA</v>
      </c>
      <c r="U119" s="1" t="str">
        <f t="shared" si="6"/>
        <v>AMM</v>
      </c>
    </row>
    <row r="120" ht="15.75" customHeight="1">
      <c r="A120" s="71">
        <v>103.0</v>
      </c>
      <c r="B120" s="71" t="s">
        <v>315</v>
      </c>
      <c r="C120" s="71" t="str">
        <f>IF(B120&gt;1,VLOOKUP(B120,DB!$D$4:$E$800,2,0),"")</f>
        <v>A 320</v>
      </c>
      <c r="D120" s="72">
        <v>0.7416666666666667</v>
      </c>
      <c r="E120" s="160" t="b">
        <v>1</v>
      </c>
      <c r="F120" s="73">
        <v>0.7685096643544966</v>
      </c>
      <c r="G120" s="94" t="b">
        <v>1</v>
      </c>
      <c r="H120" s="75" t="s">
        <v>1246</v>
      </c>
      <c r="I120" s="76" t="str">
        <f>IF(K120&gt;1,VLOOKUP(K120,DB!$A$4:$B$500,2,0),"")</f>
        <v>WARR</v>
      </c>
      <c r="J120" s="77" t="str">
        <f>IF(L120&gt;1,VLOOKUP(L120,DB!$A$4:$B$500,2,0),"")</f>
        <v>WARR</v>
      </c>
      <c r="K120" s="78" t="s">
        <v>241</v>
      </c>
      <c r="L120" s="74" t="s">
        <v>255</v>
      </c>
      <c r="M120" s="71" t="str">
        <f>IF(B120&gt;1,VLOOKUP(B120,DB!$D$4:$F$800,3,0),"")</f>
        <v>BATIK AIR</v>
      </c>
      <c r="N120" s="13"/>
      <c r="O120" s="74" t="str">
        <f t="shared" si="1"/>
        <v/>
      </c>
      <c r="Q120" s="1" t="str">
        <f t="shared" si="2"/>
        <v/>
      </c>
      <c r="R120" s="1" t="str">
        <f t="shared" si="3"/>
        <v/>
      </c>
      <c r="S120" s="1" t="str">
        <f t="shared" si="4"/>
        <v/>
      </c>
      <c r="T120" s="1" t="str">
        <f t="shared" si="5"/>
        <v/>
      </c>
      <c r="U120" s="1" t="str">
        <f t="shared" si="6"/>
        <v/>
      </c>
    </row>
    <row r="121" ht="15.75" customHeight="1">
      <c r="A121" s="81">
        <v>104.0</v>
      </c>
      <c r="B121" s="81" t="s">
        <v>886</v>
      </c>
      <c r="C121" s="81" t="str">
        <f>IF(B121&gt;1,VLOOKUP(B121,DB!$D$4:$E$800,2,0),"")</f>
        <v>B 733</v>
      </c>
      <c r="D121" s="82">
        <v>0.741835393520887</v>
      </c>
      <c r="E121" s="159" t="b">
        <v>1</v>
      </c>
      <c r="F121" s="83">
        <v>0.9166666666666666</v>
      </c>
      <c r="G121" s="92" t="b">
        <v>1</v>
      </c>
      <c r="H121" s="85" t="s">
        <v>1251</v>
      </c>
      <c r="I121" s="103" t="s">
        <v>1230</v>
      </c>
      <c r="J121" s="87" t="str">
        <f>IF(L121&gt;1,VLOOKUP(L121,DB!$A$4:$B$500,2,0),"")</f>
        <v>WAAA</v>
      </c>
      <c r="K121" s="88" t="s">
        <v>7</v>
      </c>
      <c r="L121" s="84" t="s">
        <v>368</v>
      </c>
      <c r="M121" s="81" t="str">
        <f>IF(B121&gt;1,VLOOKUP(B121,DB!$D$4:$F$800,3,0),"")</f>
        <v>TRIGANA</v>
      </c>
      <c r="N121" s="96"/>
      <c r="O121" s="84" t="str">
        <f t="shared" si="1"/>
        <v/>
      </c>
      <c r="Q121" s="1" t="str">
        <f t="shared" si="2"/>
        <v/>
      </c>
      <c r="R121" s="1" t="str">
        <f t="shared" si="3"/>
        <v/>
      </c>
      <c r="S121" s="1" t="str">
        <f t="shared" si="4"/>
        <v/>
      </c>
      <c r="T121" s="1" t="str">
        <f t="shared" si="5"/>
        <v/>
      </c>
      <c r="U121" s="1" t="str">
        <f t="shared" si="6"/>
        <v/>
      </c>
    </row>
    <row r="122" ht="15.75" customHeight="1">
      <c r="A122" s="71">
        <v>105.0</v>
      </c>
      <c r="B122" s="71" t="s">
        <v>868</v>
      </c>
      <c r="C122" s="71" t="str">
        <f>IF(B122&gt;1,VLOOKUP(B122,DB!$D$4:$E$800,2,0),"")</f>
        <v>AW 139</v>
      </c>
      <c r="D122" s="72">
        <v>0.7416666666666667</v>
      </c>
      <c r="E122" s="160" t="b">
        <v>1</v>
      </c>
      <c r="F122" s="73">
        <v>0.7465277777777778</v>
      </c>
      <c r="G122" s="94" t="b">
        <v>1</v>
      </c>
      <c r="H122" s="75" t="s">
        <v>1217</v>
      </c>
      <c r="I122" s="112" t="s">
        <v>1218</v>
      </c>
      <c r="J122" s="74" t="s">
        <v>1238</v>
      </c>
      <c r="K122" s="78"/>
      <c r="L122" s="74"/>
      <c r="M122" s="71" t="str">
        <f>IF(B122&gt;1,VLOOKUP(B122,DB!$D$4:$F$800,3,0),"")</f>
        <v>TRAVIRA</v>
      </c>
      <c r="N122" s="13"/>
      <c r="O122" s="74" t="str">
        <f t="shared" si="1"/>
        <v/>
      </c>
      <c r="Q122" s="1" t="str">
        <f t="shared" si="2"/>
        <v/>
      </c>
      <c r="R122" s="1" t="str">
        <f t="shared" si="3"/>
        <v/>
      </c>
      <c r="S122" s="1" t="str">
        <f t="shared" si="4"/>
        <v/>
      </c>
      <c r="T122" s="1" t="str">
        <f t="shared" si="5"/>
        <v/>
      </c>
      <c r="U122" s="1" t="str">
        <f t="shared" si="6"/>
        <v/>
      </c>
    </row>
    <row r="123" ht="15.75" customHeight="1">
      <c r="A123" s="81">
        <v>106.0</v>
      </c>
      <c r="B123" s="81" t="s">
        <v>313</v>
      </c>
      <c r="C123" s="81" t="str">
        <f>IF(B123&gt;1,VLOOKUP(B123,DB!$D$4:$E$800,2,0),"")</f>
        <v>A 320</v>
      </c>
      <c r="D123" s="82">
        <v>0.7791666666666667</v>
      </c>
      <c r="E123" s="159" t="b">
        <v>1</v>
      </c>
      <c r="F123" s="83">
        <v>0.8208333333333333</v>
      </c>
      <c r="G123" s="92" t="b">
        <v>1</v>
      </c>
      <c r="H123" s="85" t="s">
        <v>1247</v>
      </c>
      <c r="I123" s="86" t="str">
        <f>IF(K123&gt;1,VLOOKUP(K123,DB!$A$4:$B$500,2,0),"")</f>
        <v>WIEE</v>
      </c>
      <c r="J123" s="87" t="str">
        <f>IF(L123&gt;1,VLOOKUP(L123,DB!$A$4:$B$500,2,0),"")</f>
        <v>WIPP</v>
      </c>
      <c r="K123" s="88" t="s">
        <v>213</v>
      </c>
      <c r="L123" s="84" t="s">
        <v>192</v>
      </c>
      <c r="M123" s="81" t="str">
        <f>IF(B123&gt;1,VLOOKUP(B123,DB!$D$4:$F$800,3,0),"")</f>
        <v>BATIK AIR</v>
      </c>
      <c r="N123" s="96"/>
      <c r="O123" s="84" t="str">
        <f t="shared" si="1"/>
        <v/>
      </c>
      <c r="Q123" s="1" t="str">
        <f t="shared" si="2"/>
        <v/>
      </c>
      <c r="R123" s="1" t="str">
        <f t="shared" si="3"/>
        <v/>
      </c>
      <c r="S123" s="1" t="str">
        <f t="shared" si="4"/>
        <v/>
      </c>
      <c r="T123" s="1" t="str">
        <f t="shared" si="5"/>
        <v/>
      </c>
      <c r="U123" s="1" t="str">
        <f t="shared" si="6"/>
        <v/>
      </c>
    </row>
    <row r="124" ht="15.75" customHeight="1">
      <c r="A124" s="71">
        <v>107.0</v>
      </c>
      <c r="B124" s="71" t="s">
        <v>301</v>
      </c>
      <c r="C124" s="71" t="str">
        <f>IF(B124&gt;1,VLOOKUP(B124,DB!$D$4:$E$800,2,0),"")</f>
        <v>A 320</v>
      </c>
      <c r="D124" s="72">
        <v>0.7834950463002315</v>
      </c>
      <c r="E124" s="160" t="b">
        <v>1</v>
      </c>
      <c r="F124" s="73"/>
      <c r="G124" s="94" t="b">
        <v>0</v>
      </c>
      <c r="H124" s="75" t="s">
        <v>1255</v>
      </c>
      <c r="I124" s="76" t="str">
        <f>IF(K124&gt;1,VLOOKUP(K124,DB!$A$4:$B$500,2,0),"")</f>
        <v>WIMM</v>
      </c>
      <c r="J124" s="77" t="str">
        <f>IF(L124&gt;1,VLOOKUP(L124,DB!$A$4:$B$500,2,0),"")</f>
        <v/>
      </c>
      <c r="K124" s="78" t="s">
        <v>170</v>
      </c>
      <c r="L124" s="74"/>
      <c r="M124" s="71" t="str">
        <f>IF(B124&gt;1,VLOOKUP(B124,DB!$D$4:$F$800,3,0),"")</f>
        <v>BATIK AIR</v>
      </c>
      <c r="N124" s="13"/>
      <c r="O124" s="74" t="str">
        <f t="shared" si="1"/>
        <v>RON</v>
      </c>
      <c r="Q124" s="1" t="str">
        <f t="shared" si="2"/>
        <v>B8</v>
      </c>
      <c r="R124" s="1" t="str">
        <f t="shared" si="3"/>
        <v>RON</v>
      </c>
      <c r="S124" s="1" t="str">
        <f t="shared" si="4"/>
        <v>A 320</v>
      </c>
      <c r="T124" s="1" t="str">
        <f t="shared" si="5"/>
        <v>PK-LUO</v>
      </c>
      <c r="U124" s="1" t="str">
        <f t="shared" si="6"/>
        <v>BATIK AIR</v>
      </c>
    </row>
    <row r="125" ht="15.75" customHeight="1">
      <c r="A125" s="81">
        <v>108.0</v>
      </c>
      <c r="B125" s="81" t="s">
        <v>512</v>
      </c>
      <c r="C125" s="81" t="str">
        <f>IF(B125&gt;1,VLOOKUP(B125,DB!$D$4:$E$800,2,0),"")</f>
        <v>B 735</v>
      </c>
      <c r="D125" s="82">
        <v>0.7875</v>
      </c>
      <c r="E125" s="159" t="b">
        <v>1</v>
      </c>
      <c r="F125" s="83"/>
      <c r="G125" s="92" t="b">
        <v>0</v>
      </c>
      <c r="H125" s="85" t="s">
        <v>1252</v>
      </c>
      <c r="I125" s="86" t="str">
        <f>IF(K125&gt;1,VLOOKUP(K125,DB!$A$4:$B$500,2,0),"")</f>
        <v>WAGG</v>
      </c>
      <c r="J125" s="87" t="str">
        <f>IF(L125&gt;1,VLOOKUP(L125,DB!$A$4:$B$500,2,0),"")</f>
        <v/>
      </c>
      <c r="K125" s="88" t="s">
        <v>688</v>
      </c>
      <c r="L125" s="84"/>
      <c r="M125" s="81" t="str">
        <f>IF(B125&gt;1,VLOOKUP(B125,DB!$D$4:$F$800,3,0),"")</f>
        <v>CITILINK</v>
      </c>
      <c r="N125" s="96"/>
      <c r="O125" s="84" t="str">
        <f t="shared" si="1"/>
        <v>RON</v>
      </c>
      <c r="Q125" s="1" t="str">
        <f t="shared" si="2"/>
        <v>B11</v>
      </c>
      <c r="R125" s="1" t="str">
        <f t="shared" si="3"/>
        <v>RON</v>
      </c>
      <c r="S125" s="1" t="str">
        <f t="shared" si="4"/>
        <v>B 735</v>
      </c>
      <c r="T125" s="1" t="str">
        <f t="shared" si="5"/>
        <v>PK-GGC</v>
      </c>
      <c r="U125" s="1" t="str">
        <f t="shared" si="6"/>
        <v>CITILINK</v>
      </c>
    </row>
    <row r="126" ht="15.75" customHeight="1">
      <c r="A126" s="71">
        <v>109.0</v>
      </c>
      <c r="B126" s="71" t="s">
        <v>307</v>
      </c>
      <c r="C126" s="71" t="str">
        <f>IF(B126&gt;1,VLOOKUP(B126,DB!$D$4:$E$800,2,0),"")</f>
        <v>A 320</v>
      </c>
      <c r="D126" s="72">
        <v>0.8041666666666667</v>
      </c>
      <c r="E126" s="160" t="b">
        <v>1</v>
      </c>
      <c r="F126" s="73">
        <v>0.8388888888888889</v>
      </c>
      <c r="G126" s="94" t="b">
        <v>1</v>
      </c>
      <c r="H126" s="75" t="s">
        <v>1248</v>
      </c>
      <c r="I126" s="76" t="str">
        <f>IF(K126&gt;1,VLOOKUP(K126,DB!$A$4:$B$500,2,0),"")</f>
        <v>WIPP</v>
      </c>
      <c r="J126" s="77" t="str">
        <f>IF(L126&gt;1,VLOOKUP(L126,DB!$A$4:$B$500,2,0),"")</f>
        <v>WARR</v>
      </c>
      <c r="K126" s="78" t="s">
        <v>196</v>
      </c>
      <c r="L126" s="74" t="s">
        <v>259</v>
      </c>
      <c r="M126" s="71" t="str">
        <f>IF(B126&gt;1,VLOOKUP(B126,DB!$D$4:$F$800,3,0),"")</f>
        <v>BATIK AIR</v>
      </c>
      <c r="N126" s="13"/>
      <c r="O126" s="74" t="str">
        <f t="shared" si="1"/>
        <v/>
      </c>
      <c r="Q126" s="1" t="str">
        <f t="shared" si="2"/>
        <v/>
      </c>
      <c r="R126" s="1" t="str">
        <f t="shared" si="3"/>
        <v/>
      </c>
      <c r="S126" s="1" t="str">
        <f t="shared" si="4"/>
        <v/>
      </c>
      <c r="T126" s="1" t="str">
        <f t="shared" si="5"/>
        <v/>
      </c>
      <c r="U126" s="1" t="str">
        <f t="shared" si="6"/>
        <v/>
      </c>
    </row>
    <row r="127" ht="15.75" customHeight="1">
      <c r="A127" s="81">
        <v>110.0</v>
      </c>
      <c r="B127" s="81" t="s">
        <v>868</v>
      </c>
      <c r="C127" s="81" t="str">
        <f>IF(B127&gt;1,VLOOKUP(B127,DB!$D$4:$E$800,2,0),"")</f>
        <v>AW 139</v>
      </c>
      <c r="D127" s="82">
        <v>0.7743055555555556</v>
      </c>
      <c r="E127" s="159" t="b">
        <v>1</v>
      </c>
      <c r="F127" s="83">
        <v>0.7777777777777778</v>
      </c>
      <c r="G127" s="92" t="b">
        <v>1</v>
      </c>
      <c r="H127" s="85" t="s">
        <v>1217</v>
      </c>
      <c r="I127" s="103" t="s">
        <v>1238</v>
      </c>
      <c r="J127" s="84" t="s">
        <v>1218</v>
      </c>
      <c r="K127" s="88"/>
      <c r="L127" s="84"/>
      <c r="M127" s="81" t="str">
        <f>IF(B127&gt;1,VLOOKUP(B127,DB!$D$4:$F$800,3,0),"")</f>
        <v>TRAVIRA</v>
      </c>
      <c r="N127" s="96"/>
      <c r="O127" s="84" t="str">
        <f t="shared" si="1"/>
        <v/>
      </c>
      <c r="Q127" s="1" t="str">
        <f t="shared" si="2"/>
        <v/>
      </c>
      <c r="R127" s="1" t="str">
        <f t="shared" si="3"/>
        <v/>
      </c>
      <c r="S127" s="1" t="str">
        <f t="shared" si="4"/>
        <v/>
      </c>
      <c r="T127" s="1" t="str">
        <f t="shared" si="5"/>
        <v/>
      </c>
      <c r="U127" s="1" t="str">
        <f t="shared" si="6"/>
        <v/>
      </c>
    </row>
    <row r="128" ht="15.75" customHeight="1">
      <c r="A128" s="71">
        <v>111.0</v>
      </c>
      <c r="B128" s="71" t="s">
        <v>284</v>
      </c>
      <c r="C128" s="71" t="str">
        <f>IF(B128&gt;1,VLOOKUP(B128,DB!$D$4:$E$800,2,0),"")</f>
        <v>A 320</v>
      </c>
      <c r="D128" s="72">
        <v>0.8194444444444444</v>
      </c>
      <c r="E128" s="160" t="b">
        <v>1</v>
      </c>
      <c r="F128" s="73"/>
      <c r="G128" s="94" t="b">
        <v>0</v>
      </c>
      <c r="H128" s="75" t="s">
        <v>1246</v>
      </c>
      <c r="I128" s="76" t="str">
        <f>IF(K128&gt;1,VLOOKUP(K128,DB!$A$4:$B$500,2,0),"")</f>
        <v>WAHI</v>
      </c>
      <c r="J128" s="77" t="str">
        <f>IF(L128&gt;1,VLOOKUP(L128,DB!$A$4:$B$500,2,0),"")</f>
        <v/>
      </c>
      <c r="K128" s="78" t="s">
        <v>261</v>
      </c>
      <c r="L128" s="74"/>
      <c r="M128" s="71" t="str">
        <f>IF(B128&gt;1,VLOOKUP(B128,DB!$D$4:$F$800,3,0),"")</f>
        <v>BATIK AIR</v>
      </c>
      <c r="N128" s="13"/>
      <c r="O128" s="74" t="str">
        <f t="shared" si="1"/>
        <v>RON</v>
      </c>
      <c r="Q128" s="1" t="str">
        <f t="shared" si="2"/>
        <v>A2</v>
      </c>
      <c r="R128" s="1" t="str">
        <f t="shared" si="3"/>
        <v>RON</v>
      </c>
      <c r="S128" s="1" t="str">
        <f t="shared" si="4"/>
        <v>A 320</v>
      </c>
      <c r="T128" s="1" t="str">
        <f t="shared" si="5"/>
        <v>PK-LUG</v>
      </c>
      <c r="U128" s="1" t="str">
        <f t="shared" si="6"/>
        <v>BATIK AIR</v>
      </c>
    </row>
    <row r="129" ht="15.75" customHeight="1">
      <c r="A129" s="81">
        <v>112.0</v>
      </c>
      <c r="B129" s="81" t="s">
        <v>322</v>
      </c>
      <c r="C129" s="81" t="str">
        <f>IF(B129&gt;1,VLOOKUP(B129,DB!$D$4:$E$800,2,0),"")</f>
        <v>A 320</v>
      </c>
      <c r="D129" s="82">
        <v>0.84375</v>
      </c>
      <c r="E129" s="159" t="b">
        <v>1</v>
      </c>
      <c r="F129" s="83">
        <v>0.9305555555555556</v>
      </c>
      <c r="G129" s="92" t="b">
        <v>1</v>
      </c>
      <c r="H129" s="85" t="s">
        <v>1227</v>
      </c>
      <c r="I129" s="86" t="str">
        <f>IF(K129&gt;1,VLOOKUP(K129,DB!$A$4:$B$500,2,0),"")</f>
        <v>WADD</v>
      </c>
      <c r="J129" s="84" t="s">
        <v>1217</v>
      </c>
      <c r="K129" s="88" t="s">
        <v>225</v>
      </c>
      <c r="L129" s="84"/>
      <c r="M129" s="81" t="str">
        <f>IF(B129&gt;1,VLOOKUP(B129,DB!$D$4:$F$800,3,0),"")</f>
        <v>BATIK AIR</v>
      </c>
      <c r="N129" s="96"/>
      <c r="O129" s="84" t="str">
        <f t="shared" si="1"/>
        <v/>
      </c>
      <c r="Q129" s="1" t="str">
        <f t="shared" si="2"/>
        <v/>
      </c>
      <c r="R129" s="1" t="str">
        <f t="shared" si="3"/>
        <v/>
      </c>
      <c r="S129" s="1" t="str">
        <f t="shared" si="4"/>
        <v/>
      </c>
      <c r="T129" s="1" t="str">
        <f t="shared" si="5"/>
        <v/>
      </c>
      <c r="U129" s="1" t="str">
        <f t="shared" si="6"/>
        <v/>
      </c>
    </row>
    <row r="130" ht="15.75" customHeight="1">
      <c r="A130" s="71">
        <v>113.0</v>
      </c>
      <c r="B130" s="71" t="s">
        <v>40</v>
      </c>
      <c r="C130" s="71" t="str">
        <f>IF(B130&gt;1,VLOOKUP(B130,DB!$D$4:$E$800,2,0),"")</f>
        <v>B 734</v>
      </c>
      <c r="D130" s="72">
        <v>0.8576388888888888</v>
      </c>
      <c r="E130" s="160" t="b">
        <v>1</v>
      </c>
      <c r="F130" s="73"/>
      <c r="G130" s="94" t="b">
        <v>0</v>
      </c>
      <c r="H130" s="75" t="s">
        <v>1253</v>
      </c>
      <c r="I130" s="76" t="str">
        <f>IF(K130&gt;1,VLOOKUP(K130,DB!$A$4:$B$500,2,0),"")</f>
        <v>WIOO</v>
      </c>
      <c r="J130" s="77" t="str">
        <f>IF(L130&gt;1,VLOOKUP(L130,DB!$A$4:$B$500,2,0),"")</f>
        <v/>
      </c>
      <c r="K130" s="78" t="s">
        <v>54</v>
      </c>
      <c r="L130" s="74"/>
      <c r="M130" s="71" t="str">
        <f>IF(B130&gt;1,VLOOKUP(B130,DB!$D$4:$F$800,3,0),"")</f>
        <v>B. B. N.</v>
      </c>
      <c r="N130" s="79"/>
      <c r="O130" s="74" t="str">
        <f t="shared" si="1"/>
        <v>RON</v>
      </c>
      <c r="Q130" s="1" t="str">
        <f t="shared" si="2"/>
        <v>B10</v>
      </c>
      <c r="R130" s="1" t="str">
        <f t="shared" si="3"/>
        <v>RON</v>
      </c>
      <c r="S130" s="1" t="str">
        <f t="shared" si="4"/>
        <v>B 734</v>
      </c>
      <c r="T130" s="1" t="str">
        <f t="shared" si="5"/>
        <v>PK-BBJ</v>
      </c>
      <c r="U130" s="1" t="str">
        <f t="shared" si="6"/>
        <v>B. B. N.</v>
      </c>
    </row>
    <row r="131" ht="15.75" customHeight="1">
      <c r="A131" s="81">
        <v>114.0</v>
      </c>
      <c r="B131" s="81" t="s">
        <v>57</v>
      </c>
      <c r="C131" s="81" t="str">
        <f>IF(B131&gt;1,VLOOKUP(B131,DB!$D$4:$E$800,2,0),"")</f>
        <v>A 320</v>
      </c>
      <c r="D131" s="82">
        <v>0.8875</v>
      </c>
      <c r="E131" s="159" t="b">
        <v>1</v>
      </c>
      <c r="F131" s="83"/>
      <c r="G131" s="92" t="b">
        <v>0</v>
      </c>
      <c r="H131" s="85" t="s">
        <v>1236</v>
      </c>
      <c r="I131" s="86" t="str">
        <f>IF(K131&gt;1,VLOOKUP(K131,DB!$A$4:$B$500,2,0),"")</f>
        <v>WARR</v>
      </c>
      <c r="J131" s="87" t="str">
        <f>IF(L131&gt;1,VLOOKUP(L131,DB!$A$4:$B$500,2,0),"")</f>
        <v/>
      </c>
      <c r="K131" s="88" t="s">
        <v>231</v>
      </c>
      <c r="L131" s="84"/>
      <c r="M131" s="81" t="str">
        <f>IF(B131&gt;1,VLOOKUP(B131,DB!$D$4:$F$800,3,0),"")</f>
        <v>BATIK AIR</v>
      </c>
      <c r="N131" s="96"/>
      <c r="O131" s="84" t="str">
        <f t="shared" si="1"/>
        <v>RON</v>
      </c>
      <c r="Q131" s="1" t="str">
        <f t="shared" si="2"/>
        <v>B7</v>
      </c>
      <c r="R131" s="1" t="str">
        <f t="shared" si="3"/>
        <v>RON</v>
      </c>
      <c r="S131" s="1" t="str">
        <f t="shared" si="4"/>
        <v>A 320</v>
      </c>
      <c r="T131" s="1" t="str">
        <f t="shared" si="5"/>
        <v>PK-BKF</v>
      </c>
      <c r="U131" s="1" t="str">
        <f t="shared" si="6"/>
        <v>BATIK AIR</v>
      </c>
    </row>
    <row r="132" ht="15.75" customHeight="1">
      <c r="A132" s="71">
        <v>115.0</v>
      </c>
      <c r="B132" s="71" t="s">
        <v>560</v>
      </c>
      <c r="C132" s="71" t="str">
        <f>IF(B132&gt;1,VLOOKUP(B132,DB!$D$4:$E$800,2,0),"")</f>
        <v>B 738</v>
      </c>
      <c r="D132" s="72">
        <v>0.8902777777777777</v>
      </c>
      <c r="E132" s="160" t="b">
        <v>1</v>
      </c>
      <c r="F132" s="73"/>
      <c r="G132" s="94" t="b">
        <v>0</v>
      </c>
      <c r="H132" s="75" t="s">
        <v>1248</v>
      </c>
      <c r="I132" s="76" t="str">
        <f>IF(K132&gt;1,VLOOKUP(K132,DB!$A$4:$B$500,2,0),"")</f>
        <v>WARR</v>
      </c>
      <c r="J132" s="77" t="str">
        <f>IF(L132&gt;1,VLOOKUP(L132,DB!$A$4:$B$500,2,0),"")</f>
        <v/>
      </c>
      <c r="K132" s="78" t="s">
        <v>678</v>
      </c>
      <c r="L132" s="74"/>
      <c r="M132" s="71" t="str">
        <f>IF(B132&gt;1,VLOOKUP(B132,DB!$D$4:$F$800,3,0),"")</f>
        <v>GARUDA</v>
      </c>
      <c r="N132" s="13"/>
      <c r="O132" s="74" t="str">
        <f t="shared" si="1"/>
        <v>RON</v>
      </c>
      <c r="Q132" s="1" t="str">
        <f t="shared" si="2"/>
        <v>B2</v>
      </c>
      <c r="R132" s="1" t="str">
        <f t="shared" si="3"/>
        <v>RON</v>
      </c>
      <c r="S132" s="1" t="str">
        <f t="shared" si="4"/>
        <v>B 738</v>
      </c>
      <c r="T132" s="1" t="str">
        <f t="shared" si="5"/>
        <v>PK-GFJ</v>
      </c>
      <c r="U132" s="1" t="str">
        <f t="shared" si="6"/>
        <v>GARUDA</v>
      </c>
    </row>
    <row r="133" ht="15.75" customHeight="1">
      <c r="A133" s="81">
        <v>116.0</v>
      </c>
      <c r="B133" s="81" t="s">
        <v>964</v>
      </c>
      <c r="C133" s="81" t="str">
        <f>IF(B133&gt;1,VLOOKUP(B133,DB!$D$4:$E$800,2,0),"")</f>
        <v>G IV</v>
      </c>
      <c r="D133" s="82">
        <v>0.875</v>
      </c>
      <c r="E133" s="159" t="b">
        <v>1</v>
      </c>
      <c r="F133" s="83"/>
      <c r="G133" s="92" t="b">
        <v>0</v>
      </c>
      <c r="H133" s="85" t="s">
        <v>1232</v>
      </c>
      <c r="I133" s="103" t="s">
        <v>1241</v>
      </c>
      <c r="J133" s="87" t="str">
        <f>IF(L133&gt;1,VLOOKUP(L133,DB!$A$4:$B$500,2,0),"")</f>
        <v/>
      </c>
      <c r="K133" s="88"/>
      <c r="L133" s="84"/>
      <c r="M133" s="81" t="s">
        <v>1211</v>
      </c>
      <c r="N133" s="96"/>
      <c r="O133" s="84" t="str">
        <f t="shared" si="1"/>
        <v>RON</v>
      </c>
      <c r="Q133" s="1" t="str">
        <f t="shared" si="2"/>
        <v>B5</v>
      </c>
      <c r="R133" s="1" t="str">
        <f t="shared" si="3"/>
        <v>RON</v>
      </c>
      <c r="S133" s="1" t="str">
        <f t="shared" si="4"/>
        <v>G IV</v>
      </c>
      <c r="T133" s="1" t="str">
        <f t="shared" si="5"/>
        <v>T7-HNA</v>
      </c>
      <c r="U133" s="1" t="str">
        <f t="shared" si="6"/>
        <v>AFM</v>
      </c>
    </row>
    <row r="134" ht="15.75" customHeight="1">
      <c r="A134" s="90">
        <v>117.0</v>
      </c>
      <c r="B134" s="90" t="s">
        <v>803</v>
      </c>
      <c r="C134" s="71" t="str">
        <f>IF(B134&gt;1,VLOOKUP(B134,DB!$D$4:$E$800,2,0),"")</f>
        <v>EMB 135</v>
      </c>
      <c r="D134" s="117">
        <v>0.8888888888888888</v>
      </c>
      <c r="E134" s="215" t="b">
        <v>1</v>
      </c>
      <c r="F134" s="119">
        <v>0.9986111111111111</v>
      </c>
      <c r="G134" s="120" t="b">
        <v>1</v>
      </c>
      <c r="H134" s="121" t="s">
        <v>1216</v>
      </c>
      <c r="I134" s="112" t="s">
        <v>1218</v>
      </c>
      <c r="J134" s="74" t="s">
        <v>1580</v>
      </c>
      <c r="K134" s="122"/>
      <c r="L134" s="123"/>
      <c r="M134" s="71" t="str">
        <f>IF(B134&gt;1,VLOOKUP(B134,DB!$D$4:$F$800,3,0),"")</f>
        <v>PREMI</v>
      </c>
      <c r="N134" s="124"/>
      <c r="O134" s="123" t="str">
        <f t="shared" si="1"/>
        <v/>
      </c>
      <c r="Q134" s="1" t="str">
        <f t="shared" si="2"/>
        <v/>
      </c>
      <c r="R134" s="1" t="str">
        <f t="shared" si="3"/>
        <v/>
      </c>
      <c r="S134" s="1" t="str">
        <f t="shared" si="4"/>
        <v/>
      </c>
      <c r="T134" s="1" t="str">
        <f t="shared" si="5"/>
        <v/>
      </c>
      <c r="U134" s="1" t="str">
        <f t="shared" si="6"/>
        <v/>
      </c>
    </row>
    <row r="135" ht="15.75" customHeight="1">
      <c r="A135" s="81">
        <v>118.0</v>
      </c>
      <c r="B135" s="81" t="s">
        <v>101</v>
      </c>
      <c r="C135" s="81" t="str">
        <f>IF(B135&gt;1,VLOOKUP(B135,DB!$D$4:$E$800,2,0),"")</f>
        <v>A 320</v>
      </c>
      <c r="D135" s="82">
        <v>0.8972222222222223</v>
      </c>
      <c r="E135" s="159" t="b">
        <v>1</v>
      </c>
      <c r="F135" s="83">
        <v>0.9861111111111112</v>
      </c>
      <c r="G135" s="92" t="b">
        <v>1</v>
      </c>
      <c r="H135" s="85" t="s">
        <v>1225</v>
      </c>
      <c r="I135" s="86" t="str">
        <f>IF(K135&gt;1,VLOOKUP(K135,DB!$A$4:$B$500,2,0),"")</f>
        <v>WARR</v>
      </c>
      <c r="J135" s="84" t="s">
        <v>1224</v>
      </c>
      <c r="K135" s="88" t="s">
        <v>253</v>
      </c>
      <c r="L135" s="84"/>
      <c r="M135" s="81" t="str">
        <f>IF(B135&gt;1,VLOOKUP(B135,DB!$D$4:$F$800,3,0),"")</f>
        <v>BATIK AIR</v>
      </c>
      <c r="N135" s="96"/>
      <c r="O135" s="84" t="str">
        <f t="shared" si="1"/>
        <v/>
      </c>
      <c r="Q135" s="1" t="str">
        <f t="shared" si="2"/>
        <v/>
      </c>
      <c r="R135" s="1" t="str">
        <f t="shared" si="3"/>
        <v/>
      </c>
      <c r="S135" s="1" t="str">
        <f t="shared" si="4"/>
        <v/>
      </c>
      <c r="T135" s="1" t="str">
        <f t="shared" si="5"/>
        <v/>
      </c>
      <c r="U135" s="1" t="str">
        <f t="shared" si="6"/>
        <v/>
      </c>
    </row>
    <row r="136" ht="15.75" customHeight="1">
      <c r="A136" s="90">
        <v>119.0</v>
      </c>
      <c r="B136" s="90" t="s">
        <v>393</v>
      </c>
      <c r="C136" s="71" t="str">
        <f>IF(B136&gt;1,VLOOKUP(B136,DB!$D$4:$E$800,2,0),"")</f>
        <v>A 320</v>
      </c>
      <c r="D136" s="117">
        <v>0.9027777777777778</v>
      </c>
      <c r="E136" s="215" t="b">
        <v>1</v>
      </c>
      <c r="F136" s="119"/>
      <c r="G136" s="120" t="b">
        <v>0</v>
      </c>
      <c r="H136" s="121" t="s">
        <v>1247</v>
      </c>
      <c r="I136" s="76" t="str">
        <f>IF(K136&gt;1,VLOOKUP(K136,DB!$A$4:$B$500,2,0),"")</f>
        <v>WARR</v>
      </c>
      <c r="J136" s="77" t="str">
        <f>IF(L136&gt;1,VLOOKUP(L136,DB!$A$4:$B$500,2,0),"")</f>
        <v/>
      </c>
      <c r="K136" s="122" t="s">
        <v>565</v>
      </c>
      <c r="L136" s="123"/>
      <c r="M136" s="71" t="str">
        <f>IF(B136&gt;1,VLOOKUP(B136,DB!$D$4:$F$800,3,0),"")</f>
        <v>CITILINK</v>
      </c>
      <c r="N136" s="124"/>
      <c r="O136" s="123" t="str">
        <f t="shared" si="1"/>
        <v>RON</v>
      </c>
      <c r="Q136" s="1" t="str">
        <f t="shared" si="2"/>
        <v>B1</v>
      </c>
      <c r="R136" s="1" t="str">
        <f t="shared" si="3"/>
        <v>RON</v>
      </c>
      <c r="S136" s="1" t="str">
        <f t="shared" si="4"/>
        <v>A 320</v>
      </c>
      <c r="T136" s="1" t="str">
        <f t="shared" si="5"/>
        <v>PK-GLX</v>
      </c>
      <c r="U136" s="1" t="str">
        <f t="shared" si="6"/>
        <v>CITILINK</v>
      </c>
    </row>
    <row r="137" ht="15.75" customHeight="1">
      <c r="A137" s="81">
        <v>120.0</v>
      </c>
      <c r="B137" s="81" t="s">
        <v>892</v>
      </c>
      <c r="C137" s="81" t="str">
        <f>IF(B137&gt;1,VLOOKUP(B137,DB!$D$4:$E$800,2,0),"")</f>
        <v>B 733</v>
      </c>
      <c r="D137" s="82">
        <v>0.9291666666666667</v>
      </c>
      <c r="E137" s="159" t="b">
        <v>1</v>
      </c>
      <c r="F137" s="83"/>
      <c r="G137" s="92" t="b">
        <v>0</v>
      </c>
      <c r="H137" s="85" t="s">
        <v>1254</v>
      </c>
      <c r="I137" s="86" t="str">
        <f>IF(K137&gt;1,VLOOKUP(K137,DB!$A$4:$B$500,2,0),"")</f>
        <v>WALL</v>
      </c>
      <c r="J137" s="87" t="str">
        <f>IF(L137&gt;1,VLOOKUP(L137,DB!$A$4:$B$500,2,0),"")</f>
        <v/>
      </c>
      <c r="K137" s="88" t="s">
        <v>398</v>
      </c>
      <c r="L137" s="84"/>
      <c r="M137" s="81" t="str">
        <f>IF(B137&gt;1,VLOOKUP(B137,DB!$D$4:$F$800,3,0),"")</f>
        <v>TRIGANA</v>
      </c>
      <c r="N137" s="96"/>
      <c r="O137" s="84" t="str">
        <f t="shared" si="1"/>
        <v>RON</v>
      </c>
      <c r="Q137" s="1" t="str">
        <f t="shared" si="2"/>
        <v>B13</v>
      </c>
      <c r="R137" s="1" t="str">
        <f t="shared" si="3"/>
        <v>RON</v>
      </c>
      <c r="S137" s="1" t="str">
        <f t="shared" si="4"/>
        <v>B 733</v>
      </c>
      <c r="T137" s="1" t="str">
        <f t="shared" si="5"/>
        <v>PK-YST</v>
      </c>
      <c r="U137" s="1" t="str">
        <f t="shared" si="6"/>
        <v>TRIGANA</v>
      </c>
    </row>
    <row r="138" ht="15.75" customHeight="1">
      <c r="A138" s="90">
        <v>121.0</v>
      </c>
      <c r="B138" s="90" t="s">
        <v>322</v>
      </c>
      <c r="C138" s="71" t="str">
        <f>IF(B138&gt;1,VLOOKUP(B138,DB!$D$4:$E$800,2,0),"")</f>
        <v>A 320</v>
      </c>
      <c r="D138" s="117">
        <v>0.9375</v>
      </c>
      <c r="E138" s="215" t="b">
        <v>1</v>
      </c>
      <c r="F138" s="119"/>
      <c r="G138" s="120" t="b">
        <v>0</v>
      </c>
      <c r="H138" s="121" t="s">
        <v>1217</v>
      </c>
      <c r="I138" s="112" t="s">
        <v>1227</v>
      </c>
      <c r="J138" s="77" t="str">
        <f>IF(L138&gt;1,VLOOKUP(L138,DB!$A$4:$B$500,2,0),"")</f>
        <v/>
      </c>
      <c r="K138" s="122"/>
      <c r="L138" s="123"/>
      <c r="M138" s="71" t="str">
        <f>IF(B138&gt;1,VLOOKUP(B138,DB!$D$4:$F$800,3,0),"")</f>
        <v>BATIK AIR</v>
      </c>
      <c r="N138" s="124"/>
      <c r="O138" s="123" t="str">
        <f t="shared" si="1"/>
        <v>RON</v>
      </c>
      <c r="Q138" s="1" t="str">
        <f t="shared" si="2"/>
        <v>SA01</v>
      </c>
      <c r="R138" s="1" t="str">
        <f t="shared" si="3"/>
        <v>RON</v>
      </c>
      <c r="S138" s="1" t="str">
        <f t="shared" si="4"/>
        <v>A 320</v>
      </c>
      <c r="T138" s="1" t="str">
        <f t="shared" si="5"/>
        <v>PK-LUY</v>
      </c>
      <c r="U138" s="1" t="str">
        <f t="shared" si="6"/>
        <v>BATIK AIR</v>
      </c>
    </row>
    <row r="139" ht="15.75" customHeight="1">
      <c r="A139" s="81">
        <v>122.0</v>
      </c>
      <c r="B139" s="81" t="s">
        <v>101</v>
      </c>
      <c r="C139" s="81" t="str">
        <f>IF(B139&gt;1,VLOOKUP(B139,DB!$D$4:$E$800,2,0),"")</f>
        <v>A 320</v>
      </c>
      <c r="D139" s="82">
        <v>0.9895833333333334</v>
      </c>
      <c r="E139" s="159" t="b">
        <v>1</v>
      </c>
      <c r="F139" s="83"/>
      <c r="G139" s="92" t="b">
        <v>0</v>
      </c>
      <c r="H139" s="85" t="s">
        <v>1224</v>
      </c>
      <c r="I139" s="103" t="s">
        <v>1225</v>
      </c>
      <c r="J139" s="87" t="str">
        <f>IF(L139&gt;1,VLOOKUP(L139,DB!$A$4:$B$500,2,0),"")</f>
        <v/>
      </c>
      <c r="K139" s="88"/>
      <c r="L139" s="84"/>
      <c r="M139" s="81" t="str">
        <f>IF(B139&gt;1,VLOOKUP(B139,DB!$D$4:$F$800,3,0),"")</f>
        <v>BATIK AIR</v>
      </c>
      <c r="N139" s="96"/>
      <c r="O139" s="84" t="str">
        <f t="shared" si="1"/>
        <v>RON</v>
      </c>
      <c r="Q139" s="1" t="str">
        <f t="shared" si="2"/>
        <v>SA05</v>
      </c>
      <c r="R139" s="1" t="str">
        <f t="shared" si="3"/>
        <v>RON</v>
      </c>
      <c r="S139" s="1" t="str">
        <f t="shared" si="4"/>
        <v>A 320</v>
      </c>
      <c r="T139" s="1" t="str">
        <f t="shared" si="5"/>
        <v>PK-BKY</v>
      </c>
      <c r="U139" s="1" t="str">
        <f t="shared" si="6"/>
        <v>BATIK AIR</v>
      </c>
    </row>
    <row r="140" ht="15.75" customHeight="1">
      <c r="A140" s="90">
        <v>123.0</v>
      </c>
      <c r="B140" s="90"/>
      <c r="C140" s="71" t="str">
        <f>IF(B140&gt;1,VLOOKUP(B140,DB!$D$4:$E$800,2,0),"")</f>
        <v/>
      </c>
      <c r="D140" s="117"/>
      <c r="E140" s="118" t="b">
        <v>0</v>
      </c>
      <c r="F140" s="119"/>
      <c r="G140" s="120" t="b">
        <v>0</v>
      </c>
      <c r="H140" s="121"/>
      <c r="I140" s="76" t="str">
        <f>IF(K140&gt;1,VLOOKUP(K140,DB!$A$4:$B$500,2,0),"")</f>
        <v/>
      </c>
      <c r="J140" s="77" t="str">
        <f>IF(L140&gt;1,VLOOKUP(L140,DB!$A$4:$B$500,2,0),"")</f>
        <v/>
      </c>
      <c r="K140" s="122"/>
      <c r="L140" s="123"/>
      <c r="M140" s="71" t="str">
        <f>IF(B140&gt;1,VLOOKUP(B140,DB!$D$4:$F$800,3,0),"")</f>
        <v/>
      </c>
      <c r="N140" s="124"/>
      <c r="O140" s="123" t="str">
        <f t="shared" si="1"/>
        <v>RON</v>
      </c>
      <c r="Q140" s="1" t="str">
        <f t="shared" si="2"/>
        <v/>
      </c>
      <c r="R140" s="1" t="str">
        <f t="shared" si="3"/>
        <v>RON</v>
      </c>
      <c r="S140" s="1" t="str">
        <f t="shared" si="4"/>
        <v/>
      </c>
      <c r="T140" s="1" t="str">
        <f t="shared" si="5"/>
        <v/>
      </c>
      <c r="U140" s="1" t="str">
        <f t="shared" si="6"/>
        <v/>
      </c>
    </row>
    <row r="141" ht="15.75" customHeight="1">
      <c r="A141" s="81">
        <v>124.0</v>
      </c>
      <c r="B141" s="81"/>
      <c r="C141" s="81" t="str">
        <f>IF(B141&gt;1,VLOOKUP(B141,DB!$D$4:$E$800,2,0),"")</f>
        <v/>
      </c>
      <c r="D141" s="82"/>
      <c r="E141" s="105" t="b">
        <v>0</v>
      </c>
      <c r="F141" s="83"/>
      <c r="G141" s="92" t="b">
        <v>0</v>
      </c>
      <c r="H141" s="85"/>
      <c r="I141" s="86" t="str">
        <f>IF(K141&gt;1,VLOOKUP(K141,DB!$A$4:$B$500,2,0),"")</f>
        <v/>
      </c>
      <c r="J141" s="87" t="str">
        <f>IF(L141&gt;1,VLOOKUP(L141,DB!$A$4:$B$500,2,0),"")</f>
        <v/>
      </c>
      <c r="K141" s="88"/>
      <c r="L141" s="84"/>
      <c r="M141" s="81" t="str">
        <f>IF(B141&gt;1,VLOOKUP(B141,DB!$D$4:$F$800,3,0),"")</f>
        <v/>
      </c>
      <c r="N141" s="96"/>
      <c r="O141" s="84" t="str">
        <f t="shared" si="1"/>
        <v>RON</v>
      </c>
      <c r="Q141" s="1" t="str">
        <f t="shared" si="2"/>
        <v/>
      </c>
      <c r="R141" s="1" t="str">
        <f t="shared" si="3"/>
        <v>RON</v>
      </c>
      <c r="S141" s="1" t="str">
        <f t="shared" si="4"/>
        <v/>
      </c>
      <c r="T141" s="1" t="str">
        <f t="shared" si="5"/>
        <v/>
      </c>
      <c r="U141" s="1" t="str">
        <f t="shared" si="6"/>
        <v/>
      </c>
    </row>
    <row r="142" ht="15.75" customHeight="1">
      <c r="A142" s="90">
        <v>125.0</v>
      </c>
      <c r="B142" s="90"/>
      <c r="C142" s="71" t="str">
        <f>IF(B142&gt;1,VLOOKUP(B142,DB!$D$4:$E$800,2,0),"")</f>
        <v/>
      </c>
      <c r="D142" s="117"/>
      <c r="E142" s="118" t="b">
        <v>0</v>
      </c>
      <c r="F142" s="119"/>
      <c r="G142" s="120" t="b">
        <v>0</v>
      </c>
      <c r="H142" s="121"/>
      <c r="I142" s="76" t="str">
        <f>IF(K142&gt;1,VLOOKUP(K142,DB!$A$4:$B$500,2,0),"")</f>
        <v/>
      </c>
      <c r="J142" s="77" t="str">
        <f>IF(L142&gt;1,VLOOKUP(L142,DB!$A$4:$B$500,2,0),"")</f>
        <v/>
      </c>
      <c r="K142" s="122"/>
      <c r="L142" s="123"/>
      <c r="M142" s="71" t="str">
        <f>IF(B142&gt;1,VLOOKUP(B142,DB!$D$4:$F$800,3,0),"")</f>
        <v/>
      </c>
      <c r="N142" s="124"/>
      <c r="O142" s="123" t="str">
        <f t="shared" si="1"/>
        <v>RON</v>
      </c>
      <c r="Q142" s="1" t="str">
        <f t="shared" si="2"/>
        <v/>
      </c>
      <c r="R142" s="1" t="str">
        <f t="shared" si="3"/>
        <v>RON</v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81">
        <v>126.0</v>
      </c>
      <c r="B143" s="81"/>
      <c r="C143" s="81" t="str">
        <f>IF(B143&gt;1,VLOOKUP(B143,DB!$D$4:$E$800,2,0),"")</f>
        <v/>
      </c>
      <c r="D143" s="82"/>
      <c r="E143" s="105" t="b">
        <v>0</v>
      </c>
      <c r="F143" s="83"/>
      <c r="G143" s="92" t="b">
        <v>0</v>
      </c>
      <c r="H143" s="85"/>
      <c r="I143" s="86" t="str">
        <f>IF(K143&gt;1,VLOOKUP(K143,DB!$A$4:$B$500,2,0),"")</f>
        <v/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/>
      </c>
      <c r="N143" s="96"/>
      <c r="O143" s="84" t="str">
        <f t="shared" si="1"/>
        <v>RON</v>
      </c>
      <c r="Q143" s="1" t="str">
        <f t="shared" si="2"/>
        <v/>
      </c>
      <c r="R143" s="1" t="str">
        <f t="shared" si="3"/>
        <v>RON</v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90">
        <v>127.0</v>
      </c>
      <c r="B144" s="90"/>
      <c r="C144" s="71" t="str">
        <f>IF(B144&gt;1,VLOOKUP(B144,DB!$D$4:$E$800,2,0),"")</f>
        <v/>
      </c>
      <c r="D144" s="117"/>
      <c r="E144" s="118" t="b">
        <v>0</v>
      </c>
      <c r="F144" s="119"/>
      <c r="G144" s="120" t="b">
        <v>0</v>
      </c>
      <c r="H144" s="121"/>
      <c r="I144" s="76" t="str">
        <f>IF(K144&gt;1,VLOOKUP(K144,DB!$A$4:$B$500,2,0),"")</f>
        <v/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/>
      </c>
      <c r="N144" s="124"/>
      <c r="O144" s="123" t="str">
        <f t="shared" si="1"/>
        <v>RON</v>
      </c>
      <c r="Q144" s="1" t="str">
        <f t="shared" si="2"/>
        <v/>
      </c>
      <c r="R144" s="1" t="str">
        <f t="shared" si="3"/>
        <v>RON</v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81">
        <v>128.0</v>
      </c>
      <c r="B145" s="81"/>
      <c r="C145" s="81" t="str">
        <f>IF(B145&gt;1,VLOOKUP(B145,DB!$D$4:$E$800,2,0),"")</f>
        <v/>
      </c>
      <c r="D145" s="82"/>
      <c r="E145" s="105" t="b">
        <v>0</v>
      </c>
      <c r="F145" s="83"/>
      <c r="G145" s="92" t="b">
        <v>0</v>
      </c>
      <c r="H145" s="85"/>
      <c r="I145" s="86" t="str">
        <f>IF(K145&gt;1,VLOOKUP(K145,DB!$A$4:$B$500,2,0),"")</f>
        <v/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/>
      </c>
      <c r="N145" s="96"/>
      <c r="O145" s="84" t="str">
        <f t="shared" si="1"/>
        <v>RON</v>
      </c>
      <c r="Q145" s="1" t="str">
        <f t="shared" si="2"/>
        <v/>
      </c>
      <c r="R145" s="1" t="str">
        <f t="shared" si="3"/>
        <v>RON</v>
      </c>
      <c r="S145" s="1" t="str">
        <f t="shared" si="4"/>
        <v/>
      </c>
      <c r="T145" s="1" t="str">
        <f t="shared" si="5"/>
        <v/>
      </c>
      <c r="U145" s="1" t="str">
        <f t="shared" si="6"/>
        <v/>
      </c>
    </row>
    <row r="146" ht="15.75" customHeight="1">
      <c r="A146" s="90">
        <v>129.0</v>
      </c>
      <c r="B146" s="90"/>
      <c r="C146" s="71" t="str">
        <f>IF(B146&gt;1,VLOOKUP(B146,DB!$D$4:$E$800,2,0),"")</f>
        <v/>
      </c>
      <c r="D146" s="117"/>
      <c r="E146" s="118" t="b">
        <v>0</v>
      </c>
      <c r="F146" s="119"/>
      <c r="G146" s="120" t="b">
        <v>0</v>
      </c>
      <c r="H146" s="121"/>
      <c r="I146" s="76" t="str">
        <f>IF(K146&gt;1,VLOOKUP(K146,DB!$A$4:$B$500,2,0),"")</f>
        <v/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/>
      </c>
      <c r="N146" s="124"/>
      <c r="O146" s="123" t="str">
        <f t="shared" si="1"/>
        <v>RON</v>
      </c>
      <c r="Q146" s="1" t="str">
        <f t="shared" si="2"/>
        <v/>
      </c>
      <c r="R146" s="1" t="str">
        <f t="shared" si="3"/>
        <v>RON</v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81">
        <v>130.0</v>
      </c>
      <c r="B147" s="81"/>
      <c r="C147" s="81" t="str">
        <f>IF(B147&gt;1,VLOOKUP(B147,DB!$D$4:$E$800,2,0),"")</f>
        <v/>
      </c>
      <c r="D147" s="82"/>
      <c r="E147" s="105" t="b">
        <v>0</v>
      </c>
      <c r="F147" s="83"/>
      <c r="G147" s="92" t="b">
        <v>0</v>
      </c>
      <c r="H147" s="85"/>
      <c r="I147" s="86" t="str">
        <f>IF(K147&gt;1,VLOOKUP(K147,DB!$A$4:$B$500,2,0),"")</f>
        <v/>
      </c>
      <c r="J147" s="87" t="str">
        <f>IF(L147&gt;1,VLOOKUP(L147,DB!$A$4:$B$500,2,0),"")</f>
        <v/>
      </c>
      <c r="K147" s="88"/>
      <c r="L147" s="84"/>
      <c r="M147" s="81" t="str">
        <f>IF(B147&gt;1,VLOOKUP(B147,DB!$D$4:$F$800,3,0),"")</f>
        <v/>
      </c>
      <c r="N147" s="96"/>
      <c r="O147" s="84" t="str">
        <f t="shared" si="1"/>
        <v>RON</v>
      </c>
      <c r="Q147" s="1" t="str">
        <f t="shared" si="2"/>
        <v/>
      </c>
      <c r="R147" s="1" t="str">
        <f t="shared" si="3"/>
        <v>RON</v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90">
        <v>131.0</v>
      </c>
      <c r="B148" s="90"/>
      <c r="C148" s="71" t="str">
        <f>IF(B148&gt;1,VLOOKUP(B148,DB!$D$4:$E$800,2,0),"")</f>
        <v/>
      </c>
      <c r="D148" s="117"/>
      <c r="E148" s="118" t="b">
        <v>0</v>
      </c>
      <c r="F148" s="119"/>
      <c r="G148" s="120" t="b">
        <v>0</v>
      </c>
      <c r="H148" s="121"/>
      <c r="I148" s="76" t="str">
        <f>IF(K148&gt;1,VLOOKUP(K148,DB!$A$4:$B$500,2,0),"")</f>
        <v/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/>
      </c>
      <c r="N148" s="124"/>
      <c r="O148" s="123" t="str">
        <f t="shared" si="1"/>
        <v>RON</v>
      </c>
      <c r="Q148" s="1" t="str">
        <f t="shared" si="2"/>
        <v/>
      </c>
      <c r="R148" s="1" t="str">
        <f t="shared" si="3"/>
        <v>RON</v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2"/>
      <c r="E149" s="105" t="b">
        <v>0</v>
      </c>
      <c r="F149" s="83"/>
      <c r="G149" s="92" t="b">
        <v>0</v>
      </c>
      <c r="H149" s="85"/>
      <c r="I149" s="86" t="str">
        <f>IF(K149&gt;1,VLOOKUP(K149,DB!$A$4:$B$500,2,0),"")</f>
        <v/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/>
      </c>
      <c r="N149" s="96"/>
      <c r="O149" s="84" t="str">
        <f t="shared" si="1"/>
        <v>RON</v>
      </c>
      <c r="Q149" s="1" t="str">
        <f t="shared" si="2"/>
        <v/>
      </c>
      <c r="R149" s="1" t="str">
        <f t="shared" si="3"/>
        <v>RON</v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117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1"/>
        <v>RON</v>
      </c>
      <c r="Q150" s="1" t="str">
        <f t="shared" si="2"/>
        <v/>
      </c>
      <c r="R150" s="1" t="str">
        <f t="shared" si="3"/>
        <v>RON</v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1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1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1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1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1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1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1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1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1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1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1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1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1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1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1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1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1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45862.0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1181</v>
      </c>
      <c r="D10" s="27"/>
      <c r="E10" s="26" t="s">
        <v>1267</v>
      </c>
      <c r="F10" s="28"/>
      <c r="G10" s="28"/>
      <c r="H10" s="27"/>
    </row>
    <row r="11" ht="15.75" customHeight="1">
      <c r="A11" s="25"/>
      <c r="B11" s="21"/>
      <c r="C11" s="29" t="s">
        <v>1183</v>
      </c>
      <c r="D11" s="30"/>
      <c r="E11" s="26" t="s">
        <v>1268</v>
      </c>
      <c r="F11" s="28"/>
      <c r="G11" s="28"/>
      <c r="H11" s="27"/>
    </row>
    <row r="12" ht="15.75" customHeight="1">
      <c r="A12" s="25"/>
      <c r="B12" s="21"/>
      <c r="C12" s="29" t="s">
        <v>1322</v>
      </c>
      <c r="D12" s="30"/>
      <c r="E12" s="29" t="s">
        <v>1269</v>
      </c>
      <c r="F12" s="31"/>
      <c r="G12" s="31"/>
      <c r="H12" s="30"/>
    </row>
    <row r="13" ht="15.75" customHeight="1">
      <c r="A13" s="32"/>
      <c r="B13" s="33"/>
      <c r="C13" s="34" t="s">
        <v>1581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6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963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1214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T7-FCN</v>
      </c>
      <c r="U27" s="1" t="str">
        <f t="shared" si="6"/>
        <v>KARISMA</v>
      </c>
    </row>
    <row r="28" ht="15.75" customHeight="1">
      <c r="A28" s="71">
        <v>11.0</v>
      </c>
      <c r="B28" s="71" t="s">
        <v>753</v>
      </c>
      <c r="C28" s="71" t="str">
        <f>IF(B28&gt;1,VLOOKUP(B28,DB!$D$4:$E$800,2,0),"")</f>
        <v>CT 680</v>
      </c>
      <c r="D28" s="78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tr">
        <f>IF(B28&gt;1,VLOOKUP(B28,DB!$D$4:$F$800,3,0),"")</f>
        <v>JIP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CT 680</v>
      </c>
      <c r="T28" s="1" t="str">
        <f t="shared" si="5"/>
        <v>N-977JH</v>
      </c>
      <c r="U28" s="1" t="str">
        <f t="shared" si="6"/>
        <v>JIP</v>
      </c>
    </row>
    <row r="29" ht="15.75" customHeight="1">
      <c r="A29" s="81">
        <v>12.0</v>
      </c>
      <c r="B29" s="81" t="s">
        <v>1123</v>
      </c>
      <c r="C29" s="81" t="str">
        <f>IF(B29&gt;1,VLOOKUP(B29,DB!$D$4:$E$800,2,0),"")</f>
        <v>KING AIR</v>
      </c>
      <c r="D29" s="88" t="s">
        <v>7</v>
      </c>
      <c r="E29" s="83" t="b">
        <v>0</v>
      </c>
      <c r="F29" s="204" t="s">
        <v>1361</v>
      </c>
      <c r="G29" s="84" t="b">
        <v>1</v>
      </c>
      <c r="H29" s="85" t="s">
        <v>1213</v>
      </c>
      <c r="I29" s="86" t="str">
        <f>IF(K29&gt;1,VLOOKUP(K29,DB!$A$4:$B$500,2,0),"")</f>
        <v>EX RON</v>
      </c>
      <c r="J29" s="84" t="s">
        <v>1218</v>
      </c>
      <c r="K29" s="88" t="s">
        <v>7</v>
      </c>
      <c r="L29" s="84"/>
      <c r="M29" s="81" t="s">
        <v>1211</v>
      </c>
      <c r="N29" s="89"/>
      <c r="O29" s="84" t="str">
        <f t="shared" si="1"/>
        <v/>
      </c>
      <c r="Q29" s="1" t="str">
        <f t="shared" si="2"/>
        <v/>
      </c>
      <c r="R29" s="1" t="str">
        <f t="shared" si="3"/>
        <v/>
      </c>
      <c r="S29" s="1" t="str">
        <f t="shared" si="4"/>
        <v/>
      </c>
      <c r="T29" s="1" t="str">
        <f t="shared" si="5"/>
        <v/>
      </c>
      <c r="U29" s="1" t="str">
        <f t="shared" si="6"/>
        <v/>
      </c>
    </row>
    <row r="30" ht="15.75" customHeight="1">
      <c r="A30" s="71">
        <v>13.0</v>
      </c>
      <c r="B30" s="71" t="s">
        <v>1134</v>
      </c>
      <c r="C30" s="71" t="str">
        <f>IF(B30&gt;1,VLOOKUP(B30,DB!$D$4:$E$800,2,0),"")</f>
        <v>LJ 55</v>
      </c>
      <c r="D30" s="78" t="s">
        <v>7</v>
      </c>
      <c r="E30" s="73" t="b">
        <v>0</v>
      </c>
      <c r="F30" s="73"/>
      <c r="G30" s="74" t="b">
        <v>0</v>
      </c>
      <c r="H30" s="75" t="s">
        <v>1215</v>
      </c>
      <c r="I30" s="76" t="str">
        <f>IF(K30&gt;1,VLOOKUP(K30,DB!$A$4:$B$500,2,0),"")</f>
        <v/>
      </c>
      <c r="J30" s="77" t="str">
        <f>IF(L30&gt;1,VLOOKUP(L30,DB!$A$4:$B$500,2,0),"")</f>
        <v/>
      </c>
      <c r="K30" s="78"/>
      <c r="L30" s="74"/>
      <c r="M30" s="71" t="s">
        <v>1314</v>
      </c>
      <c r="N30" s="79"/>
      <c r="O30" s="74" t="str">
        <f t="shared" si="1"/>
        <v>RON</v>
      </c>
      <c r="Q30" s="1" t="str">
        <f t="shared" si="2"/>
        <v>NSA13</v>
      </c>
      <c r="R30" s="1" t="str">
        <f t="shared" si="3"/>
        <v>RON</v>
      </c>
      <c r="S30" s="1" t="str">
        <f t="shared" si="4"/>
        <v>LJ 55</v>
      </c>
      <c r="T30" s="1" t="str">
        <f t="shared" si="5"/>
        <v>N-117LR</v>
      </c>
      <c r="U30" s="1" t="str">
        <f t="shared" si="6"/>
        <v>B.G.S</v>
      </c>
    </row>
    <row r="31" ht="15.75" customHeight="1">
      <c r="A31" s="81">
        <v>14.0</v>
      </c>
      <c r="B31" s="81" t="s">
        <v>826</v>
      </c>
      <c r="C31" s="81" t="str">
        <f>IF(B31&gt;1,VLOOKUP(B31,DB!$D$4:$E$800,2,0),"")</f>
        <v>AVANTI</v>
      </c>
      <c r="D31" s="88" t="s">
        <v>7</v>
      </c>
      <c r="E31" s="83" t="b">
        <v>0</v>
      </c>
      <c r="F31" s="83">
        <v>0.2375</v>
      </c>
      <c r="G31" s="84" t="b">
        <v>1</v>
      </c>
      <c r="H31" s="85" t="s">
        <v>1319</v>
      </c>
      <c r="I31" s="86" t="str">
        <f>IF(K31&gt;1,VLOOKUP(K31,DB!$A$4:$B$500,2,0),"")</f>
        <v>EX RON</v>
      </c>
      <c r="J31" s="84" t="s">
        <v>1256</v>
      </c>
      <c r="K31" s="88" t="s">
        <v>7</v>
      </c>
      <c r="L31" s="84"/>
      <c r="M31" s="81" t="str">
        <f>IF(B31&gt;1,VLOOKUP(B31,DB!$D$4:$F$800,3,0),"")</f>
        <v>SUSI AIR</v>
      </c>
      <c r="N31" s="89"/>
      <c r="O31" s="84" t="str">
        <f t="shared" si="1"/>
        <v/>
      </c>
      <c r="Q31" s="1" t="str">
        <f t="shared" si="2"/>
        <v/>
      </c>
      <c r="R31" s="1" t="str">
        <f t="shared" si="3"/>
        <v/>
      </c>
      <c r="S31" s="1" t="str">
        <f t="shared" si="4"/>
        <v/>
      </c>
      <c r="T31" s="1" t="str">
        <f t="shared" si="5"/>
        <v/>
      </c>
      <c r="U31" s="1" t="str">
        <f t="shared" si="6"/>
        <v/>
      </c>
    </row>
    <row r="32" ht="15.75" customHeight="1">
      <c r="A32" s="71">
        <v>15.0</v>
      </c>
      <c r="B32" s="71" t="s">
        <v>968</v>
      </c>
      <c r="C32" s="71" t="str">
        <f>IF(B32&gt;1,VLOOKUP(B32,DB!$D$4:$E$800,2,0),"")</f>
        <v>HK 850</v>
      </c>
      <c r="D32" s="78" t="s">
        <v>7</v>
      </c>
      <c r="E32" s="73" t="b">
        <v>0</v>
      </c>
      <c r="F32" s="73"/>
      <c r="G32" s="74" t="b">
        <v>0</v>
      </c>
      <c r="H32" s="75" t="s">
        <v>1349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">
        <v>1214</v>
      </c>
      <c r="N32" s="79"/>
      <c r="O32" s="74" t="str">
        <f t="shared" si="1"/>
        <v>RON</v>
      </c>
      <c r="Q32" s="1" t="str">
        <f t="shared" si="2"/>
        <v>NSA15</v>
      </c>
      <c r="R32" s="1" t="str">
        <f t="shared" si="3"/>
        <v>RON</v>
      </c>
      <c r="S32" s="1" t="str">
        <f t="shared" si="4"/>
        <v>HK 850</v>
      </c>
      <c r="T32" s="1" t="str">
        <f t="shared" si="5"/>
        <v>T7-TUN</v>
      </c>
      <c r="U32" s="1" t="str">
        <f t="shared" si="6"/>
        <v>KARISMA</v>
      </c>
    </row>
    <row r="33" ht="15.75" customHeight="1">
      <c r="A33" s="81">
        <v>16.0</v>
      </c>
      <c r="B33" s="81" t="s">
        <v>1165</v>
      </c>
      <c r="C33" s="81" t="str">
        <f>IF(B33&gt;1,VLOOKUP(B33,DB!$D$4:$E$800,2,0),"")</f>
        <v>C 208</v>
      </c>
      <c r="D33" s="88" t="s">
        <v>7</v>
      </c>
      <c r="E33" s="83" t="b">
        <v>0</v>
      </c>
      <c r="F33" s="83"/>
      <c r="G33" s="84" t="b">
        <v>0</v>
      </c>
      <c r="H33" s="85" t="s">
        <v>1374</v>
      </c>
      <c r="I33" s="86" t="str">
        <f>IF(K33&gt;1,VLOOKUP(K33,DB!$A$4:$B$500,2,0),"")</f>
        <v/>
      </c>
      <c r="J33" s="87" t="str">
        <f>IF(L33&gt;1,VLOOKUP(L33,DB!$A$4:$B$500,2,0),"")</f>
        <v/>
      </c>
      <c r="K33" s="88"/>
      <c r="L33" s="84"/>
      <c r="M33" s="81" t="s">
        <v>1314</v>
      </c>
      <c r="N33" s="89"/>
      <c r="O33" s="84" t="str">
        <f t="shared" si="1"/>
        <v>RON</v>
      </c>
      <c r="Q33" s="1" t="str">
        <f t="shared" si="2"/>
        <v>NSA16</v>
      </c>
      <c r="R33" s="1" t="str">
        <f t="shared" si="3"/>
        <v>RON</v>
      </c>
      <c r="S33" s="1" t="str">
        <f t="shared" si="4"/>
        <v>C 208</v>
      </c>
      <c r="T33" s="1" t="str">
        <f t="shared" si="5"/>
        <v>PK-YNA</v>
      </c>
      <c r="U33" s="1" t="str">
        <f t="shared" si="6"/>
        <v>B.G.S</v>
      </c>
    </row>
    <row r="34" ht="15.75" customHeight="1">
      <c r="A34" s="71">
        <v>17.0</v>
      </c>
      <c r="B34" s="71" t="s">
        <v>322</v>
      </c>
      <c r="C34" s="71" t="str">
        <f>IF(B34&gt;1,VLOOKUP(B34,DB!$D$4:$E$800,2,0),"")</f>
        <v>A 320</v>
      </c>
      <c r="D34" s="78" t="s">
        <v>7</v>
      </c>
      <c r="E34" s="73" t="b">
        <v>0</v>
      </c>
      <c r="F34" s="205" t="s">
        <v>1582</v>
      </c>
      <c r="G34" s="74" t="b">
        <v>1</v>
      </c>
      <c r="H34" s="75" t="s">
        <v>1217</v>
      </c>
      <c r="I34" s="76" t="str">
        <f>IF(K34&gt;1,VLOOKUP(K34,DB!$A$4:$B$500,2,0),"")</f>
        <v>EX RON</v>
      </c>
      <c r="J34" s="74" t="s">
        <v>1225</v>
      </c>
      <c r="K34" s="78" t="s">
        <v>7</v>
      </c>
      <c r="L34" s="74"/>
      <c r="M34" s="71" t="str">
        <f>IF(B34&gt;1,VLOOKUP(B34,DB!$D$4:$F$800,3,0),"")</f>
        <v>BATIK AIR</v>
      </c>
      <c r="N34" s="79"/>
      <c r="O34" s="74" t="str">
        <f t="shared" si="1"/>
        <v/>
      </c>
      <c r="Q34" s="1" t="str">
        <f t="shared" si="2"/>
        <v/>
      </c>
      <c r="R34" s="1" t="str">
        <f t="shared" si="3"/>
        <v/>
      </c>
      <c r="S34" s="1" t="str">
        <f t="shared" si="4"/>
        <v/>
      </c>
      <c r="T34" s="1" t="str">
        <f t="shared" si="5"/>
        <v/>
      </c>
      <c r="U34" s="1" t="str">
        <f t="shared" si="6"/>
        <v/>
      </c>
    </row>
    <row r="35" ht="15.75" customHeight="1">
      <c r="A35" s="81">
        <v>18.0</v>
      </c>
      <c r="B35" s="81" t="s">
        <v>806</v>
      </c>
      <c r="C35" s="81" t="str">
        <f>IF(B35&gt;1,VLOOKUP(B35,DB!$D$4:$E$800,2,0),"")</f>
        <v>EC 135</v>
      </c>
      <c r="D35" s="88" t="s">
        <v>7</v>
      </c>
      <c r="E35" s="83" t="b">
        <v>0</v>
      </c>
      <c r="F35" s="83"/>
      <c r="G35" s="84" t="b">
        <v>0</v>
      </c>
      <c r="H35" s="85" t="s">
        <v>1219</v>
      </c>
      <c r="I35" s="86" t="str">
        <f>IF(K35&gt;1,VLOOKUP(K35,DB!$A$4:$B$500,2,0),"")</f>
        <v/>
      </c>
      <c r="J35" s="87" t="str">
        <f>IF(L35&gt;1,VLOOKUP(L35,DB!$A$4:$B$500,2,0),"")</f>
        <v/>
      </c>
      <c r="K35" s="88"/>
      <c r="L35" s="84"/>
      <c r="M35" s="81" t="str">
        <f>IF(B35&gt;1,VLOOKUP(B35,DB!$D$4:$F$800,3,0),"")</f>
        <v>PREMI</v>
      </c>
      <c r="N35" s="89"/>
      <c r="O35" s="84" t="str">
        <f t="shared" si="1"/>
        <v>RON</v>
      </c>
      <c r="Q35" s="1" t="str">
        <f t="shared" si="2"/>
        <v>SA02</v>
      </c>
      <c r="R35" s="1" t="str">
        <f t="shared" si="3"/>
        <v>RON</v>
      </c>
      <c r="S35" s="1" t="str">
        <f t="shared" si="4"/>
        <v>EC 135</v>
      </c>
      <c r="T35" s="1" t="str">
        <f t="shared" si="5"/>
        <v>PK-RJH</v>
      </c>
      <c r="U35" s="1" t="str">
        <f t="shared" si="6"/>
        <v>PREMI</v>
      </c>
    </row>
    <row r="36" ht="15.75" customHeight="1">
      <c r="A36" s="71">
        <v>19.0</v>
      </c>
      <c r="B36" s="71" t="s">
        <v>1168</v>
      </c>
      <c r="C36" s="71" t="str">
        <f>IF(B36&gt;1,VLOOKUP(B36,DB!$D$4:$E$800,2,0),"")</f>
        <v>BBJ</v>
      </c>
      <c r="D36" s="78" t="s">
        <v>7</v>
      </c>
      <c r="E36" s="73" t="b">
        <v>0</v>
      </c>
      <c r="F36" s="73">
        <v>0.6951388888888889</v>
      </c>
      <c r="G36" s="74" t="b">
        <v>1</v>
      </c>
      <c r="H36" s="75" t="s">
        <v>1220</v>
      </c>
      <c r="I36" s="76" t="str">
        <f>IF(K36&gt;1,VLOOKUP(K36,DB!$A$4:$B$500,2,0),"")</f>
        <v>EX RON</v>
      </c>
      <c r="J36" s="74" t="s">
        <v>1227</v>
      </c>
      <c r="K36" s="78" t="s">
        <v>7</v>
      </c>
      <c r="L36" s="74"/>
      <c r="M36" s="71" t="s">
        <v>810</v>
      </c>
      <c r="N36" s="79"/>
      <c r="O36" s="74" t="str">
        <f t="shared" si="1"/>
        <v/>
      </c>
      <c r="Q36" s="1" t="str">
        <f t="shared" si="2"/>
        <v/>
      </c>
      <c r="R36" s="1" t="str">
        <f t="shared" si="3"/>
        <v/>
      </c>
      <c r="S36" s="1" t="str">
        <f t="shared" si="4"/>
        <v/>
      </c>
      <c r="T36" s="1" t="str">
        <f t="shared" si="5"/>
        <v/>
      </c>
      <c r="U36" s="1" t="str">
        <f t="shared" si="6"/>
        <v/>
      </c>
    </row>
    <row r="37" ht="15.75" customHeight="1">
      <c r="A37" s="81">
        <v>20.0</v>
      </c>
      <c r="B37" s="81" t="s">
        <v>915</v>
      </c>
      <c r="C37" s="81" t="str">
        <f>IF(B37&gt;1,VLOOKUP(B37,DB!$D$4:$E$800,2,0),"")</f>
        <v>GLEX</v>
      </c>
      <c r="D37" s="88" t="s">
        <v>7</v>
      </c>
      <c r="E37" s="83" t="b">
        <v>0</v>
      </c>
      <c r="F37" s="83">
        <v>0.49583333333333335</v>
      </c>
      <c r="G37" s="84" t="b">
        <v>1</v>
      </c>
      <c r="H37" s="85" t="s">
        <v>1223</v>
      </c>
      <c r="I37" s="86" t="str">
        <f>IF(K37&gt;1,VLOOKUP(K37,DB!$A$4:$B$500,2,0),"")</f>
        <v>EX RON</v>
      </c>
      <c r="J37" s="84" t="s">
        <v>1248</v>
      </c>
      <c r="K37" s="88" t="s">
        <v>7</v>
      </c>
      <c r="L37" s="84"/>
      <c r="M37" s="81" t="s">
        <v>810</v>
      </c>
      <c r="N37" s="89"/>
      <c r="O37" s="84" t="str">
        <f t="shared" si="1"/>
        <v/>
      </c>
      <c r="Q37" s="1" t="str">
        <f t="shared" si="2"/>
        <v/>
      </c>
      <c r="R37" s="1" t="str">
        <f t="shared" si="3"/>
        <v/>
      </c>
      <c r="S37" s="1" t="str">
        <f t="shared" si="4"/>
        <v/>
      </c>
      <c r="T37" s="1" t="str">
        <f t="shared" si="5"/>
        <v/>
      </c>
      <c r="U37" s="1" t="str">
        <f t="shared" si="6"/>
        <v/>
      </c>
    </row>
    <row r="38" ht="15.75" customHeight="1">
      <c r="A38" s="71">
        <v>21.0</v>
      </c>
      <c r="B38" s="71" t="s">
        <v>101</v>
      </c>
      <c r="C38" s="71" t="str">
        <f>IF(B38&gt;1,VLOOKUP(B38,DB!$D$4:$E$800,2,0),"")</f>
        <v>A 320</v>
      </c>
      <c r="D38" s="78" t="s">
        <v>7</v>
      </c>
      <c r="E38" s="73" t="b">
        <v>0</v>
      </c>
      <c r="F38" s="73">
        <v>0.21875</v>
      </c>
      <c r="G38" s="74" t="b">
        <v>1</v>
      </c>
      <c r="H38" s="75" t="s">
        <v>1224</v>
      </c>
      <c r="I38" s="76" t="str">
        <f>IF(K38&gt;1,VLOOKUP(K38,DB!$A$4:$B$500,2,0),"")</f>
        <v>EX RON</v>
      </c>
      <c r="J38" s="74" t="s">
        <v>1229</v>
      </c>
      <c r="K38" s="78" t="s">
        <v>7</v>
      </c>
      <c r="L38" s="74"/>
      <c r="M38" s="71" t="str">
        <f>IF(B38&gt;1,VLOOKUP(B38,DB!$D$4:$F$800,3,0),"")</f>
        <v>BATIK AIR</v>
      </c>
      <c r="N38" s="79"/>
      <c r="O38" s="74" t="str">
        <f t="shared" si="1"/>
        <v/>
      </c>
      <c r="Q38" s="1" t="str">
        <f t="shared" si="2"/>
        <v/>
      </c>
      <c r="R38" s="1" t="str">
        <f t="shared" si="3"/>
        <v/>
      </c>
      <c r="S38" s="1" t="str">
        <f t="shared" si="4"/>
        <v/>
      </c>
      <c r="T38" s="1" t="str">
        <f t="shared" si="5"/>
        <v/>
      </c>
      <c r="U38" s="1" t="str">
        <f t="shared" si="6"/>
        <v/>
      </c>
    </row>
    <row r="39" ht="15.75" customHeight="1">
      <c r="A39" s="81">
        <v>22.0</v>
      </c>
      <c r="B39" s="81" t="s">
        <v>832</v>
      </c>
      <c r="C39" s="81" t="str">
        <f>IF(B39&gt;1,VLOOKUP(B39,DB!$D$4:$E$800,2,0),"")</f>
        <v>ATR 72</v>
      </c>
      <c r="D39" s="88" t="s">
        <v>7</v>
      </c>
      <c r="E39" s="91" t="b">
        <v>0</v>
      </c>
      <c r="F39" s="83"/>
      <c r="G39" s="92" t="b">
        <v>0</v>
      </c>
      <c r="H39" s="85" t="s">
        <v>1226</v>
      </c>
      <c r="I39" s="86" t="str">
        <f>IF(K39&gt;1,VLOOKUP(K39,DB!$A$4:$B$500,2,0),"")</f>
        <v/>
      </c>
      <c r="J39" s="87" t="str">
        <f>IF(L39&gt;1,VLOOKUP(L39,DB!$A$4:$B$500,2,0),"")</f>
        <v/>
      </c>
      <c r="K39" s="88"/>
      <c r="L39" s="84"/>
      <c r="M39" s="81" t="str">
        <f>IF(B39&gt;1,VLOOKUP(B39,DB!$D$4:$F$800,3,0),"")</f>
        <v>TAS</v>
      </c>
      <c r="N39" s="89"/>
      <c r="O39" s="84" t="str">
        <f t="shared" si="1"/>
        <v>RON</v>
      </c>
      <c r="Q39" s="1" t="str">
        <f t="shared" si="2"/>
        <v>SA06</v>
      </c>
      <c r="R39" s="1" t="str">
        <f t="shared" si="3"/>
        <v>RON</v>
      </c>
      <c r="S39" s="1" t="str">
        <f t="shared" si="4"/>
        <v>ATR 72</v>
      </c>
      <c r="T39" s="1" t="str">
        <f t="shared" si="5"/>
        <v>PK-OTR</v>
      </c>
      <c r="U39" s="1" t="str">
        <f t="shared" si="6"/>
        <v>TAS</v>
      </c>
    </row>
    <row r="40" ht="15.75" customHeight="1">
      <c r="A40" s="71">
        <v>23.0</v>
      </c>
      <c r="B40" s="71" t="s">
        <v>345</v>
      </c>
      <c r="C40" s="71" t="str">
        <f>IF(B40&gt;1,VLOOKUP(B40,DB!$D$4:$E$800,2,0),"")</f>
        <v>ATR 72</v>
      </c>
      <c r="D40" s="78" t="s">
        <v>7</v>
      </c>
      <c r="E40" s="93" t="b">
        <v>0</v>
      </c>
      <c r="F40" s="73">
        <v>0.725</v>
      </c>
      <c r="G40" s="94" t="b">
        <v>1</v>
      </c>
      <c r="H40" s="75" t="s">
        <v>1228</v>
      </c>
      <c r="I40" s="76" t="str">
        <f>IF(K40&gt;1,VLOOKUP(K40,DB!$A$4:$B$500,2,0),"")</f>
        <v>EX RON</v>
      </c>
      <c r="J40" s="74" t="s">
        <v>1243</v>
      </c>
      <c r="K40" s="78" t="s">
        <v>7</v>
      </c>
      <c r="L40" s="74"/>
      <c r="M40" s="71" t="str">
        <f>IF(B40&gt;1,VLOOKUP(B40,DB!$D$4:$F$800,3,0),"")</f>
        <v>CITILINK</v>
      </c>
      <c r="N40" s="13"/>
      <c r="O40" s="74" t="str">
        <f t="shared" si="1"/>
        <v/>
      </c>
      <c r="Q40" s="1" t="str">
        <f t="shared" si="2"/>
        <v/>
      </c>
      <c r="R40" s="1" t="str">
        <f t="shared" si="3"/>
        <v/>
      </c>
      <c r="S40" s="1" t="str">
        <f t="shared" si="4"/>
        <v/>
      </c>
      <c r="T40" s="1" t="str">
        <f t="shared" si="5"/>
        <v/>
      </c>
      <c r="U40" s="1" t="str">
        <f t="shared" si="6"/>
        <v/>
      </c>
    </row>
    <row r="41" ht="15.75" customHeight="1">
      <c r="A41" s="81">
        <v>24.0</v>
      </c>
      <c r="B41" s="81" t="s">
        <v>750</v>
      </c>
      <c r="C41" s="81" t="str">
        <f>IF(B41&gt;1,VLOOKUP(B41,DB!$D$4:$E$800,2,0),"")</f>
        <v>EMB 135</v>
      </c>
      <c r="D41" s="88" t="s">
        <v>7</v>
      </c>
      <c r="E41" s="95" t="b">
        <v>0</v>
      </c>
      <c r="F41" s="83">
        <v>0.4166666666666667</v>
      </c>
      <c r="G41" s="92" t="b">
        <v>1</v>
      </c>
      <c r="H41" s="85" t="s">
        <v>1231</v>
      </c>
      <c r="I41" s="86" t="str">
        <f>IF(K41&gt;1,VLOOKUP(K41,DB!$A$4:$B$500,2,0),"")</f>
        <v>EX RON</v>
      </c>
      <c r="J41" s="84" t="s">
        <v>1218</v>
      </c>
      <c r="K41" s="88" t="s">
        <v>7</v>
      </c>
      <c r="L41" s="84"/>
      <c r="M41" s="81" t="str">
        <f>IF(B41&gt;1,VLOOKUP(B41,DB!$D$4:$F$800,3,0),"")</f>
        <v>JETSET</v>
      </c>
      <c r="N41" s="96"/>
      <c r="O41" s="84" t="str">
        <f t="shared" si="1"/>
        <v/>
      </c>
      <c r="Q41" s="1" t="str">
        <f t="shared" si="2"/>
        <v/>
      </c>
      <c r="R41" s="1" t="str">
        <f t="shared" si="3"/>
        <v/>
      </c>
      <c r="S41" s="1" t="str">
        <f t="shared" si="4"/>
        <v/>
      </c>
      <c r="T41" s="1" t="str">
        <f t="shared" si="5"/>
        <v/>
      </c>
      <c r="U41" s="1" t="str">
        <f t="shared" si="6"/>
        <v/>
      </c>
    </row>
    <row r="42" ht="15.75" customHeight="1">
      <c r="A42" s="97">
        <v>25.0</v>
      </c>
      <c r="B42" s="71" t="s">
        <v>785</v>
      </c>
      <c r="C42" s="71" t="str">
        <f>IF(B42&gt;1,VLOOKUP(B42,DB!$D$4:$E$800,2,0),"")</f>
        <v>L 1000</v>
      </c>
      <c r="D42" s="78" t="s">
        <v>7</v>
      </c>
      <c r="E42" s="98" t="b">
        <v>0</v>
      </c>
      <c r="F42" s="73"/>
      <c r="G42" s="94" t="b">
        <v>0</v>
      </c>
      <c r="H42" s="75" t="s">
        <v>1233</v>
      </c>
      <c r="I42" s="76" t="str">
        <f>IF(K42&gt;1,VLOOKUP(K42,DB!$A$4:$B$500,2,0),"")</f>
        <v/>
      </c>
      <c r="J42" s="77" t="str">
        <f>IF(L42&gt;1,VLOOKUP(L42,DB!$A$4:$B$500,2,0),"")</f>
        <v/>
      </c>
      <c r="K42" s="78"/>
      <c r="L42" s="74"/>
      <c r="M42" s="71" t="str">
        <f>IF(B42&gt;1,VLOOKUP(B42,DB!$D$4:$F$800,3,0),"")</f>
        <v>PREMI</v>
      </c>
      <c r="N42" s="13"/>
      <c r="O42" s="74" t="str">
        <f t="shared" si="1"/>
        <v>RON</v>
      </c>
      <c r="Q42" s="1" t="str">
        <f t="shared" si="2"/>
        <v>SA10</v>
      </c>
      <c r="R42" s="1" t="str">
        <f t="shared" si="3"/>
        <v>RON</v>
      </c>
      <c r="S42" s="1" t="str">
        <f t="shared" si="4"/>
        <v>L 1000</v>
      </c>
      <c r="T42" s="1" t="str">
        <f t="shared" si="5"/>
        <v>N-227GV</v>
      </c>
      <c r="U42" s="1" t="str">
        <f t="shared" si="6"/>
        <v>PREMI</v>
      </c>
    </row>
    <row r="43" ht="15.75" customHeight="1">
      <c r="A43" s="81">
        <v>26.0</v>
      </c>
      <c r="B43" s="81" t="s">
        <v>893</v>
      </c>
      <c r="C43" s="81" t="str">
        <f>IF(B43&gt;1,VLOOKUP(B43,DB!$D$4:$E$800,2,0),"")</f>
        <v>G VI</v>
      </c>
      <c r="D43" s="88" t="s">
        <v>7</v>
      </c>
      <c r="E43" s="95" t="b">
        <v>0</v>
      </c>
      <c r="F43" s="83"/>
      <c r="G43" s="92" t="b">
        <v>0</v>
      </c>
      <c r="H43" s="85" t="s">
        <v>1235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">
        <v>1211</v>
      </c>
      <c r="N43" s="89"/>
      <c r="O43" s="84" t="str">
        <f t="shared" si="1"/>
        <v>RON</v>
      </c>
      <c r="Q43" s="1" t="str">
        <f t="shared" si="2"/>
        <v>SA12</v>
      </c>
      <c r="R43" s="1" t="str">
        <f t="shared" si="3"/>
        <v>RON</v>
      </c>
      <c r="S43" s="1" t="str">
        <f t="shared" si="4"/>
        <v>G VI</v>
      </c>
      <c r="T43" s="1" t="str">
        <f t="shared" si="5"/>
        <v>T7-X14</v>
      </c>
      <c r="U43" s="1" t="str">
        <f t="shared" si="6"/>
        <v>AFM</v>
      </c>
    </row>
    <row r="44" ht="15.75" customHeight="1">
      <c r="A44" s="71">
        <v>27.0</v>
      </c>
      <c r="B44" s="71" t="s">
        <v>977</v>
      </c>
      <c r="C44" s="71" t="str">
        <f>IF(B44&gt;1,VLOOKUP(B44,DB!$D$4:$E$800,2,0),"")</f>
        <v>GLEX</v>
      </c>
      <c r="D44" s="78" t="s">
        <v>7</v>
      </c>
      <c r="E44" s="98" t="b">
        <v>0</v>
      </c>
      <c r="F44" s="73"/>
      <c r="G44" s="94" t="b">
        <v>0</v>
      </c>
      <c r="H44" s="75" t="s">
        <v>1237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">
        <v>1211</v>
      </c>
      <c r="N44" s="13"/>
      <c r="O44" s="74" t="str">
        <f t="shared" si="1"/>
        <v>RON</v>
      </c>
      <c r="Q44" s="1" t="str">
        <f t="shared" si="2"/>
        <v>SA13</v>
      </c>
      <c r="R44" s="1" t="str">
        <f t="shared" si="3"/>
        <v>RON</v>
      </c>
      <c r="S44" s="1" t="str">
        <f t="shared" si="4"/>
        <v>GLEX</v>
      </c>
      <c r="T44" s="1" t="str">
        <f t="shared" si="5"/>
        <v>VP-CGO</v>
      </c>
      <c r="U44" s="1" t="str">
        <f t="shared" si="6"/>
        <v>AFM</v>
      </c>
    </row>
    <row r="45" ht="15.75" customHeight="1">
      <c r="A45" s="81">
        <v>28.0</v>
      </c>
      <c r="B45" s="81" t="s">
        <v>978</v>
      </c>
      <c r="C45" s="81" t="str">
        <f>IF(B45&gt;1,VLOOKUP(B45,DB!$D$4:$E$800,2,0),"")</f>
        <v>EMB 135</v>
      </c>
      <c r="D45" s="88" t="s">
        <v>7</v>
      </c>
      <c r="E45" s="91" t="b">
        <v>0</v>
      </c>
      <c r="F45" s="83">
        <v>0.1701388888888889</v>
      </c>
      <c r="G45" s="92" t="b">
        <v>1</v>
      </c>
      <c r="H45" s="85" t="s">
        <v>1239</v>
      </c>
      <c r="I45" s="86" t="str">
        <f>IF(K45&gt;1,VLOOKUP(K45,DB!$A$4:$B$500,2,0),"")</f>
        <v>EX RON</v>
      </c>
      <c r="J45" s="84" t="s">
        <v>1232</v>
      </c>
      <c r="K45" s="88" t="s">
        <v>7</v>
      </c>
      <c r="L45" s="84"/>
      <c r="M45" s="81" t="s">
        <v>1214</v>
      </c>
      <c r="N45" s="89"/>
      <c r="O45" s="84" t="str">
        <f t="shared" si="1"/>
        <v/>
      </c>
      <c r="Q45" s="1" t="str">
        <f t="shared" si="2"/>
        <v/>
      </c>
      <c r="R45" s="1" t="str">
        <f t="shared" si="3"/>
        <v/>
      </c>
      <c r="S45" s="1" t="str">
        <f t="shared" si="4"/>
        <v/>
      </c>
      <c r="T45" s="1" t="str">
        <f t="shared" si="5"/>
        <v/>
      </c>
      <c r="U45" s="1" t="str">
        <f t="shared" si="6"/>
        <v/>
      </c>
    </row>
    <row r="46" ht="15.75" customHeight="1">
      <c r="A46" s="71">
        <v>29.0</v>
      </c>
      <c r="B46" s="71" t="s">
        <v>912</v>
      </c>
      <c r="C46" s="71" t="str">
        <f>IF(B46&gt;1,VLOOKUP(B46,DB!$D$4:$E$800,2,0),"")</f>
        <v>GLEX</v>
      </c>
      <c r="D46" s="78" t="s">
        <v>7</v>
      </c>
      <c r="E46" s="93" t="b">
        <v>0</v>
      </c>
      <c r="F46" s="73">
        <v>0.42777777777777776</v>
      </c>
      <c r="G46" s="94" t="b">
        <v>1</v>
      </c>
      <c r="H46" s="75" t="s">
        <v>1240</v>
      </c>
      <c r="I46" s="76" t="str">
        <f>IF(K46&gt;1,VLOOKUP(K46,DB!$A$4:$B$500,2,0),"")</f>
        <v>EX RON</v>
      </c>
      <c r="J46" s="74" t="s">
        <v>1232</v>
      </c>
      <c r="K46" s="78" t="s">
        <v>7</v>
      </c>
      <c r="L46" s="74"/>
      <c r="M46" s="71" t="s">
        <v>1214</v>
      </c>
      <c r="N46" s="13"/>
      <c r="O46" s="74" t="str">
        <f t="shared" si="1"/>
        <v/>
      </c>
      <c r="Q46" s="1" t="str">
        <f t="shared" si="2"/>
        <v/>
      </c>
      <c r="R46" s="1" t="str">
        <f t="shared" si="3"/>
        <v/>
      </c>
      <c r="S46" s="1" t="str">
        <f t="shared" si="4"/>
        <v/>
      </c>
      <c r="T46" s="1" t="str">
        <f t="shared" si="5"/>
        <v/>
      </c>
      <c r="U46" s="1" t="str">
        <f t="shared" si="6"/>
        <v/>
      </c>
    </row>
    <row r="47" ht="15.75" customHeight="1">
      <c r="A47" s="81">
        <v>30.0</v>
      </c>
      <c r="B47" s="81" t="s">
        <v>1142</v>
      </c>
      <c r="C47" s="81" t="str">
        <f>IF(B47&gt;1,VLOOKUP(B47,DB!$D$4:$E$800,2,0),"")</f>
        <v>EMB 135</v>
      </c>
      <c r="D47" s="88" t="s">
        <v>7</v>
      </c>
      <c r="E47" s="95" t="b">
        <v>0</v>
      </c>
      <c r="F47" s="83"/>
      <c r="G47" s="92" t="b">
        <v>0</v>
      </c>
      <c r="H47" s="85" t="s">
        <v>1275</v>
      </c>
      <c r="I47" s="86" t="str">
        <f>IF(K47&gt;1,VLOOKUP(K47,DB!$A$4:$B$500,2,0),"")</f>
        <v/>
      </c>
      <c r="J47" s="87" t="str">
        <f>IF(L47&gt;1,VLOOKUP(L47,DB!$A$4:$B$500,2,0),"")</f>
        <v/>
      </c>
      <c r="K47" s="88"/>
      <c r="L47" s="84"/>
      <c r="M47" s="81" t="s">
        <v>1314</v>
      </c>
      <c r="N47" s="96"/>
      <c r="O47" s="84" t="str">
        <f t="shared" si="1"/>
        <v>RON</v>
      </c>
      <c r="Q47" s="1" t="str">
        <f t="shared" si="2"/>
        <v>SA18</v>
      </c>
      <c r="R47" s="1" t="str">
        <f t="shared" si="3"/>
        <v>RON</v>
      </c>
      <c r="S47" s="1" t="str">
        <f t="shared" si="4"/>
        <v>EMB 135</v>
      </c>
      <c r="T47" s="1" t="str">
        <f t="shared" si="5"/>
        <v>T7-MRC</v>
      </c>
      <c r="U47" s="1" t="str">
        <f t="shared" si="6"/>
        <v>B.G.S</v>
      </c>
    </row>
    <row r="48" ht="15.75" customHeight="1">
      <c r="A48" s="71">
        <v>31.0</v>
      </c>
      <c r="B48" s="71" t="s">
        <v>743</v>
      </c>
      <c r="C48" s="71" t="str">
        <f>IF(B48&gt;1,VLOOKUP(B48,DB!$D$4:$E$800,2,0),"")</f>
        <v>B 733</v>
      </c>
      <c r="D48" s="78" t="s">
        <v>7</v>
      </c>
      <c r="E48" s="98" t="b">
        <v>0</v>
      </c>
      <c r="F48" s="73">
        <v>0.4534722222222222</v>
      </c>
      <c r="G48" s="94" t="b">
        <v>1</v>
      </c>
      <c r="H48" s="75" t="s">
        <v>1350</v>
      </c>
      <c r="I48" s="76" t="str">
        <f>IF(K48&gt;1,VLOOKUP(K48,DB!$A$4:$B$500,2,0),"")</f>
        <v>EX RON</v>
      </c>
      <c r="J48" s="74" t="s">
        <v>1253</v>
      </c>
      <c r="K48" s="78" t="s">
        <v>7</v>
      </c>
      <c r="L48" s="74"/>
      <c r="M48" s="71" t="str">
        <f>IF(B48&gt;1,VLOOKUP(B48,DB!$D$4:$F$800,3,0),"")</f>
        <v>JAYAWIJAYA</v>
      </c>
      <c r="N48" s="79"/>
      <c r="O48" s="74" t="str">
        <f t="shared" si="1"/>
        <v/>
      </c>
      <c r="Q48" s="1" t="str">
        <f t="shared" si="2"/>
        <v/>
      </c>
      <c r="R48" s="1" t="str">
        <f t="shared" si="3"/>
        <v/>
      </c>
      <c r="S48" s="1" t="str">
        <f t="shared" si="4"/>
        <v/>
      </c>
      <c r="T48" s="1" t="str">
        <f t="shared" si="5"/>
        <v/>
      </c>
      <c r="U48" s="1" t="str">
        <f t="shared" si="6"/>
        <v/>
      </c>
    </row>
    <row r="49" ht="15.75" customHeight="1">
      <c r="A49" s="81">
        <v>32.0</v>
      </c>
      <c r="B49" s="81" t="s">
        <v>1064</v>
      </c>
      <c r="C49" s="81" t="str">
        <f>IF(B49&gt;1,VLOOKUP(B49,DB!$D$4:$E$800,2,0),"")</f>
        <v>EMB 135</v>
      </c>
      <c r="D49" s="88" t="s">
        <v>7</v>
      </c>
      <c r="E49" s="95" t="b">
        <v>0</v>
      </c>
      <c r="F49" s="83"/>
      <c r="G49" s="92" t="b">
        <v>0</v>
      </c>
      <c r="H49" s="85" t="s">
        <v>1241</v>
      </c>
      <c r="I49" s="86" t="str">
        <f>IF(K49&gt;1,VLOOKUP(K49,DB!$A$4:$B$500,2,0),"")</f>
        <v/>
      </c>
      <c r="J49" s="84"/>
      <c r="K49" s="88"/>
      <c r="L49" s="84"/>
      <c r="M49" s="81" t="s">
        <v>1214</v>
      </c>
      <c r="N49" s="89"/>
      <c r="O49" s="84" t="str">
        <f t="shared" si="1"/>
        <v>RON</v>
      </c>
      <c r="Q49" s="1" t="str">
        <f t="shared" si="2"/>
        <v>RE01</v>
      </c>
      <c r="R49" s="1" t="str">
        <f t="shared" si="3"/>
        <v>RON</v>
      </c>
      <c r="S49" s="1" t="str">
        <f t="shared" si="4"/>
        <v>EMB 135</v>
      </c>
      <c r="T49" s="1" t="str">
        <f t="shared" si="5"/>
        <v>T7-GBS</v>
      </c>
      <c r="U49" s="1" t="str">
        <f t="shared" si="6"/>
        <v>KARISMA</v>
      </c>
    </row>
    <row r="50" ht="15.75" customHeight="1">
      <c r="A50" s="71">
        <v>33.0</v>
      </c>
      <c r="B50" s="71" t="s">
        <v>947</v>
      </c>
      <c r="C50" s="71" t="str">
        <f>IF(B50&gt;1,VLOOKUP(B50,DB!$D$4:$E$800,2,0),"")</f>
        <v>EMB 135</v>
      </c>
      <c r="D50" s="78" t="s">
        <v>7</v>
      </c>
      <c r="E50" s="98" t="b">
        <v>0</v>
      </c>
      <c r="F50" s="73">
        <v>0.5111111111111111</v>
      </c>
      <c r="G50" s="94" t="b">
        <v>1</v>
      </c>
      <c r="H50" s="75" t="s">
        <v>1242</v>
      </c>
      <c r="I50" s="76" t="str">
        <f>IF(K50&gt;1,VLOOKUP(K50,DB!$A$4:$B$500,2,0),"")</f>
        <v>EX RON</v>
      </c>
      <c r="J50" s="74" t="s">
        <v>1249</v>
      </c>
      <c r="K50" s="78" t="s">
        <v>7</v>
      </c>
      <c r="L50" s="74"/>
      <c r="M50" s="71" t="s">
        <v>1214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1164</v>
      </c>
      <c r="C51" s="81" t="str">
        <f>IF(B51&gt;1,VLOOKUP(B51,DB!$D$4:$E$800,2,0),"")</f>
        <v>ATR 72</v>
      </c>
      <c r="D51" s="88" t="s">
        <v>7</v>
      </c>
      <c r="E51" s="95" t="b">
        <v>0</v>
      </c>
      <c r="F51" s="204" t="s">
        <v>1583</v>
      </c>
      <c r="G51" s="92" t="b">
        <v>1</v>
      </c>
      <c r="H51" s="85" t="s">
        <v>1243</v>
      </c>
      <c r="I51" s="86" t="str">
        <f>IF(K51&gt;1,VLOOKUP(K51,DB!$A$4:$B$500,2,0),"")</f>
        <v>EX RON</v>
      </c>
      <c r="J51" s="84" t="s">
        <v>1251</v>
      </c>
      <c r="K51" s="88" t="s">
        <v>7</v>
      </c>
      <c r="L51" s="84"/>
      <c r="M51" s="81" t="s">
        <v>1214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760</v>
      </c>
      <c r="C52" s="71" t="str">
        <f>IF(B52&gt;1,VLOOKUP(B52,DB!$D$4:$E$800,2,0),"")</f>
        <v>G 500</v>
      </c>
      <c r="D52" s="78" t="s">
        <v>7</v>
      </c>
      <c r="E52" s="98" t="b">
        <v>0</v>
      </c>
      <c r="F52" s="73">
        <v>0.20833333333333334</v>
      </c>
      <c r="G52" s="94" t="b">
        <v>1</v>
      </c>
      <c r="H52" s="75" t="s">
        <v>1244</v>
      </c>
      <c r="I52" s="76" t="str">
        <f>IF(K52&gt;1,VLOOKUP(K52,DB!$A$4:$B$500,2,0),"")</f>
        <v>EX RON</v>
      </c>
      <c r="J52" s="74" t="s">
        <v>1249</v>
      </c>
      <c r="K52" s="78" t="s">
        <v>7</v>
      </c>
      <c r="L52" s="74"/>
      <c r="M52" s="71" t="str">
        <f>IF(B52&gt;1,VLOOKUP(B52,DB!$D$4:$F$800,3,0),"")</f>
        <v>JIP</v>
      </c>
      <c r="N52" s="79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763</v>
      </c>
      <c r="C53" s="81" t="str">
        <f>IF(B53&gt;1,VLOOKUP(B53,DB!$D$4:$E$800,2,0),"")</f>
        <v>ATR 72</v>
      </c>
      <c r="D53" s="88" t="s">
        <v>7</v>
      </c>
      <c r="E53" s="95" t="b">
        <v>0</v>
      </c>
      <c r="F53" s="83">
        <v>0.2013888888888889</v>
      </c>
      <c r="G53" s="92" t="b">
        <v>1</v>
      </c>
      <c r="H53" s="85" t="s">
        <v>1229</v>
      </c>
      <c r="I53" s="86" t="str">
        <f>IF(K53&gt;1,VLOOKUP(K53,DB!$A$4:$B$500,2,0),"")</f>
        <v>EX RON</v>
      </c>
      <c r="J53" s="87" t="str">
        <f>IF(L53&gt;1,VLOOKUP(L53,DB!$A$4:$B$500,2,0),"")</f>
        <v>WIDM</v>
      </c>
      <c r="K53" s="88" t="s">
        <v>7</v>
      </c>
      <c r="L53" s="84" t="s">
        <v>470</v>
      </c>
      <c r="M53" s="81" t="str">
        <f>IF(B53&gt;1,VLOOKUP(B53,DB!$D$4:$F$800,3,0),"")</f>
        <v>PELITA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284</v>
      </c>
      <c r="C54" s="71" t="str">
        <f>IF(B54&gt;1,VLOOKUP(B54,DB!$D$4:$E$800,2,0),"")</f>
        <v>A 320</v>
      </c>
      <c r="D54" s="78" t="s">
        <v>7</v>
      </c>
      <c r="E54" s="98" t="b">
        <v>0</v>
      </c>
      <c r="F54" s="73">
        <v>0.0625</v>
      </c>
      <c r="G54" s="94" t="b">
        <v>1</v>
      </c>
      <c r="H54" s="75" t="s">
        <v>1246</v>
      </c>
      <c r="I54" s="76" t="str">
        <f>IF(K54&gt;1,VLOOKUP(K54,DB!$A$4:$B$500,2,0),"")</f>
        <v>EX RON</v>
      </c>
      <c r="J54" s="74" t="s">
        <v>1230</v>
      </c>
      <c r="K54" s="78" t="s">
        <v>7</v>
      </c>
      <c r="L54" s="74"/>
      <c r="M54" s="71" t="str">
        <f>IF(B54&gt;1,VLOOKUP(B54,DB!$D$4:$F$800,3,0),"")</f>
        <v>BATIK AIR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393</v>
      </c>
      <c r="C55" s="81" t="str">
        <f>IF(B55&gt;1,VLOOKUP(B55,DB!$D$4:$E$800,2,0),"")</f>
        <v>A 320</v>
      </c>
      <c r="D55" s="88" t="s">
        <v>7</v>
      </c>
      <c r="E55" s="95" t="b">
        <v>0</v>
      </c>
      <c r="F55" s="83">
        <v>0.2743055555555556</v>
      </c>
      <c r="G55" s="92" t="b">
        <v>1</v>
      </c>
      <c r="H55" s="85" t="s">
        <v>1247</v>
      </c>
      <c r="I55" s="86" t="str">
        <f>IF(K55&gt;1,VLOOKUP(K55,DB!$A$4:$B$500,2,0),"")</f>
        <v>EX RON</v>
      </c>
      <c r="J55" s="87" t="str">
        <f>IF(L55&gt;1,VLOOKUP(L55,DB!$A$4:$B$500,2,0),"")</f>
        <v>WIMN</v>
      </c>
      <c r="K55" s="88" t="s">
        <v>7</v>
      </c>
      <c r="L55" s="84" t="s">
        <v>494</v>
      </c>
      <c r="M55" s="81" t="str">
        <f>IF(B55&gt;1,VLOOKUP(B55,DB!$D$4:$F$800,3,0),"")</f>
        <v>CITILINK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560</v>
      </c>
      <c r="C56" s="71" t="str">
        <f>IF(B56&gt;1,VLOOKUP(B56,DB!$D$4:$E$800,2,0),"")</f>
        <v>B 738</v>
      </c>
      <c r="D56" s="78" t="s">
        <v>7</v>
      </c>
      <c r="E56" s="98" t="b">
        <v>0</v>
      </c>
      <c r="F56" s="73">
        <v>0.25416666666666665</v>
      </c>
      <c r="G56" s="94" t="b">
        <v>1</v>
      </c>
      <c r="H56" s="75" t="s">
        <v>1248</v>
      </c>
      <c r="I56" s="76" t="str">
        <f>IF(K56&gt;1,VLOOKUP(K56,DB!$A$4:$B$500,2,0),"")</f>
        <v>EX RON</v>
      </c>
      <c r="J56" s="77" t="str">
        <f>IF(L56&gt;1,VLOOKUP(L56,DB!$A$4:$B$500,2,0),"")</f>
        <v>WIMM</v>
      </c>
      <c r="K56" s="78" t="s">
        <v>7</v>
      </c>
      <c r="L56" s="74" t="s">
        <v>77</v>
      </c>
      <c r="M56" s="71" t="str">
        <f>IF(B56&gt;1,VLOOKUP(B56,DB!$D$4:$F$800,3,0),"")</f>
        <v>GARUDA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964</v>
      </c>
      <c r="C57" s="81" t="str">
        <f>IF(B57&gt;1,VLOOKUP(B57,DB!$D$4:$E$800,2,0),"")</f>
        <v>G IV</v>
      </c>
      <c r="D57" s="88" t="s">
        <v>7</v>
      </c>
      <c r="E57" s="95" t="b">
        <v>0</v>
      </c>
      <c r="F57" s="83">
        <v>0.03819444444444445</v>
      </c>
      <c r="G57" s="92" t="b">
        <v>1</v>
      </c>
      <c r="H57" s="85" t="s">
        <v>1232</v>
      </c>
      <c r="I57" s="86" t="str">
        <f>IF(K57&gt;1,VLOOKUP(K57,DB!$A$4:$B$500,2,0),"")</f>
        <v>EX RON</v>
      </c>
      <c r="J57" s="84" t="s">
        <v>1580</v>
      </c>
      <c r="K57" s="88" t="s">
        <v>7</v>
      </c>
      <c r="L57" s="84"/>
      <c r="M57" s="81" t="s">
        <v>1211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57</v>
      </c>
      <c r="C58" s="71" t="str">
        <f>IF(B58&gt;1,VLOOKUP(B58,DB!$D$4:$E$800,2,0),"")</f>
        <v>A 320</v>
      </c>
      <c r="D58" s="78" t="s">
        <v>7</v>
      </c>
      <c r="E58" s="100" t="b">
        <v>0</v>
      </c>
      <c r="F58" s="73">
        <v>0.42916666666666664</v>
      </c>
      <c r="G58" s="74" t="b">
        <v>1</v>
      </c>
      <c r="H58" s="75" t="s">
        <v>1236</v>
      </c>
      <c r="I58" s="76" t="str">
        <f>IF(K58&gt;1,VLOOKUP(K58,DB!$A$4:$B$500,2,0),"")</f>
        <v>EX RON</v>
      </c>
      <c r="J58" s="77" t="str">
        <f>IF(L58&gt;1,VLOOKUP(L58,DB!$A$4:$B$500,2,0),"")</f>
        <v>WARR</v>
      </c>
      <c r="K58" s="78" t="s">
        <v>7</v>
      </c>
      <c r="L58" s="74" t="s">
        <v>251</v>
      </c>
      <c r="M58" s="71" t="str">
        <f>IF(B58&gt;1,VLOOKUP(B58,DB!$D$4:$F$800,3,0),"")</f>
        <v>BATIK AIR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301</v>
      </c>
      <c r="C59" s="81" t="str">
        <f>IF(B59&gt;1,VLOOKUP(B59,DB!$D$4:$E$800,2,0),"")</f>
        <v>A 320</v>
      </c>
      <c r="D59" s="88" t="s">
        <v>7</v>
      </c>
      <c r="E59" s="101" t="b">
        <v>0</v>
      </c>
      <c r="F59" s="83">
        <v>0.6861111111111111</v>
      </c>
      <c r="G59" s="102" t="b">
        <v>1</v>
      </c>
      <c r="H59" s="85" t="s">
        <v>1255</v>
      </c>
      <c r="I59" s="86" t="str">
        <f>IF(K59&gt;1,VLOOKUP(K59,DB!$A$4:$B$500,2,0),"")</f>
        <v>EX RON</v>
      </c>
      <c r="J59" s="87" t="str">
        <f>IF(L59&gt;1,VLOOKUP(L59,DB!$A$4:$B$500,2,0),"")</f>
        <v>WIMM</v>
      </c>
      <c r="K59" s="88" t="s">
        <v>7</v>
      </c>
      <c r="L59" s="84" t="s">
        <v>172</v>
      </c>
      <c r="M59" s="81" t="str">
        <f>IF(B59&gt;1,VLOOKUP(B59,DB!$D$4:$F$800,3,0),"")</f>
        <v>BATIK AIR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40</v>
      </c>
      <c r="C60" s="71" t="str">
        <f>IF(B60&gt;1,VLOOKUP(B60,DB!$D$4:$E$800,2,0),"")</f>
        <v>B 734</v>
      </c>
      <c r="D60" s="78" t="s">
        <v>7</v>
      </c>
      <c r="E60" s="104" t="b">
        <v>0</v>
      </c>
      <c r="F60" s="73">
        <v>0.20833333333333334</v>
      </c>
      <c r="G60" s="94" t="b">
        <v>1</v>
      </c>
      <c r="H60" s="75" t="s">
        <v>1253</v>
      </c>
      <c r="I60" s="76" t="str">
        <f>IF(K60&gt;1,VLOOKUP(K60,DB!$A$4:$B$500,2,0),"")</f>
        <v>EX RON</v>
      </c>
      <c r="J60" s="77" t="str">
        <f>IF(L60&gt;1,VLOOKUP(L60,DB!$A$4:$B$500,2,0),"")</f>
        <v>WAAA</v>
      </c>
      <c r="K60" s="78" t="s">
        <v>7</v>
      </c>
      <c r="L60" s="74" t="s">
        <v>682</v>
      </c>
      <c r="M60" s="71" t="str">
        <f>IF(B60&gt;1,VLOOKUP(B60,DB!$D$4:$F$800,3,0),"")</f>
        <v>B. B. N.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512</v>
      </c>
      <c r="C61" s="81" t="str">
        <f>IF(B61&gt;1,VLOOKUP(B61,DB!$D$4:$E$800,2,0),"")</f>
        <v>B 735</v>
      </c>
      <c r="D61" s="88" t="s">
        <v>7</v>
      </c>
      <c r="E61" s="105" t="b">
        <v>0</v>
      </c>
      <c r="F61" s="83">
        <v>0.23958333333333334</v>
      </c>
      <c r="G61" s="92" t="b">
        <v>1</v>
      </c>
      <c r="H61" s="85" t="s">
        <v>1252</v>
      </c>
      <c r="I61" s="86" t="str">
        <f>IF(K61&gt;1,VLOOKUP(K61,DB!$A$4:$B$500,2,0),"")</f>
        <v>EX RON</v>
      </c>
      <c r="J61" s="87" t="str">
        <f>IF(L61&gt;1,VLOOKUP(L61,DB!$A$4:$B$500,2,0),"")</f>
        <v>WAGG</v>
      </c>
      <c r="K61" s="88" t="s">
        <v>7</v>
      </c>
      <c r="L61" s="84" t="s">
        <v>686</v>
      </c>
      <c r="M61" s="81" t="str">
        <f>IF(B61&gt;1,VLOOKUP(B61,DB!$D$4:$F$800,3,0),"")</f>
        <v>CITILINK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892</v>
      </c>
      <c r="C62" s="71" t="str">
        <f>IF(B62&gt;1,VLOOKUP(B62,DB!$D$4:$E$800,2,0),"")</f>
        <v>B 733</v>
      </c>
      <c r="D62" s="111" t="s">
        <v>7</v>
      </c>
      <c r="E62" s="107" t="b">
        <v>0</v>
      </c>
      <c r="F62" s="108">
        <v>0.21875</v>
      </c>
      <c r="G62" s="109" t="b">
        <v>1</v>
      </c>
      <c r="H62" s="110" t="s">
        <v>1254</v>
      </c>
      <c r="I62" s="76" t="str">
        <f>IF(K62&gt;1,VLOOKUP(K62,DB!$A$4:$B$500,2,0),"")</f>
        <v>EX RON</v>
      </c>
      <c r="J62" s="77" t="str">
        <f>IF(L62&gt;1,VLOOKUP(L62,DB!$A$4:$B$500,2,0),"")</f>
        <v>WAOO</v>
      </c>
      <c r="K62" s="111" t="s">
        <v>7</v>
      </c>
      <c r="L62" s="102" t="s">
        <v>382</v>
      </c>
      <c r="M62" s="71" t="str">
        <f>IF(B62&gt;1,VLOOKUP(B62,DB!$D$4:$F$800,3,0),"")</f>
        <v>TRIGANA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284</v>
      </c>
      <c r="C63" s="81" t="str">
        <f>IF(B63&gt;1,VLOOKUP(B63,DB!$D$4:$E$800,2,0),"")</f>
        <v>A 320</v>
      </c>
      <c r="D63" s="82">
        <v>0.06944444444444445</v>
      </c>
      <c r="E63" s="159" t="b">
        <v>1</v>
      </c>
      <c r="F63" s="83">
        <v>0.21388888888888888</v>
      </c>
      <c r="G63" s="92" t="b">
        <v>1</v>
      </c>
      <c r="H63" s="85" t="s">
        <v>1230</v>
      </c>
      <c r="I63" s="103" t="s">
        <v>1246</v>
      </c>
      <c r="J63" s="84" t="s">
        <v>1246</v>
      </c>
      <c r="K63" s="88"/>
      <c r="L63" s="84"/>
      <c r="M63" s="81" t="str">
        <f>IF(B63&gt;1,VLOOKUP(B63,DB!$D$4:$F$800,3,0),"")</f>
        <v>BATIK AIR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322</v>
      </c>
      <c r="C64" s="71" t="str">
        <f>IF(B64&gt;1,VLOOKUP(B64,DB!$D$4:$E$800,2,0),"")</f>
        <v>A 320</v>
      </c>
      <c r="D64" s="72">
        <v>0.059027777777777776</v>
      </c>
      <c r="E64" s="160" t="b">
        <v>1</v>
      </c>
      <c r="F64" s="73">
        <v>0.22083333333333333</v>
      </c>
      <c r="G64" s="94" t="b">
        <v>1</v>
      </c>
      <c r="H64" s="75" t="s">
        <v>1225</v>
      </c>
      <c r="I64" s="112" t="s">
        <v>1224</v>
      </c>
      <c r="J64" s="77" t="str">
        <f>IF(L64&gt;1,VLOOKUP(L64,DB!$A$4:$B$500,2,0),"")</f>
        <v>WARR</v>
      </c>
      <c r="K64" s="78" t="s">
        <v>7</v>
      </c>
      <c r="L64" s="74" t="s">
        <v>239</v>
      </c>
      <c r="M64" s="71" t="str">
        <f>IF(B64&gt;1,VLOOKUP(B64,DB!$D$4:$F$800,3,0),"")</f>
        <v>BATIK AIR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978</v>
      </c>
      <c r="C65" s="81" t="str">
        <f>IF(B65&gt;1,VLOOKUP(B65,DB!$D$4:$E$800,2,0),"")</f>
        <v>EMB 135</v>
      </c>
      <c r="D65" s="82">
        <v>0.17708333333333334</v>
      </c>
      <c r="E65" s="159" t="b">
        <v>1</v>
      </c>
      <c r="F65" s="83">
        <v>0.2625</v>
      </c>
      <c r="G65" s="92" t="b">
        <v>1</v>
      </c>
      <c r="H65" s="85" t="s">
        <v>1232</v>
      </c>
      <c r="I65" s="103" t="s">
        <v>1239</v>
      </c>
      <c r="J65" s="84" t="s">
        <v>1584</v>
      </c>
      <c r="K65" s="88"/>
      <c r="L65" s="84"/>
      <c r="M65" s="81" t="s">
        <v>1214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886</v>
      </c>
      <c r="C66" s="71" t="str">
        <f>IF(B66&gt;1,VLOOKUP(B66,DB!$D$4:$E$800,2,0),"")</f>
        <v>B 733</v>
      </c>
      <c r="D66" s="72">
        <v>0.21180555555555555</v>
      </c>
      <c r="E66" s="160" t="b">
        <v>1</v>
      </c>
      <c r="F66" s="73">
        <v>0.29305555555555557</v>
      </c>
      <c r="G66" s="94" t="b">
        <v>1</v>
      </c>
      <c r="H66" s="75" t="s">
        <v>1227</v>
      </c>
      <c r="I66" s="76" t="str">
        <f>IF(K66&gt;1,VLOOKUP(K66,DB!$A$4:$B$500,2,0),"")</f>
        <v>WAAA</v>
      </c>
      <c r="J66" s="77" t="str">
        <f>IF(L66&gt;1,VLOOKUP(L66,DB!$A$4:$B$500,2,0),"")</f>
        <v>WIOO</v>
      </c>
      <c r="K66" s="78" t="s">
        <v>370</v>
      </c>
      <c r="L66" s="74" t="s">
        <v>427</v>
      </c>
      <c r="M66" s="71" t="str">
        <f>IF(B66&gt;1,VLOOKUP(B66,DB!$D$4:$F$800,3,0),"")</f>
        <v>TRIGANA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880</v>
      </c>
      <c r="C67" s="81" t="str">
        <f>IF(B67&gt;1,VLOOKUP(B67,DB!$D$4:$E$800,2,0),"")</f>
        <v>B 733</v>
      </c>
      <c r="D67" s="82">
        <v>0.21666666666666667</v>
      </c>
      <c r="E67" s="159" t="b">
        <v>1</v>
      </c>
      <c r="F67" s="83">
        <v>0.2652777777777778</v>
      </c>
      <c r="G67" s="92" t="b">
        <v>1</v>
      </c>
      <c r="H67" s="85" t="s">
        <v>1251</v>
      </c>
      <c r="I67" s="86" t="str">
        <f>IF(K67&gt;1,VLOOKUP(K67,DB!$A$4:$B$500,2,0),"")</f>
        <v>WSSS</v>
      </c>
      <c r="J67" s="87" t="str">
        <f>IF(L67&gt;1,VLOOKUP(L67,DB!$A$4:$B$500,2,0),"")</f>
        <v>WALL</v>
      </c>
      <c r="K67" s="88" t="s">
        <v>104</v>
      </c>
      <c r="L67" s="84" t="s">
        <v>110</v>
      </c>
      <c r="M67" s="81" t="str">
        <f>IF(B67&gt;1,VLOOKUP(B67,DB!$D$4:$F$800,3,0),"")</f>
        <v>TRI MG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284</v>
      </c>
      <c r="C68" s="71" t="str">
        <f>IF(B68&gt;1,VLOOKUP(B68,DB!$D$4:$E$800,2,0),"")</f>
        <v>A 320</v>
      </c>
      <c r="D68" s="106">
        <v>0.22083333333333333</v>
      </c>
      <c r="E68" s="161" t="b">
        <v>1</v>
      </c>
      <c r="F68" s="108">
        <v>0.2861111111111111</v>
      </c>
      <c r="G68" s="109" t="b">
        <v>1</v>
      </c>
      <c r="H68" s="110" t="s">
        <v>1246</v>
      </c>
      <c r="I68" s="112" t="s">
        <v>1230</v>
      </c>
      <c r="J68" s="77" t="str">
        <f>IF(L68&gt;1,VLOOKUP(L68,DB!$A$4:$B$500,2,0),"")</f>
        <v>WARA</v>
      </c>
      <c r="K68" s="111" t="s">
        <v>7</v>
      </c>
      <c r="L68" s="102" t="s">
        <v>298</v>
      </c>
      <c r="M68" s="71" t="str">
        <f>IF(B68&gt;1,VLOOKUP(B68,DB!$D$4:$F$800,3,0),"")</f>
        <v>BATIK AIR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760</v>
      </c>
      <c r="C69" s="81" t="str">
        <f>IF(B69&gt;1,VLOOKUP(B69,DB!$D$4:$E$800,2,0),"")</f>
        <v>G 500</v>
      </c>
      <c r="D69" s="82">
        <v>0.21180555555555555</v>
      </c>
      <c r="E69" s="159" t="b">
        <v>1</v>
      </c>
      <c r="F69" s="83">
        <v>0.2972222222222222</v>
      </c>
      <c r="G69" s="92" t="b">
        <v>1</v>
      </c>
      <c r="H69" s="85" t="s">
        <v>1249</v>
      </c>
      <c r="I69" s="103" t="s">
        <v>1244</v>
      </c>
      <c r="J69" s="84" t="s">
        <v>1407</v>
      </c>
      <c r="K69" s="88"/>
      <c r="L69" s="84"/>
      <c r="M69" s="81" t="str">
        <f>IF(B69&gt;1,VLOOKUP(B69,DB!$D$4:$F$800,3,0),"")</f>
        <v>JIP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826</v>
      </c>
      <c r="C70" s="71" t="str">
        <f>IF(B70&gt;1,VLOOKUP(B70,DB!$D$4:$E$800,2,0),"")</f>
        <v>AVANTI</v>
      </c>
      <c r="D70" s="72">
        <v>0.24444444444444444</v>
      </c>
      <c r="E70" s="160" t="b">
        <v>1</v>
      </c>
      <c r="F70" s="205" t="s">
        <v>1585</v>
      </c>
      <c r="G70" s="94" t="b">
        <v>1</v>
      </c>
      <c r="H70" s="75" t="s">
        <v>1256</v>
      </c>
      <c r="I70" s="112" t="s">
        <v>1319</v>
      </c>
      <c r="J70" s="74" t="s">
        <v>1434</v>
      </c>
      <c r="K70" s="78"/>
      <c r="L70" s="74"/>
      <c r="M70" s="71" t="str">
        <f>IF(B70&gt;1,VLOOKUP(B70,DB!$D$4:$F$800,3,0),"")</f>
        <v>SUSI AIR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101</v>
      </c>
      <c r="C71" s="81" t="str">
        <f>IF(B71&gt;1,VLOOKUP(B71,DB!$D$4:$E$800,2,0),"")</f>
        <v>A 320</v>
      </c>
      <c r="D71" s="82">
        <v>0.2513888888888889</v>
      </c>
      <c r="E71" s="159" t="b">
        <v>1</v>
      </c>
      <c r="F71" s="83">
        <v>0.2951388888888889</v>
      </c>
      <c r="G71" s="92" t="b">
        <v>1</v>
      </c>
      <c r="H71" s="85" t="s">
        <v>1229</v>
      </c>
      <c r="I71" s="103" t="s">
        <v>1217</v>
      </c>
      <c r="J71" s="87" t="str">
        <f>IF(L71&gt;1,VLOOKUP(L71,DB!$A$4:$B$500,2,0),"")</f>
        <v>WIPP</v>
      </c>
      <c r="K71" s="88" t="s">
        <v>7</v>
      </c>
      <c r="L71" s="84" t="s">
        <v>188</v>
      </c>
      <c r="M71" s="81" t="str">
        <f>IF(B71&gt;1,VLOOKUP(B71,DB!$D$4:$F$800,3,0),"")</f>
        <v>BATIK AIR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309</v>
      </c>
      <c r="C72" s="71" t="str">
        <f>IF(B72&gt;1,VLOOKUP(B72,DB!$D$4:$E$800,2,0),"")</f>
        <v>A 320</v>
      </c>
      <c r="D72" s="106">
        <v>0.2604166666666667</v>
      </c>
      <c r="E72" s="161" t="b">
        <v>1</v>
      </c>
      <c r="F72" s="108">
        <v>0.3548611111111111</v>
      </c>
      <c r="G72" s="109" t="b">
        <v>1</v>
      </c>
      <c r="H72" s="110" t="s">
        <v>1225</v>
      </c>
      <c r="I72" s="76" t="str">
        <f>IF(K72&gt;1,VLOOKUP(K72,DB!$A$4:$B$500,2,0),"")</f>
        <v>WARR</v>
      </c>
      <c r="J72" s="77" t="str">
        <f>IF(L72&gt;1,VLOOKUP(L72,DB!$A$4:$B$500,2,0),"")</f>
        <v>WAHI</v>
      </c>
      <c r="K72" s="111" t="s">
        <v>235</v>
      </c>
      <c r="L72" s="102" t="s">
        <v>268</v>
      </c>
      <c r="M72" s="71" t="str">
        <f>IF(B72&gt;1,VLOOKUP(B72,DB!$D$4:$F$800,3,0),"")</f>
        <v>BATIK AIR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811</v>
      </c>
      <c r="C73" s="81" t="str">
        <f>IF(B73&gt;1,VLOOKUP(B73,DB!$D$4:$E$800,2,0),"")</f>
        <v>PH 300</v>
      </c>
      <c r="D73" s="82">
        <v>0.2881944444444444</v>
      </c>
      <c r="E73" s="159" t="b">
        <v>1</v>
      </c>
      <c r="F73" s="204" t="s">
        <v>1513</v>
      </c>
      <c r="G73" s="92" t="b">
        <v>1</v>
      </c>
      <c r="H73" s="85" t="s">
        <v>1250</v>
      </c>
      <c r="I73" s="103" t="s">
        <v>1218</v>
      </c>
      <c r="J73" s="84" t="s">
        <v>91</v>
      </c>
      <c r="K73" s="88"/>
      <c r="L73" s="84"/>
      <c r="M73" s="81" t="str">
        <f>IF(B73&gt;1,VLOOKUP(B73,DB!$D$4:$F$800,3,0),"")</f>
        <v>PURAWISATA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831</v>
      </c>
      <c r="C74" s="71" t="str">
        <f>IF(B74&gt;1,VLOOKUP(B74,DB!$D$4:$E$800,2,0),"")</f>
        <v>C 208</v>
      </c>
      <c r="D74" s="72">
        <v>0.2951388888888889</v>
      </c>
      <c r="E74" s="160" t="b">
        <v>1</v>
      </c>
      <c r="F74" s="205" t="s">
        <v>1361</v>
      </c>
      <c r="G74" s="94" t="b">
        <v>1</v>
      </c>
      <c r="H74" s="75" t="s">
        <v>1229</v>
      </c>
      <c r="I74" s="76" t="str">
        <f>IF(K74&gt;1,VLOOKUP(K74,DB!$A$4:$B$500,2,0),"")</f>
        <v>WICN</v>
      </c>
      <c r="J74" s="77" t="str">
        <f>IF(L74&gt;1,VLOOKUP(L74,DB!$A$4:$B$500,2,0),"")</f>
        <v>WICN</v>
      </c>
      <c r="K74" s="78" t="s">
        <v>674</v>
      </c>
      <c r="L74" s="74" t="s">
        <v>672</v>
      </c>
      <c r="M74" s="71" t="str">
        <f>IF(B74&gt;1,VLOOKUP(B74,DB!$D$4:$F$800,3,0),"")</f>
        <v>SUSI AIR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540</v>
      </c>
      <c r="C75" s="81" t="str">
        <f>IF(B75&gt;1,VLOOKUP(B75,DB!$D$4:$E$800,2,0),"")</f>
        <v>ATR 72</v>
      </c>
      <c r="D75" s="82">
        <v>0.3111111111111111</v>
      </c>
      <c r="E75" s="159" t="b">
        <v>1</v>
      </c>
      <c r="F75" s="204" t="s">
        <v>1586</v>
      </c>
      <c r="G75" s="92" t="b">
        <v>1</v>
      </c>
      <c r="H75" s="85" t="s">
        <v>1247</v>
      </c>
      <c r="I75" s="86" t="str">
        <f>IF(K75&gt;1,VLOOKUP(K75,DB!$A$4:$B$500,2,0),"")</f>
        <v>WAHH</v>
      </c>
      <c r="J75" s="87" t="str">
        <f>IF(L75&gt;1,VLOOKUP(L75,DB!$A$4:$B$500,2,0),"")</f>
        <v>WAHH</v>
      </c>
      <c r="K75" s="88" t="s">
        <v>479</v>
      </c>
      <c r="L75" s="84" t="s">
        <v>482</v>
      </c>
      <c r="M75" s="81" t="str">
        <f>IF(B75&gt;1,VLOOKUP(B75,DB!$D$4:$F$800,3,0),"")</f>
        <v>FLY JAYA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269" t="s">
        <v>780</v>
      </c>
      <c r="C76" s="219" t="str">
        <f>IF(B76&gt;1,VLOOKUP(B76,DB!$D$4:$E$800,2,0),"")</f>
        <v>B 738</v>
      </c>
      <c r="D76" s="72">
        <v>0.32083333333333336</v>
      </c>
      <c r="E76" s="160" t="b">
        <v>1</v>
      </c>
      <c r="F76" s="220">
        <v>0.4222222222222222</v>
      </c>
      <c r="G76" s="94" t="b">
        <v>1</v>
      </c>
      <c r="H76" s="75" t="s">
        <v>1232</v>
      </c>
      <c r="I76" s="112" t="s">
        <v>13</v>
      </c>
      <c r="J76" s="221" t="s">
        <v>201</v>
      </c>
      <c r="K76" s="78"/>
      <c r="L76" s="74"/>
      <c r="M76" s="219" t="str">
        <f>IF(B76&gt;1,VLOOKUP(B76,DB!$D$4:$F$800,3,0),"")</f>
        <v>POLICE</v>
      </c>
      <c r="N76" s="222" t="s">
        <v>1368</v>
      </c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317</v>
      </c>
      <c r="C77" s="81" t="str">
        <f>IF(B77&gt;1,VLOOKUP(B77,DB!$D$4:$E$800,2,0),"")</f>
        <v>A 320</v>
      </c>
      <c r="D77" s="82">
        <v>0.3229166666666667</v>
      </c>
      <c r="E77" s="159" t="b">
        <v>1</v>
      </c>
      <c r="F77" s="204" t="s">
        <v>1587</v>
      </c>
      <c r="G77" s="92" t="b">
        <v>1</v>
      </c>
      <c r="H77" s="85" t="s">
        <v>1246</v>
      </c>
      <c r="I77" s="86" t="str">
        <f>IF(K77&gt;1,VLOOKUP(K77,DB!$A$4:$B$500,2,0),"")</f>
        <v>WIBB</v>
      </c>
      <c r="J77" s="87" t="str">
        <f>IF(L77&gt;1,VLOOKUP(L77,DB!$A$4:$B$500,2,0),"")</f>
        <v>WAHQ</v>
      </c>
      <c r="K77" s="88" t="s">
        <v>211</v>
      </c>
      <c r="L77" s="84" t="s">
        <v>181</v>
      </c>
      <c r="M77" s="81" t="str">
        <f>IF(B77&gt;1,VLOOKUP(B77,DB!$D$4:$F$800,3,0),"")</f>
        <v>BATIK AIR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313</v>
      </c>
      <c r="C78" s="71" t="str">
        <f>IF(B78&gt;1,VLOOKUP(B78,DB!$D$4:$E$800,2,0),"")</f>
        <v>A 320</v>
      </c>
      <c r="D78" s="206" t="s">
        <v>1588</v>
      </c>
      <c r="E78" s="160" t="b">
        <v>1</v>
      </c>
      <c r="F78" s="205" t="s">
        <v>1589</v>
      </c>
      <c r="G78" s="94" t="b">
        <v>1</v>
      </c>
      <c r="H78" s="75" t="s">
        <v>1227</v>
      </c>
      <c r="I78" s="76" t="str">
        <f>IF(K78&gt;1,VLOOKUP(K78,DB!$A$4:$B$500,2,0),"")</f>
        <v>WIPP</v>
      </c>
      <c r="J78" s="77" t="str">
        <f>IF(L78&gt;1,VLOOKUP(L78,DB!$A$4:$B$500,2,0),"")</f>
        <v>WARR</v>
      </c>
      <c r="K78" s="78" t="s">
        <v>194</v>
      </c>
      <c r="L78" s="74" t="s">
        <v>243</v>
      </c>
      <c r="M78" s="71" t="str">
        <f>IF(B78&gt;1,VLOOKUP(B78,DB!$D$4:$F$800,3,0),"")</f>
        <v>BATIK AIR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939</v>
      </c>
      <c r="C79" s="81" t="str">
        <f>IF(B79&gt;1,VLOOKUP(B79,DB!$D$4:$E$800,2,0),"")</f>
        <v>AW 169</v>
      </c>
      <c r="D79" s="209" t="s">
        <v>1364</v>
      </c>
      <c r="E79" s="159" t="b">
        <v>1</v>
      </c>
      <c r="F79" s="204" t="s">
        <v>1590</v>
      </c>
      <c r="G79" s="92" t="b">
        <v>1</v>
      </c>
      <c r="H79" s="85" t="s">
        <v>1253</v>
      </c>
      <c r="I79" s="103" t="s">
        <v>1591</v>
      </c>
      <c r="J79" s="84" t="s">
        <v>283</v>
      </c>
      <c r="K79" s="88"/>
      <c r="L79" s="84"/>
      <c r="M79" s="81" t="s">
        <v>1214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322</v>
      </c>
      <c r="C80" s="71" t="str">
        <f>IF(B80&gt;1,VLOOKUP(B80,DB!$D$4:$E$800,2,0),"")</f>
        <v>A 320</v>
      </c>
      <c r="D80" s="206" t="s">
        <v>1592</v>
      </c>
      <c r="E80" s="160" t="b">
        <v>1</v>
      </c>
      <c r="F80" s="73">
        <v>0.4076388888888889</v>
      </c>
      <c r="G80" s="94" t="b">
        <v>1</v>
      </c>
      <c r="H80" s="75" t="s">
        <v>1225</v>
      </c>
      <c r="I80" s="76" t="str">
        <f>IF(K80&gt;1,VLOOKUP(K80,DB!$A$4:$B$500,2,0),"")</f>
        <v>WARR</v>
      </c>
      <c r="J80" s="77" t="str">
        <f>IF(L80&gt;1,VLOOKUP(L80,DB!$A$4:$B$500,2,0),"")</f>
        <v>WADD</v>
      </c>
      <c r="K80" s="78" t="s">
        <v>237</v>
      </c>
      <c r="L80" s="74" t="s">
        <v>223</v>
      </c>
      <c r="M80" s="71" t="str">
        <f>IF(B80&gt;1,VLOOKUP(B80,DB!$D$4:$F$800,3,0),"")</f>
        <v>BATIK AIR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1164</v>
      </c>
      <c r="C81" s="81" t="str">
        <f>IF(B81&gt;1,VLOOKUP(B81,DB!$D$4:$E$800,2,0),"")</f>
        <v>ATR 72</v>
      </c>
      <c r="D81" s="209" t="s">
        <v>1587</v>
      </c>
      <c r="E81" s="159" t="b">
        <v>1</v>
      </c>
      <c r="F81" s="83">
        <v>0.4041666666666667</v>
      </c>
      <c r="G81" s="92" t="b">
        <v>1</v>
      </c>
      <c r="H81" s="85" t="s">
        <v>1251</v>
      </c>
      <c r="I81" s="103" t="s">
        <v>1243</v>
      </c>
      <c r="J81" s="84" t="s">
        <v>1593</v>
      </c>
      <c r="K81" s="88"/>
      <c r="L81" s="84"/>
      <c r="M81" s="81" t="s">
        <v>1214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97" t="s">
        <v>762</v>
      </c>
      <c r="C82" s="71" t="str">
        <f>IF(B82&gt;1,VLOOKUP(B82,DB!$D$4:$E$800,2,0),"")</f>
        <v>G IV</v>
      </c>
      <c r="D82" s="72">
        <v>0.38958333333333334</v>
      </c>
      <c r="E82" s="160" t="b">
        <v>1</v>
      </c>
      <c r="F82" s="73">
        <v>0.43680555555555556</v>
      </c>
      <c r="G82" s="94" t="b">
        <v>1</v>
      </c>
      <c r="H82" s="75" t="s">
        <v>1216</v>
      </c>
      <c r="I82" s="112" t="s">
        <v>1594</v>
      </c>
      <c r="J82" s="74" t="s">
        <v>1224</v>
      </c>
      <c r="K82" s="78"/>
      <c r="L82" s="74"/>
      <c r="M82" s="71" t="str">
        <f>IF(B82&gt;1,VLOOKUP(B82,DB!$D$4:$F$800,3,0),"")</f>
        <v>JIP</v>
      </c>
      <c r="N82" s="114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210" t="s">
        <v>741</v>
      </c>
      <c r="C83" s="210" t="str">
        <f>IF(B83&gt;1,VLOOKUP(B83,DB!$D$4:$E$800,2,0),"")</f>
        <v>ATR 42</v>
      </c>
      <c r="D83" s="225">
        <v>0.39861111111111114</v>
      </c>
      <c r="E83" s="159" t="b">
        <v>1</v>
      </c>
      <c r="F83" s="83">
        <v>0.4125</v>
      </c>
      <c r="G83" s="92" t="b">
        <v>1</v>
      </c>
      <c r="H83" s="85" t="s">
        <v>1249</v>
      </c>
      <c r="I83" s="226" t="s">
        <v>283</v>
      </c>
      <c r="J83" s="84" t="s">
        <v>1228</v>
      </c>
      <c r="K83" s="88"/>
      <c r="L83" s="84"/>
      <c r="M83" s="210" t="str">
        <f>IF(B83&gt;1,VLOOKUP(B83,DB!$D$4:$F$800,3,0),"")</f>
        <v>IAT</v>
      </c>
      <c r="N83" s="213" t="s">
        <v>1358</v>
      </c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97" t="s">
        <v>1145</v>
      </c>
      <c r="C84" s="71" t="str">
        <f>IF(B84&gt;1,VLOOKUP(B84,DB!$D$4:$E$800,2,0),"")</f>
        <v>CL 605</v>
      </c>
      <c r="D84" s="72">
        <v>0.4076388888888889</v>
      </c>
      <c r="E84" s="160" t="b">
        <v>1</v>
      </c>
      <c r="F84" s="73">
        <v>0.44583333333333336</v>
      </c>
      <c r="G84" s="94" t="b">
        <v>1</v>
      </c>
      <c r="H84" s="75" t="s">
        <v>1248</v>
      </c>
      <c r="I84" s="112" t="s">
        <v>1258</v>
      </c>
      <c r="J84" s="74" t="s">
        <v>1217</v>
      </c>
      <c r="K84" s="78"/>
      <c r="L84" s="74"/>
      <c r="M84" s="71" t="s">
        <v>1211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512</v>
      </c>
      <c r="C85" s="81" t="str">
        <f>IF(B85&gt;1,VLOOKUP(B85,DB!$D$4:$E$800,2,0),"")</f>
        <v>B 735</v>
      </c>
      <c r="D85" s="82">
        <v>0.4215277777777778</v>
      </c>
      <c r="E85" s="159" t="b">
        <v>1</v>
      </c>
      <c r="F85" s="83">
        <v>0.5208333333333334</v>
      </c>
      <c r="G85" s="92" t="b">
        <v>1</v>
      </c>
      <c r="H85" s="85" t="s">
        <v>1252</v>
      </c>
      <c r="I85" s="86" t="str">
        <f>IF(K85&gt;1,VLOOKUP(K85,DB!$A$4:$B$500,2,0),"")</f>
        <v>WAGG</v>
      </c>
      <c r="J85" s="87" t="str">
        <f>IF(L85&gt;1,VLOOKUP(L85,DB!$A$4:$B$500,2,0),"")</f>
        <v>WAGG</v>
      </c>
      <c r="K85" s="88" t="s">
        <v>696</v>
      </c>
      <c r="L85" s="84" t="s">
        <v>684</v>
      </c>
      <c r="M85" s="81" t="str">
        <f>IF(B85&gt;1,VLOOKUP(B85,DB!$D$4:$F$800,3,0),"")</f>
        <v>CITILINK</v>
      </c>
      <c r="N85" s="89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101</v>
      </c>
      <c r="C86" s="71" t="str">
        <f>IF(B86&gt;1,VLOOKUP(B86,DB!$D$4:$E$800,2,0),"")</f>
        <v>A 320</v>
      </c>
      <c r="D86" s="72">
        <v>0.42430555555555555</v>
      </c>
      <c r="E86" s="160" t="b">
        <v>1</v>
      </c>
      <c r="F86" s="73">
        <v>0.46041666666666664</v>
      </c>
      <c r="G86" s="94" t="b">
        <v>1</v>
      </c>
      <c r="H86" s="75" t="s">
        <v>1246</v>
      </c>
      <c r="I86" s="76" t="str">
        <f>IF(K86&gt;1,VLOOKUP(K86,DB!$A$4:$B$500,2,0),"")</f>
        <v>WIPP</v>
      </c>
      <c r="J86" s="77" t="str">
        <f>IF(L86&gt;1,VLOOKUP(L86,DB!$A$4:$B$500,2,0),"")</f>
        <v>WAHS</v>
      </c>
      <c r="K86" s="78" t="s">
        <v>190</v>
      </c>
      <c r="L86" s="74" t="s">
        <v>289</v>
      </c>
      <c r="M86" s="71" t="str">
        <f>IF(B86&gt;1,VLOOKUP(B86,DB!$D$4:$F$800,3,0),"")</f>
        <v>BATIK AIR</v>
      </c>
      <c r="N86" s="13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284</v>
      </c>
      <c r="C87" s="81" t="str">
        <f>IF(B87&gt;1,VLOOKUP(B87,DB!$D$4:$E$800,2,0),"")</f>
        <v>A 320</v>
      </c>
      <c r="D87" s="82">
        <v>0.4326388888888889</v>
      </c>
      <c r="E87" s="159" t="b">
        <v>1</v>
      </c>
      <c r="F87" s="83">
        <v>0.4708333333333333</v>
      </c>
      <c r="G87" s="92" t="b">
        <v>1</v>
      </c>
      <c r="H87" s="85" t="s">
        <v>1229</v>
      </c>
      <c r="I87" s="86" t="str">
        <f>IF(K87&gt;1,VLOOKUP(K87,DB!$A$4:$B$500,2,0),"")</f>
        <v>WARA</v>
      </c>
      <c r="J87" s="87" t="str">
        <f>IF(L87&gt;1,VLOOKUP(L87,DB!$A$4:$B$500,2,0),"")</f>
        <v>WARA</v>
      </c>
      <c r="K87" s="88" t="s">
        <v>295</v>
      </c>
      <c r="L87" s="84" t="s">
        <v>302</v>
      </c>
      <c r="M87" s="81" t="str">
        <f>IF(B87&gt;1,VLOOKUP(B87,DB!$D$4:$F$800,3,0),"")</f>
        <v>BATIK AIR</v>
      </c>
      <c r="N87" s="89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892</v>
      </c>
      <c r="C88" s="71" t="str">
        <f>IF(B88&gt;1,VLOOKUP(B88,DB!$D$4:$E$800,2,0),"")</f>
        <v>B 733</v>
      </c>
      <c r="D88" s="106">
        <v>0.43819444444444444</v>
      </c>
      <c r="E88" s="161" t="b">
        <v>1</v>
      </c>
      <c r="F88" s="108">
        <v>0.5159722222222223</v>
      </c>
      <c r="G88" s="109" t="b">
        <v>1</v>
      </c>
      <c r="H88" s="110" t="s">
        <v>1254</v>
      </c>
      <c r="I88" s="76" t="str">
        <f>IF(K88&gt;1,VLOOKUP(K88,DB!$A$4:$B$500,2,0),"")</f>
        <v>WAOO</v>
      </c>
      <c r="J88" s="77" t="str">
        <f>IF(L88&gt;1,VLOOKUP(L88,DB!$A$4:$B$500,2,0),"")</f>
        <v>WAOO</v>
      </c>
      <c r="K88" s="111" t="s">
        <v>386</v>
      </c>
      <c r="L88" s="102" t="s">
        <v>384</v>
      </c>
      <c r="M88" s="71" t="str">
        <f>IF(B88&gt;1,VLOOKUP(B88,DB!$D$4:$F$800,3,0),"")</f>
        <v>TRIGANA</v>
      </c>
      <c r="N88" s="115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381</v>
      </c>
      <c r="C89" s="81" t="str">
        <f>IF(B89&gt;1,VLOOKUP(B89,DB!$D$4:$E$800,2,0),"")</f>
        <v>A 320</v>
      </c>
      <c r="D89" s="82">
        <v>0.41458333333333336</v>
      </c>
      <c r="E89" s="159" t="b">
        <v>1</v>
      </c>
      <c r="F89" s="83">
        <v>0.45416666666666666</v>
      </c>
      <c r="G89" s="92" t="b">
        <v>1</v>
      </c>
      <c r="H89" s="85" t="s">
        <v>1247</v>
      </c>
      <c r="I89" s="86" t="str">
        <f>IF(K89&gt;1,VLOOKUP(K89,DB!$A$4:$B$500,2,0),"")</f>
        <v>WARR</v>
      </c>
      <c r="J89" s="87" t="str">
        <f>IF(L89&gt;1,VLOOKUP(L89,DB!$A$4:$B$500,2,0),"")</f>
        <v>WIPP</v>
      </c>
      <c r="K89" s="88" t="s">
        <v>698</v>
      </c>
      <c r="L89" s="84" t="s">
        <v>531</v>
      </c>
      <c r="M89" s="81" t="str">
        <f>IF(B89&gt;1,VLOOKUP(B89,DB!$D$4:$F$800,3,0),"")</f>
        <v>CITILINK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269" t="s">
        <v>912</v>
      </c>
      <c r="C90" s="219" t="str">
        <f>IF(B90&gt;1,VLOOKUP(B90,DB!$D$4:$E$800,2,0),"")</f>
        <v>GLEX</v>
      </c>
      <c r="D90" s="72">
        <v>0.43472222222222223</v>
      </c>
      <c r="E90" s="160" t="b">
        <v>1</v>
      </c>
      <c r="F90" s="220">
        <v>0.49166666666666664</v>
      </c>
      <c r="G90" s="94" t="b">
        <v>1</v>
      </c>
      <c r="H90" s="75" t="s">
        <v>1232</v>
      </c>
      <c r="I90" s="112" t="s">
        <v>1240</v>
      </c>
      <c r="J90" s="221" t="s">
        <v>1258</v>
      </c>
      <c r="K90" s="78"/>
      <c r="L90" s="74"/>
      <c r="M90" s="219" t="s">
        <v>1214</v>
      </c>
      <c r="N90" s="222" t="s">
        <v>1450</v>
      </c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393</v>
      </c>
      <c r="C91" s="81" t="str">
        <f>IF(B91&gt;1,VLOOKUP(B91,DB!$D$4:$E$800,2,0),"")</f>
        <v>A 320</v>
      </c>
      <c r="D91" s="82">
        <v>0.4951388888888889</v>
      </c>
      <c r="E91" s="159" t="b">
        <v>1</v>
      </c>
      <c r="F91" s="83">
        <v>0.5277777777777778</v>
      </c>
      <c r="G91" s="92" t="b">
        <v>1</v>
      </c>
      <c r="H91" s="85" t="s">
        <v>1246</v>
      </c>
      <c r="I91" s="86" t="str">
        <f>IF(K91&gt;1,VLOOKUP(K91,DB!$A$4:$B$500,2,0),"")</f>
        <v>WIMN</v>
      </c>
      <c r="J91" s="87" t="str">
        <f>IF(L91&gt;1,VLOOKUP(L91,DB!$A$4:$B$500,2,0),"")</f>
        <v>WARA</v>
      </c>
      <c r="K91" s="88" t="s">
        <v>497</v>
      </c>
      <c r="L91" s="84" t="s">
        <v>555</v>
      </c>
      <c r="M91" s="81" t="str">
        <f>IF(B91&gt;1,VLOOKUP(B91,DB!$D$4:$F$800,3,0),"")</f>
        <v>CITILINK</v>
      </c>
      <c r="N91" s="96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560</v>
      </c>
      <c r="C92" s="71" t="str">
        <f>IF(B92&gt;1,VLOOKUP(B92,DB!$D$4:$E$800,2,0),"")</f>
        <v>B 738</v>
      </c>
      <c r="D92" s="72">
        <v>0.49166666666666664</v>
      </c>
      <c r="E92" s="160" t="b">
        <v>1</v>
      </c>
      <c r="F92" s="73">
        <v>0.53125</v>
      </c>
      <c r="G92" s="94" t="b">
        <v>1</v>
      </c>
      <c r="H92" s="75" t="s">
        <v>1247</v>
      </c>
      <c r="I92" s="76" t="str">
        <f>IF(K92&gt;1,VLOOKUP(K92,DB!$A$4:$B$500,2,0),"")</f>
        <v>WIMM</v>
      </c>
      <c r="J92" s="77" t="str">
        <f>IF(L92&gt;1,VLOOKUP(L92,DB!$A$4:$B$500,2,0),"")</f>
        <v>WARR</v>
      </c>
      <c r="K92" s="78" t="s">
        <v>79</v>
      </c>
      <c r="L92" s="74" t="s">
        <v>81</v>
      </c>
      <c r="M92" s="71" t="str">
        <f>IF(B92&gt;1,VLOOKUP(B92,DB!$D$4:$F$800,3,0),"")</f>
        <v>GARUDA</v>
      </c>
      <c r="N92" s="79"/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886</v>
      </c>
      <c r="C93" s="81" t="str">
        <f>IF(B93&gt;1,VLOOKUP(B93,DB!$D$4:$E$800,2,0),"")</f>
        <v>B 733</v>
      </c>
      <c r="D93" s="82">
        <v>0.46597222222222223</v>
      </c>
      <c r="E93" s="159" t="b">
        <v>1</v>
      </c>
      <c r="F93" s="83">
        <v>0.6243055555555556</v>
      </c>
      <c r="G93" s="92" t="b">
        <v>1</v>
      </c>
      <c r="H93" s="85" t="s">
        <v>1251</v>
      </c>
      <c r="I93" s="86" t="str">
        <f>IF(K93&gt;1,VLOOKUP(K93,DB!$A$4:$B$500,2,0),"")</f>
        <v>WIOO</v>
      </c>
      <c r="J93" s="87" t="str">
        <f>IF(L93&gt;1,VLOOKUP(L93,DB!$A$4:$B$500,2,0),"")</f>
        <v>WIKK</v>
      </c>
      <c r="K93" s="88" t="s">
        <v>432</v>
      </c>
      <c r="L93" s="84" t="s">
        <v>348</v>
      </c>
      <c r="M93" s="81" t="str">
        <f>IF(B93&gt;1,VLOOKUP(B93,DB!$D$4:$F$800,3,0),"")</f>
        <v>TRIGANA</v>
      </c>
      <c r="N93" s="96"/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540</v>
      </c>
      <c r="C94" s="71" t="str">
        <f>IF(B94&gt;1,VLOOKUP(B94,DB!$D$4:$E$800,2,0),"")</f>
        <v>ATR 72</v>
      </c>
      <c r="D94" s="72">
        <v>0.47638888888888886</v>
      </c>
      <c r="E94" s="160" t="b">
        <v>1</v>
      </c>
      <c r="F94" s="73">
        <v>0.5034722222222222</v>
      </c>
      <c r="G94" s="94" t="b">
        <v>1</v>
      </c>
      <c r="H94" s="75" t="s">
        <v>1225</v>
      </c>
      <c r="I94" s="76" t="str">
        <f>IF(K94&gt;1,VLOOKUP(K94,DB!$A$4:$B$500,2,0),"")</f>
        <v>WAHH</v>
      </c>
      <c r="J94" s="77" t="str">
        <f>IF(L94&gt;1,VLOOKUP(L94,DB!$A$4:$B$500,2,0),"")</f>
        <v>WAHH</v>
      </c>
      <c r="K94" s="78" t="s">
        <v>690</v>
      </c>
      <c r="L94" s="74" t="s">
        <v>694</v>
      </c>
      <c r="M94" s="71" t="str">
        <f>IF(B94&gt;1,VLOOKUP(B94,DB!$D$4:$F$800,3,0),"")</f>
        <v>FLY JAYA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762</v>
      </c>
      <c r="C95" s="81" t="str">
        <f>IF(B95&gt;1,VLOOKUP(B95,DB!$D$4:$E$800,2,0),"")</f>
        <v>G IV</v>
      </c>
      <c r="D95" s="82">
        <v>0.44375</v>
      </c>
      <c r="E95" s="159" t="b">
        <v>1</v>
      </c>
      <c r="F95" s="83">
        <v>0.8763888888888889</v>
      </c>
      <c r="G95" s="92" t="b">
        <v>1</v>
      </c>
      <c r="H95" s="85" t="s">
        <v>1224</v>
      </c>
      <c r="I95" s="103" t="s">
        <v>1216</v>
      </c>
      <c r="J95" s="84" t="s">
        <v>1249</v>
      </c>
      <c r="K95" s="88"/>
      <c r="L95" s="84"/>
      <c r="M95" s="81" t="str">
        <f>IF(B95&gt;1,VLOOKUP(B95,DB!$D$4:$F$800,3,0),"")</f>
        <v>JIP</v>
      </c>
      <c r="N95" s="96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1145</v>
      </c>
      <c r="C96" s="71" t="str">
        <f>IF(B96&gt;1,VLOOKUP(B96,DB!$D$4:$E$800,2,0),"")</f>
        <v>CL 605</v>
      </c>
      <c r="D96" s="72">
        <v>0.4527777777777778</v>
      </c>
      <c r="E96" s="160" t="b">
        <v>1</v>
      </c>
      <c r="F96" s="73"/>
      <c r="G96" s="94" t="b">
        <v>0</v>
      </c>
      <c r="H96" s="75" t="s">
        <v>1217</v>
      </c>
      <c r="I96" s="112" t="s">
        <v>1248</v>
      </c>
      <c r="J96" s="77" t="str">
        <f>IF(L96&gt;1,VLOOKUP(L96,DB!$A$4:$B$500,2,0),"")</f>
        <v/>
      </c>
      <c r="K96" s="78"/>
      <c r="L96" s="74"/>
      <c r="M96" s="71" t="s">
        <v>1211</v>
      </c>
      <c r="N96" s="79"/>
      <c r="O96" s="74" t="str">
        <f t="shared" si="1"/>
        <v>RON</v>
      </c>
      <c r="Q96" s="1" t="str">
        <f t="shared" si="2"/>
        <v>SA01</v>
      </c>
      <c r="R96" s="1" t="str">
        <f t="shared" si="3"/>
        <v>RON</v>
      </c>
      <c r="S96" s="1" t="str">
        <f t="shared" si="4"/>
        <v>CL 605</v>
      </c>
      <c r="T96" s="1" t="str">
        <f t="shared" si="5"/>
        <v>VP-BKM</v>
      </c>
      <c r="U96" s="1" t="str">
        <f t="shared" si="6"/>
        <v>AFM</v>
      </c>
    </row>
    <row r="97" ht="15.75" customHeight="1">
      <c r="A97" s="81">
        <v>80.0</v>
      </c>
      <c r="B97" s="81" t="s">
        <v>317</v>
      </c>
      <c r="C97" s="81" t="str">
        <f>IF(B97&gt;1,VLOOKUP(B97,DB!$D$4:$E$800,2,0),"")</f>
        <v>A 320</v>
      </c>
      <c r="D97" s="82">
        <v>0.48333333333333334</v>
      </c>
      <c r="E97" s="159" t="b">
        <v>1</v>
      </c>
      <c r="F97" s="83">
        <v>0.5125</v>
      </c>
      <c r="G97" s="92" t="b">
        <v>1</v>
      </c>
      <c r="H97" s="85" t="s">
        <v>1229</v>
      </c>
      <c r="I97" s="86" t="str">
        <f>IF(K97&gt;1,VLOOKUP(K97,DB!$A$4:$B$500,2,0),"")</f>
        <v>WAHQ</v>
      </c>
      <c r="J97" s="87" t="str">
        <f>IF(L97&gt;1,VLOOKUP(L97,DB!$A$4:$B$500,2,0),"")</f>
        <v>WAHQ</v>
      </c>
      <c r="K97" s="88" t="s">
        <v>178</v>
      </c>
      <c r="L97" s="84" t="s">
        <v>264</v>
      </c>
      <c r="M97" s="81" t="str">
        <f>IF(B97&gt;1,VLOOKUP(B97,DB!$D$4:$F$800,3,0),"")</f>
        <v>BATIK AIR</v>
      </c>
      <c r="N97" s="96"/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309</v>
      </c>
      <c r="C98" s="71" t="str">
        <f>IF(B98&gt;1,VLOOKUP(B98,DB!$D$4:$E$800,2,0),"")</f>
        <v>A 320</v>
      </c>
      <c r="D98" s="72">
        <v>0.48125</v>
      </c>
      <c r="E98" s="160" t="b">
        <v>1</v>
      </c>
      <c r="F98" s="73">
        <v>0.5215277777777778</v>
      </c>
      <c r="G98" s="94" t="b">
        <v>1</v>
      </c>
      <c r="H98" s="75" t="s">
        <v>1236</v>
      </c>
      <c r="I98" s="76" t="str">
        <f>IF(K98&gt;1,VLOOKUP(K98,DB!$A$4:$B$500,2,0),"")</f>
        <v>WAHI</v>
      </c>
      <c r="J98" s="77" t="str">
        <f>IF(L98&gt;1,VLOOKUP(L98,DB!$A$4:$B$500,2,0),"")</f>
        <v>WARR</v>
      </c>
      <c r="K98" s="78" t="s">
        <v>278</v>
      </c>
      <c r="L98" s="74" t="s">
        <v>247</v>
      </c>
      <c r="M98" s="71" t="str">
        <f>IF(B98&gt;1,VLOOKUP(B98,DB!$D$4:$F$800,3,0),"")</f>
        <v>BATIK AIR</v>
      </c>
      <c r="N98" s="13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743</v>
      </c>
      <c r="C99" s="81" t="str">
        <f>IF(B99&gt;1,VLOOKUP(B99,DB!$D$4:$E$800,2,0),"")</f>
        <v>B 733</v>
      </c>
      <c r="D99" s="82">
        <v>0.46041666666666664</v>
      </c>
      <c r="E99" s="159" t="b">
        <v>1</v>
      </c>
      <c r="F99" s="83">
        <v>0.5770833333333333</v>
      </c>
      <c r="G99" s="92" t="b">
        <v>1</v>
      </c>
      <c r="H99" s="85" t="s">
        <v>1253</v>
      </c>
      <c r="I99" s="103" t="s">
        <v>1350</v>
      </c>
      <c r="J99" s="84" t="s">
        <v>52</v>
      </c>
      <c r="K99" s="88"/>
      <c r="L99" s="84"/>
      <c r="M99" s="81" t="str">
        <f>IF(B99&gt;1,VLOOKUP(B99,DB!$D$4:$F$800,3,0),"")</f>
        <v>JAYAWIJAYA</v>
      </c>
      <c r="N99" s="89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313</v>
      </c>
      <c r="C100" s="71" t="str">
        <f>IF(B100&gt;1,VLOOKUP(B100,DB!$D$4:$E$800,2,0),"")</f>
        <v>A 320</v>
      </c>
      <c r="D100" s="72">
        <v>0.5118055555555555</v>
      </c>
      <c r="E100" s="160" t="b">
        <v>1</v>
      </c>
      <c r="F100" s="73">
        <v>0.5444444444444444</v>
      </c>
      <c r="G100" s="94" t="b">
        <v>1</v>
      </c>
      <c r="H100" s="75" t="s">
        <v>1225</v>
      </c>
      <c r="I100" s="76" t="str">
        <f>IF(K100&gt;1,VLOOKUP(K100,DB!$A$4:$B$500,2,0),"")</f>
        <v>WARR</v>
      </c>
      <c r="J100" s="77" t="str">
        <f>IF(L100&gt;1,VLOOKUP(L100,DB!$A$4:$B$500,2,0),"")</f>
        <v>WIPP</v>
      </c>
      <c r="K100" s="78" t="s">
        <v>249</v>
      </c>
      <c r="L100" s="74" t="s">
        <v>183</v>
      </c>
      <c r="M100" s="71" t="str">
        <f>IF(B100&gt;1,VLOOKUP(B100,DB!$D$4:$F$800,3,0),"")</f>
        <v>BATIK AIR</v>
      </c>
      <c r="N100" s="79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826</v>
      </c>
      <c r="C101" s="81" t="str">
        <f>IF(B101&gt;1,VLOOKUP(B101,DB!$D$4:$E$800,2,0),"")</f>
        <v>AVANTI</v>
      </c>
      <c r="D101" s="82">
        <v>0.5048611111111111</v>
      </c>
      <c r="E101" s="159" t="b">
        <v>1</v>
      </c>
      <c r="F101" s="83">
        <v>0.5347222222222222</v>
      </c>
      <c r="G101" s="92" t="b">
        <v>1</v>
      </c>
      <c r="H101" s="85" t="s">
        <v>1250</v>
      </c>
      <c r="I101" s="103" t="s">
        <v>1434</v>
      </c>
      <c r="J101" s="84" t="s">
        <v>1256</v>
      </c>
      <c r="K101" s="88"/>
      <c r="L101" s="84"/>
      <c r="M101" s="81" t="str">
        <f>IF(B101&gt;1,VLOOKUP(B101,DB!$D$4:$F$800,3,0),"")</f>
        <v>SUSI AIR</v>
      </c>
      <c r="N101" s="89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97" t="s">
        <v>915</v>
      </c>
      <c r="C102" s="71" t="str">
        <f>IF(B102&gt;1,VLOOKUP(B102,DB!$D$4:$E$800,2,0),"")</f>
        <v>GLEX</v>
      </c>
      <c r="D102" s="72">
        <v>0.5097222222222222</v>
      </c>
      <c r="E102" s="160" t="b">
        <v>1</v>
      </c>
      <c r="F102" s="73">
        <v>0.6006944444444444</v>
      </c>
      <c r="G102" s="94" t="b">
        <v>1</v>
      </c>
      <c r="H102" s="75" t="s">
        <v>1248</v>
      </c>
      <c r="I102" s="112" t="s">
        <v>1223</v>
      </c>
      <c r="J102" s="74" t="s">
        <v>91</v>
      </c>
      <c r="K102" s="78"/>
      <c r="L102" s="74"/>
      <c r="M102" s="71" t="s">
        <v>810</v>
      </c>
      <c r="N102" s="13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947</v>
      </c>
      <c r="C103" s="81" t="str">
        <f>IF(B103&gt;1,VLOOKUP(B103,DB!$D$4:$E$800,2,0),"")</f>
        <v>EMB 135</v>
      </c>
      <c r="D103" s="82">
        <v>0.5138888888888888</v>
      </c>
      <c r="E103" s="159" t="b">
        <v>1</v>
      </c>
      <c r="F103" s="83">
        <v>0.6368055555555555</v>
      </c>
      <c r="G103" s="92" t="b">
        <v>1</v>
      </c>
      <c r="H103" s="85" t="s">
        <v>1249</v>
      </c>
      <c r="I103" s="103" t="s">
        <v>1242</v>
      </c>
      <c r="J103" s="84" t="s">
        <v>1258</v>
      </c>
      <c r="K103" s="88"/>
      <c r="L103" s="84"/>
      <c r="M103" s="81" t="s">
        <v>1214</v>
      </c>
      <c r="N103" s="96"/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97" t="s">
        <v>958</v>
      </c>
      <c r="C104" s="71" t="str">
        <f>IF(B104&gt;1,VLOOKUP(B104,DB!$D$4:$E$800,2,0),"")</f>
        <v>G VI</v>
      </c>
      <c r="D104" s="72">
        <v>0.5625</v>
      </c>
      <c r="E104" s="160" t="b">
        <v>1</v>
      </c>
      <c r="F104" s="73">
        <v>0.58125</v>
      </c>
      <c r="G104" s="94" t="b">
        <v>1</v>
      </c>
      <c r="H104" s="75" t="s">
        <v>1250</v>
      </c>
      <c r="I104" s="112" t="s">
        <v>1258</v>
      </c>
      <c r="J104" s="74" t="s">
        <v>1218</v>
      </c>
      <c r="K104" s="78"/>
      <c r="L104" s="74"/>
      <c r="M104" s="71" t="s">
        <v>1214</v>
      </c>
      <c r="N104" s="13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1166</v>
      </c>
      <c r="C105" s="81" t="str">
        <f>IF(B105&gt;1,VLOOKUP(B105,DB!$D$4:$E$800,2,0),"")</f>
        <v>G VII</v>
      </c>
      <c r="D105" s="82">
        <v>0.5694444444444444</v>
      </c>
      <c r="E105" s="159" t="b">
        <v>1</v>
      </c>
      <c r="F105" s="83">
        <v>0.6097222222222223</v>
      </c>
      <c r="G105" s="92" t="b">
        <v>1</v>
      </c>
      <c r="H105" s="85" t="s">
        <v>1236</v>
      </c>
      <c r="I105" s="103" t="s">
        <v>1472</v>
      </c>
      <c r="J105" s="84" t="s">
        <v>1218</v>
      </c>
      <c r="K105" s="88"/>
      <c r="L105" s="84"/>
      <c r="M105" s="81" t="s">
        <v>1214</v>
      </c>
      <c r="N105" s="96"/>
      <c r="O105" s="84" t="str">
        <f t="shared" si="1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101</v>
      </c>
      <c r="C106" s="71" t="str">
        <f>IF(B106&gt;1,VLOOKUP(B106,DB!$D$4:$E$800,2,0),"")</f>
        <v>A 320</v>
      </c>
      <c r="D106" s="72">
        <v>0.5583333333333333</v>
      </c>
      <c r="E106" s="160" t="b">
        <v>1</v>
      </c>
      <c r="F106" s="73">
        <v>0.5923611111111111</v>
      </c>
      <c r="G106" s="94" t="b">
        <v>1</v>
      </c>
      <c r="H106" s="75" t="s">
        <v>1229</v>
      </c>
      <c r="I106" s="76" t="str">
        <f>IF(K106&gt;1,VLOOKUP(K106,DB!$A$4:$B$500,2,0),"")</f>
        <v>WAHS</v>
      </c>
      <c r="J106" s="77" t="str">
        <f>IF(L106&gt;1,VLOOKUP(L106,DB!$A$4:$B$500,2,0),"")</f>
        <v>WAHI</v>
      </c>
      <c r="K106" s="78" t="s">
        <v>287</v>
      </c>
      <c r="L106" s="74" t="s">
        <v>276</v>
      </c>
      <c r="M106" s="71" t="str">
        <f>IF(B106&gt;1,VLOOKUP(B106,DB!$D$4:$F$800,3,0),"")</f>
        <v>BATIK AIR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57</v>
      </c>
      <c r="C107" s="81" t="str">
        <f>IF(B107&gt;1,VLOOKUP(B107,DB!$D$4:$E$800,2,0),"")</f>
        <v>A 320</v>
      </c>
      <c r="D107" s="82">
        <v>0.5736111111111111</v>
      </c>
      <c r="E107" s="159" t="b">
        <v>1</v>
      </c>
      <c r="F107" s="83">
        <v>0.6131944444444445</v>
      </c>
      <c r="G107" s="92" t="b">
        <v>1</v>
      </c>
      <c r="H107" s="85" t="s">
        <v>1246</v>
      </c>
      <c r="I107" s="86" t="str">
        <f>IF(K107&gt;1,VLOOKUP(K107,DB!$A$4:$B$500,2,0),"")</f>
        <v>WARR</v>
      </c>
      <c r="J107" s="87" t="str">
        <f>IF(L107&gt;1,VLOOKUP(L107,DB!$A$4:$B$500,2,0),"")</f>
        <v>WARR</v>
      </c>
      <c r="K107" s="88" t="s">
        <v>257</v>
      </c>
      <c r="L107" s="84" t="s">
        <v>229</v>
      </c>
      <c r="M107" s="81" t="str">
        <f>IF(B107&gt;1,VLOOKUP(B107,DB!$D$4:$F$800,3,0),"")</f>
        <v>BATIK AIR</v>
      </c>
      <c r="N107" s="89"/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826</v>
      </c>
      <c r="C108" s="71" t="str">
        <f>IF(B108&gt;1,VLOOKUP(B108,DB!$D$4:$E$800,2,0),"")</f>
        <v>AVANTI</v>
      </c>
      <c r="D108" s="72">
        <v>0.5381944444444444</v>
      </c>
      <c r="E108" s="160" t="b">
        <v>1</v>
      </c>
      <c r="F108" s="73">
        <v>0.6368055555555555</v>
      </c>
      <c r="G108" s="94" t="b">
        <v>1</v>
      </c>
      <c r="H108" s="75" t="s">
        <v>1256</v>
      </c>
      <c r="I108" s="112" t="s">
        <v>1250</v>
      </c>
      <c r="J108" s="74" t="s">
        <v>664</v>
      </c>
      <c r="K108" s="78"/>
      <c r="L108" s="74"/>
      <c r="M108" s="71" t="str">
        <f>IF(B108&gt;1,VLOOKUP(B108,DB!$D$4:$F$800,3,0),"")</f>
        <v>SUSI AIR</v>
      </c>
      <c r="N108" s="79"/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381</v>
      </c>
      <c r="C109" s="81" t="str">
        <f>IF(B109&gt;1,VLOOKUP(B109,DB!$D$4:$E$800,2,0),"")</f>
        <v>A 320</v>
      </c>
      <c r="D109" s="82">
        <v>0.5805555555555556</v>
      </c>
      <c r="E109" s="159" t="b">
        <v>1</v>
      </c>
      <c r="F109" s="83">
        <v>0.6069444444444444</v>
      </c>
      <c r="G109" s="92" t="b">
        <v>1</v>
      </c>
      <c r="H109" s="85" t="s">
        <v>1247</v>
      </c>
      <c r="I109" s="86" t="str">
        <f>IF(K109&gt;1,VLOOKUP(K109,DB!$A$4:$B$500,2,0),"")</f>
        <v>WIPP</v>
      </c>
      <c r="J109" s="84" t="s">
        <v>82</v>
      </c>
      <c r="K109" s="88" t="s">
        <v>533</v>
      </c>
      <c r="L109" s="84" t="s">
        <v>1595</v>
      </c>
      <c r="M109" s="81" t="str">
        <f>IF(B109&gt;1,VLOOKUP(B109,DB!$D$4:$F$800,3,0),"")</f>
        <v>CITILINK</v>
      </c>
      <c r="N109" s="89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40</v>
      </c>
      <c r="C110" s="71" t="str">
        <f>IF(B110&gt;1,VLOOKUP(B110,DB!$D$4:$E$800,2,0),"")</f>
        <v>B 734</v>
      </c>
      <c r="D110" s="72">
        <v>0.6340277777777777</v>
      </c>
      <c r="E110" s="160" t="b">
        <v>1</v>
      </c>
      <c r="F110" s="73">
        <v>0.8327098148147343</v>
      </c>
      <c r="G110" s="94" t="b">
        <v>1</v>
      </c>
      <c r="H110" s="75" t="s">
        <v>1254</v>
      </c>
      <c r="I110" s="76" t="str">
        <f>IF(K110&gt;1,VLOOKUP(K110,DB!$A$4:$B$500,2,0),"")</f>
        <v>WAAA</v>
      </c>
      <c r="J110" s="77" t="str">
        <f>IF(L110&gt;1,VLOOKUP(L110,DB!$A$4:$B$500,2,0),"")</f>
        <v>WAAA</v>
      </c>
      <c r="K110" s="78" t="s">
        <v>28</v>
      </c>
      <c r="L110" s="74" t="s">
        <v>21</v>
      </c>
      <c r="M110" s="71" t="str">
        <f>IF(B110&gt;1,VLOOKUP(B110,DB!$D$4:$F$800,3,0),"")</f>
        <v>B. B. N.</v>
      </c>
      <c r="N110" s="13"/>
      <c r="O110" s="74" t="str">
        <f t="shared" si="1"/>
        <v/>
      </c>
      <c r="Q110" s="1" t="str">
        <f t="shared" si="2"/>
        <v/>
      </c>
      <c r="R110" s="1" t="str">
        <f t="shared" si="3"/>
        <v/>
      </c>
      <c r="S110" s="1" t="str">
        <f t="shared" si="4"/>
        <v/>
      </c>
      <c r="T110" s="1" t="str">
        <f t="shared" si="5"/>
        <v/>
      </c>
      <c r="U110" s="1" t="str">
        <f t="shared" si="6"/>
        <v/>
      </c>
    </row>
    <row r="111" ht="15.75" customHeight="1">
      <c r="A111" s="81">
        <v>94.0</v>
      </c>
      <c r="B111" s="81" t="s">
        <v>322</v>
      </c>
      <c r="C111" s="81" t="str">
        <f>IF(B111&gt;1,VLOOKUP(B111,DB!$D$4:$E$800,2,0),"")</f>
        <v>A 320</v>
      </c>
      <c r="D111" s="82">
        <v>0.5930555555555556</v>
      </c>
      <c r="E111" s="159" t="b">
        <v>1</v>
      </c>
      <c r="F111" s="83">
        <v>0.6326388888888889</v>
      </c>
      <c r="G111" s="92" t="b">
        <v>1</v>
      </c>
      <c r="H111" s="85" t="s">
        <v>1225</v>
      </c>
      <c r="I111" s="86" t="str">
        <f>IF(K111&gt;1,VLOOKUP(K111,DB!$A$4:$B$500,2,0),"")</f>
        <v>WADD</v>
      </c>
      <c r="J111" s="87" t="str">
        <f>IF(L111&gt;1,VLOOKUP(L111,DB!$A$4:$B$500,2,0),"")</f>
        <v>WIEE</v>
      </c>
      <c r="K111" s="88" t="s">
        <v>221</v>
      </c>
      <c r="L111" s="84" t="s">
        <v>215</v>
      </c>
      <c r="M111" s="81" t="str">
        <f>IF(B111&gt;1,VLOOKUP(B111,DB!$D$4:$F$800,3,0),"")</f>
        <v>BATIK AIR</v>
      </c>
      <c r="N111" s="89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284</v>
      </c>
      <c r="C112" s="71" t="str">
        <f>IF(B112&gt;1,VLOOKUP(B112,DB!$D$4:$E$800,2,0),"")</f>
        <v>A 320</v>
      </c>
      <c r="D112" s="72">
        <v>0.6111111111111112</v>
      </c>
      <c r="E112" s="160" t="b">
        <v>1</v>
      </c>
      <c r="F112" s="73">
        <v>0.6805555555555556</v>
      </c>
      <c r="G112" s="94" t="b">
        <v>1</v>
      </c>
      <c r="H112" s="75" t="s">
        <v>1229</v>
      </c>
      <c r="I112" s="76" t="str">
        <f>IF(K112&gt;1,VLOOKUP(K112,DB!$A$4:$B$500,2,0),"")</f>
        <v>WARA</v>
      </c>
      <c r="J112" s="77" t="str">
        <f>IF(L112&gt;1,VLOOKUP(L112,DB!$A$4:$B$500,2,0),"")</f>
        <v>WIPP</v>
      </c>
      <c r="K112" s="78" t="s">
        <v>300</v>
      </c>
      <c r="L112" s="74" t="s">
        <v>198</v>
      </c>
      <c r="M112" s="71" t="str">
        <f>IF(B112&gt;1,VLOOKUP(B112,DB!$D$4:$F$800,3,0),"")</f>
        <v>BATIK AIR</v>
      </c>
      <c r="N112" s="79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756</v>
      </c>
      <c r="C113" s="81" t="str">
        <f>IF(B113&gt;1,VLOOKUP(B113,DB!$D$4:$E$800,2,0),"")</f>
        <v>BBJ</v>
      </c>
      <c r="D113" s="82">
        <v>0.6215277777777778</v>
      </c>
      <c r="E113" s="159" t="b">
        <v>1</v>
      </c>
      <c r="F113" s="83">
        <v>0.6826388888888889</v>
      </c>
      <c r="G113" s="92" t="b">
        <v>1</v>
      </c>
      <c r="H113" s="85" t="s">
        <v>1216</v>
      </c>
      <c r="I113" s="103" t="s">
        <v>1258</v>
      </c>
      <c r="J113" s="84" t="s">
        <v>1223</v>
      </c>
      <c r="K113" s="88"/>
      <c r="L113" s="84"/>
      <c r="M113" s="81" t="str">
        <f>IF(B113&gt;1,VLOOKUP(B113,DB!$D$4:$F$800,3,0),"")</f>
        <v>JIP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317</v>
      </c>
      <c r="C114" s="71" t="str">
        <f>IF(B114&gt;1,VLOOKUP(B114,DB!$D$4:$E$800,2,0),"")</f>
        <v>A 320</v>
      </c>
      <c r="D114" s="72">
        <v>0.6180555555555556</v>
      </c>
      <c r="E114" s="160" t="b">
        <v>1</v>
      </c>
      <c r="F114" s="73">
        <v>0.6506944444444445</v>
      </c>
      <c r="G114" s="94" t="b">
        <v>1</v>
      </c>
      <c r="H114" s="75" t="s">
        <v>1246</v>
      </c>
      <c r="I114" s="76" t="str">
        <f>IF(K114&gt;1,VLOOKUP(K114,DB!$A$4:$B$500,2,0),"")</f>
        <v>WAHQ</v>
      </c>
      <c r="J114" s="77" t="str">
        <f>IF(L114&gt;1,VLOOKUP(L114,DB!$A$4:$B$500,2,0),"")</f>
        <v>WAHS</v>
      </c>
      <c r="K114" s="78" t="s">
        <v>266</v>
      </c>
      <c r="L114" s="74" t="s">
        <v>293</v>
      </c>
      <c r="M114" s="71" t="str">
        <f>IF(B114&gt;1,VLOOKUP(B114,DB!$D$4:$F$800,3,0),"")</f>
        <v>BATIK AIR</v>
      </c>
      <c r="N114" s="13"/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540</v>
      </c>
      <c r="C115" s="81" t="str">
        <f>IF(B115&gt;1,VLOOKUP(B115,DB!$D$4:$E$800,2,0),"")</f>
        <v>ATR 72</v>
      </c>
      <c r="D115" s="82">
        <v>0.6361111111111111</v>
      </c>
      <c r="E115" s="159" t="b">
        <v>1</v>
      </c>
      <c r="F115" s="83">
        <v>0.6638888888888889</v>
      </c>
      <c r="G115" s="92" t="b">
        <v>1</v>
      </c>
      <c r="H115" s="85" t="s">
        <v>1247</v>
      </c>
      <c r="I115" s="86" t="str">
        <f>IF(K115&gt;1,VLOOKUP(K115,DB!$A$4:$B$500,2,0),"")</f>
        <v>WAHH</v>
      </c>
      <c r="J115" s="87" t="str">
        <f>IF(L115&gt;1,VLOOKUP(L115,DB!$A$4:$B$500,2,0),"")</f>
        <v>WAHH</v>
      </c>
      <c r="K115" s="88" t="s">
        <v>484</v>
      </c>
      <c r="L115" s="84" t="s">
        <v>486</v>
      </c>
      <c r="M115" s="81" t="str">
        <f>IF(B115&gt;1,VLOOKUP(B115,DB!$D$4:$F$800,3,0),"")</f>
        <v>FLY JAYA</v>
      </c>
      <c r="N115" s="96"/>
      <c r="O115" s="84" t="str">
        <f t="shared" si="1"/>
        <v/>
      </c>
      <c r="Q115" s="1" t="str">
        <f t="shared" si="2"/>
        <v/>
      </c>
      <c r="R115" s="1" t="str">
        <f t="shared" si="3"/>
        <v/>
      </c>
      <c r="S115" s="1" t="str">
        <f t="shared" si="4"/>
        <v/>
      </c>
      <c r="T115" s="1" t="str">
        <f t="shared" si="5"/>
        <v/>
      </c>
      <c r="U115" s="1" t="str">
        <f t="shared" si="6"/>
        <v/>
      </c>
    </row>
    <row r="116" ht="15.75" customHeight="1">
      <c r="A116" s="71">
        <v>99.0</v>
      </c>
      <c r="B116" s="97" t="s">
        <v>1167</v>
      </c>
      <c r="C116" s="71" t="str">
        <f>IF(B116&gt;1,VLOOKUP(B116,DB!$D$4:$E$800,2,0),"")</f>
        <v>A 330</v>
      </c>
      <c r="D116" s="72">
        <v>0.6</v>
      </c>
      <c r="E116" s="160" t="b">
        <v>1</v>
      </c>
      <c r="F116" s="73"/>
      <c r="G116" s="94" t="b">
        <v>0</v>
      </c>
      <c r="H116" s="75" t="s">
        <v>1230</v>
      </c>
      <c r="I116" s="112" t="s">
        <v>1596</v>
      </c>
      <c r="J116" s="77" t="str">
        <f>IF(L116&gt;1,VLOOKUP(L116,DB!$A$4:$B$500,2,0),"")</f>
        <v/>
      </c>
      <c r="K116" s="78"/>
      <c r="L116" s="74"/>
      <c r="M116" s="71" t="s">
        <v>1222</v>
      </c>
      <c r="N116" s="79"/>
      <c r="O116" s="74" t="str">
        <f t="shared" si="1"/>
        <v>RON</v>
      </c>
      <c r="Q116" s="1" t="str">
        <f t="shared" si="2"/>
        <v>SA08</v>
      </c>
      <c r="R116" s="1" t="str">
        <f t="shared" si="3"/>
        <v>RON</v>
      </c>
      <c r="S116" s="1" t="str">
        <f t="shared" si="4"/>
        <v>A 330</v>
      </c>
      <c r="T116" s="1" t="str">
        <f t="shared" si="5"/>
        <v>A39-003</v>
      </c>
      <c r="U116" s="1" t="str">
        <f t="shared" si="6"/>
        <v>GAPURA</v>
      </c>
    </row>
    <row r="117" ht="15.75" customHeight="1">
      <c r="A117" s="81">
        <v>100.0</v>
      </c>
      <c r="B117" s="81" t="s">
        <v>393</v>
      </c>
      <c r="C117" s="81" t="str">
        <f>IF(B117&gt;1,VLOOKUP(B117,DB!$D$4:$E$800,2,0),"")</f>
        <v>A 320</v>
      </c>
      <c r="D117" s="82">
        <v>0.6701388888888888</v>
      </c>
      <c r="E117" s="159" t="b">
        <v>1</v>
      </c>
      <c r="F117" s="83">
        <v>0.7013888888888888</v>
      </c>
      <c r="G117" s="92" t="b">
        <v>1</v>
      </c>
      <c r="H117" s="85" t="s">
        <v>1247</v>
      </c>
      <c r="I117" s="86" t="str">
        <f>IF(K117&gt;1,VLOOKUP(K117,DB!$A$4:$B$500,2,0),"")</f>
        <v>WARA</v>
      </c>
      <c r="J117" s="87" t="str">
        <f>IF(L117&gt;1,VLOOKUP(L117,DB!$A$4:$B$500,2,0),"")</f>
        <v>WARR</v>
      </c>
      <c r="K117" s="88" t="s">
        <v>557</v>
      </c>
      <c r="L117" s="84" t="s">
        <v>563</v>
      </c>
      <c r="M117" s="81" t="str">
        <f>IF(B117&gt;1,VLOOKUP(B117,DB!$D$4:$F$800,3,0),"")</f>
        <v>CITILINK</v>
      </c>
      <c r="N117" s="89"/>
      <c r="O117" s="84" t="str">
        <f t="shared" si="1"/>
        <v/>
      </c>
      <c r="Q117" s="1" t="str">
        <f t="shared" si="2"/>
        <v/>
      </c>
      <c r="R117" s="1" t="str">
        <f t="shared" si="3"/>
        <v/>
      </c>
      <c r="S117" s="1" t="str">
        <f t="shared" si="4"/>
        <v/>
      </c>
      <c r="T117" s="1" t="str">
        <f t="shared" si="5"/>
        <v/>
      </c>
      <c r="U117" s="1" t="str">
        <f t="shared" si="6"/>
        <v/>
      </c>
    </row>
    <row r="118" ht="15.75" customHeight="1">
      <c r="A118" s="71">
        <v>101.0</v>
      </c>
      <c r="B118" s="71" t="s">
        <v>313</v>
      </c>
      <c r="C118" s="71" t="str">
        <f>IF(B118&gt;1,VLOOKUP(B118,DB!$D$4:$E$800,2,0),"")</f>
        <v>A 320</v>
      </c>
      <c r="D118" s="72">
        <v>0.6631944444444444</v>
      </c>
      <c r="E118" s="160" t="b">
        <v>1</v>
      </c>
      <c r="F118" s="73">
        <v>0.6930555555555555</v>
      </c>
      <c r="G118" s="94" t="b">
        <v>1</v>
      </c>
      <c r="H118" s="75" t="s">
        <v>1225</v>
      </c>
      <c r="I118" s="76" t="str">
        <f>IF(K118&gt;1,VLOOKUP(K118,DB!$A$4:$B$500,2,0),"")</f>
        <v>WIPP</v>
      </c>
      <c r="J118" s="77" t="str">
        <f>IF(L118&gt;1,VLOOKUP(L118,DB!$A$4:$B$500,2,0),"")</f>
        <v>WARR</v>
      </c>
      <c r="K118" s="78" t="s">
        <v>186</v>
      </c>
      <c r="L118" s="74" t="s">
        <v>233</v>
      </c>
      <c r="M118" s="71" t="str">
        <f>IF(B118&gt;1,VLOOKUP(B118,DB!$D$4:$F$800,3,0),"")</f>
        <v>BATIK AIR</v>
      </c>
      <c r="N118" s="13"/>
      <c r="O118" s="74" t="str">
        <f t="shared" si="1"/>
        <v/>
      </c>
      <c r="Q118" s="1" t="str">
        <f t="shared" si="2"/>
        <v/>
      </c>
      <c r="R118" s="1" t="str">
        <f t="shared" si="3"/>
        <v/>
      </c>
      <c r="S118" s="1" t="str">
        <f t="shared" si="4"/>
        <v/>
      </c>
      <c r="T118" s="1" t="str">
        <f t="shared" si="5"/>
        <v/>
      </c>
      <c r="U118" s="1" t="str">
        <f t="shared" si="6"/>
        <v/>
      </c>
    </row>
    <row r="119" ht="15.75" customHeight="1">
      <c r="A119" s="81">
        <v>102.0</v>
      </c>
      <c r="B119" s="81" t="s">
        <v>560</v>
      </c>
      <c r="C119" s="81" t="str">
        <f>IF(B119&gt;1,VLOOKUP(B119,DB!$D$4:$E$800,2,0),"")</f>
        <v>B 738</v>
      </c>
      <c r="D119" s="82">
        <v>0.6861111111111111</v>
      </c>
      <c r="E119" s="159" t="b">
        <v>1</v>
      </c>
      <c r="F119" s="83">
        <v>0.7256944444444444</v>
      </c>
      <c r="G119" s="92" t="b">
        <v>1</v>
      </c>
      <c r="H119" s="85" t="s">
        <v>1248</v>
      </c>
      <c r="I119" s="86" t="str">
        <f>IF(K119&gt;1,VLOOKUP(K119,DB!$A$4:$B$500,2,0),"")</f>
        <v>WARR</v>
      </c>
      <c r="J119" s="87" t="str">
        <f>IF(L119&gt;1,VLOOKUP(L119,DB!$A$4:$B$500,2,0),"")</f>
        <v>WARR</v>
      </c>
      <c r="K119" s="88" t="s">
        <v>84</v>
      </c>
      <c r="L119" s="84" t="s">
        <v>676</v>
      </c>
      <c r="M119" s="81" t="str">
        <f>IF(B119&gt;1,VLOOKUP(B119,DB!$D$4:$F$800,3,0),"")</f>
        <v>GARUDA</v>
      </c>
      <c r="N119" s="96"/>
      <c r="O119" s="84" t="str">
        <f t="shared" si="1"/>
        <v/>
      </c>
      <c r="Q119" s="1" t="str">
        <f t="shared" si="2"/>
        <v/>
      </c>
      <c r="R119" s="1" t="str">
        <f t="shared" si="3"/>
        <v/>
      </c>
      <c r="S119" s="1" t="str">
        <f t="shared" si="4"/>
        <v/>
      </c>
      <c r="T119" s="1" t="str">
        <f t="shared" si="5"/>
        <v/>
      </c>
      <c r="U119" s="1" t="str">
        <f t="shared" si="6"/>
        <v/>
      </c>
    </row>
    <row r="120" ht="15.75" customHeight="1">
      <c r="A120" s="71">
        <v>103.0</v>
      </c>
      <c r="B120" s="71" t="s">
        <v>309</v>
      </c>
      <c r="C120" s="71" t="str">
        <f>IF(B120&gt;1,VLOOKUP(B120,DB!$D$4:$E$800,2,0),"")</f>
        <v>A 320</v>
      </c>
      <c r="D120" s="72">
        <v>0.6791666666666667</v>
      </c>
      <c r="E120" s="160" t="b">
        <v>1</v>
      </c>
      <c r="F120" s="73">
        <v>0.7111111111111111</v>
      </c>
      <c r="G120" s="94" t="b">
        <v>1</v>
      </c>
      <c r="H120" s="75" t="s">
        <v>1246</v>
      </c>
      <c r="I120" s="76" t="str">
        <f>IF(K120&gt;1,VLOOKUP(K120,DB!$A$4:$B$500,2,0),"")</f>
        <v>WARR</v>
      </c>
      <c r="J120" s="77" t="str">
        <f>IF(L120&gt;1,VLOOKUP(L120,DB!$A$4:$B$500,2,0),"")</f>
        <v>WAHI</v>
      </c>
      <c r="K120" s="78" t="s">
        <v>245</v>
      </c>
      <c r="L120" s="74" t="s">
        <v>280</v>
      </c>
      <c r="M120" s="71" t="str">
        <f>IF(B120&gt;1,VLOOKUP(B120,DB!$D$4:$F$800,3,0),"")</f>
        <v>BATIK AIR</v>
      </c>
      <c r="N120" s="13"/>
      <c r="O120" s="74" t="str">
        <f t="shared" si="1"/>
        <v/>
      </c>
      <c r="Q120" s="1" t="str">
        <f t="shared" si="2"/>
        <v/>
      </c>
      <c r="R120" s="1" t="str">
        <f t="shared" si="3"/>
        <v/>
      </c>
      <c r="S120" s="1" t="str">
        <f t="shared" si="4"/>
        <v/>
      </c>
      <c r="T120" s="1" t="str">
        <f t="shared" si="5"/>
        <v/>
      </c>
      <c r="U120" s="1" t="str">
        <f t="shared" si="6"/>
        <v/>
      </c>
    </row>
    <row r="121" ht="15.75" customHeight="1">
      <c r="A121" s="81">
        <v>104.0</v>
      </c>
      <c r="B121" s="81" t="s">
        <v>745</v>
      </c>
      <c r="C121" s="81" t="str">
        <f>IF(B121&gt;1,VLOOKUP(B121,DB!$D$4:$E$800,2,0),"")</f>
        <v>G IV</v>
      </c>
      <c r="D121" s="82">
        <v>0.6659722222222222</v>
      </c>
      <c r="E121" s="159" t="b">
        <v>1</v>
      </c>
      <c r="F121" s="83">
        <v>0.6965277777777777</v>
      </c>
      <c r="G121" s="92" t="b">
        <v>1</v>
      </c>
      <c r="H121" s="85" t="s">
        <v>1236</v>
      </c>
      <c r="I121" s="103" t="s">
        <v>91</v>
      </c>
      <c r="J121" s="84" t="s">
        <v>1242</v>
      </c>
      <c r="K121" s="88" t="s">
        <v>1257</v>
      </c>
      <c r="L121" s="84"/>
      <c r="M121" s="81" t="str">
        <f>IF(B121&gt;1,VLOOKUP(B121,DB!$D$4:$F$800,3,0),"")</f>
        <v>JETSET</v>
      </c>
      <c r="N121" s="96"/>
      <c r="O121" s="84" t="str">
        <f t="shared" si="1"/>
        <v/>
      </c>
      <c r="Q121" s="1" t="str">
        <f t="shared" si="2"/>
        <v/>
      </c>
      <c r="R121" s="1" t="str">
        <f t="shared" si="3"/>
        <v/>
      </c>
      <c r="S121" s="1" t="str">
        <f t="shared" si="4"/>
        <v/>
      </c>
      <c r="T121" s="1" t="str">
        <f t="shared" si="5"/>
        <v/>
      </c>
      <c r="U121" s="1" t="str">
        <f t="shared" si="6"/>
        <v/>
      </c>
    </row>
    <row r="122" ht="15.75" customHeight="1">
      <c r="A122" s="71">
        <v>105.0</v>
      </c>
      <c r="B122" s="269" t="s">
        <v>978</v>
      </c>
      <c r="C122" s="219" t="str">
        <f>IF(B122&gt;1,VLOOKUP(B122,DB!$D$4:$E$800,2,0),"")</f>
        <v>EMB 135</v>
      </c>
      <c r="D122" s="223">
        <v>0.6743055555555556</v>
      </c>
      <c r="E122" s="160" t="b">
        <v>1</v>
      </c>
      <c r="F122" s="73">
        <v>0.7055555555555556</v>
      </c>
      <c r="G122" s="94" t="b">
        <v>1</v>
      </c>
      <c r="H122" s="75" t="s">
        <v>1249</v>
      </c>
      <c r="I122" s="240" t="s">
        <v>1584</v>
      </c>
      <c r="J122" s="74" t="s">
        <v>1244</v>
      </c>
      <c r="K122" s="78"/>
      <c r="L122" s="74"/>
      <c r="M122" s="219" t="s">
        <v>1214</v>
      </c>
      <c r="N122" s="222" t="s">
        <v>1597</v>
      </c>
      <c r="O122" s="74" t="str">
        <f t="shared" si="1"/>
        <v/>
      </c>
      <c r="Q122" s="1" t="str">
        <f t="shared" si="2"/>
        <v/>
      </c>
      <c r="R122" s="1" t="str">
        <f t="shared" si="3"/>
        <v/>
      </c>
      <c r="S122" s="1" t="str">
        <f t="shared" si="4"/>
        <v/>
      </c>
      <c r="T122" s="1" t="str">
        <f t="shared" si="5"/>
        <v/>
      </c>
      <c r="U122" s="1" t="str">
        <f t="shared" si="6"/>
        <v/>
      </c>
    </row>
    <row r="123" ht="15.75" customHeight="1">
      <c r="A123" s="81">
        <v>106.0</v>
      </c>
      <c r="B123" s="81" t="s">
        <v>1168</v>
      </c>
      <c r="C123" s="81" t="str">
        <f>IF(B123&gt;1,VLOOKUP(B123,DB!$D$4:$E$800,2,0),"")</f>
        <v>BBJ</v>
      </c>
      <c r="D123" s="82">
        <v>0.7013888888888888</v>
      </c>
      <c r="E123" s="159" t="b">
        <v>1</v>
      </c>
      <c r="F123" s="83">
        <v>0.7194444444444444</v>
      </c>
      <c r="G123" s="92" t="b">
        <v>1</v>
      </c>
      <c r="H123" s="85" t="s">
        <v>1227</v>
      </c>
      <c r="I123" s="103" t="s">
        <v>1220</v>
      </c>
      <c r="J123" s="84" t="s">
        <v>13</v>
      </c>
      <c r="K123" s="88"/>
      <c r="L123" s="84"/>
      <c r="M123" s="81" t="s">
        <v>810</v>
      </c>
      <c r="N123" s="96"/>
      <c r="O123" s="84" t="str">
        <f t="shared" si="1"/>
        <v/>
      </c>
      <c r="Q123" s="1" t="str">
        <f t="shared" si="2"/>
        <v/>
      </c>
      <c r="R123" s="1" t="str">
        <f t="shared" si="3"/>
        <v/>
      </c>
      <c r="S123" s="1" t="str">
        <f t="shared" si="4"/>
        <v/>
      </c>
      <c r="T123" s="1" t="str">
        <f t="shared" si="5"/>
        <v/>
      </c>
      <c r="U123" s="1" t="str">
        <f t="shared" si="6"/>
        <v/>
      </c>
    </row>
    <row r="124" ht="15.75" customHeight="1">
      <c r="A124" s="71">
        <v>107.0</v>
      </c>
      <c r="B124" s="97" t="s">
        <v>756</v>
      </c>
      <c r="C124" s="71" t="str">
        <f>IF(B124&gt;1,VLOOKUP(B124,DB!$D$4:$E$800,2,0),"")</f>
        <v>BBJ</v>
      </c>
      <c r="D124" s="72">
        <v>0.6895833333333333</v>
      </c>
      <c r="E124" s="160" t="b">
        <v>1</v>
      </c>
      <c r="F124" s="73"/>
      <c r="G124" s="94" t="b">
        <v>0</v>
      </c>
      <c r="H124" s="75" t="s">
        <v>1223</v>
      </c>
      <c r="I124" s="112" t="s">
        <v>1216</v>
      </c>
      <c r="J124" s="77" t="str">
        <f>IF(L124&gt;1,VLOOKUP(L124,DB!$A$4:$B$500,2,0),"")</f>
        <v/>
      </c>
      <c r="K124" s="78"/>
      <c r="L124" s="74"/>
      <c r="M124" s="71" t="str">
        <f>IF(B124&gt;1,VLOOKUP(B124,DB!$D$4:$F$800,3,0),"")</f>
        <v>JIP</v>
      </c>
      <c r="N124" s="13"/>
      <c r="O124" s="74" t="str">
        <f t="shared" si="1"/>
        <v>RON</v>
      </c>
      <c r="Q124" s="1" t="str">
        <f t="shared" si="2"/>
        <v>SA04</v>
      </c>
      <c r="R124" s="1" t="str">
        <f t="shared" si="3"/>
        <v>RON</v>
      </c>
      <c r="S124" s="1" t="str">
        <f t="shared" si="4"/>
        <v>BBJ</v>
      </c>
      <c r="T124" s="1" t="str">
        <f t="shared" si="5"/>
        <v>T7-777</v>
      </c>
      <c r="U124" s="1" t="str">
        <f t="shared" si="6"/>
        <v>JIP</v>
      </c>
    </row>
    <row r="125" ht="15.75" customHeight="1">
      <c r="A125" s="81">
        <v>108.0</v>
      </c>
      <c r="B125" s="81" t="s">
        <v>101</v>
      </c>
      <c r="C125" s="81" t="str">
        <f>IF(B125&gt;1,VLOOKUP(B125,DB!$D$4:$E$800,2,0),"")</f>
        <v>A 320</v>
      </c>
      <c r="D125" s="82">
        <v>0.7</v>
      </c>
      <c r="E125" s="159" t="b">
        <v>1</v>
      </c>
      <c r="F125" s="83">
        <v>0.7361111111111112</v>
      </c>
      <c r="G125" s="92" t="b">
        <v>1</v>
      </c>
      <c r="H125" s="85" t="s">
        <v>1225</v>
      </c>
      <c r="I125" s="86" t="str">
        <f>IF(K125&gt;1,VLOOKUP(K125,DB!$A$4:$B$500,2,0),"")</f>
        <v>WAHI</v>
      </c>
      <c r="J125" s="87" t="str">
        <f>IF(L125&gt;1,VLOOKUP(L125,DB!$A$4:$B$500,2,0),"")</f>
        <v>WADD</v>
      </c>
      <c r="K125" s="88" t="s">
        <v>274</v>
      </c>
      <c r="L125" s="84" t="s">
        <v>227</v>
      </c>
      <c r="M125" s="81" t="str">
        <f>IF(B125&gt;1,VLOOKUP(B125,DB!$D$4:$F$800,3,0),"")</f>
        <v>BATIK AIR</v>
      </c>
      <c r="N125" s="96"/>
      <c r="O125" s="84" t="str">
        <f t="shared" si="1"/>
        <v/>
      </c>
      <c r="Q125" s="1" t="str">
        <f t="shared" si="2"/>
        <v/>
      </c>
      <c r="R125" s="1" t="str">
        <f t="shared" si="3"/>
        <v/>
      </c>
      <c r="S125" s="1" t="str">
        <f t="shared" si="4"/>
        <v/>
      </c>
      <c r="T125" s="1" t="str">
        <f t="shared" si="5"/>
        <v/>
      </c>
      <c r="U125" s="1" t="str">
        <f t="shared" si="6"/>
        <v/>
      </c>
    </row>
    <row r="126" ht="15.75" customHeight="1">
      <c r="A126" s="71">
        <v>109.0</v>
      </c>
      <c r="B126" s="71" t="s">
        <v>389</v>
      </c>
      <c r="C126" s="71" t="str">
        <f>IF(B126&gt;1,VLOOKUP(B126,DB!$D$4:$E$800,2,0),"")</f>
        <v>A 320</v>
      </c>
      <c r="D126" s="72">
        <v>0.7055555555555556</v>
      </c>
      <c r="E126" s="160" t="b">
        <v>1</v>
      </c>
      <c r="F126" s="73">
        <v>0.7333333333333333</v>
      </c>
      <c r="G126" s="94" t="b">
        <v>1</v>
      </c>
      <c r="H126" s="75" t="s">
        <v>1247</v>
      </c>
      <c r="I126" s="76" t="str">
        <f>IF(K126&gt;1,VLOOKUP(K126,DB!$A$4:$B$500,2,0),"")</f>
        <v>WADD</v>
      </c>
      <c r="J126" s="77" t="str">
        <f>IF(L126&gt;1,VLOOKUP(L126,DB!$A$4:$B$500,2,0),"")</f>
        <v>WADD</v>
      </c>
      <c r="K126" s="78" t="s">
        <v>585</v>
      </c>
      <c r="L126" s="74" t="s">
        <v>583</v>
      </c>
      <c r="M126" s="71" t="str">
        <f>IF(B126&gt;1,VLOOKUP(B126,DB!$D$4:$F$800,3,0),"")</f>
        <v>CITILINK</v>
      </c>
      <c r="N126" s="13"/>
      <c r="O126" s="74" t="str">
        <f t="shared" si="1"/>
        <v/>
      </c>
      <c r="Q126" s="1" t="str">
        <f t="shared" si="2"/>
        <v/>
      </c>
      <c r="R126" s="1" t="str">
        <f t="shared" si="3"/>
        <v/>
      </c>
      <c r="S126" s="1" t="str">
        <f t="shared" si="4"/>
        <v/>
      </c>
      <c r="T126" s="1" t="str">
        <f t="shared" si="5"/>
        <v/>
      </c>
      <c r="U126" s="1" t="str">
        <f t="shared" si="6"/>
        <v/>
      </c>
    </row>
    <row r="127" ht="15.75" customHeight="1">
      <c r="A127" s="81">
        <v>110.0</v>
      </c>
      <c r="B127" s="81" t="s">
        <v>512</v>
      </c>
      <c r="C127" s="81" t="str">
        <f>IF(B127&gt;1,VLOOKUP(B127,DB!$D$4:$E$800,2,0),"")</f>
        <v>B 735</v>
      </c>
      <c r="D127" s="82">
        <v>0.7083333333333334</v>
      </c>
      <c r="E127" s="159" t="b">
        <v>1</v>
      </c>
      <c r="F127" s="83"/>
      <c r="G127" s="92" t="b">
        <v>0</v>
      </c>
      <c r="H127" s="85" t="s">
        <v>1251</v>
      </c>
      <c r="I127" s="86" t="str">
        <f>IF(K127&gt;1,VLOOKUP(K127,DB!$A$4:$B$500,2,0),"")</f>
        <v>WAGG</v>
      </c>
      <c r="J127" s="87" t="str">
        <f>IF(L127&gt;1,VLOOKUP(L127,DB!$A$4:$B$500,2,0),"")</f>
        <v/>
      </c>
      <c r="K127" s="88" t="s">
        <v>688</v>
      </c>
      <c r="L127" s="84"/>
      <c r="M127" s="81" t="str">
        <f>IF(B127&gt;1,VLOOKUP(B127,DB!$D$4:$F$800,3,0),"")</f>
        <v>CITILINK</v>
      </c>
      <c r="N127" s="96"/>
      <c r="O127" s="84" t="str">
        <f t="shared" si="1"/>
        <v>RON</v>
      </c>
      <c r="Q127" s="1" t="str">
        <f t="shared" si="2"/>
        <v>B12</v>
      </c>
      <c r="R127" s="1" t="str">
        <f t="shared" si="3"/>
        <v>RON</v>
      </c>
      <c r="S127" s="1" t="str">
        <f t="shared" si="4"/>
        <v>B 735</v>
      </c>
      <c r="T127" s="1" t="str">
        <f t="shared" si="5"/>
        <v>PK-GGC</v>
      </c>
      <c r="U127" s="1" t="str">
        <f t="shared" si="6"/>
        <v>CITILINK</v>
      </c>
    </row>
    <row r="128" ht="15.75" customHeight="1">
      <c r="A128" s="71">
        <v>111.0</v>
      </c>
      <c r="B128" s="71" t="s">
        <v>182</v>
      </c>
      <c r="C128" s="71" t="str">
        <f>IF(B128&gt;1,VLOOKUP(B128,DB!$D$4:$E$800,2,0),"")</f>
        <v>A 320</v>
      </c>
      <c r="D128" s="72">
        <v>0.7180555555555556</v>
      </c>
      <c r="E128" s="160" t="b">
        <v>1</v>
      </c>
      <c r="F128" s="73">
        <v>0.7465277777777778</v>
      </c>
      <c r="G128" s="94" t="b">
        <v>1</v>
      </c>
      <c r="H128" s="75" t="s">
        <v>1246</v>
      </c>
      <c r="I128" s="76" t="str">
        <f>IF(K128&gt;1,VLOOKUP(K128,DB!$A$4:$B$500,2,0),"")</f>
        <v>WARR</v>
      </c>
      <c r="J128" s="77" t="str">
        <f>IF(L128&gt;1,VLOOKUP(L128,DB!$A$4:$B$500,2,0),"")</f>
        <v>WARR</v>
      </c>
      <c r="K128" s="78" t="s">
        <v>241</v>
      </c>
      <c r="L128" s="74" t="s">
        <v>255</v>
      </c>
      <c r="M128" s="71" t="str">
        <f>IF(B128&gt;1,VLOOKUP(B128,DB!$D$4:$F$800,3,0),"")</f>
        <v>BATIK AIR</v>
      </c>
      <c r="N128" s="13"/>
      <c r="O128" s="74" t="str">
        <f t="shared" si="1"/>
        <v/>
      </c>
      <c r="Q128" s="1" t="str">
        <f t="shared" si="2"/>
        <v/>
      </c>
      <c r="R128" s="1" t="str">
        <f t="shared" si="3"/>
        <v/>
      </c>
      <c r="S128" s="1" t="str">
        <f t="shared" si="4"/>
        <v/>
      </c>
      <c r="T128" s="1" t="str">
        <f t="shared" si="5"/>
        <v/>
      </c>
      <c r="U128" s="1" t="str">
        <f t="shared" si="6"/>
        <v/>
      </c>
    </row>
    <row r="129" ht="15.75" customHeight="1">
      <c r="A129" s="81">
        <v>112.0</v>
      </c>
      <c r="B129" s="81" t="s">
        <v>745</v>
      </c>
      <c r="C129" s="81" t="str">
        <f>IF(B129&gt;1,VLOOKUP(B129,DB!$D$4:$E$800,2,0),"")</f>
        <v>G IV</v>
      </c>
      <c r="D129" s="82">
        <v>0.6972222222222222</v>
      </c>
      <c r="E129" s="159" t="b">
        <v>1</v>
      </c>
      <c r="F129" s="83"/>
      <c r="G129" s="92" t="b">
        <v>0</v>
      </c>
      <c r="H129" s="85" t="s">
        <v>1242</v>
      </c>
      <c r="I129" s="103" t="s">
        <v>1236</v>
      </c>
      <c r="J129" s="87" t="str">
        <f>IF(L129&gt;1,VLOOKUP(L129,DB!$A$4:$B$500,2,0),"")</f>
        <v/>
      </c>
      <c r="K129" s="88"/>
      <c r="L129" s="84"/>
      <c r="M129" s="81" t="str">
        <f>IF(B129&gt;1,VLOOKUP(B129,DB!$D$4:$F$800,3,0),"")</f>
        <v>JETSET</v>
      </c>
      <c r="N129" s="96"/>
      <c r="O129" s="84" t="str">
        <f t="shared" si="1"/>
        <v>RON</v>
      </c>
      <c r="Q129" s="1" t="str">
        <f t="shared" si="2"/>
        <v>RE02</v>
      </c>
      <c r="R129" s="1" t="str">
        <f t="shared" si="3"/>
        <v>RON</v>
      </c>
      <c r="S129" s="1" t="str">
        <f t="shared" si="4"/>
        <v>G IV</v>
      </c>
      <c r="T129" s="1" t="str">
        <f t="shared" si="5"/>
        <v>PK-BON</v>
      </c>
      <c r="U129" s="1" t="str">
        <f t="shared" si="6"/>
        <v>JETSET</v>
      </c>
    </row>
    <row r="130" ht="15.75" customHeight="1">
      <c r="A130" s="71">
        <v>113.0</v>
      </c>
      <c r="B130" s="71" t="s">
        <v>1168</v>
      </c>
      <c r="C130" s="71" t="str">
        <f>IF(B130&gt;1,VLOOKUP(B130,DB!$D$4:$E$800,2,0),"")</f>
        <v>BBJ</v>
      </c>
      <c r="D130" s="72">
        <v>0.7277777777777777</v>
      </c>
      <c r="E130" s="160" t="b">
        <v>1</v>
      </c>
      <c r="F130" s="73">
        <v>0.7694444444444445</v>
      </c>
      <c r="G130" s="94" t="b">
        <v>1</v>
      </c>
      <c r="H130" s="75" t="s">
        <v>1227</v>
      </c>
      <c r="I130" s="112" t="s">
        <v>1278</v>
      </c>
      <c r="J130" s="74" t="s">
        <v>13</v>
      </c>
      <c r="K130" s="78"/>
      <c r="L130" s="74"/>
      <c r="M130" s="71" t="s">
        <v>810</v>
      </c>
      <c r="N130" s="79"/>
      <c r="O130" s="74" t="str">
        <f t="shared" si="1"/>
        <v/>
      </c>
      <c r="Q130" s="1" t="str">
        <f t="shared" si="2"/>
        <v/>
      </c>
      <c r="R130" s="1" t="str">
        <f t="shared" si="3"/>
        <v/>
      </c>
      <c r="S130" s="1" t="str">
        <f t="shared" si="4"/>
        <v/>
      </c>
      <c r="T130" s="1" t="str">
        <f t="shared" si="5"/>
        <v/>
      </c>
      <c r="U130" s="1" t="str">
        <f t="shared" si="6"/>
        <v/>
      </c>
    </row>
    <row r="131" ht="15.75" customHeight="1">
      <c r="A131" s="81">
        <v>114.0</v>
      </c>
      <c r="B131" s="81" t="s">
        <v>978</v>
      </c>
      <c r="C131" s="81" t="str">
        <f>IF(B131&gt;1,VLOOKUP(B131,DB!$D$4:$E$800,2,0),"")</f>
        <v>EMB 135</v>
      </c>
      <c r="D131" s="82">
        <v>0.7076388888888889</v>
      </c>
      <c r="E131" s="159" t="b">
        <v>1</v>
      </c>
      <c r="F131" s="83"/>
      <c r="G131" s="92" t="b">
        <v>0</v>
      </c>
      <c r="H131" s="85" t="s">
        <v>1244</v>
      </c>
      <c r="I131" s="103" t="s">
        <v>1249</v>
      </c>
      <c r="J131" s="87" t="str">
        <f>IF(L131&gt;1,VLOOKUP(L131,DB!$A$4:$B$500,2,0),"")</f>
        <v/>
      </c>
      <c r="K131" s="88"/>
      <c r="L131" s="84"/>
      <c r="M131" s="81" t="s">
        <v>1214</v>
      </c>
      <c r="N131" s="96"/>
      <c r="O131" s="84" t="str">
        <f t="shared" si="1"/>
        <v>RON</v>
      </c>
      <c r="Q131" s="1" t="str">
        <f t="shared" si="2"/>
        <v>RE04</v>
      </c>
      <c r="R131" s="1" t="str">
        <f t="shared" si="3"/>
        <v>RON</v>
      </c>
      <c r="S131" s="1" t="str">
        <f t="shared" si="4"/>
        <v>EMB 135</v>
      </c>
      <c r="T131" s="1" t="str">
        <f t="shared" si="5"/>
        <v>VP-CLL</v>
      </c>
      <c r="U131" s="1" t="str">
        <f t="shared" si="6"/>
        <v>KARISMA</v>
      </c>
    </row>
    <row r="132" ht="15.75" customHeight="1">
      <c r="A132" s="71">
        <v>115.0</v>
      </c>
      <c r="B132" s="71" t="s">
        <v>345</v>
      </c>
      <c r="C132" s="71" t="str">
        <f>IF(B132&gt;1,VLOOKUP(B132,DB!$D$4:$E$800,2,0),"")</f>
        <v>ATR 72</v>
      </c>
      <c r="D132" s="72">
        <v>0.7291666666666666</v>
      </c>
      <c r="E132" s="160" t="b">
        <v>1</v>
      </c>
      <c r="F132" s="73"/>
      <c r="G132" s="94" t="b">
        <v>0</v>
      </c>
      <c r="H132" s="75" t="s">
        <v>1243</v>
      </c>
      <c r="I132" s="112" t="s">
        <v>1228</v>
      </c>
      <c r="J132" s="77" t="str">
        <f>IF(L132&gt;1,VLOOKUP(L132,DB!$A$4:$B$500,2,0),"")</f>
        <v/>
      </c>
      <c r="K132" s="78"/>
      <c r="L132" s="74"/>
      <c r="M132" s="71" t="str">
        <f>IF(B132&gt;1,VLOOKUP(B132,DB!$D$4:$F$800,3,0),"")</f>
        <v>CITILINK</v>
      </c>
      <c r="N132" s="13"/>
      <c r="O132" s="74" t="str">
        <f t="shared" si="1"/>
        <v>RON</v>
      </c>
      <c r="Q132" s="1" t="str">
        <f t="shared" si="2"/>
        <v>RE03</v>
      </c>
      <c r="R132" s="1" t="str">
        <f t="shared" si="3"/>
        <v>RON</v>
      </c>
      <c r="S132" s="1" t="str">
        <f t="shared" si="4"/>
        <v>ATR 72</v>
      </c>
      <c r="T132" s="1" t="str">
        <f t="shared" si="5"/>
        <v>PK-GJT</v>
      </c>
      <c r="U132" s="1" t="str">
        <f t="shared" si="6"/>
        <v>CITILINK</v>
      </c>
    </row>
    <row r="133" ht="15.75" customHeight="1">
      <c r="A133" s="81">
        <v>116.0</v>
      </c>
      <c r="B133" s="81" t="s">
        <v>763</v>
      </c>
      <c r="C133" s="81" t="str">
        <f>IF(B133&gt;1,VLOOKUP(B133,DB!$D$4:$E$800,2,0),"")</f>
        <v>ATR 72</v>
      </c>
      <c r="D133" s="82">
        <v>0.8013888888888889</v>
      </c>
      <c r="E133" s="159" t="b">
        <v>1</v>
      </c>
      <c r="F133" s="83"/>
      <c r="G133" s="92" t="b">
        <v>0</v>
      </c>
      <c r="H133" s="85" t="s">
        <v>1229</v>
      </c>
      <c r="I133" s="86" t="str">
        <f>IF(K133&gt;1,VLOOKUP(K133,DB!$A$4:$B$500,2,0),"")</f>
        <v>WIDM</v>
      </c>
      <c r="J133" s="87" t="str">
        <f>IF(L133&gt;1,VLOOKUP(L133,DB!$A$4:$B$500,2,0),"")</f>
        <v/>
      </c>
      <c r="K133" s="88" t="s">
        <v>473</v>
      </c>
      <c r="L133" s="84"/>
      <c r="M133" s="81" t="str">
        <f>IF(B133&gt;1,VLOOKUP(B133,DB!$D$4:$F$800,3,0),"")</f>
        <v>PELITA</v>
      </c>
      <c r="N133" s="96"/>
      <c r="O133" s="84" t="str">
        <f t="shared" si="1"/>
        <v>RON</v>
      </c>
      <c r="Q133" s="1" t="str">
        <f t="shared" si="2"/>
        <v>A1</v>
      </c>
      <c r="R133" s="1" t="str">
        <f t="shared" si="3"/>
        <v>RON</v>
      </c>
      <c r="S133" s="1" t="str">
        <f t="shared" si="4"/>
        <v>ATR 72</v>
      </c>
      <c r="T133" s="1" t="str">
        <f t="shared" si="5"/>
        <v>PK-PAH</v>
      </c>
      <c r="U133" s="1" t="str">
        <f t="shared" si="6"/>
        <v>PELITA</v>
      </c>
    </row>
    <row r="134" ht="15.75" customHeight="1">
      <c r="A134" s="90">
        <v>117.0</v>
      </c>
      <c r="B134" s="71" t="s">
        <v>1166</v>
      </c>
      <c r="C134" s="71" t="str">
        <f>IF(B134&gt;1,VLOOKUP(B134,DB!$D$4:$E$800,2,0),"")</f>
        <v>G VII</v>
      </c>
      <c r="D134" s="117">
        <v>0.7368055555555556</v>
      </c>
      <c r="E134" s="215" t="b">
        <v>1</v>
      </c>
      <c r="F134" s="119"/>
      <c r="G134" s="120" t="b">
        <v>0</v>
      </c>
      <c r="H134" s="121" t="s">
        <v>1220</v>
      </c>
      <c r="I134" s="112" t="s">
        <v>1218</v>
      </c>
      <c r="J134" s="77" t="str">
        <f>IF(L134&gt;1,VLOOKUP(L134,DB!$A$4:$B$500,2,0),"")</f>
        <v/>
      </c>
      <c r="K134" s="122"/>
      <c r="L134" s="123"/>
      <c r="M134" s="71" t="s">
        <v>1214</v>
      </c>
      <c r="N134" s="124"/>
      <c r="O134" s="123" t="str">
        <f t="shared" si="1"/>
        <v>RON</v>
      </c>
      <c r="Q134" s="1" t="str">
        <f t="shared" si="2"/>
        <v>SA03</v>
      </c>
      <c r="R134" s="1" t="str">
        <f t="shared" si="3"/>
        <v>RON</v>
      </c>
      <c r="S134" s="1" t="str">
        <f t="shared" si="4"/>
        <v>G VII</v>
      </c>
      <c r="T134" s="1" t="str">
        <f t="shared" si="5"/>
        <v>N-721GA</v>
      </c>
      <c r="U134" s="1" t="str">
        <f t="shared" si="6"/>
        <v>KARISMA</v>
      </c>
    </row>
    <row r="135" ht="15.75" customHeight="1">
      <c r="A135" s="81">
        <v>118.0</v>
      </c>
      <c r="B135" s="81" t="s">
        <v>743</v>
      </c>
      <c r="C135" s="81" t="str">
        <f>IF(B135&gt;1,VLOOKUP(B135,DB!$D$4:$E$800,2,0),"")</f>
        <v>B 733</v>
      </c>
      <c r="D135" s="82">
        <v>0.7590277777777777</v>
      </c>
      <c r="E135" s="159" t="b">
        <v>1</v>
      </c>
      <c r="F135" s="83">
        <v>0.9055555555555556</v>
      </c>
      <c r="G135" s="92" t="b">
        <v>1</v>
      </c>
      <c r="H135" s="85" t="s">
        <v>1252</v>
      </c>
      <c r="I135" s="103" t="s">
        <v>52</v>
      </c>
      <c r="J135" s="84" t="s">
        <v>22</v>
      </c>
      <c r="K135" s="88"/>
      <c r="L135" s="84"/>
      <c r="M135" s="81" t="str">
        <f>IF(B135&gt;1,VLOOKUP(B135,DB!$D$4:$F$800,3,0),"")</f>
        <v>JAYAWIJAYA</v>
      </c>
      <c r="N135" s="96"/>
      <c r="O135" s="84" t="str">
        <f t="shared" si="1"/>
        <v/>
      </c>
      <c r="Q135" s="1" t="str">
        <f t="shared" si="2"/>
        <v/>
      </c>
      <c r="R135" s="1" t="str">
        <f t="shared" si="3"/>
        <v/>
      </c>
      <c r="S135" s="1" t="str">
        <f t="shared" si="4"/>
        <v/>
      </c>
      <c r="T135" s="1" t="str">
        <f t="shared" si="5"/>
        <v/>
      </c>
      <c r="U135" s="1" t="str">
        <f t="shared" si="6"/>
        <v/>
      </c>
    </row>
    <row r="136" ht="15.75" customHeight="1">
      <c r="A136" s="90">
        <v>119.0</v>
      </c>
      <c r="B136" s="90" t="s">
        <v>317</v>
      </c>
      <c r="C136" s="71" t="str">
        <f>IF(B136&gt;1,VLOOKUP(B136,DB!$D$4:$E$800,2,0),"")</f>
        <v>A 320</v>
      </c>
      <c r="D136" s="117">
        <v>0.7597222222222222</v>
      </c>
      <c r="E136" s="215" t="b">
        <v>1</v>
      </c>
      <c r="F136" s="119">
        <v>0.79375</v>
      </c>
      <c r="G136" s="120" t="b">
        <v>1</v>
      </c>
      <c r="H136" s="121" t="s">
        <v>1225</v>
      </c>
      <c r="I136" s="76" t="str">
        <f>IF(K136&gt;1,VLOOKUP(K136,DB!$A$4:$B$500,2,0),"")</f>
        <v>WAHS</v>
      </c>
      <c r="J136" s="77" t="str">
        <f>IF(L136&gt;1,VLOOKUP(L136,DB!$A$4:$B$500,2,0),"")</f>
        <v>WIBB</v>
      </c>
      <c r="K136" s="122" t="s">
        <v>291</v>
      </c>
      <c r="L136" s="123" t="s">
        <v>209</v>
      </c>
      <c r="M136" s="71" t="str">
        <f>IF(B136&gt;1,VLOOKUP(B136,DB!$D$4:$F$800,3,0),"")</f>
        <v>BATIK AIR</v>
      </c>
      <c r="N136" s="124"/>
      <c r="O136" s="123" t="str">
        <f t="shared" si="1"/>
        <v/>
      </c>
      <c r="Q136" s="1" t="str">
        <f t="shared" si="2"/>
        <v/>
      </c>
      <c r="R136" s="1" t="str">
        <f t="shared" si="3"/>
        <v/>
      </c>
      <c r="S136" s="1" t="str">
        <f t="shared" si="4"/>
        <v/>
      </c>
      <c r="T136" s="1" t="str">
        <f t="shared" si="5"/>
        <v/>
      </c>
      <c r="U136" s="1" t="str">
        <f t="shared" si="6"/>
        <v/>
      </c>
    </row>
    <row r="137" ht="15.75" customHeight="1">
      <c r="A137" s="81">
        <v>120.0</v>
      </c>
      <c r="B137" s="81" t="s">
        <v>892</v>
      </c>
      <c r="C137" s="81" t="str">
        <f>IF(B137&gt;1,VLOOKUP(B137,DB!$D$4:$E$800,2,0),"")</f>
        <v>B 733</v>
      </c>
      <c r="D137" s="82">
        <v>0.7972222222222223</v>
      </c>
      <c r="E137" s="159" t="b">
        <v>1</v>
      </c>
      <c r="F137" s="83"/>
      <c r="G137" s="92" t="b">
        <v>0</v>
      </c>
      <c r="H137" s="85" t="s">
        <v>1253</v>
      </c>
      <c r="I137" s="86" t="str">
        <f>IF(K137&gt;1,VLOOKUP(K137,DB!$A$4:$B$500,2,0),"")</f>
        <v>WALL</v>
      </c>
      <c r="J137" s="87" t="str">
        <f>IF(L137&gt;1,VLOOKUP(L137,DB!$A$4:$B$500,2,0),"")</f>
        <v/>
      </c>
      <c r="K137" s="88" t="s">
        <v>398</v>
      </c>
      <c r="L137" s="84"/>
      <c r="M137" s="81" t="str">
        <f>IF(B137&gt;1,VLOOKUP(B137,DB!$D$4:$F$800,3,0),"")</f>
        <v>TRIGANA</v>
      </c>
      <c r="N137" s="96"/>
      <c r="O137" s="84" t="str">
        <f t="shared" si="1"/>
        <v>RON</v>
      </c>
      <c r="Q137" s="1" t="str">
        <f t="shared" si="2"/>
        <v>B10</v>
      </c>
      <c r="R137" s="1" t="str">
        <f t="shared" si="3"/>
        <v>RON</v>
      </c>
      <c r="S137" s="1" t="str">
        <f t="shared" si="4"/>
        <v>B 733</v>
      </c>
      <c r="T137" s="1" t="str">
        <f t="shared" si="5"/>
        <v>PK-YST</v>
      </c>
      <c r="U137" s="1" t="str">
        <f t="shared" si="6"/>
        <v>TRIGANA</v>
      </c>
    </row>
    <row r="138" ht="15.75" customHeight="1">
      <c r="A138" s="90">
        <v>121.0</v>
      </c>
      <c r="B138" s="90" t="s">
        <v>92</v>
      </c>
      <c r="C138" s="71" t="str">
        <f>IF(B138&gt;1,VLOOKUP(B138,DB!$D$4:$E$800,2,0),"")</f>
        <v>A 320</v>
      </c>
      <c r="D138" s="117">
        <v>0.7826388888888889</v>
      </c>
      <c r="E138" s="215" t="b">
        <v>1</v>
      </c>
      <c r="F138" s="119">
        <v>0.8166666666666667</v>
      </c>
      <c r="G138" s="120" t="b">
        <v>1</v>
      </c>
      <c r="H138" s="121" t="s">
        <v>1246</v>
      </c>
      <c r="I138" s="76" t="str">
        <f>IF(K138&gt;1,VLOOKUP(K138,DB!$A$4:$B$500,2,0),"")</f>
        <v>WIMM</v>
      </c>
      <c r="J138" s="77" t="str">
        <f>IF(L138&gt;1,VLOOKUP(L138,DB!$A$4:$B$500,2,0),"")</f>
        <v>WIPP</v>
      </c>
      <c r="K138" s="122" t="s">
        <v>170</v>
      </c>
      <c r="L138" s="123" t="s">
        <v>192</v>
      </c>
      <c r="M138" s="71" t="str">
        <f>IF(B138&gt;1,VLOOKUP(B138,DB!$D$4:$F$800,3,0),"")</f>
        <v>BATIK AIR</v>
      </c>
      <c r="N138" s="124"/>
      <c r="O138" s="123" t="str">
        <f t="shared" si="1"/>
        <v/>
      </c>
      <c r="Q138" s="1" t="str">
        <f t="shared" si="2"/>
        <v/>
      </c>
      <c r="R138" s="1" t="str">
        <f t="shared" si="3"/>
        <v/>
      </c>
      <c r="S138" s="1" t="str">
        <f t="shared" si="4"/>
        <v/>
      </c>
      <c r="T138" s="1" t="str">
        <f t="shared" si="5"/>
        <v/>
      </c>
      <c r="U138" s="1" t="str">
        <f t="shared" si="6"/>
        <v/>
      </c>
    </row>
    <row r="139" ht="15.75" customHeight="1">
      <c r="A139" s="81">
        <v>122.0</v>
      </c>
      <c r="B139" s="81" t="s">
        <v>1123</v>
      </c>
      <c r="C139" s="81" t="str">
        <f>IF(B139&gt;1,VLOOKUP(B139,DB!$D$4:$E$800,2,0),"")</f>
        <v>KING AIR</v>
      </c>
      <c r="D139" s="82">
        <v>0.7458333333333333</v>
      </c>
      <c r="E139" s="159" t="b">
        <v>1</v>
      </c>
      <c r="F139" s="83"/>
      <c r="G139" s="92" t="b">
        <v>0</v>
      </c>
      <c r="H139" s="85" t="s">
        <v>1213</v>
      </c>
      <c r="I139" s="103" t="s">
        <v>1218</v>
      </c>
      <c r="J139" s="87" t="str">
        <f>IF(L139&gt;1,VLOOKUP(L139,DB!$A$4:$B$500,2,0),"")</f>
        <v/>
      </c>
      <c r="K139" s="88"/>
      <c r="L139" s="84"/>
      <c r="M139" s="81" t="s">
        <v>1211</v>
      </c>
      <c r="N139" s="96"/>
      <c r="O139" s="84" t="str">
        <f t="shared" si="1"/>
        <v>RON</v>
      </c>
      <c r="Q139" s="1" t="str">
        <f t="shared" si="2"/>
        <v>NSA12</v>
      </c>
      <c r="R139" s="1" t="str">
        <f t="shared" si="3"/>
        <v>RON</v>
      </c>
      <c r="S139" s="1" t="str">
        <f t="shared" si="4"/>
        <v>KING AIR</v>
      </c>
      <c r="T139" s="1" t="str">
        <f t="shared" si="5"/>
        <v>T7-HNC</v>
      </c>
      <c r="U139" s="1" t="str">
        <f t="shared" si="6"/>
        <v>AFM</v>
      </c>
    </row>
    <row r="140" ht="15.75" customHeight="1">
      <c r="A140" s="90">
        <v>123.0</v>
      </c>
      <c r="B140" s="90" t="s">
        <v>322</v>
      </c>
      <c r="C140" s="71" t="str">
        <f>IF(B140&gt;1,VLOOKUP(B140,DB!$D$4:$E$800,2,0),"")</f>
        <v>A 320</v>
      </c>
      <c r="D140" s="117">
        <v>0.8166055902765947</v>
      </c>
      <c r="E140" s="215" t="b">
        <v>1</v>
      </c>
      <c r="F140" s="119">
        <v>0.8431873148147133</v>
      </c>
      <c r="G140" s="120" t="b">
        <v>1</v>
      </c>
      <c r="H140" s="121" t="s">
        <v>1247</v>
      </c>
      <c r="I140" s="76" t="str">
        <f>IF(K140&gt;1,VLOOKUP(K140,DB!$A$4:$B$500,2,0),"")</f>
        <v>WIEE</v>
      </c>
      <c r="J140" s="77" t="str">
        <f>IF(L140&gt;1,VLOOKUP(L140,DB!$A$4:$B$500,2,0),"")</f>
        <v>WARR</v>
      </c>
      <c r="K140" s="122" t="s">
        <v>213</v>
      </c>
      <c r="L140" s="123" t="s">
        <v>259</v>
      </c>
      <c r="M140" s="71" t="s">
        <v>46</v>
      </c>
      <c r="N140" s="124"/>
      <c r="O140" s="123" t="str">
        <f t="shared" si="1"/>
        <v/>
      </c>
      <c r="Q140" s="1" t="str">
        <f t="shared" si="2"/>
        <v/>
      </c>
      <c r="R140" s="1" t="str">
        <f t="shared" si="3"/>
        <v/>
      </c>
      <c r="S140" s="1" t="str">
        <f t="shared" si="4"/>
        <v/>
      </c>
      <c r="T140" s="1" t="str">
        <f t="shared" si="5"/>
        <v/>
      </c>
      <c r="U140" s="1" t="str">
        <f t="shared" si="6"/>
        <v/>
      </c>
    </row>
    <row r="141" ht="15.75" customHeight="1">
      <c r="A141" s="81">
        <v>124.0</v>
      </c>
      <c r="B141" s="81" t="s">
        <v>741</v>
      </c>
      <c r="C141" s="81" t="str">
        <f>IF(B141&gt;1,VLOOKUP(B141,DB!$D$4:$E$800,2,0),"")</f>
        <v>ATR 42</v>
      </c>
      <c r="D141" s="82">
        <v>0.41944444444444445</v>
      </c>
      <c r="E141" s="159" t="b">
        <v>1</v>
      </c>
      <c r="F141" s="83"/>
      <c r="G141" s="92" t="b">
        <v>0</v>
      </c>
      <c r="H141" s="85" t="s">
        <v>1228</v>
      </c>
      <c r="I141" s="103" t="s">
        <v>1249</v>
      </c>
      <c r="J141" s="87" t="str">
        <f>IF(L141&gt;1,VLOOKUP(L141,DB!$A$4:$B$500,2,0),"")</f>
        <v/>
      </c>
      <c r="K141" s="88"/>
      <c r="L141" s="84"/>
      <c r="M141" s="81" t="str">
        <f>IF(B141&gt;1,VLOOKUP(B141,DB!$D$4:$F$800,3,0),"")</f>
        <v>IAT</v>
      </c>
      <c r="N141" s="96"/>
      <c r="O141" s="84" t="str">
        <f t="shared" si="1"/>
        <v>RON</v>
      </c>
      <c r="Q141" s="1" t="str">
        <f t="shared" si="2"/>
        <v>SA07</v>
      </c>
      <c r="R141" s="1" t="str">
        <f t="shared" si="3"/>
        <v>RON</v>
      </c>
      <c r="S141" s="1" t="str">
        <f t="shared" si="4"/>
        <v>ATR 42</v>
      </c>
      <c r="T141" s="1" t="str">
        <f t="shared" si="5"/>
        <v>PK-THT</v>
      </c>
      <c r="U141" s="1" t="str">
        <f t="shared" si="6"/>
        <v>IAT</v>
      </c>
    </row>
    <row r="142" ht="15.75" customHeight="1">
      <c r="A142" s="90">
        <v>125.0</v>
      </c>
      <c r="B142" s="90" t="s">
        <v>284</v>
      </c>
      <c r="C142" s="71" t="str">
        <f>IF(B142&gt;1,VLOOKUP(B142,DB!$D$4:$E$800,2,0),"")</f>
        <v>A 320</v>
      </c>
      <c r="D142" s="117">
        <v>0.7923611111111111</v>
      </c>
      <c r="E142" s="215" t="b">
        <v>1</v>
      </c>
      <c r="F142" s="119">
        <v>0.9694444444444444</v>
      </c>
      <c r="G142" s="120" t="b">
        <v>0</v>
      </c>
      <c r="H142" s="121" t="s">
        <v>1255</v>
      </c>
      <c r="I142" s="76" t="str">
        <f>IF(K142&gt;1,VLOOKUP(K142,DB!$A$4:$B$500,2,0),"")</f>
        <v>WIPP</v>
      </c>
      <c r="J142" s="74" t="s">
        <v>1224</v>
      </c>
      <c r="K142" s="122" t="s">
        <v>196</v>
      </c>
      <c r="L142" s="123"/>
      <c r="M142" s="71" t="str">
        <f>IF(B142&gt;1,VLOOKUP(B142,DB!$D$4:$F$800,3,0),"")</f>
        <v>BATIK AIR</v>
      </c>
      <c r="N142" s="124"/>
      <c r="O142" s="123" t="str">
        <f t="shared" si="1"/>
        <v/>
      </c>
      <c r="Q142" s="1" t="str">
        <f t="shared" si="2"/>
        <v/>
      </c>
      <c r="R142" s="1" t="str">
        <f t="shared" si="3"/>
        <v/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81">
        <v>126.0</v>
      </c>
      <c r="B143" s="81" t="s">
        <v>748</v>
      </c>
      <c r="C143" s="81" t="str">
        <f>IF(B143&gt;1,VLOOKUP(B143,DB!$D$4:$E$800,2,0),"")</f>
        <v>CL 850</v>
      </c>
      <c r="D143" s="82">
        <v>0.7645833333333333</v>
      </c>
      <c r="E143" s="159" t="b">
        <v>1</v>
      </c>
      <c r="F143" s="83">
        <v>0.7833333333333333</v>
      </c>
      <c r="G143" s="92" t="b">
        <v>1</v>
      </c>
      <c r="H143" s="147" t="s">
        <v>1236</v>
      </c>
      <c r="I143" s="103" t="s">
        <v>1266</v>
      </c>
      <c r="J143" s="84" t="s">
        <v>1245</v>
      </c>
      <c r="K143" s="88" t="s">
        <v>1568</v>
      </c>
      <c r="L143" s="84"/>
      <c r="M143" s="81" t="str">
        <f>IF(B143&gt;1,VLOOKUP(B143,DB!$D$4:$F$800,3,0),"")</f>
        <v>JETSET</v>
      </c>
      <c r="N143" s="96"/>
      <c r="O143" s="84" t="str">
        <f t="shared" si="1"/>
        <v/>
      </c>
      <c r="Q143" s="1" t="str">
        <f t="shared" si="2"/>
        <v/>
      </c>
      <c r="R143" s="1" t="str">
        <f t="shared" si="3"/>
        <v/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90">
        <v>127.0</v>
      </c>
      <c r="B144" s="90" t="s">
        <v>940</v>
      </c>
      <c r="C144" s="71" t="str">
        <f>IF(B144&gt;1,VLOOKUP(B144,DB!$D$4:$E$800,2,0),"")</f>
        <v>AW 169</v>
      </c>
      <c r="D144" s="117">
        <v>0.7756944444444445</v>
      </c>
      <c r="E144" s="215" t="b">
        <v>1</v>
      </c>
      <c r="F144" s="119">
        <v>0.7791666666666667</v>
      </c>
      <c r="G144" s="120" t="b">
        <v>1</v>
      </c>
      <c r="H144" s="121" t="s">
        <v>1232</v>
      </c>
      <c r="I144" s="112" t="s">
        <v>283</v>
      </c>
      <c r="J144" s="74" t="s">
        <v>1238</v>
      </c>
      <c r="K144" s="122"/>
      <c r="L144" s="123"/>
      <c r="M144" s="71" t="s">
        <v>1214</v>
      </c>
      <c r="N144" s="124"/>
      <c r="O144" s="123" t="str">
        <f t="shared" si="1"/>
        <v/>
      </c>
      <c r="Q144" s="1" t="str">
        <f t="shared" si="2"/>
        <v/>
      </c>
      <c r="R144" s="1" t="str">
        <f t="shared" si="3"/>
        <v/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81">
        <v>128.0</v>
      </c>
      <c r="B145" s="81" t="s">
        <v>748</v>
      </c>
      <c r="C145" s="81" t="str">
        <f>IF(B145&gt;1,VLOOKUP(B145,DB!$D$4:$E$800,2,0),"")</f>
        <v>CL 850</v>
      </c>
      <c r="D145" s="82">
        <v>0.7854166666666667</v>
      </c>
      <c r="E145" s="159" t="b">
        <v>1</v>
      </c>
      <c r="F145" s="83"/>
      <c r="G145" s="92" t="b">
        <v>0</v>
      </c>
      <c r="H145" s="147" t="s">
        <v>1245</v>
      </c>
      <c r="I145" s="103" t="s">
        <v>1236</v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>JETSET</v>
      </c>
      <c r="N145" s="96"/>
      <c r="O145" s="84" t="str">
        <f t="shared" si="1"/>
        <v>RON</v>
      </c>
      <c r="Q145" s="1" t="str">
        <f t="shared" si="2"/>
        <v>RE05</v>
      </c>
      <c r="R145" s="1" t="str">
        <f t="shared" si="3"/>
        <v>RON</v>
      </c>
      <c r="S145" s="1" t="str">
        <f t="shared" si="4"/>
        <v>CL 850</v>
      </c>
      <c r="T145" s="1" t="str">
        <f t="shared" si="5"/>
        <v>PK-KAS</v>
      </c>
      <c r="U145" s="1" t="str">
        <f t="shared" si="6"/>
        <v>JETSET</v>
      </c>
    </row>
    <row r="146" ht="15.75" customHeight="1">
      <c r="A146" s="90">
        <v>129.0</v>
      </c>
      <c r="B146" s="90" t="s">
        <v>780</v>
      </c>
      <c r="C146" s="71" t="str">
        <f>IF(B146&gt;1,VLOOKUP(B146,DB!$D$4:$E$800,2,0),"")</f>
        <v>B 738</v>
      </c>
      <c r="D146" s="117">
        <v>0.846074976856471</v>
      </c>
      <c r="E146" s="215" t="b">
        <v>1</v>
      </c>
      <c r="F146" s="119">
        <v>0.8631711805501254</v>
      </c>
      <c r="G146" s="120" t="b">
        <v>1</v>
      </c>
      <c r="H146" s="121" t="s">
        <v>1232</v>
      </c>
      <c r="I146" s="112" t="s">
        <v>201</v>
      </c>
      <c r="J146" s="74" t="s">
        <v>13</v>
      </c>
      <c r="K146" s="122"/>
      <c r="L146" s="123"/>
      <c r="M146" s="71" t="str">
        <f>IF(B146&gt;1,VLOOKUP(B146,DB!$D$4:$F$800,3,0),"")</f>
        <v>POLICE</v>
      </c>
      <c r="N146" s="216" t="s">
        <v>1368</v>
      </c>
      <c r="O146" s="123" t="str">
        <f t="shared" si="1"/>
        <v/>
      </c>
      <c r="Q146" s="1" t="str">
        <f t="shared" si="2"/>
        <v/>
      </c>
      <c r="R146" s="1" t="str">
        <f t="shared" si="3"/>
        <v/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81">
        <v>130.0</v>
      </c>
      <c r="B147" s="81" t="s">
        <v>313</v>
      </c>
      <c r="C147" s="81" t="str">
        <f>IF(B147&gt;1,VLOOKUP(B147,DB!$D$4:$E$800,2,0),"")</f>
        <v>A 320</v>
      </c>
      <c r="D147" s="82">
        <v>0.8319444444444445</v>
      </c>
      <c r="E147" s="159" t="b">
        <v>1</v>
      </c>
      <c r="F147" s="83"/>
      <c r="G147" s="92" t="b">
        <v>0</v>
      </c>
      <c r="H147" s="85" t="s">
        <v>1236</v>
      </c>
      <c r="I147" s="86" t="str">
        <f>IF(K147&gt;1,VLOOKUP(K147,DB!$A$4:$B$500,2,0),"")</f>
        <v>WARR</v>
      </c>
      <c r="J147" s="87" t="str">
        <f>IF(L147&gt;1,VLOOKUP(L147,DB!$A$4:$B$500,2,0),"")</f>
        <v/>
      </c>
      <c r="K147" s="88" t="s">
        <v>231</v>
      </c>
      <c r="L147" s="84"/>
      <c r="M147" s="81" t="str">
        <f>IF(B147&gt;1,VLOOKUP(B147,DB!$D$4:$F$800,3,0),"")</f>
        <v>BATIK AIR</v>
      </c>
      <c r="N147" s="96"/>
      <c r="O147" s="84" t="str">
        <f t="shared" si="1"/>
        <v>RON</v>
      </c>
      <c r="Q147" s="1" t="str">
        <f t="shared" si="2"/>
        <v>B7</v>
      </c>
      <c r="R147" s="1" t="str">
        <f t="shared" si="3"/>
        <v>RON</v>
      </c>
      <c r="S147" s="1" t="str">
        <f t="shared" si="4"/>
        <v>A 320</v>
      </c>
      <c r="T147" s="1" t="str">
        <f t="shared" si="5"/>
        <v>PK-LUU</v>
      </c>
      <c r="U147" s="1" t="str">
        <f t="shared" si="6"/>
        <v>BATIK AIR</v>
      </c>
    </row>
    <row r="148" ht="15.75" customHeight="1">
      <c r="A148" s="90">
        <v>131.0</v>
      </c>
      <c r="B148" s="90" t="s">
        <v>309</v>
      </c>
      <c r="C148" s="71" t="str">
        <f>IF(B148&gt;1,VLOOKUP(B148,DB!$D$4:$E$800,2,0),"")</f>
        <v>A 320</v>
      </c>
      <c r="D148" s="117">
        <v>0.8125</v>
      </c>
      <c r="E148" s="215" t="b">
        <v>1</v>
      </c>
      <c r="F148" s="119"/>
      <c r="G148" s="120" t="b">
        <v>0</v>
      </c>
      <c r="H148" s="121" t="s">
        <v>1227</v>
      </c>
      <c r="I148" s="76" t="str">
        <f>IF(K148&gt;1,VLOOKUP(K148,DB!$A$4:$B$500,2,0),"")</f>
        <v>WAHI</v>
      </c>
      <c r="J148" s="77" t="str">
        <f>IF(L148&gt;1,VLOOKUP(L148,DB!$A$4:$B$500,2,0),"")</f>
        <v/>
      </c>
      <c r="K148" s="122" t="s">
        <v>261</v>
      </c>
      <c r="L148" s="123"/>
      <c r="M148" s="71" t="str">
        <f>IF(B148&gt;1,VLOOKUP(B148,DB!$D$4:$F$800,3,0),"")</f>
        <v>BATIK AIR</v>
      </c>
      <c r="N148" s="124"/>
      <c r="O148" s="123" t="str">
        <f t="shared" si="1"/>
        <v>RON</v>
      </c>
      <c r="Q148" s="1" t="str">
        <f t="shared" si="2"/>
        <v>B9</v>
      </c>
      <c r="R148" s="1" t="str">
        <f t="shared" si="3"/>
        <v>RON</v>
      </c>
      <c r="S148" s="1" t="str">
        <f t="shared" si="4"/>
        <v>A 320</v>
      </c>
      <c r="T148" s="1" t="str">
        <f t="shared" si="5"/>
        <v>PK-LUS</v>
      </c>
      <c r="U148" s="1" t="str">
        <f t="shared" si="6"/>
        <v>BATIK AIR</v>
      </c>
    </row>
    <row r="149" ht="15.75" customHeight="1">
      <c r="A149" s="81">
        <v>132.0</v>
      </c>
      <c r="B149" s="81" t="s">
        <v>393</v>
      </c>
      <c r="C149" s="81" t="str">
        <f>IF(B149&gt;1,VLOOKUP(B149,DB!$D$4:$E$800,2,0),"")</f>
        <v>A 320</v>
      </c>
      <c r="D149" s="82">
        <v>0.8395833333333333</v>
      </c>
      <c r="E149" s="159" t="b">
        <v>1</v>
      </c>
      <c r="F149" s="83"/>
      <c r="G149" s="92" t="b">
        <v>0</v>
      </c>
      <c r="H149" s="85" t="s">
        <v>1225</v>
      </c>
      <c r="I149" s="86" t="str">
        <f>IF(K149&gt;1,VLOOKUP(K149,DB!$A$4:$B$500,2,0),"")</f>
        <v>WARR</v>
      </c>
      <c r="J149" s="87" t="str">
        <f>IF(L149&gt;1,VLOOKUP(L149,DB!$A$4:$B$500,2,0),"")</f>
        <v/>
      </c>
      <c r="K149" s="88" t="s">
        <v>565</v>
      </c>
      <c r="L149" s="84"/>
      <c r="M149" s="81" t="str">
        <f>IF(B149&gt;1,VLOOKUP(B149,DB!$D$4:$F$800,3,0),"")</f>
        <v>CITILINK</v>
      </c>
      <c r="N149" s="96"/>
      <c r="O149" s="84" t="str">
        <f t="shared" si="1"/>
        <v>RON</v>
      </c>
      <c r="Q149" s="1" t="str">
        <f t="shared" si="2"/>
        <v>A3</v>
      </c>
      <c r="R149" s="1" t="str">
        <f t="shared" si="3"/>
        <v>RON</v>
      </c>
      <c r="S149" s="1" t="str">
        <f t="shared" si="4"/>
        <v>A 320</v>
      </c>
      <c r="T149" s="1" t="str">
        <f t="shared" si="5"/>
        <v>PK-GLX</v>
      </c>
      <c r="U149" s="1" t="str">
        <f t="shared" si="6"/>
        <v>CITILINK</v>
      </c>
    </row>
    <row r="150" ht="15.75" customHeight="1">
      <c r="A150" s="90">
        <v>133.0</v>
      </c>
      <c r="B150" s="90" t="s">
        <v>886</v>
      </c>
      <c r="C150" s="71" t="str">
        <f>IF(B150&gt;1,VLOOKUP(B150,DB!$D$4:$E$800,2,0),"")</f>
        <v>B 733</v>
      </c>
      <c r="D150" s="117">
        <v>0.8805555555555555</v>
      </c>
      <c r="E150" s="215" t="b">
        <v>1</v>
      </c>
      <c r="F150" s="119"/>
      <c r="G150" s="120" t="b">
        <v>0</v>
      </c>
      <c r="H150" s="121" t="s">
        <v>1254</v>
      </c>
      <c r="I150" s="76" t="str">
        <f>IF(K150&gt;1,VLOOKUP(K150,DB!$A$4:$B$500,2,0),"")</f>
        <v>WIDN</v>
      </c>
      <c r="J150" s="77" t="str">
        <f>IF(L150&gt;1,VLOOKUP(L150,DB!$A$4:$B$500,2,0),"")</f>
        <v/>
      </c>
      <c r="K150" s="122" t="s">
        <v>360</v>
      </c>
      <c r="L150" s="123"/>
      <c r="M150" s="71" t="str">
        <f>IF(B150&gt;1,VLOOKUP(B150,DB!$D$4:$F$800,3,0),"")</f>
        <v>TRIGANA</v>
      </c>
      <c r="N150" s="124"/>
      <c r="O150" s="123" t="str">
        <f t="shared" si="1"/>
        <v>RON</v>
      </c>
      <c r="Q150" s="1" t="str">
        <f t="shared" si="2"/>
        <v>B13</v>
      </c>
      <c r="R150" s="1" t="str">
        <f t="shared" si="3"/>
        <v>RON</v>
      </c>
      <c r="S150" s="1" t="str">
        <f t="shared" si="4"/>
        <v>B 733</v>
      </c>
      <c r="T150" s="1" t="str">
        <f t="shared" si="5"/>
        <v>PK-YSH</v>
      </c>
      <c r="U150" s="1" t="str">
        <f t="shared" si="6"/>
        <v>TRIGANA</v>
      </c>
    </row>
    <row r="151" ht="15.75" customHeight="1">
      <c r="A151" s="81">
        <v>134.0</v>
      </c>
      <c r="B151" s="81" t="s">
        <v>307</v>
      </c>
      <c r="C151" s="81" t="str">
        <f>IF(B151&gt;1,VLOOKUP(B151,DB!$D$4:$E$800,2,0),"")</f>
        <v>A 320</v>
      </c>
      <c r="D151" s="82">
        <v>0.88125</v>
      </c>
      <c r="E151" s="159" t="b">
        <v>1</v>
      </c>
      <c r="F151" s="83"/>
      <c r="G151" s="92" t="b">
        <v>0</v>
      </c>
      <c r="H151" s="85" t="s">
        <v>1247</v>
      </c>
      <c r="I151" s="86" t="str">
        <f>IF(K151&gt;1,VLOOKUP(K151,DB!$A$4:$B$500,2,0),"")</f>
        <v>WARR</v>
      </c>
      <c r="J151" s="87" t="str">
        <f>IF(L151&gt;1,VLOOKUP(L151,DB!$A$4:$B$500,2,0),"")</f>
        <v/>
      </c>
      <c r="K151" s="88" t="s">
        <v>253</v>
      </c>
      <c r="L151" s="84"/>
      <c r="M151" s="81" t="str">
        <f>IF(B151&gt;1,VLOOKUP(B151,DB!$D$4:$F$800,3,0),"")</f>
        <v>BATIK AIR</v>
      </c>
      <c r="N151" s="96"/>
      <c r="O151" s="84" t="str">
        <f t="shared" si="1"/>
        <v>RON</v>
      </c>
      <c r="Q151" s="1" t="str">
        <f t="shared" si="2"/>
        <v>B1</v>
      </c>
      <c r="R151" s="1" t="str">
        <f t="shared" si="3"/>
        <v>RON</v>
      </c>
      <c r="S151" s="1" t="str">
        <f t="shared" si="4"/>
        <v>A 320</v>
      </c>
      <c r="T151" s="1" t="str">
        <f t="shared" si="5"/>
        <v>PK-LUR</v>
      </c>
      <c r="U151" s="1" t="str">
        <f t="shared" si="6"/>
        <v>BATIK AIR</v>
      </c>
    </row>
    <row r="152" ht="15.75" customHeight="1">
      <c r="A152" s="90">
        <v>135.0</v>
      </c>
      <c r="B152" s="90" t="s">
        <v>101</v>
      </c>
      <c r="C152" s="71" t="str">
        <f>IF(B152&gt;1,VLOOKUP(B152,DB!$D$4:$E$800,2,0),"")</f>
        <v>A 320</v>
      </c>
      <c r="D152" s="117">
        <v>0.9138888888888889</v>
      </c>
      <c r="E152" s="215" t="b">
        <v>1</v>
      </c>
      <c r="F152" s="119">
        <v>0.9513084490754409</v>
      </c>
      <c r="G152" s="120" t="b">
        <v>1</v>
      </c>
      <c r="H152" s="121" t="s">
        <v>1250</v>
      </c>
      <c r="I152" s="76" t="str">
        <f>IF(K152&gt;1,VLOOKUP(K152,DB!$A$4:$B$500,2,0),"")</f>
        <v>WADD</v>
      </c>
      <c r="J152" s="74" t="s">
        <v>1231</v>
      </c>
      <c r="K152" s="122" t="s">
        <v>225</v>
      </c>
      <c r="L152" s="123"/>
      <c r="M152" s="71" t="str">
        <f>IF(B152&gt;1,VLOOKUP(B152,DB!$D$4:$F$800,3,0),"")</f>
        <v>BATIK AIR</v>
      </c>
      <c r="N152" s="124"/>
      <c r="O152" s="123" t="str">
        <f t="shared" si="1"/>
        <v/>
      </c>
      <c r="Q152" s="1" t="str">
        <f t="shared" si="2"/>
        <v/>
      </c>
      <c r="R152" s="1" t="str">
        <f t="shared" si="3"/>
        <v/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 t="s">
        <v>762</v>
      </c>
      <c r="C153" s="81" t="str">
        <f>IF(B153&gt;1,VLOOKUP(B153,DB!$D$4:$E$800,2,0),"")</f>
        <v>G IV</v>
      </c>
      <c r="D153" s="82">
        <v>0.8833333333333333</v>
      </c>
      <c r="E153" s="159" t="b">
        <v>1</v>
      </c>
      <c r="F153" s="83"/>
      <c r="G153" s="92" t="b">
        <v>0</v>
      </c>
      <c r="H153" s="85" t="s">
        <v>1249</v>
      </c>
      <c r="I153" s="103" t="s">
        <v>1224</v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>JIP</v>
      </c>
      <c r="N153" s="96"/>
      <c r="O153" s="84" t="str">
        <f t="shared" si="1"/>
        <v>RON</v>
      </c>
      <c r="Q153" s="1" t="str">
        <f t="shared" si="2"/>
        <v>B4</v>
      </c>
      <c r="R153" s="1" t="str">
        <f t="shared" si="3"/>
        <v>RON</v>
      </c>
      <c r="S153" s="1" t="str">
        <f t="shared" si="4"/>
        <v>G IV</v>
      </c>
      <c r="T153" s="1" t="str">
        <f t="shared" si="5"/>
        <v>T7-977</v>
      </c>
      <c r="U153" s="1" t="str">
        <f t="shared" si="6"/>
        <v>JIP</v>
      </c>
    </row>
    <row r="154" ht="15.75" customHeight="1">
      <c r="A154" s="90">
        <v>137.0</v>
      </c>
      <c r="B154" s="90" t="s">
        <v>760</v>
      </c>
      <c r="C154" s="71" t="str">
        <f>IF(B154&gt;1,VLOOKUP(B154,DB!$D$4:$E$800,2,0),"")</f>
        <v>G 500</v>
      </c>
      <c r="D154" s="117">
        <v>0.9006944444444445</v>
      </c>
      <c r="E154" s="215" t="b">
        <v>1</v>
      </c>
      <c r="F154" s="119"/>
      <c r="G154" s="120" t="b">
        <v>0</v>
      </c>
      <c r="H154" s="121" t="s">
        <v>1232</v>
      </c>
      <c r="I154" s="112" t="s">
        <v>1407</v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>JIP</v>
      </c>
      <c r="N154" s="124"/>
      <c r="O154" s="123" t="str">
        <f t="shared" si="1"/>
        <v>RON</v>
      </c>
      <c r="Q154" s="1" t="str">
        <f t="shared" si="2"/>
        <v>B5</v>
      </c>
      <c r="R154" s="1" t="str">
        <f t="shared" si="3"/>
        <v>RON</v>
      </c>
      <c r="S154" s="1" t="str">
        <f t="shared" si="4"/>
        <v>G 500</v>
      </c>
      <c r="T154" s="1" t="str">
        <f t="shared" si="5"/>
        <v>T7-S16</v>
      </c>
      <c r="U154" s="1" t="str">
        <f t="shared" si="6"/>
        <v>JIP</v>
      </c>
    </row>
    <row r="155" ht="15.75" customHeight="1">
      <c r="A155" s="81">
        <v>138.0</v>
      </c>
      <c r="B155" s="81" t="s">
        <v>654</v>
      </c>
      <c r="C155" s="81" t="str">
        <f>IF(B155&gt;1,VLOOKUP(B155,DB!$D$4:$E$800,2,0),"")</f>
        <v>B 738</v>
      </c>
      <c r="D155" s="82">
        <v>0.926924687504652</v>
      </c>
      <c r="E155" s="159" t="b">
        <v>1</v>
      </c>
      <c r="F155" s="83"/>
      <c r="G155" s="92" t="b">
        <v>0</v>
      </c>
      <c r="H155" s="85" t="s">
        <v>1248</v>
      </c>
      <c r="I155" s="86" t="str">
        <f>IF(K155&gt;1,VLOOKUP(K155,DB!$A$4:$B$500,2,0),"")</f>
        <v>WARR</v>
      </c>
      <c r="J155" s="87" t="str">
        <f>IF(L155&gt;1,VLOOKUP(L155,DB!$A$4:$B$500,2,0),"")</f>
        <v/>
      </c>
      <c r="K155" s="88" t="s">
        <v>678</v>
      </c>
      <c r="L155" s="84"/>
      <c r="M155" s="81" t="str">
        <f>IF(B155&gt;1,VLOOKUP(B155,DB!$D$4:$F$800,3,0),"")</f>
        <v>GARUDA</v>
      </c>
      <c r="N155" s="96"/>
      <c r="O155" s="84" t="str">
        <f t="shared" si="1"/>
        <v>RON</v>
      </c>
      <c r="Q155" s="1" t="str">
        <f t="shared" si="2"/>
        <v>B2</v>
      </c>
      <c r="R155" s="1" t="str">
        <f t="shared" si="3"/>
        <v>RON</v>
      </c>
      <c r="S155" s="1" t="str">
        <f t="shared" si="4"/>
        <v>B 738</v>
      </c>
      <c r="T155" s="1" t="str">
        <f t="shared" si="5"/>
        <v>PK-GNG</v>
      </c>
      <c r="U155" s="1" t="str">
        <f t="shared" si="6"/>
        <v>GARUDA</v>
      </c>
    </row>
    <row r="156" ht="15.75" customHeight="1">
      <c r="A156" s="90">
        <v>139.0</v>
      </c>
      <c r="B156" s="90" t="s">
        <v>284</v>
      </c>
      <c r="C156" s="71" t="str">
        <f>IF(B156&gt;1,VLOOKUP(B156,DB!$D$4:$E$800,2,0),"")</f>
        <v>A 320</v>
      </c>
      <c r="D156" s="117">
        <v>0.9763888888888889</v>
      </c>
      <c r="E156" s="118" t="b">
        <v>0</v>
      </c>
      <c r="F156" s="119"/>
      <c r="G156" s="120" t="b">
        <v>0</v>
      </c>
      <c r="H156" s="121" t="s">
        <v>1224</v>
      </c>
      <c r="I156" s="112" t="s">
        <v>1227</v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>BATIK AIR</v>
      </c>
      <c r="N156" s="124"/>
      <c r="O156" s="123" t="str">
        <f t="shared" si="1"/>
        <v>RON</v>
      </c>
      <c r="Q156" s="1" t="str">
        <f t="shared" si="2"/>
        <v>SA05</v>
      </c>
      <c r="R156" s="1" t="str">
        <f t="shared" si="3"/>
        <v>RON</v>
      </c>
      <c r="S156" s="1" t="str">
        <f t="shared" si="4"/>
        <v>A 320</v>
      </c>
      <c r="T156" s="1" t="str">
        <f t="shared" si="5"/>
        <v>PK-LUG</v>
      </c>
      <c r="U156" s="1" t="str">
        <f t="shared" si="6"/>
        <v>BATIK AIR</v>
      </c>
    </row>
    <row r="157" ht="15.75" customHeight="1">
      <c r="A157" s="81">
        <v>140.0</v>
      </c>
      <c r="B157" s="81" t="s">
        <v>101</v>
      </c>
      <c r="C157" s="81" t="str">
        <f>IF(B157&gt;1,VLOOKUP(B157,DB!$D$4:$E$800,2,0),"")</f>
        <v>A 320</v>
      </c>
      <c r="D157" s="82">
        <v>0.9576388888888889</v>
      </c>
      <c r="E157" s="159" t="b">
        <v>1</v>
      </c>
      <c r="F157" s="83"/>
      <c r="G157" s="92" t="b">
        <v>0</v>
      </c>
      <c r="H157" s="85" t="s">
        <v>1231</v>
      </c>
      <c r="I157" s="103" t="s">
        <v>1250</v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>BATIK AIR</v>
      </c>
      <c r="N157" s="96"/>
      <c r="O157" s="84" t="str">
        <f t="shared" si="1"/>
        <v>RON</v>
      </c>
      <c r="Q157" s="1" t="str">
        <f t="shared" si="2"/>
        <v>SA09</v>
      </c>
      <c r="R157" s="1" t="str">
        <f t="shared" si="3"/>
        <v>RON</v>
      </c>
      <c r="S157" s="1" t="str">
        <f t="shared" si="4"/>
        <v>A 320</v>
      </c>
      <c r="T157" s="1" t="str">
        <f t="shared" si="5"/>
        <v>PK-BKY</v>
      </c>
      <c r="U157" s="1" t="str">
        <f t="shared" si="6"/>
        <v>BATIK AIR</v>
      </c>
    </row>
    <row r="158" ht="15.75" customHeight="1">
      <c r="A158" s="90">
        <v>141.0</v>
      </c>
      <c r="B158" s="90" t="s">
        <v>332</v>
      </c>
      <c r="C158" s="71" t="str">
        <f>IF(B158&gt;1,VLOOKUP(B158,DB!$D$4:$E$800,2,0),"")</f>
        <v>GLEX</v>
      </c>
      <c r="D158" s="122" t="s">
        <v>7</v>
      </c>
      <c r="E158" s="118" t="b">
        <v>0</v>
      </c>
      <c r="F158" s="119"/>
      <c r="G158" s="120" t="b">
        <v>0</v>
      </c>
      <c r="H158" s="121" t="s">
        <v>1461</v>
      </c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>BIOMANTARA</v>
      </c>
      <c r="N158" s="124"/>
      <c r="O158" s="123" t="str">
        <f t="shared" si="1"/>
        <v>RON</v>
      </c>
      <c r="Q158" s="1" t="str">
        <f t="shared" si="2"/>
        <v>RE06</v>
      </c>
      <c r="R158" s="1" t="str">
        <f t="shared" si="3"/>
        <v>RON</v>
      </c>
      <c r="S158" s="1" t="str">
        <f t="shared" si="4"/>
        <v>GLEX</v>
      </c>
      <c r="T158" s="1" t="str">
        <f t="shared" si="5"/>
        <v>N-939AP</v>
      </c>
      <c r="U158" s="1" t="str">
        <f t="shared" si="6"/>
        <v>BIOMANTARA</v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1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1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1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1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1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1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1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1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1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45863.0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1180</v>
      </c>
      <c r="D10" s="27"/>
      <c r="E10" s="26" t="s">
        <v>1181</v>
      </c>
      <c r="F10" s="28"/>
      <c r="G10" s="28"/>
      <c r="H10" s="27"/>
    </row>
    <row r="11" ht="15.75" customHeight="1">
      <c r="A11" s="25"/>
      <c r="B11" s="21"/>
      <c r="C11" s="29" t="s">
        <v>1182</v>
      </c>
      <c r="D11" s="30"/>
      <c r="E11" s="26" t="s">
        <v>1183</v>
      </c>
      <c r="F11" s="28"/>
      <c r="G11" s="28"/>
      <c r="H11" s="27"/>
    </row>
    <row r="12" ht="15.75" customHeight="1">
      <c r="A12" s="25"/>
      <c r="B12" s="21"/>
      <c r="C12" s="29" t="s">
        <v>1184</v>
      </c>
      <c r="D12" s="30"/>
      <c r="E12" s="29" t="s">
        <v>1322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4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2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2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963</v>
      </c>
      <c r="C27" s="81" t="str">
        <f>IF(B27&gt;1,VLOOKUP(B27,DB!$D$4:$E$800,2,0),"")</f>
        <v>HK 800</v>
      </c>
      <c r="D27" s="82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1214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T7-FCN</v>
      </c>
      <c r="U27" s="1" t="str">
        <f t="shared" si="6"/>
        <v>KARISMA</v>
      </c>
    </row>
    <row r="28" ht="15.75" customHeight="1">
      <c r="A28" s="71">
        <v>11.0</v>
      </c>
      <c r="B28" s="71" t="s">
        <v>753</v>
      </c>
      <c r="C28" s="71" t="str">
        <f>IF(B28&gt;1,VLOOKUP(B28,DB!$D$4:$E$800,2,0),"")</f>
        <v>CT 680</v>
      </c>
      <c r="D28" s="72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tr">
        <f>IF(B28&gt;1,VLOOKUP(B28,DB!$D$4:$F$800,3,0),"")</f>
        <v>JIP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CT 680</v>
      </c>
      <c r="T28" s="1" t="str">
        <f t="shared" si="5"/>
        <v>N-977JH</v>
      </c>
      <c r="U28" s="1" t="str">
        <f t="shared" si="6"/>
        <v>JIP</v>
      </c>
    </row>
    <row r="29" ht="15.75" customHeight="1">
      <c r="A29" s="81">
        <v>12.0</v>
      </c>
      <c r="B29" s="81" t="s">
        <v>1123</v>
      </c>
      <c r="C29" s="81" t="str">
        <f>IF(B29&gt;1,VLOOKUP(B29,DB!$D$4:$E$800,2,0),"")</f>
        <v>KING AIR</v>
      </c>
      <c r="D29" s="82" t="s">
        <v>7</v>
      </c>
      <c r="E29" s="83" t="b">
        <v>0</v>
      </c>
      <c r="F29" s="83">
        <v>0.5798611111111112</v>
      </c>
      <c r="G29" s="84" t="b">
        <v>1</v>
      </c>
      <c r="H29" s="85" t="s">
        <v>1213</v>
      </c>
      <c r="I29" s="103" t="s">
        <v>8</v>
      </c>
      <c r="J29" s="84" t="s">
        <v>1255</v>
      </c>
      <c r="K29" s="88" t="s">
        <v>7</v>
      </c>
      <c r="L29" s="84"/>
      <c r="M29" s="81" t="s">
        <v>1211</v>
      </c>
      <c r="N29" s="89"/>
      <c r="O29" s="84" t="str">
        <f t="shared" si="1"/>
        <v/>
      </c>
      <c r="Q29" s="1" t="str">
        <f t="shared" si="2"/>
        <v/>
      </c>
      <c r="R29" s="1" t="str">
        <f t="shared" si="3"/>
        <v/>
      </c>
      <c r="S29" s="1" t="str">
        <f t="shared" si="4"/>
        <v/>
      </c>
      <c r="T29" s="1" t="str">
        <f t="shared" si="5"/>
        <v/>
      </c>
      <c r="U29" s="1" t="str">
        <f t="shared" si="6"/>
        <v/>
      </c>
    </row>
    <row r="30" ht="15.75" customHeight="1">
      <c r="A30" s="71">
        <v>13.0</v>
      </c>
      <c r="B30" s="71" t="s">
        <v>1134</v>
      </c>
      <c r="C30" s="71" t="str">
        <f>IF(B30&gt;1,VLOOKUP(B30,DB!$D$4:$E$800,2,0),"")</f>
        <v>LJ 55</v>
      </c>
      <c r="D30" s="72" t="s">
        <v>7</v>
      </c>
      <c r="E30" s="73" t="b">
        <v>0</v>
      </c>
      <c r="F30" s="73"/>
      <c r="G30" s="74" t="b">
        <v>0</v>
      </c>
      <c r="H30" s="75" t="s">
        <v>1215</v>
      </c>
      <c r="I30" s="76" t="str">
        <f>IF(K30&gt;1,VLOOKUP(K30,DB!$A$4:$B$500,2,0),"")</f>
        <v/>
      </c>
      <c r="J30" s="77" t="str">
        <f>IF(L30&gt;1,VLOOKUP(L30,DB!$A$4:$B$500,2,0),"")</f>
        <v/>
      </c>
      <c r="K30" s="78"/>
      <c r="L30" s="74"/>
      <c r="M30" s="71" t="s">
        <v>1310</v>
      </c>
      <c r="N30" s="79"/>
      <c r="O30" s="74" t="str">
        <f t="shared" si="1"/>
        <v>RON</v>
      </c>
      <c r="Q30" s="1" t="str">
        <f t="shared" si="2"/>
        <v>NSA13</v>
      </c>
      <c r="R30" s="1" t="str">
        <f t="shared" si="3"/>
        <v>RON</v>
      </c>
      <c r="S30" s="1" t="str">
        <f t="shared" si="4"/>
        <v>LJ 55</v>
      </c>
      <c r="T30" s="1" t="str">
        <f t="shared" si="5"/>
        <v>N-117LR</v>
      </c>
      <c r="U30" s="1" t="str">
        <f t="shared" si="6"/>
        <v>BGS</v>
      </c>
    </row>
    <row r="31" ht="15.75" customHeight="1">
      <c r="A31" s="81">
        <v>14.0</v>
      </c>
      <c r="B31" s="81" t="s">
        <v>968</v>
      </c>
      <c r="C31" s="81" t="str">
        <f>IF(B31&gt;1,VLOOKUP(B31,DB!$D$4:$E$800,2,0),"")</f>
        <v>HK 850</v>
      </c>
      <c r="D31" s="82" t="s">
        <v>7</v>
      </c>
      <c r="E31" s="83" t="b">
        <v>0</v>
      </c>
      <c r="F31" s="83"/>
      <c r="G31" s="84" t="b">
        <v>0</v>
      </c>
      <c r="H31" s="85" t="s">
        <v>1319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">
        <v>1214</v>
      </c>
      <c r="N31" s="89"/>
      <c r="O31" s="84" t="str">
        <f t="shared" si="1"/>
        <v>RON</v>
      </c>
      <c r="Q31" s="1" t="str">
        <f t="shared" si="2"/>
        <v>NSA14</v>
      </c>
      <c r="R31" s="1" t="str">
        <f t="shared" si="3"/>
        <v>RON</v>
      </c>
      <c r="S31" s="1" t="str">
        <f t="shared" si="4"/>
        <v>HK 850</v>
      </c>
      <c r="T31" s="1" t="str">
        <f t="shared" si="5"/>
        <v>T7-TUN</v>
      </c>
      <c r="U31" s="1" t="str">
        <f t="shared" si="6"/>
        <v>KARISMA</v>
      </c>
    </row>
    <row r="32" ht="15.75" customHeight="1">
      <c r="A32" s="71">
        <v>15.0</v>
      </c>
      <c r="B32" s="71" t="s">
        <v>1165</v>
      </c>
      <c r="C32" s="71" t="str">
        <f>IF(B32&gt;1,VLOOKUP(B32,DB!$D$4:$E$800,2,0),"")</f>
        <v>C 208</v>
      </c>
      <c r="D32" s="72" t="s">
        <v>7</v>
      </c>
      <c r="E32" s="73" t="b">
        <v>0</v>
      </c>
      <c r="F32" s="73"/>
      <c r="G32" s="74" t="b">
        <v>0</v>
      </c>
      <c r="H32" s="75" t="s">
        <v>1349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">
        <v>1310</v>
      </c>
      <c r="N32" s="79"/>
      <c r="O32" s="74" t="str">
        <f t="shared" si="1"/>
        <v>RON</v>
      </c>
      <c r="Q32" s="1" t="str">
        <f t="shared" si="2"/>
        <v>NSA15</v>
      </c>
      <c r="R32" s="1" t="str">
        <f t="shared" si="3"/>
        <v>RON</v>
      </c>
      <c r="S32" s="1" t="str">
        <f t="shared" si="4"/>
        <v>C 208</v>
      </c>
      <c r="T32" s="1" t="str">
        <f t="shared" si="5"/>
        <v>PK-YNA</v>
      </c>
      <c r="U32" s="1" t="str">
        <f t="shared" si="6"/>
        <v>BGS</v>
      </c>
    </row>
    <row r="33" ht="15.75" customHeight="1">
      <c r="A33" s="81">
        <v>16.0</v>
      </c>
      <c r="B33" s="81" t="s">
        <v>1145</v>
      </c>
      <c r="C33" s="81" t="str">
        <f>IF(B33&gt;1,VLOOKUP(B33,DB!$D$4:$E$800,2,0),"")</f>
        <v>CL 605</v>
      </c>
      <c r="D33" s="82" t="s">
        <v>7</v>
      </c>
      <c r="E33" s="83" t="b">
        <v>0</v>
      </c>
      <c r="F33" s="83"/>
      <c r="G33" s="84" t="b">
        <v>0</v>
      </c>
      <c r="H33" s="85" t="s">
        <v>1217</v>
      </c>
      <c r="I33" s="86" t="str">
        <f>IF(K33&gt;1,VLOOKUP(K33,DB!$A$4:$B$500,2,0),"")</f>
        <v/>
      </c>
      <c r="J33" s="87" t="str">
        <f>IF(L33&gt;1,VLOOKUP(L33,DB!$A$4:$B$500,2,0),"")</f>
        <v/>
      </c>
      <c r="K33" s="88"/>
      <c r="L33" s="84"/>
      <c r="M33" s="81" t="s">
        <v>1211</v>
      </c>
      <c r="N33" s="89"/>
      <c r="O33" s="84" t="str">
        <f t="shared" si="1"/>
        <v>RON</v>
      </c>
      <c r="Q33" s="1" t="str">
        <f t="shared" si="2"/>
        <v>SA01</v>
      </c>
      <c r="R33" s="1" t="str">
        <f t="shared" si="3"/>
        <v>RON</v>
      </c>
      <c r="S33" s="1" t="str">
        <f t="shared" si="4"/>
        <v>CL 605</v>
      </c>
      <c r="T33" s="1" t="str">
        <f t="shared" si="5"/>
        <v>VP-BKM</v>
      </c>
      <c r="U33" s="1" t="str">
        <f t="shared" si="6"/>
        <v>AFM</v>
      </c>
    </row>
    <row r="34" ht="15.75" customHeight="1">
      <c r="A34" s="71">
        <v>17.0</v>
      </c>
      <c r="B34" s="71" t="s">
        <v>806</v>
      </c>
      <c r="C34" s="71" t="str">
        <f>IF(B34&gt;1,VLOOKUP(B34,DB!$D$4:$E$800,2,0),"")</f>
        <v>EC 135</v>
      </c>
      <c r="D34" s="72" t="s">
        <v>7</v>
      </c>
      <c r="E34" s="73" t="b">
        <v>0</v>
      </c>
      <c r="F34" s="73"/>
      <c r="G34" s="74" t="b">
        <v>0</v>
      </c>
      <c r="H34" s="75" t="s">
        <v>1219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tr">
        <f>IF(B34&gt;1,VLOOKUP(B34,DB!$D$4:$F$800,3,0),"")</f>
        <v>PREMI</v>
      </c>
      <c r="N34" s="79"/>
      <c r="O34" s="74" t="str">
        <f t="shared" si="1"/>
        <v>RON</v>
      </c>
      <c r="Q34" s="1" t="str">
        <f t="shared" si="2"/>
        <v>SA02</v>
      </c>
      <c r="R34" s="1" t="str">
        <f t="shared" si="3"/>
        <v>RON</v>
      </c>
      <c r="S34" s="1" t="str">
        <f t="shared" si="4"/>
        <v>EC 135</v>
      </c>
      <c r="T34" s="1" t="str">
        <f t="shared" si="5"/>
        <v>PK-RJH</v>
      </c>
      <c r="U34" s="1" t="str">
        <f t="shared" si="6"/>
        <v>PREMI</v>
      </c>
    </row>
    <row r="35" ht="15.75" customHeight="1">
      <c r="A35" s="81">
        <v>18.0</v>
      </c>
      <c r="B35" s="81" t="s">
        <v>1166</v>
      </c>
      <c r="C35" s="81" t="str">
        <f>IF(B35&gt;1,VLOOKUP(B35,DB!$D$4:$E$800,2,0),"")</f>
        <v>G VII</v>
      </c>
      <c r="D35" s="82" t="s">
        <v>7</v>
      </c>
      <c r="E35" s="83" t="b">
        <v>0</v>
      </c>
      <c r="F35" s="83">
        <v>0.2833333333333333</v>
      </c>
      <c r="G35" s="84" t="b">
        <v>1</v>
      </c>
      <c r="H35" s="85" t="s">
        <v>1220</v>
      </c>
      <c r="I35" s="86" t="str">
        <f>IF(K35&gt;1,VLOOKUP(K35,DB!$A$4:$B$500,2,0),"")</f>
        <v>EX RON</v>
      </c>
      <c r="J35" s="84" t="s">
        <v>1249</v>
      </c>
      <c r="K35" s="88" t="s">
        <v>7</v>
      </c>
      <c r="L35" s="84"/>
      <c r="M35" s="81" t="s">
        <v>1214</v>
      </c>
      <c r="N35" s="89"/>
      <c r="O35" s="84" t="str">
        <f t="shared" si="1"/>
        <v/>
      </c>
      <c r="Q35" s="1" t="str">
        <f t="shared" si="2"/>
        <v/>
      </c>
      <c r="R35" s="1" t="str">
        <f t="shared" si="3"/>
        <v/>
      </c>
      <c r="S35" s="1" t="str">
        <f t="shared" si="4"/>
        <v/>
      </c>
      <c r="T35" s="1" t="str">
        <f t="shared" si="5"/>
        <v/>
      </c>
      <c r="U35" s="1" t="str">
        <f t="shared" si="6"/>
        <v/>
      </c>
    </row>
    <row r="36" ht="15.75" customHeight="1">
      <c r="A36" s="71">
        <v>19.0</v>
      </c>
      <c r="B36" s="71" t="s">
        <v>756</v>
      </c>
      <c r="C36" s="71" t="str">
        <f>IF(B36&gt;1,VLOOKUP(B36,DB!$D$4:$E$800,2,0),"")</f>
        <v>BBJ</v>
      </c>
      <c r="D36" s="72" t="s">
        <v>7</v>
      </c>
      <c r="E36" s="73" t="b">
        <v>0</v>
      </c>
      <c r="F36" s="73"/>
      <c r="G36" s="74" t="b">
        <v>0</v>
      </c>
      <c r="H36" s="75" t="s">
        <v>1223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tr">
        <f>IF(B36&gt;1,VLOOKUP(B36,DB!$D$4:$F$800,3,0),"")</f>
        <v>JIP</v>
      </c>
      <c r="N36" s="79"/>
      <c r="O36" s="74" t="str">
        <f t="shared" si="1"/>
        <v>RON</v>
      </c>
      <c r="Q36" s="1" t="str">
        <f t="shared" si="2"/>
        <v>SA04</v>
      </c>
      <c r="R36" s="1" t="str">
        <f t="shared" si="3"/>
        <v>RON</v>
      </c>
      <c r="S36" s="1" t="str">
        <f t="shared" si="4"/>
        <v>BBJ</v>
      </c>
      <c r="T36" s="1" t="str">
        <f t="shared" si="5"/>
        <v>T7-777</v>
      </c>
      <c r="U36" s="1" t="str">
        <f t="shared" si="6"/>
        <v>JIP</v>
      </c>
    </row>
    <row r="37" ht="15.75" customHeight="1">
      <c r="A37" s="81">
        <v>20.0</v>
      </c>
      <c r="B37" s="81" t="s">
        <v>284</v>
      </c>
      <c r="C37" s="81" t="str">
        <f>IF(B37&gt;1,VLOOKUP(B37,DB!$D$4:$E$800,2,0),"")</f>
        <v>A 320</v>
      </c>
      <c r="D37" s="82" t="s">
        <v>7</v>
      </c>
      <c r="E37" s="83" t="b">
        <v>0</v>
      </c>
      <c r="F37" s="83">
        <v>0.23194444444444445</v>
      </c>
      <c r="G37" s="84" t="b">
        <v>1</v>
      </c>
      <c r="H37" s="85" t="s">
        <v>1224</v>
      </c>
      <c r="I37" s="86" t="str">
        <f>IF(K37&gt;1,VLOOKUP(K37,DB!$A$4:$B$500,2,0),"")</f>
        <v>EX RON</v>
      </c>
      <c r="J37" s="84" t="s">
        <v>1229</v>
      </c>
      <c r="K37" s="88" t="s">
        <v>7</v>
      </c>
      <c r="L37" s="84"/>
      <c r="M37" s="81" t="str">
        <f>IF(B37&gt;1,VLOOKUP(B37,DB!$D$4:$F$800,3,0),"")</f>
        <v>BATIK AIR</v>
      </c>
      <c r="N37" s="89"/>
      <c r="O37" s="84" t="str">
        <f t="shared" si="1"/>
        <v/>
      </c>
      <c r="Q37" s="1" t="str">
        <f t="shared" si="2"/>
        <v/>
      </c>
      <c r="R37" s="1" t="str">
        <f t="shared" si="3"/>
        <v/>
      </c>
      <c r="S37" s="1" t="str">
        <f t="shared" si="4"/>
        <v/>
      </c>
      <c r="T37" s="1" t="str">
        <f t="shared" si="5"/>
        <v/>
      </c>
      <c r="U37" s="1" t="str">
        <f t="shared" si="6"/>
        <v/>
      </c>
    </row>
    <row r="38" ht="15.75" customHeight="1">
      <c r="A38" s="71">
        <v>21.0</v>
      </c>
      <c r="B38" s="71" t="s">
        <v>832</v>
      </c>
      <c r="C38" s="71" t="str">
        <f>IF(B38&gt;1,VLOOKUP(B38,DB!$D$4:$E$800,2,0),"")</f>
        <v>ATR 72</v>
      </c>
      <c r="D38" s="72" t="s">
        <v>7</v>
      </c>
      <c r="E38" s="73" t="b">
        <v>0</v>
      </c>
      <c r="F38" s="73">
        <v>0.9597222222222223</v>
      </c>
      <c r="G38" s="74" t="b">
        <v>1</v>
      </c>
      <c r="H38" s="75" t="s">
        <v>1226</v>
      </c>
      <c r="I38" s="76" t="str">
        <f>IF(K38&gt;1,VLOOKUP(K38,DB!$A$4:$B$500,2,0),"")</f>
        <v>EX RON</v>
      </c>
      <c r="J38" s="74" t="s">
        <v>1216</v>
      </c>
      <c r="K38" s="78" t="s">
        <v>7</v>
      </c>
      <c r="L38" s="74"/>
      <c r="M38" s="71" t="str">
        <f>IF(B38&gt;1,VLOOKUP(B38,DB!$D$4:$F$800,3,0),"")</f>
        <v>TAS</v>
      </c>
      <c r="N38" s="79"/>
      <c r="O38" s="74" t="str">
        <f t="shared" si="1"/>
        <v/>
      </c>
      <c r="Q38" s="1" t="str">
        <f t="shared" si="2"/>
        <v/>
      </c>
      <c r="R38" s="1" t="str">
        <f t="shared" si="3"/>
        <v/>
      </c>
      <c r="S38" s="1" t="str">
        <f t="shared" si="4"/>
        <v/>
      </c>
      <c r="T38" s="1" t="str">
        <f t="shared" si="5"/>
        <v/>
      </c>
      <c r="U38" s="1" t="str">
        <f t="shared" si="6"/>
        <v/>
      </c>
    </row>
    <row r="39" ht="15.75" customHeight="1">
      <c r="A39" s="81">
        <v>22.0</v>
      </c>
      <c r="B39" s="81" t="s">
        <v>741</v>
      </c>
      <c r="C39" s="81" t="str">
        <f>IF(B39&gt;1,VLOOKUP(B39,DB!$D$4:$E$800,2,0),"")</f>
        <v>ATR 42</v>
      </c>
      <c r="D39" s="82" t="s">
        <v>7</v>
      </c>
      <c r="E39" s="91" t="b">
        <v>0</v>
      </c>
      <c r="F39" s="83">
        <v>0.5604166666666667</v>
      </c>
      <c r="G39" s="92" t="b">
        <v>1</v>
      </c>
      <c r="H39" s="85" t="s">
        <v>1228</v>
      </c>
      <c r="I39" s="86" t="str">
        <f>IF(K39&gt;1,VLOOKUP(K39,DB!$A$4:$B$500,2,0),"")</f>
        <v>EX RON</v>
      </c>
      <c r="J39" s="84" t="s">
        <v>1248</v>
      </c>
      <c r="K39" s="88" t="s">
        <v>7</v>
      </c>
      <c r="L39" s="84"/>
      <c r="M39" s="81" t="str">
        <f>IF(B39&gt;1,VLOOKUP(B39,DB!$D$4:$F$800,3,0),"")</f>
        <v>IAT</v>
      </c>
      <c r="N39" s="89"/>
      <c r="O39" s="84" t="str">
        <f t="shared" si="1"/>
        <v/>
      </c>
      <c r="Q39" s="1" t="str">
        <f t="shared" si="2"/>
        <v/>
      </c>
      <c r="R39" s="1" t="str">
        <f t="shared" si="3"/>
        <v/>
      </c>
      <c r="S39" s="1" t="str">
        <f t="shared" si="4"/>
        <v/>
      </c>
      <c r="T39" s="1" t="str">
        <f t="shared" si="5"/>
        <v/>
      </c>
      <c r="U39" s="1" t="str">
        <f t="shared" si="6"/>
        <v/>
      </c>
    </row>
    <row r="40" ht="15.75" customHeight="1">
      <c r="A40" s="71">
        <v>23.0</v>
      </c>
      <c r="B40" s="71" t="s">
        <v>1167</v>
      </c>
      <c r="C40" s="71" t="str">
        <f>IF(B40&gt;1,VLOOKUP(B40,DB!$D$4:$E$800,2,0),"")</f>
        <v>A 330</v>
      </c>
      <c r="D40" s="72" t="s">
        <v>7</v>
      </c>
      <c r="E40" s="93" t="b">
        <v>0</v>
      </c>
      <c r="F40" s="73">
        <v>0.3715277777777778</v>
      </c>
      <c r="G40" s="94" t="b">
        <v>1</v>
      </c>
      <c r="H40" s="75" t="s">
        <v>1230</v>
      </c>
      <c r="I40" s="76" t="str">
        <f>IF(K40&gt;1,VLOOKUP(K40,DB!$A$4:$B$500,2,0),"")</f>
        <v>EX RON</v>
      </c>
      <c r="J40" s="74" t="s">
        <v>1221</v>
      </c>
      <c r="K40" s="78" t="s">
        <v>7</v>
      </c>
      <c r="L40" s="74"/>
      <c r="M40" s="71" t="s">
        <v>1222</v>
      </c>
      <c r="N40" s="13"/>
      <c r="O40" s="74" t="str">
        <f t="shared" si="1"/>
        <v/>
      </c>
      <c r="Q40" s="1" t="str">
        <f t="shared" si="2"/>
        <v/>
      </c>
      <c r="R40" s="1" t="str">
        <f t="shared" si="3"/>
        <v/>
      </c>
      <c r="S40" s="1" t="str">
        <f t="shared" si="4"/>
        <v/>
      </c>
      <c r="T40" s="1" t="str">
        <f t="shared" si="5"/>
        <v/>
      </c>
      <c r="U40" s="1" t="str">
        <f t="shared" si="6"/>
        <v/>
      </c>
    </row>
    <row r="41" ht="15.75" customHeight="1">
      <c r="A41" s="81">
        <v>24.0</v>
      </c>
      <c r="B41" s="81" t="s">
        <v>101</v>
      </c>
      <c r="C41" s="81" t="str">
        <f>IF(B41&gt;1,VLOOKUP(B41,DB!$D$4:$E$800,2,0),"")</f>
        <v>A 320</v>
      </c>
      <c r="D41" s="82" t="s">
        <v>7</v>
      </c>
      <c r="E41" s="95" t="b">
        <v>0</v>
      </c>
      <c r="F41" s="83">
        <v>0.3159722222222222</v>
      </c>
      <c r="G41" s="92" t="b">
        <v>1</v>
      </c>
      <c r="H41" s="85" t="s">
        <v>1231</v>
      </c>
      <c r="I41" s="86" t="str">
        <f>IF(K41&gt;1,VLOOKUP(K41,DB!$A$4:$B$500,2,0),"")</f>
        <v>EX RON</v>
      </c>
      <c r="J41" s="84" t="s">
        <v>1255</v>
      </c>
      <c r="K41" s="88" t="s">
        <v>7</v>
      </c>
      <c r="L41" s="84"/>
      <c r="M41" s="81" t="str">
        <f>IF(B41&gt;1,VLOOKUP(B41,DB!$D$4:$F$800,3,0),"")</f>
        <v>BATIK AIR</v>
      </c>
      <c r="N41" s="96"/>
      <c r="O41" s="84" t="str">
        <f t="shared" si="1"/>
        <v/>
      </c>
      <c r="Q41" s="1" t="str">
        <f t="shared" si="2"/>
        <v/>
      </c>
      <c r="R41" s="1" t="str">
        <f t="shared" si="3"/>
        <v/>
      </c>
      <c r="S41" s="1" t="str">
        <f t="shared" si="4"/>
        <v/>
      </c>
      <c r="T41" s="1" t="str">
        <f t="shared" si="5"/>
        <v/>
      </c>
      <c r="U41" s="1" t="str">
        <f t="shared" si="6"/>
        <v/>
      </c>
    </row>
    <row r="42" ht="15.75" customHeight="1">
      <c r="A42" s="97">
        <v>25.0</v>
      </c>
      <c r="B42" s="71" t="s">
        <v>785</v>
      </c>
      <c r="C42" s="71" t="str">
        <f>IF(B42&gt;1,VLOOKUP(B42,DB!$D$4:$E$800,2,0),"")</f>
        <v>L 1000</v>
      </c>
      <c r="D42" s="72" t="s">
        <v>7</v>
      </c>
      <c r="E42" s="98" t="b">
        <v>0</v>
      </c>
      <c r="F42" s="73"/>
      <c r="G42" s="94" t="b">
        <v>0</v>
      </c>
      <c r="H42" s="75" t="s">
        <v>1233</v>
      </c>
      <c r="I42" s="76" t="str">
        <f>IF(K42&gt;1,VLOOKUP(K42,DB!$A$4:$B$500,2,0),"")</f>
        <v/>
      </c>
      <c r="J42" s="77" t="str">
        <f>IF(L42&gt;1,VLOOKUP(L42,DB!$A$4:$B$500,2,0),"")</f>
        <v/>
      </c>
      <c r="K42" s="78"/>
      <c r="L42" s="74"/>
      <c r="M42" s="71" t="str">
        <f>IF(B42&gt;1,VLOOKUP(B42,DB!$D$4:$F$800,3,0),"")</f>
        <v>PREMI</v>
      </c>
      <c r="N42" s="13"/>
      <c r="O42" s="74" t="str">
        <f t="shared" si="1"/>
        <v>RON</v>
      </c>
      <c r="Q42" s="1" t="str">
        <f t="shared" si="2"/>
        <v>SA10</v>
      </c>
      <c r="R42" s="1" t="str">
        <f t="shared" si="3"/>
        <v>RON</v>
      </c>
      <c r="S42" s="1" t="str">
        <f t="shared" si="4"/>
        <v>L 1000</v>
      </c>
      <c r="T42" s="1" t="str">
        <f t="shared" si="5"/>
        <v>N-227GV</v>
      </c>
      <c r="U42" s="1" t="str">
        <f t="shared" si="6"/>
        <v>PREMI</v>
      </c>
    </row>
    <row r="43" ht="15.75" customHeight="1">
      <c r="A43" s="81">
        <v>26.0</v>
      </c>
      <c r="B43" s="81" t="s">
        <v>893</v>
      </c>
      <c r="C43" s="81" t="str">
        <f>IF(B43&gt;1,VLOOKUP(B43,DB!$D$4:$E$800,2,0),"")</f>
        <v>G VI</v>
      </c>
      <c r="D43" s="82" t="s">
        <v>7</v>
      </c>
      <c r="E43" s="95" t="b">
        <v>0</v>
      </c>
      <c r="F43" s="83"/>
      <c r="G43" s="92" t="b">
        <v>0</v>
      </c>
      <c r="H43" s="85" t="s">
        <v>1234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">
        <v>1211</v>
      </c>
      <c r="N43" s="89"/>
      <c r="O43" s="84" t="str">
        <f t="shared" si="1"/>
        <v>RON</v>
      </c>
      <c r="Q43" s="1" t="str">
        <f t="shared" si="2"/>
        <v>SA11</v>
      </c>
      <c r="R43" s="1" t="str">
        <f t="shared" si="3"/>
        <v>RON</v>
      </c>
      <c r="S43" s="1" t="str">
        <f t="shared" si="4"/>
        <v>G VI</v>
      </c>
      <c r="T43" s="1" t="str">
        <f t="shared" si="5"/>
        <v>T7-X14</v>
      </c>
      <c r="U43" s="1" t="str">
        <f t="shared" si="6"/>
        <v>AFM</v>
      </c>
    </row>
    <row r="44" ht="15.75" customHeight="1">
      <c r="A44" s="71">
        <v>27.0</v>
      </c>
      <c r="B44" s="71" t="s">
        <v>977</v>
      </c>
      <c r="C44" s="71" t="str">
        <f>IF(B44&gt;1,VLOOKUP(B44,DB!$D$4:$E$800,2,0),"")</f>
        <v>GLEX</v>
      </c>
      <c r="D44" s="72" t="s">
        <v>7</v>
      </c>
      <c r="E44" s="98" t="b">
        <v>0</v>
      </c>
      <c r="F44" s="73">
        <v>0.5694444444444444</v>
      </c>
      <c r="G44" s="94" t="b">
        <v>1</v>
      </c>
      <c r="H44" s="75" t="s">
        <v>1235</v>
      </c>
      <c r="I44" s="112" t="s">
        <v>8</v>
      </c>
      <c r="J44" s="74" t="s">
        <v>1249</v>
      </c>
      <c r="K44" s="78"/>
      <c r="L44" s="74"/>
      <c r="M44" s="71" t="s">
        <v>1211</v>
      </c>
      <c r="N44" s="13"/>
      <c r="O44" s="74" t="str">
        <f t="shared" si="1"/>
        <v/>
      </c>
      <c r="Q44" s="1" t="str">
        <f t="shared" si="2"/>
        <v/>
      </c>
      <c r="R44" s="1" t="str">
        <f t="shared" si="3"/>
        <v/>
      </c>
      <c r="S44" s="1" t="str">
        <f t="shared" si="4"/>
        <v/>
      </c>
      <c r="T44" s="1" t="str">
        <f t="shared" si="5"/>
        <v/>
      </c>
      <c r="U44" s="1" t="str">
        <f t="shared" si="6"/>
        <v/>
      </c>
    </row>
    <row r="45" ht="15.75" customHeight="1">
      <c r="A45" s="81">
        <v>28.0</v>
      </c>
      <c r="B45" s="81" t="s">
        <v>1142</v>
      </c>
      <c r="C45" s="81" t="str">
        <f>IF(B45&gt;1,VLOOKUP(B45,DB!$D$4:$E$800,2,0),"")</f>
        <v>EMB 135</v>
      </c>
      <c r="D45" s="82" t="s">
        <v>7</v>
      </c>
      <c r="E45" s="91" t="b">
        <v>0</v>
      </c>
      <c r="F45" s="83"/>
      <c r="G45" s="92" t="b">
        <v>0</v>
      </c>
      <c r="H45" s="85" t="s">
        <v>1237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">
        <v>1310</v>
      </c>
      <c r="N45" s="89"/>
      <c r="O45" s="84" t="str">
        <f t="shared" si="1"/>
        <v>RON</v>
      </c>
      <c r="Q45" s="1" t="str">
        <f t="shared" si="2"/>
        <v>SA13</v>
      </c>
      <c r="R45" s="1" t="str">
        <f t="shared" si="3"/>
        <v>RON</v>
      </c>
      <c r="S45" s="1" t="str">
        <f t="shared" si="4"/>
        <v>EMB 135</v>
      </c>
      <c r="T45" s="1" t="str">
        <f t="shared" si="5"/>
        <v>T7-MRC</v>
      </c>
      <c r="U45" s="1" t="str">
        <f t="shared" si="6"/>
        <v>BGS</v>
      </c>
    </row>
    <row r="46" ht="15.75" customHeight="1">
      <c r="A46" s="71">
        <v>29.0</v>
      </c>
      <c r="B46" s="71" t="s">
        <v>1064</v>
      </c>
      <c r="C46" s="71" t="str">
        <f>IF(B46&gt;1,VLOOKUP(B46,DB!$D$4:$E$800,2,0),"")</f>
        <v>EMB 135</v>
      </c>
      <c r="D46" s="72" t="s">
        <v>7</v>
      </c>
      <c r="E46" s="93" t="b">
        <v>0</v>
      </c>
      <c r="F46" s="73"/>
      <c r="G46" s="94" t="b">
        <v>0</v>
      </c>
      <c r="H46" s="75" t="s">
        <v>1241</v>
      </c>
      <c r="I46" s="76" t="str">
        <f>IF(K46&gt;1,VLOOKUP(K46,DB!$A$4:$B$500,2,0),"")</f>
        <v/>
      </c>
      <c r="J46" s="77" t="str">
        <f>IF(L46&gt;1,VLOOKUP(L46,DB!$A$4:$B$500,2,0),"")</f>
        <v/>
      </c>
      <c r="K46" s="78"/>
      <c r="L46" s="74"/>
      <c r="M46" s="71" t="s">
        <v>1214</v>
      </c>
      <c r="N46" s="13"/>
      <c r="O46" s="74" t="str">
        <f t="shared" si="1"/>
        <v>RON</v>
      </c>
      <c r="Q46" s="1" t="str">
        <f t="shared" si="2"/>
        <v>RE01</v>
      </c>
      <c r="R46" s="1" t="str">
        <f t="shared" si="3"/>
        <v>RON</v>
      </c>
      <c r="S46" s="1" t="str">
        <f t="shared" si="4"/>
        <v>EMB 135</v>
      </c>
      <c r="T46" s="1" t="str">
        <f t="shared" si="5"/>
        <v>T7-GBS</v>
      </c>
      <c r="U46" s="1" t="str">
        <f t="shared" si="6"/>
        <v>KARISMA</v>
      </c>
    </row>
    <row r="47" ht="15.75" customHeight="1">
      <c r="A47" s="81">
        <v>30.0</v>
      </c>
      <c r="B47" s="81" t="s">
        <v>745</v>
      </c>
      <c r="C47" s="81" t="str">
        <f>IF(B47&gt;1,VLOOKUP(B47,DB!$D$4:$E$800,2,0),"")</f>
        <v>G IV</v>
      </c>
      <c r="D47" s="82" t="s">
        <v>7</v>
      </c>
      <c r="E47" s="95" t="b">
        <v>0</v>
      </c>
      <c r="F47" s="83">
        <v>0.3541666666666667</v>
      </c>
      <c r="G47" s="92" t="b">
        <v>1</v>
      </c>
      <c r="H47" s="85" t="s">
        <v>1242</v>
      </c>
      <c r="I47" s="86" t="str">
        <f>IF(K47&gt;1,VLOOKUP(K47,DB!$A$4:$B$500,2,0),"")</f>
        <v>EX RON</v>
      </c>
      <c r="J47" s="84" t="s">
        <v>1216</v>
      </c>
      <c r="K47" s="88" t="s">
        <v>7</v>
      </c>
      <c r="L47" s="84"/>
      <c r="M47" s="81" t="str">
        <f>IF(B47&gt;1,VLOOKUP(B47,DB!$D$4:$F$800,3,0),"")</f>
        <v>JETSET</v>
      </c>
      <c r="N47" s="96"/>
      <c r="O47" s="84" t="str">
        <f t="shared" si="1"/>
        <v/>
      </c>
      <c r="Q47" s="1" t="str">
        <f t="shared" si="2"/>
        <v/>
      </c>
      <c r="R47" s="1" t="str">
        <f t="shared" si="3"/>
        <v/>
      </c>
      <c r="S47" s="1" t="str">
        <f t="shared" si="4"/>
        <v/>
      </c>
      <c r="T47" s="1" t="str">
        <f t="shared" si="5"/>
        <v/>
      </c>
      <c r="U47" s="1" t="str">
        <f t="shared" si="6"/>
        <v/>
      </c>
    </row>
    <row r="48" ht="15.75" customHeight="1">
      <c r="A48" s="71">
        <v>31.0</v>
      </c>
      <c r="B48" s="71" t="s">
        <v>345</v>
      </c>
      <c r="C48" s="71" t="str">
        <f>IF(B48&gt;1,VLOOKUP(B48,DB!$D$4:$E$800,2,0),"")</f>
        <v>ATR 72</v>
      </c>
      <c r="D48" s="72" t="s">
        <v>7</v>
      </c>
      <c r="E48" s="98" t="b">
        <v>0</v>
      </c>
      <c r="F48" s="73">
        <v>0.3597222222222222</v>
      </c>
      <c r="G48" s="94" t="b">
        <v>1</v>
      </c>
      <c r="H48" s="75" t="s">
        <v>1243</v>
      </c>
      <c r="I48" s="76" t="str">
        <f>IF(K48&gt;1,VLOOKUP(K48,DB!$A$4:$B$500,2,0),"")</f>
        <v>EX RON</v>
      </c>
      <c r="J48" s="74" t="s">
        <v>1236</v>
      </c>
      <c r="K48" s="78" t="s">
        <v>7</v>
      </c>
      <c r="L48" s="74"/>
      <c r="M48" s="71" t="str">
        <f>IF(B48&gt;1,VLOOKUP(B48,DB!$D$4:$F$800,3,0),"")</f>
        <v>CITILINK</v>
      </c>
      <c r="N48" s="79"/>
      <c r="O48" s="74" t="str">
        <f t="shared" si="1"/>
        <v/>
      </c>
      <c r="Q48" s="1" t="str">
        <f t="shared" si="2"/>
        <v/>
      </c>
      <c r="R48" s="1" t="str">
        <f t="shared" si="3"/>
        <v/>
      </c>
      <c r="S48" s="1" t="str">
        <f t="shared" si="4"/>
        <v/>
      </c>
      <c r="T48" s="1" t="str">
        <f t="shared" si="5"/>
        <v/>
      </c>
      <c r="U48" s="1" t="str">
        <f t="shared" si="6"/>
        <v/>
      </c>
    </row>
    <row r="49" ht="15.75" customHeight="1">
      <c r="A49" s="81">
        <v>32.0</v>
      </c>
      <c r="B49" s="81" t="s">
        <v>978</v>
      </c>
      <c r="C49" s="81" t="str">
        <f>IF(B49&gt;1,VLOOKUP(B49,DB!$D$4:$E$800,2,0),"")</f>
        <v>EMB 135</v>
      </c>
      <c r="D49" s="82" t="s">
        <v>7</v>
      </c>
      <c r="E49" s="95" t="b">
        <v>0</v>
      </c>
      <c r="F49" s="83">
        <v>0.024305555555555556</v>
      </c>
      <c r="G49" s="92" t="b">
        <v>1</v>
      </c>
      <c r="H49" s="85" t="s">
        <v>1244</v>
      </c>
      <c r="I49" s="86" t="str">
        <f>IF(K49&gt;1,VLOOKUP(K49,DB!$A$4:$B$500,2,0),"")</f>
        <v>EX RON</v>
      </c>
      <c r="J49" s="84" t="s">
        <v>1216</v>
      </c>
      <c r="K49" s="88" t="s">
        <v>7</v>
      </c>
      <c r="L49" s="84"/>
      <c r="M49" s="81" t="s">
        <v>1214</v>
      </c>
      <c r="N49" s="89"/>
      <c r="O49" s="84" t="str">
        <f t="shared" si="1"/>
        <v/>
      </c>
      <c r="Q49" s="1" t="str">
        <f t="shared" si="2"/>
        <v/>
      </c>
      <c r="R49" s="1" t="str">
        <f t="shared" si="3"/>
        <v/>
      </c>
      <c r="S49" s="1" t="str">
        <f t="shared" si="4"/>
        <v/>
      </c>
      <c r="T49" s="1" t="str">
        <f t="shared" si="5"/>
        <v/>
      </c>
      <c r="U49" s="1" t="str">
        <f t="shared" si="6"/>
        <v/>
      </c>
    </row>
    <row r="50" ht="15.75" customHeight="1">
      <c r="A50" s="71">
        <v>33.0</v>
      </c>
      <c r="B50" s="71" t="s">
        <v>748</v>
      </c>
      <c r="C50" s="71" t="str">
        <f>IF(B50&gt;1,VLOOKUP(B50,DB!$D$4:$E$800,2,0),"")</f>
        <v>CL 850</v>
      </c>
      <c r="D50" s="72" t="s">
        <v>7</v>
      </c>
      <c r="E50" s="98" t="b">
        <v>0</v>
      </c>
      <c r="F50" s="73">
        <v>0.40069444444444446</v>
      </c>
      <c r="G50" s="94" t="b">
        <v>1</v>
      </c>
      <c r="H50" s="75" t="s">
        <v>1245</v>
      </c>
      <c r="I50" s="76" t="str">
        <f>IF(K50&gt;1,VLOOKUP(K50,DB!$A$4:$B$500,2,0),"")</f>
        <v>EX RON</v>
      </c>
      <c r="J50" s="74" t="s">
        <v>1255</v>
      </c>
      <c r="K50" s="78" t="s">
        <v>7</v>
      </c>
      <c r="L50" s="74"/>
      <c r="M50" s="71" t="str">
        <f>IF(B50&gt;1,VLOOKUP(B50,DB!$D$4:$F$800,3,0),"")</f>
        <v>JETSET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763</v>
      </c>
      <c r="C51" s="81" t="str">
        <f>IF(B51&gt;1,VLOOKUP(B51,DB!$D$4:$E$800,2,0),"")</f>
        <v>ATR 72</v>
      </c>
      <c r="D51" s="82" t="s">
        <v>7</v>
      </c>
      <c r="E51" s="95" t="b">
        <v>0</v>
      </c>
      <c r="F51" s="83">
        <v>0.21116300925496034</v>
      </c>
      <c r="G51" s="92" t="b">
        <v>1</v>
      </c>
      <c r="H51" s="85" t="s">
        <v>1229</v>
      </c>
      <c r="I51" s="86" t="str">
        <f>IF(K51&gt;1,VLOOKUP(K51,DB!$A$4:$B$500,2,0),"")</f>
        <v>EX RON</v>
      </c>
      <c r="J51" s="87" t="str">
        <f>IF(L51&gt;1,VLOOKUP(L51,DB!$A$4:$B$500,2,0),"")</f>
        <v>WIDM</v>
      </c>
      <c r="K51" s="88" t="s">
        <v>7</v>
      </c>
      <c r="L51" s="84" t="s">
        <v>470</v>
      </c>
      <c r="M51" s="81" t="str">
        <f>IF(B51&gt;1,VLOOKUP(B51,DB!$D$4:$F$800,3,0),"")</f>
        <v>PELITA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393</v>
      </c>
      <c r="C52" s="71" t="str">
        <f>IF(B52&gt;1,VLOOKUP(B52,DB!$D$4:$E$800,2,0),"")</f>
        <v>A 320</v>
      </c>
      <c r="D52" s="72" t="s">
        <v>7</v>
      </c>
      <c r="E52" s="98" t="b">
        <v>0</v>
      </c>
      <c r="F52" s="73">
        <v>0.27955547453893814</v>
      </c>
      <c r="G52" s="94" t="b">
        <v>1</v>
      </c>
      <c r="H52" s="75" t="s">
        <v>1225</v>
      </c>
      <c r="I52" s="76" t="str">
        <f>IF(K52&gt;1,VLOOKUP(K52,DB!$A$4:$B$500,2,0),"")</f>
        <v>EX RON</v>
      </c>
      <c r="J52" s="77" t="str">
        <f>IF(L52&gt;1,VLOOKUP(L52,DB!$A$4:$B$500,2,0),"")</f>
        <v>WIMN</v>
      </c>
      <c r="K52" s="78" t="s">
        <v>7</v>
      </c>
      <c r="L52" s="74" t="s">
        <v>494</v>
      </c>
      <c r="M52" s="71" t="str">
        <f>IF(B52&gt;1,VLOOKUP(B52,DB!$D$4:$F$800,3,0),"")</f>
        <v>CITILINK</v>
      </c>
      <c r="N52" s="138" t="s">
        <v>1598</v>
      </c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307</v>
      </c>
      <c r="C53" s="81" t="str">
        <f>IF(B53&gt;1,VLOOKUP(B53,DB!$D$4:$E$800,2,0),"")</f>
        <v>A 320</v>
      </c>
      <c r="D53" s="82" t="s">
        <v>7</v>
      </c>
      <c r="E53" s="95" t="b">
        <v>0</v>
      </c>
      <c r="F53" s="83">
        <v>0.2245384490743163</v>
      </c>
      <c r="G53" s="92" t="b">
        <v>1</v>
      </c>
      <c r="H53" s="85" t="s">
        <v>1247</v>
      </c>
      <c r="I53" s="86" t="str">
        <f>IF(K53&gt;1,VLOOKUP(K53,DB!$A$4:$B$500,2,0),"")</f>
        <v>EX RON</v>
      </c>
      <c r="J53" s="87" t="str">
        <f>IF(L53&gt;1,VLOOKUP(L53,DB!$A$4:$B$500,2,0),"")</f>
        <v>WARR</v>
      </c>
      <c r="K53" s="88" t="s">
        <v>7</v>
      </c>
      <c r="L53" s="84" t="s">
        <v>239</v>
      </c>
      <c r="M53" s="81" t="str">
        <f>IF(B53&gt;1,VLOOKUP(B53,DB!$D$4:$F$800,3,0),"")</f>
        <v>BATIK AIR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654</v>
      </c>
      <c r="C54" s="71" t="str">
        <f>IF(B54&gt;1,VLOOKUP(B54,DB!$D$4:$E$800,2,0),"")</f>
        <v>B 738</v>
      </c>
      <c r="D54" s="72" t="s">
        <v>7</v>
      </c>
      <c r="E54" s="98" t="b">
        <v>0</v>
      </c>
      <c r="F54" s="73">
        <v>0.2569389699056046</v>
      </c>
      <c r="G54" s="94" t="b">
        <v>1</v>
      </c>
      <c r="H54" s="75" t="s">
        <v>1248</v>
      </c>
      <c r="I54" s="76" t="str">
        <f>IF(K54&gt;1,VLOOKUP(K54,DB!$A$4:$B$500,2,0),"")</f>
        <v>EX RON</v>
      </c>
      <c r="J54" s="77" t="str">
        <f>IF(L54&gt;1,VLOOKUP(L54,DB!$A$4:$B$500,2,0),"")</f>
        <v>WIMM</v>
      </c>
      <c r="K54" s="78" t="s">
        <v>7</v>
      </c>
      <c r="L54" s="74" t="s">
        <v>77</v>
      </c>
      <c r="M54" s="71" t="str">
        <f>IF(B54&gt;1,VLOOKUP(B54,DB!$D$4:$F$800,3,0),"")</f>
        <v>GARUDA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762</v>
      </c>
      <c r="C55" s="81" t="str">
        <f>IF(B55&gt;1,VLOOKUP(B55,DB!$D$4:$E$800,2,0),"")</f>
        <v>G IV</v>
      </c>
      <c r="D55" s="82" t="s">
        <v>7</v>
      </c>
      <c r="E55" s="95" t="b">
        <v>0</v>
      </c>
      <c r="F55" s="83">
        <v>0.1403787962917704</v>
      </c>
      <c r="G55" s="92" t="b">
        <v>1</v>
      </c>
      <c r="H55" s="85" t="s">
        <v>1249</v>
      </c>
      <c r="I55" s="86" t="str">
        <f>IF(K55&gt;1,VLOOKUP(K55,DB!$A$4:$B$500,2,0),"")</f>
        <v>EX RON</v>
      </c>
      <c r="J55" s="84" t="s">
        <v>423</v>
      </c>
      <c r="K55" s="88" t="s">
        <v>7</v>
      </c>
      <c r="L55" s="84"/>
      <c r="M55" s="81" t="str">
        <f>IF(B55&gt;1,VLOOKUP(B55,DB!$D$4:$F$800,3,0),"")</f>
        <v>JIP</v>
      </c>
      <c r="N55" s="137" t="s">
        <v>1341</v>
      </c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760</v>
      </c>
      <c r="C56" s="71" t="str">
        <f>IF(B56&gt;1,VLOOKUP(B56,DB!$D$4:$E$800,2,0),"")</f>
        <v>G 500</v>
      </c>
      <c r="D56" s="72" t="s">
        <v>7</v>
      </c>
      <c r="E56" s="98" t="b">
        <v>0</v>
      </c>
      <c r="F56" s="73">
        <v>0.25040140046621673</v>
      </c>
      <c r="G56" s="94" t="b">
        <v>1</v>
      </c>
      <c r="H56" s="75" t="s">
        <v>1232</v>
      </c>
      <c r="I56" s="76" t="str">
        <f>IF(K56&gt;1,VLOOKUP(K56,DB!$A$4:$B$500,2,0),"")</f>
        <v>EX RON</v>
      </c>
      <c r="J56" s="74" t="s">
        <v>1599</v>
      </c>
      <c r="K56" s="78" t="s">
        <v>7</v>
      </c>
      <c r="L56" s="74"/>
      <c r="M56" s="71" t="str">
        <f>IF(B56&gt;1,VLOOKUP(B56,DB!$D$4:$F$800,3,0),"")</f>
        <v>JIP</v>
      </c>
      <c r="N56" s="138" t="s">
        <v>1284</v>
      </c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313</v>
      </c>
      <c r="C57" s="81" t="str">
        <f>IF(B57&gt;1,VLOOKUP(B57,DB!$D$4:$E$800,2,0),"")</f>
        <v>A 320</v>
      </c>
      <c r="D57" s="82" t="s">
        <v>7</v>
      </c>
      <c r="E57" s="95" t="b">
        <v>0</v>
      </c>
      <c r="F57" s="83">
        <v>0.24305555555555555</v>
      </c>
      <c r="G57" s="92" t="b">
        <v>1</v>
      </c>
      <c r="H57" s="85" t="s">
        <v>1236</v>
      </c>
      <c r="I57" s="86" t="str">
        <f>IF(K57&gt;1,VLOOKUP(K57,DB!$A$4:$B$500,2,0),"")</f>
        <v>EX RON</v>
      </c>
      <c r="J57" s="84" t="s">
        <v>1247</v>
      </c>
      <c r="K57" s="88" t="s">
        <v>7</v>
      </c>
      <c r="L57" s="84"/>
      <c r="M57" s="81" t="str">
        <f>IF(B57&gt;1,VLOOKUP(B57,DB!$D$4:$F$800,3,0),"")</f>
        <v>BATIK AIR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309</v>
      </c>
      <c r="C58" s="71" t="str">
        <f>IF(B58&gt;1,VLOOKUP(B58,DB!$D$4:$E$800,2,0),"")</f>
        <v>A 320</v>
      </c>
      <c r="D58" s="72" t="s">
        <v>7</v>
      </c>
      <c r="E58" s="100" t="b">
        <v>0</v>
      </c>
      <c r="F58" s="73">
        <v>0.29099285879783565</v>
      </c>
      <c r="G58" s="74" t="b">
        <v>1</v>
      </c>
      <c r="H58" s="75" t="s">
        <v>1227</v>
      </c>
      <c r="I58" s="76" t="str">
        <f>IF(K58&gt;1,VLOOKUP(K58,DB!$A$4:$B$500,2,0),"")</f>
        <v>EX RON</v>
      </c>
      <c r="J58" s="77" t="str">
        <f>IF(L58&gt;1,VLOOKUP(L58,DB!$A$4:$B$500,2,0),"")</f>
        <v>WARA</v>
      </c>
      <c r="K58" s="78" t="s">
        <v>7</v>
      </c>
      <c r="L58" s="74" t="s">
        <v>298</v>
      </c>
      <c r="M58" s="71" t="str">
        <f>IF(B58&gt;1,VLOOKUP(B58,DB!$D$4:$F$800,3,0),"")</f>
        <v>BATIK AIR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892</v>
      </c>
      <c r="C59" s="81" t="str">
        <f>IF(B59&gt;1,VLOOKUP(B59,DB!$D$4:$E$800,2,0),"")</f>
        <v>B 733</v>
      </c>
      <c r="D59" s="82" t="s">
        <v>7</v>
      </c>
      <c r="E59" s="101" t="b">
        <v>0</v>
      </c>
      <c r="F59" s="83">
        <v>0.21105866898142267</v>
      </c>
      <c r="G59" s="102" t="b">
        <v>1</v>
      </c>
      <c r="H59" s="85" t="s">
        <v>1253</v>
      </c>
      <c r="I59" s="86" t="str">
        <f>IF(K59&gt;1,VLOOKUP(K59,DB!$A$4:$B$500,2,0),"")</f>
        <v>EX RON</v>
      </c>
      <c r="J59" s="87" t="str">
        <f>IF(L59&gt;1,VLOOKUP(L59,DB!$A$4:$B$500,2,0),"")</f>
        <v>WAOO</v>
      </c>
      <c r="K59" s="88" t="s">
        <v>7</v>
      </c>
      <c r="L59" s="84" t="s">
        <v>384</v>
      </c>
      <c r="M59" s="81" t="str">
        <f>IF(B59&gt;1,VLOOKUP(B59,DB!$D$4:$F$800,3,0),"")</f>
        <v>TRIGANA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512</v>
      </c>
      <c r="C60" s="71" t="str">
        <f>IF(B60&gt;1,VLOOKUP(B60,DB!$D$4:$E$800,2,0),"")</f>
        <v>B 735</v>
      </c>
      <c r="D60" s="72" t="s">
        <v>7</v>
      </c>
      <c r="E60" s="104" t="b">
        <v>0</v>
      </c>
      <c r="F60" s="73">
        <v>0.24930555555555556</v>
      </c>
      <c r="G60" s="94" t="b">
        <v>1</v>
      </c>
      <c r="H60" s="75" t="s">
        <v>1251</v>
      </c>
      <c r="I60" s="76" t="str">
        <f>IF(K60&gt;1,VLOOKUP(K60,DB!$A$4:$B$500,2,0),"")</f>
        <v>EX RON</v>
      </c>
      <c r="J60" s="77" t="str">
        <f>IF(L60&gt;1,VLOOKUP(L60,DB!$A$4:$B$500,2,0),"")</f>
        <v>WAGG</v>
      </c>
      <c r="K60" s="78" t="s">
        <v>7</v>
      </c>
      <c r="L60" s="74" t="s">
        <v>686</v>
      </c>
      <c r="M60" s="71" t="str">
        <f>IF(B60&gt;1,VLOOKUP(B60,DB!$D$4:$F$800,3,0),"")</f>
        <v>CITILINK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886</v>
      </c>
      <c r="C61" s="81" t="str">
        <f>IF(B61&gt;1,VLOOKUP(B61,DB!$D$4:$E$800,2,0),"")</f>
        <v>B 733</v>
      </c>
      <c r="D61" s="82" t="s">
        <v>7</v>
      </c>
      <c r="E61" s="105" t="b">
        <v>0</v>
      </c>
      <c r="F61" s="83">
        <v>0.2942364699119935</v>
      </c>
      <c r="G61" s="92" t="b">
        <v>1</v>
      </c>
      <c r="H61" s="85" t="s">
        <v>1254</v>
      </c>
      <c r="I61" s="86" t="str">
        <f>IF(K61&gt;1,VLOOKUP(K61,DB!$A$4:$B$500,2,0),"")</f>
        <v>EX RON</v>
      </c>
      <c r="J61" s="87" t="str">
        <f>IF(L61&gt;1,VLOOKUP(L61,DB!$A$4:$B$500,2,0),"")</f>
        <v>WIKK</v>
      </c>
      <c r="K61" s="88" t="s">
        <v>7</v>
      </c>
      <c r="L61" s="84" t="s">
        <v>351</v>
      </c>
      <c r="M61" s="81" t="str">
        <f>IF(B61&gt;1,VLOOKUP(B61,DB!$D$4:$F$800,3,0),"")</f>
        <v>TRIGANA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978</v>
      </c>
      <c r="C62" s="71" t="str">
        <f>IF(B62&gt;1,VLOOKUP(B62,DB!$D$4:$E$800,2,0),"")</f>
        <v>EMB 135</v>
      </c>
      <c r="D62" s="106">
        <v>0.025694444444444443</v>
      </c>
      <c r="E62" s="161" t="b">
        <v>1</v>
      </c>
      <c r="F62" s="108">
        <v>0.12361111111111112</v>
      </c>
      <c r="G62" s="109" t="b">
        <v>1</v>
      </c>
      <c r="H62" s="110" t="s">
        <v>1216</v>
      </c>
      <c r="I62" s="112" t="s">
        <v>1244</v>
      </c>
      <c r="J62" s="74" t="s">
        <v>423</v>
      </c>
      <c r="K62" s="111"/>
      <c r="L62" s="102"/>
      <c r="M62" s="71" t="s">
        <v>1214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880</v>
      </c>
      <c r="C63" s="81" t="str">
        <f>IF(B63&gt;1,VLOOKUP(B63,DB!$D$4:$E$800,2,0),"")</f>
        <v>B 733</v>
      </c>
      <c r="D63" s="82">
        <v>0.20972222222222223</v>
      </c>
      <c r="E63" s="159" t="b">
        <v>1</v>
      </c>
      <c r="F63" s="83">
        <v>0.25327030092739733</v>
      </c>
      <c r="G63" s="92" t="b">
        <v>1</v>
      </c>
      <c r="H63" s="85" t="s">
        <v>1255</v>
      </c>
      <c r="I63" s="86" t="str">
        <f>IF(K63&gt;1,VLOOKUP(K63,DB!$A$4:$B$500,2,0),"")</f>
        <v>WSSS</v>
      </c>
      <c r="J63" s="87" t="str">
        <f>IF(L63&gt;1,VLOOKUP(L63,DB!$A$4:$B$500,2,0),"")</f>
        <v>WALL</v>
      </c>
      <c r="K63" s="88" t="s">
        <v>104</v>
      </c>
      <c r="L63" s="84" t="s">
        <v>110</v>
      </c>
      <c r="M63" s="81" t="str">
        <f>IF(B63&gt;1,VLOOKUP(B63,DB!$D$4:$F$800,3,0),"")</f>
        <v>TRI MG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743</v>
      </c>
      <c r="C64" s="71" t="str">
        <f>IF(B64&gt;1,VLOOKUP(B64,DB!$D$4:$E$800,2,0),"")</f>
        <v>B 733</v>
      </c>
      <c r="D64" s="72">
        <v>0.21427300926006865</v>
      </c>
      <c r="E64" s="160" t="b">
        <v>1</v>
      </c>
      <c r="F64" s="73">
        <v>0.3229166666666667</v>
      </c>
      <c r="G64" s="94" t="b">
        <v>1</v>
      </c>
      <c r="H64" s="75" t="s">
        <v>1252</v>
      </c>
      <c r="I64" s="112" t="s">
        <v>22</v>
      </c>
      <c r="J64" s="74" t="s">
        <v>22</v>
      </c>
      <c r="K64" s="78"/>
      <c r="L64" s="74"/>
      <c r="M64" s="71" t="str">
        <f>IF(B64&gt;1,VLOOKUP(B64,DB!$D$4:$F$800,3,0),"")</f>
        <v>JAYAWIJAYA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94</v>
      </c>
      <c r="C65" s="81" t="str">
        <f>IF(B65&gt;1,VLOOKUP(B65,DB!$D$4:$E$800,2,0),"")</f>
        <v>A 320</v>
      </c>
      <c r="D65" s="82">
        <v>0.26180555555555557</v>
      </c>
      <c r="E65" s="159" t="b">
        <v>1</v>
      </c>
      <c r="F65" s="83">
        <v>0.2965277777777778</v>
      </c>
      <c r="G65" s="92" t="b">
        <v>1</v>
      </c>
      <c r="H65" s="85" t="s">
        <v>1246</v>
      </c>
      <c r="I65" s="86" t="str">
        <f>IF(K65&gt;1,VLOOKUP(K65,DB!$A$4:$B$500,2,0),"")</f>
        <v>WARR</v>
      </c>
      <c r="J65" s="87" t="str">
        <f>IF(L65&gt;1,VLOOKUP(L65,DB!$A$4:$B$500,2,0),"")</f>
        <v>WIPP</v>
      </c>
      <c r="K65" s="88" t="s">
        <v>235</v>
      </c>
      <c r="L65" s="84" t="s">
        <v>188</v>
      </c>
      <c r="M65" s="81" t="str">
        <f>IF(B65&gt;1,VLOOKUP(B65,DB!$D$4:$F$800,3,0),"")</f>
        <v>BATIK AIR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284</v>
      </c>
      <c r="C66" s="71" t="str">
        <f>IF(B66&gt;1,VLOOKUP(B66,DB!$D$4:$E$800,2,0),"")</f>
        <v>A 320</v>
      </c>
      <c r="D66" s="72">
        <v>0.2388888888888889</v>
      </c>
      <c r="E66" s="160" t="b">
        <v>1</v>
      </c>
      <c r="F66" s="73">
        <v>0.4638888888888889</v>
      </c>
      <c r="G66" s="94" t="b">
        <v>1</v>
      </c>
      <c r="H66" s="75" t="s">
        <v>1229</v>
      </c>
      <c r="I66" s="112" t="s">
        <v>1224</v>
      </c>
      <c r="J66" s="74" t="s">
        <v>1231</v>
      </c>
      <c r="K66" s="78" t="s">
        <v>7</v>
      </c>
      <c r="L66" s="74"/>
      <c r="M66" s="71" t="str">
        <f>IF(B66&gt;1,VLOOKUP(B66,DB!$D$4:$F$800,3,0),"")</f>
        <v>BATIK AIR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313</v>
      </c>
      <c r="C67" s="81" t="str">
        <f>IF(B67&gt;1,VLOOKUP(B67,DB!$D$4:$E$800,2,0),"")</f>
        <v>A 320</v>
      </c>
      <c r="D67" s="82">
        <v>0.2465277777777778</v>
      </c>
      <c r="E67" s="159" t="b">
        <v>1</v>
      </c>
      <c r="F67" s="83">
        <v>0.3854166666666667</v>
      </c>
      <c r="G67" s="92" t="b">
        <v>1</v>
      </c>
      <c r="H67" s="85" t="s">
        <v>1247</v>
      </c>
      <c r="I67" s="103" t="s">
        <v>1236</v>
      </c>
      <c r="J67" s="87" t="str">
        <f>IF(L67&gt;1,VLOOKUP(L67,DB!$A$4:$B$500,2,0),"")</f>
        <v>WADD</v>
      </c>
      <c r="K67" s="88" t="s">
        <v>7</v>
      </c>
      <c r="L67" s="84" t="s">
        <v>223</v>
      </c>
      <c r="M67" s="81" t="str">
        <f>IF(B67&gt;1,VLOOKUP(B67,DB!$D$4:$F$800,3,0),"")</f>
        <v>BATIK AIR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540</v>
      </c>
      <c r="C68" s="71" t="str">
        <f>IF(B68&gt;1,VLOOKUP(B68,DB!$D$4:$E$800,2,0),"")</f>
        <v>ATR 72</v>
      </c>
      <c r="D68" s="72">
        <v>0.30277777777777776</v>
      </c>
      <c r="E68" s="161" t="b">
        <v>1</v>
      </c>
      <c r="F68" s="108">
        <v>0.3277777777777778</v>
      </c>
      <c r="G68" s="109" t="b">
        <v>1</v>
      </c>
      <c r="H68" s="110" t="s">
        <v>1248</v>
      </c>
      <c r="I68" s="76" t="str">
        <f>IF(K68&gt;1,VLOOKUP(K68,DB!$A$4:$B$500,2,0),"")</f>
        <v>WAHH</v>
      </c>
      <c r="J68" s="77" t="str">
        <f>IF(L68&gt;1,VLOOKUP(L68,DB!$A$4:$B$500,2,0),"")</f>
        <v>WAHH</v>
      </c>
      <c r="K68" s="111" t="s">
        <v>479</v>
      </c>
      <c r="L68" s="102" t="s">
        <v>482</v>
      </c>
      <c r="M68" s="71" t="str">
        <f>IF(B68&gt;1,VLOOKUP(B68,DB!$D$4:$F$800,3,0),"")</f>
        <v>FLY JAYA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828</v>
      </c>
      <c r="C69" s="81" t="str">
        <f>IF(B69&gt;1,VLOOKUP(B69,DB!$D$4:$E$800,2,0),"")</f>
        <v>C 208</v>
      </c>
      <c r="D69" s="82">
        <v>0.30694444444444446</v>
      </c>
      <c r="E69" s="159" t="b">
        <v>1</v>
      </c>
      <c r="F69" s="83">
        <v>0.3368055555555556</v>
      </c>
      <c r="G69" s="92" t="b">
        <v>1</v>
      </c>
      <c r="H69" s="85" t="s">
        <v>1256</v>
      </c>
      <c r="I69" s="86" t="str">
        <f>IF(K69&gt;1,VLOOKUP(K69,DB!$A$4:$B$500,2,0),"")</f>
        <v>WICN</v>
      </c>
      <c r="J69" s="87" t="str">
        <f>IF(L69&gt;1,VLOOKUP(L69,DB!$A$4:$B$500,2,0),"")</f>
        <v>WICC</v>
      </c>
      <c r="K69" s="88" t="s">
        <v>674</v>
      </c>
      <c r="L69" s="84" t="s">
        <v>668</v>
      </c>
      <c r="M69" s="81" t="str">
        <f>IF(B69&gt;1,VLOOKUP(B69,DB!$D$4:$F$800,3,0),"")</f>
        <v>SUSI AIR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40</v>
      </c>
      <c r="C70" s="71" t="str">
        <f>IF(B70&gt;1,VLOOKUP(B70,DB!$D$4:$E$800,2,0),"")</f>
        <v>B 734</v>
      </c>
      <c r="D70" s="72">
        <v>0.2972222222222222</v>
      </c>
      <c r="E70" s="160" t="b">
        <v>1</v>
      </c>
      <c r="F70" s="73">
        <v>0.34930555555555554</v>
      </c>
      <c r="G70" s="94" t="b">
        <v>1</v>
      </c>
      <c r="H70" s="75" t="s">
        <v>1253</v>
      </c>
      <c r="I70" s="76" t="str">
        <f>IF(K70&gt;1,VLOOKUP(K70,DB!$A$4:$B$500,2,0),"")</f>
        <v>WAMM</v>
      </c>
      <c r="J70" s="77" t="str">
        <f>IF(L70&gt;1,VLOOKUP(L70,DB!$A$4:$B$500,2,0),"")</f>
        <v>WIOO</v>
      </c>
      <c r="K70" s="78" t="s">
        <v>25</v>
      </c>
      <c r="L70" s="74" t="s">
        <v>51</v>
      </c>
      <c r="M70" s="71" t="str">
        <f>IF(B70&gt;1,VLOOKUP(B70,DB!$D$4:$F$800,3,0),"")</f>
        <v>B. B. N.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1166</v>
      </c>
      <c r="C71" s="81" t="str">
        <f>IF(B71&gt;1,VLOOKUP(B71,DB!$D$4:$E$800,2,0),"")</f>
        <v>G VII</v>
      </c>
      <c r="D71" s="82">
        <v>0.2902777777777778</v>
      </c>
      <c r="E71" s="159" t="b">
        <v>1</v>
      </c>
      <c r="F71" s="83">
        <v>0.3388888888888889</v>
      </c>
      <c r="G71" s="92" t="b">
        <v>1</v>
      </c>
      <c r="H71" s="85" t="s">
        <v>1249</v>
      </c>
      <c r="I71" s="103" t="s">
        <v>1220</v>
      </c>
      <c r="J71" s="84" t="s">
        <v>1600</v>
      </c>
      <c r="K71" s="88"/>
      <c r="L71" s="84"/>
      <c r="M71" s="81" t="s">
        <v>1214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317</v>
      </c>
      <c r="C72" s="71" t="str">
        <f>IF(B72&gt;1,VLOOKUP(B72,DB!$D$4:$E$800,2,0),"")</f>
        <v>A 320</v>
      </c>
      <c r="D72" s="106">
        <v>0.3298611111111111</v>
      </c>
      <c r="E72" s="161" t="b">
        <v>1</v>
      </c>
      <c r="F72" s="108">
        <v>0.3611111111111111</v>
      </c>
      <c r="G72" s="109" t="b">
        <v>1</v>
      </c>
      <c r="H72" s="110" t="s">
        <v>1225</v>
      </c>
      <c r="I72" s="76" t="str">
        <f>IF(K72&gt;1,VLOOKUP(K72,DB!$A$4:$B$500,2,0),"")</f>
        <v>WIBB</v>
      </c>
      <c r="J72" s="77" t="str">
        <f>IF(L72&gt;1,VLOOKUP(L72,DB!$A$4:$B$500,2,0),"")</f>
        <v>WARR</v>
      </c>
      <c r="K72" s="111" t="s">
        <v>211</v>
      </c>
      <c r="L72" s="102" t="s">
        <v>243</v>
      </c>
      <c r="M72" s="71" t="str">
        <f>IF(B72&gt;1,VLOOKUP(B72,DB!$D$4:$F$800,3,0),"")</f>
        <v>BATIK AIR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92</v>
      </c>
      <c r="C73" s="81" t="str">
        <f>IF(B73&gt;1,VLOOKUP(B73,DB!$D$4:$E$800,2,0),"")</f>
        <v>A 320</v>
      </c>
      <c r="D73" s="82">
        <v>0.3333333333333333</v>
      </c>
      <c r="E73" s="159" t="b">
        <v>1</v>
      </c>
      <c r="F73" s="83">
        <v>0.40347222222222223</v>
      </c>
      <c r="G73" s="92" t="b">
        <v>1</v>
      </c>
      <c r="H73" s="85" t="s">
        <v>1246</v>
      </c>
      <c r="I73" s="86" t="str">
        <f>IF(K73&gt;1,VLOOKUP(K73,DB!$A$4:$B$500,2,0),"")</f>
        <v>WIPP</v>
      </c>
      <c r="J73" s="87" t="str">
        <f>IF(L73&gt;1,VLOOKUP(L73,DB!$A$4:$B$500,2,0),"")</f>
        <v>WARR</v>
      </c>
      <c r="K73" s="88" t="s">
        <v>194</v>
      </c>
      <c r="L73" s="84" t="s">
        <v>251</v>
      </c>
      <c r="M73" s="81" t="str">
        <f>IF(B73&gt;1,VLOOKUP(B73,DB!$D$4:$F$800,3,0),"")</f>
        <v>BATIK AIR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940</v>
      </c>
      <c r="C74" s="71" t="str">
        <f>IF(B74&gt;1,VLOOKUP(B74,DB!$D$4:$E$800,2,0),"")</f>
        <v>AW 169</v>
      </c>
      <c r="D74" s="72">
        <v>0.3055555555555556</v>
      </c>
      <c r="E74" s="160" t="b">
        <v>1</v>
      </c>
      <c r="F74" s="73">
        <v>0.3416666666666667</v>
      </c>
      <c r="G74" s="94" t="b">
        <v>1</v>
      </c>
      <c r="H74" s="75" t="s">
        <v>1236</v>
      </c>
      <c r="I74" s="112" t="s">
        <v>1238</v>
      </c>
      <c r="J74" s="74" t="s">
        <v>1238</v>
      </c>
      <c r="K74" s="78"/>
      <c r="L74" s="74"/>
      <c r="M74" s="71" t="s">
        <v>1214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101</v>
      </c>
      <c r="C75" s="81" t="str">
        <f>IF(B75&gt;1,VLOOKUP(B75,DB!$D$4:$E$800,2,0),"")</f>
        <v>A 320</v>
      </c>
      <c r="D75" s="82">
        <v>0.3229166666666667</v>
      </c>
      <c r="E75" s="159" t="b">
        <v>1</v>
      </c>
      <c r="F75" s="83">
        <v>0.3763888888888889</v>
      </c>
      <c r="G75" s="92" t="b">
        <v>1</v>
      </c>
      <c r="H75" s="85" t="s">
        <v>1255</v>
      </c>
      <c r="I75" s="103" t="s">
        <v>1231</v>
      </c>
      <c r="J75" s="87" t="str">
        <f>IF(L75&gt;1,VLOOKUP(L75,DB!$A$4:$B$500,2,0),"")</f>
        <v>WAHQ</v>
      </c>
      <c r="K75" s="88" t="s">
        <v>7</v>
      </c>
      <c r="L75" s="84" t="s">
        <v>181</v>
      </c>
      <c r="M75" s="81" t="str">
        <f>IF(B75&gt;1,VLOOKUP(B75,DB!$D$4:$F$800,3,0),"")</f>
        <v>BATIK AIR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1030</v>
      </c>
      <c r="C76" s="71" t="str">
        <f>IF(B76&gt;1,VLOOKUP(B76,DB!$D$4:$E$800,2,0),"")</f>
        <v>G IV</v>
      </c>
      <c r="D76" s="72">
        <v>0.3263888888888889</v>
      </c>
      <c r="E76" s="160" t="b">
        <v>1</v>
      </c>
      <c r="F76" s="73">
        <v>0.37916666666666665</v>
      </c>
      <c r="G76" s="94" t="b">
        <v>1</v>
      </c>
      <c r="H76" s="75" t="s">
        <v>1232</v>
      </c>
      <c r="I76" s="112" t="s">
        <v>1266</v>
      </c>
      <c r="J76" s="74" t="s">
        <v>1345</v>
      </c>
      <c r="K76" s="78"/>
      <c r="L76" s="74"/>
      <c r="M76" s="71" t="s">
        <v>1211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307</v>
      </c>
      <c r="C77" s="81" t="str">
        <f>IF(B77&gt;1,VLOOKUP(B77,DB!$D$4:$E$800,2,0),"")</f>
        <v>A 320</v>
      </c>
      <c r="D77" s="82">
        <v>0.3611111111111111</v>
      </c>
      <c r="E77" s="159" t="b">
        <v>1</v>
      </c>
      <c r="F77" s="83">
        <v>0.41458333333333336</v>
      </c>
      <c r="G77" s="92" t="b">
        <v>1</v>
      </c>
      <c r="H77" s="85" t="s">
        <v>1248</v>
      </c>
      <c r="I77" s="86" t="str">
        <f>IF(K77&gt;1,VLOOKUP(K77,DB!$A$4:$B$500,2,0),"")</f>
        <v>WARR</v>
      </c>
      <c r="J77" s="87" t="str">
        <f>IF(L77&gt;1,VLOOKUP(L77,DB!$A$4:$B$500,2,0),"")</f>
        <v>WAHI</v>
      </c>
      <c r="K77" s="88" t="s">
        <v>237</v>
      </c>
      <c r="L77" s="84" t="s">
        <v>268</v>
      </c>
      <c r="M77" s="81" t="str">
        <f>IF(B77&gt;1,VLOOKUP(B77,DB!$D$4:$F$800,3,0),"")</f>
        <v>BATIK AIR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967</v>
      </c>
      <c r="C78" s="71" t="str">
        <f>IF(B78&gt;1,VLOOKUP(B78,DB!$D$4:$E$800,2,0),"")</f>
        <v>EMB 135</v>
      </c>
      <c r="D78" s="72">
        <v>0.3527777777777778</v>
      </c>
      <c r="E78" s="160" t="b">
        <v>1</v>
      </c>
      <c r="F78" s="73">
        <v>0.42083333333333334</v>
      </c>
      <c r="G78" s="94" t="b">
        <v>1</v>
      </c>
      <c r="H78" s="75" t="s">
        <v>1249</v>
      </c>
      <c r="I78" s="112" t="s">
        <v>1218</v>
      </c>
      <c r="J78" s="74" t="s">
        <v>1601</v>
      </c>
      <c r="K78" s="78"/>
      <c r="L78" s="74"/>
      <c r="M78" s="71" t="s">
        <v>1214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745</v>
      </c>
      <c r="C79" s="81" t="str">
        <f>IF(B79&gt;1,VLOOKUP(B79,DB!$D$4:$E$800,2,0),"")</f>
        <v>G IV</v>
      </c>
      <c r="D79" s="82">
        <v>0.35555555555555557</v>
      </c>
      <c r="E79" s="159" t="b">
        <v>1</v>
      </c>
      <c r="F79" s="83">
        <v>0.4305555555555556</v>
      </c>
      <c r="G79" s="92" t="b">
        <v>1</v>
      </c>
      <c r="H79" s="85" t="s">
        <v>1216</v>
      </c>
      <c r="I79" s="103" t="s">
        <v>1242</v>
      </c>
      <c r="J79" s="84" t="s">
        <v>82</v>
      </c>
      <c r="K79" s="88"/>
      <c r="L79" s="84"/>
      <c r="M79" s="81" t="str">
        <f>IF(B79&gt;1,VLOOKUP(B79,DB!$D$4:$F$800,3,0),"")</f>
        <v>JETSET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345</v>
      </c>
      <c r="C80" s="71" t="str">
        <f>IF(B80&gt;1,VLOOKUP(B80,DB!$D$4:$E$800,2,0),"")</f>
        <v>ATR 72</v>
      </c>
      <c r="D80" s="72">
        <v>0.3611111111111111</v>
      </c>
      <c r="E80" s="160" t="b">
        <v>1</v>
      </c>
      <c r="F80" s="73">
        <v>0.4076388888888889</v>
      </c>
      <c r="G80" s="94" t="b">
        <v>1</v>
      </c>
      <c r="H80" s="75" t="s">
        <v>1236</v>
      </c>
      <c r="I80" s="112" t="s">
        <v>1243</v>
      </c>
      <c r="J80" s="77" t="str">
        <f>IF(L80&gt;1,VLOOKUP(L80,DB!$A$4:$B$500,2,0),"")</f>
        <v>WAHH</v>
      </c>
      <c r="K80" s="78" t="s">
        <v>7</v>
      </c>
      <c r="L80" s="74" t="s">
        <v>599</v>
      </c>
      <c r="M80" s="71" t="str">
        <f>IF(B80&gt;1,VLOOKUP(B80,DB!$D$4:$F$800,3,0),"")</f>
        <v>CITILINK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892</v>
      </c>
      <c r="C81" s="81" t="str">
        <f>IF(B81&gt;1,VLOOKUP(B81,DB!$D$4:$E$800,2,0),"")</f>
        <v>B 733</v>
      </c>
      <c r="D81" s="82">
        <v>0.3958333333333333</v>
      </c>
      <c r="E81" s="159" t="b">
        <v>1</v>
      </c>
      <c r="F81" s="83">
        <v>0.5034722222222222</v>
      </c>
      <c r="G81" s="92" t="b">
        <v>1</v>
      </c>
      <c r="H81" s="85" t="s">
        <v>1251</v>
      </c>
      <c r="I81" s="86" t="str">
        <f>IF(K81&gt;1,VLOOKUP(K81,DB!$A$4:$B$500,2,0),"")</f>
        <v>WAOO</v>
      </c>
      <c r="J81" s="87" t="str">
        <f>IF(L81&gt;1,VLOOKUP(L81,DB!$A$4:$B$500,2,0),"")</f>
        <v>WAOO</v>
      </c>
      <c r="K81" s="88" t="s">
        <v>388</v>
      </c>
      <c r="L81" s="84" t="s">
        <v>382</v>
      </c>
      <c r="M81" s="81" t="str">
        <f>IF(B81&gt;1,VLOOKUP(B81,DB!$D$4:$F$800,3,0),"")</f>
        <v>TRIGANA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94</v>
      </c>
      <c r="C82" s="71" t="str">
        <f>IF(B82&gt;1,VLOOKUP(B82,DB!$D$4:$E$800,2,0),"")</f>
        <v>A 320</v>
      </c>
      <c r="D82" s="72">
        <v>0.41944444444444445</v>
      </c>
      <c r="E82" s="160" t="b">
        <v>1</v>
      </c>
      <c r="F82" s="73">
        <v>0.4479166666666667</v>
      </c>
      <c r="G82" s="94" t="b">
        <v>1</v>
      </c>
      <c r="H82" s="75" t="s">
        <v>1225</v>
      </c>
      <c r="I82" s="76" t="str">
        <f>IF(K82&gt;1,VLOOKUP(K82,DB!$A$4:$B$500,2,0),"")</f>
        <v>WIPP</v>
      </c>
      <c r="J82" s="77" t="str">
        <f>IF(L82&gt;1,VLOOKUP(L82,DB!$A$4:$B$500,2,0),"")</f>
        <v>WAHQ</v>
      </c>
      <c r="K82" s="78" t="s">
        <v>190</v>
      </c>
      <c r="L82" s="74" t="s">
        <v>264</v>
      </c>
      <c r="M82" s="71" t="str">
        <f>IF(B82&gt;1,VLOOKUP(B82,DB!$D$4:$F$800,3,0),"")</f>
        <v>BATIK AIR</v>
      </c>
      <c r="N82" s="114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309</v>
      </c>
      <c r="C83" s="81" t="str">
        <f>IF(B83&gt;1,VLOOKUP(B83,DB!$D$4:$E$800,2,0),"")</f>
        <v>A 320</v>
      </c>
      <c r="D83" s="82">
        <v>0.4284722222222222</v>
      </c>
      <c r="E83" s="159" t="b">
        <v>1</v>
      </c>
      <c r="F83" s="83">
        <v>0.46111111111111114</v>
      </c>
      <c r="G83" s="92" t="b">
        <v>1</v>
      </c>
      <c r="H83" s="85" t="s">
        <v>1246</v>
      </c>
      <c r="I83" s="86" t="str">
        <f>IF(K83&gt;1,VLOOKUP(K83,DB!$A$4:$B$500,2,0),"")</f>
        <v>WARA</v>
      </c>
      <c r="J83" s="87" t="str">
        <f>IF(L83&gt;1,VLOOKUP(L83,DB!$A$4:$B$500,2,0),"")</f>
        <v>WAHS</v>
      </c>
      <c r="K83" s="88" t="s">
        <v>295</v>
      </c>
      <c r="L83" s="84" t="s">
        <v>289</v>
      </c>
      <c r="M83" s="81" t="str">
        <f>IF(B83&gt;1,VLOOKUP(B83,DB!$D$4:$F$800,3,0),"")</f>
        <v>BATIK AIR</v>
      </c>
      <c r="N83" s="96"/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512</v>
      </c>
      <c r="C84" s="71" t="str">
        <f>IF(B84&gt;1,VLOOKUP(B84,DB!$D$4:$E$800,2,0),"")</f>
        <v>B 735</v>
      </c>
      <c r="D84" s="72">
        <v>0.43333333333333335</v>
      </c>
      <c r="E84" s="160" t="b">
        <v>1</v>
      </c>
      <c r="F84" s="73">
        <v>0.5166666666666667</v>
      </c>
      <c r="G84" s="94" t="b">
        <v>1</v>
      </c>
      <c r="H84" s="75" t="s">
        <v>1252</v>
      </c>
      <c r="I84" s="76" t="str">
        <f>IF(K84&gt;1,VLOOKUP(K84,DB!$A$4:$B$500,2,0),"")</f>
        <v>WAGG</v>
      </c>
      <c r="J84" s="77" t="str">
        <f>IF(L84&gt;1,VLOOKUP(L84,DB!$A$4:$B$500,2,0),"")</f>
        <v>WAGG</v>
      </c>
      <c r="K84" s="78" t="s">
        <v>696</v>
      </c>
      <c r="L84" s="74" t="s">
        <v>684</v>
      </c>
      <c r="M84" s="71" t="str">
        <f>IF(B84&gt;1,VLOOKUP(B84,DB!$D$4:$F$800,3,0),"")</f>
        <v>CITILINK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748</v>
      </c>
      <c r="C85" s="81" t="str">
        <f>IF(B85&gt;1,VLOOKUP(B85,DB!$D$4:$E$800,2,0),"")</f>
        <v>CL 850</v>
      </c>
      <c r="D85" s="82">
        <v>0.4013888888888889</v>
      </c>
      <c r="E85" s="159" t="b">
        <v>1</v>
      </c>
      <c r="F85" s="83">
        <v>0.4847222222222222</v>
      </c>
      <c r="G85" s="92" t="b">
        <v>1</v>
      </c>
      <c r="H85" s="85" t="s">
        <v>1255</v>
      </c>
      <c r="I85" s="103" t="s">
        <v>1245</v>
      </c>
      <c r="J85" s="84" t="s">
        <v>13</v>
      </c>
      <c r="K85" s="88"/>
      <c r="L85" s="84"/>
      <c r="M85" s="81" t="str">
        <f>IF(B85&gt;1,VLOOKUP(B85,DB!$D$4:$F$800,3,0),"")</f>
        <v>JETSET</v>
      </c>
      <c r="N85" s="89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886</v>
      </c>
      <c r="C86" s="71" t="str">
        <f>IF(B86&gt;1,VLOOKUP(B86,DB!$D$4:$E$800,2,0),"")</f>
        <v>B 733</v>
      </c>
      <c r="D86" s="72">
        <v>0.44930555555555557</v>
      </c>
      <c r="E86" s="160" t="b">
        <v>1</v>
      </c>
      <c r="F86" s="73">
        <v>0.5819444444444445</v>
      </c>
      <c r="G86" s="94" t="b">
        <v>1</v>
      </c>
      <c r="H86" s="75" t="s">
        <v>1253</v>
      </c>
      <c r="I86" s="76" t="str">
        <f>IF(K86&gt;1,VLOOKUP(K86,DB!$A$4:$B$500,2,0),"")</f>
        <v>WIKK</v>
      </c>
      <c r="J86" s="77" t="str">
        <f>IF(L86&gt;1,VLOOKUP(L86,DB!$A$4:$B$500,2,0),"")</f>
        <v>WIKK</v>
      </c>
      <c r="K86" s="78" t="s">
        <v>353</v>
      </c>
      <c r="L86" s="74" t="s">
        <v>348</v>
      </c>
      <c r="M86" s="71" t="str">
        <f>IF(B86&gt;1,VLOOKUP(B86,DB!$D$4:$F$800,3,0),"")</f>
        <v>TRIGANA</v>
      </c>
      <c r="N86" s="13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540</v>
      </c>
      <c r="C87" s="81" t="str">
        <f>IF(B87&gt;1,VLOOKUP(B87,DB!$D$4:$E$800,2,0),"")</f>
        <v>ATR 72</v>
      </c>
      <c r="D87" s="82">
        <v>0.4722222222222222</v>
      </c>
      <c r="E87" s="159" t="b">
        <v>1</v>
      </c>
      <c r="F87" s="83">
        <v>0.5034722222222222</v>
      </c>
      <c r="G87" s="92" t="b">
        <v>1</v>
      </c>
      <c r="H87" s="85" t="s">
        <v>1225</v>
      </c>
      <c r="I87" s="86" t="str">
        <f>IF(K87&gt;1,VLOOKUP(K87,DB!$A$4:$B$500,2,0),"")</f>
        <v>WAHH</v>
      </c>
      <c r="J87" s="87" t="str">
        <f>IF(L87&gt;1,VLOOKUP(L87,DB!$A$4:$B$500,2,0),"")</f>
        <v>WAHH</v>
      </c>
      <c r="K87" s="88" t="s">
        <v>690</v>
      </c>
      <c r="L87" s="84" t="s">
        <v>694</v>
      </c>
      <c r="M87" s="81" t="str">
        <f>IF(B87&gt;1,VLOOKUP(B87,DB!$D$4:$F$800,3,0),"")</f>
        <v>FLY JAYA</v>
      </c>
      <c r="N87" s="89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393</v>
      </c>
      <c r="C88" s="71" t="str">
        <f>IF(B88&gt;1,VLOOKUP(B88,DB!$D$4:$E$800,2,0),"")</f>
        <v>A 320</v>
      </c>
      <c r="D88" s="106">
        <v>0.4875</v>
      </c>
      <c r="E88" s="161" t="b">
        <v>1</v>
      </c>
      <c r="F88" s="108">
        <v>0.5208333333333334</v>
      </c>
      <c r="G88" s="109" t="b">
        <v>1</v>
      </c>
      <c r="H88" s="110" t="s">
        <v>1247</v>
      </c>
      <c r="I88" s="76" t="str">
        <f>IF(K88&gt;1,VLOOKUP(K88,DB!$A$4:$B$500,2,0),"")</f>
        <v>WIMN</v>
      </c>
      <c r="J88" s="77" t="str">
        <f>IF(L88&gt;1,VLOOKUP(L88,DB!$A$4:$B$500,2,0),"")</f>
        <v>WARA</v>
      </c>
      <c r="K88" s="111" t="s">
        <v>497</v>
      </c>
      <c r="L88" s="102" t="s">
        <v>555</v>
      </c>
      <c r="M88" s="71" t="str">
        <f>IF(B88&gt;1,VLOOKUP(B88,DB!$D$4:$F$800,3,0),"")</f>
        <v>CITILINK</v>
      </c>
      <c r="N88" s="115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654</v>
      </c>
      <c r="C89" s="81" t="str">
        <f>IF(B89&gt;1,VLOOKUP(B89,DB!$D$4:$E$800,2,0),"")</f>
        <v>B 738</v>
      </c>
      <c r="D89" s="82">
        <v>0.4930555555555556</v>
      </c>
      <c r="E89" s="159" t="b">
        <v>1</v>
      </c>
      <c r="F89" s="83">
        <v>0.5354166666666667</v>
      </c>
      <c r="G89" s="92" t="b">
        <v>1</v>
      </c>
      <c r="H89" s="85" t="s">
        <v>1248</v>
      </c>
      <c r="I89" s="86" t="str">
        <f>IF(K89&gt;1,VLOOKUP(K89,DB!$A$4:$B$500,2,0),"")</f>
        <v>WIMM</v>
      </c>
      <c r="J89" s="87" t="str">
        <f>IF(L89&gt;1,VLOOKUP(L89,DB!$A$4:$B$500,2,0),"")</f>
        <v>WARR</v>
      </c>
      <c r="K89" s="88" t="s">
        <v>79</v>
      </c>
      <c r="L89" s="84" t="s">
        <v>81</v>
      </c>
      <c r="M89" s="81" t="str">
        <f>IF(B89&gt;1,VLOOKUP(B89,DB!$D$4:$F$800,3,0),"")</f>
        <v>GARUDA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317</v>
      </c>
      <c r="C90" s="71" t="str">
        <f>IF(B90&gt;1,VLOOKUP(B90,DB!$D$4:$E$800,2,0),"")</f>
        <v>A 320</v>
      </c>
      <c r="D90" s="72">
        <v>0.4895833333333333</v>
      </c>
      <c r="E90" s="160" t="b">
        <v>1</v>
      </c>
      <c r="F90" s="73">
        <v>0.5236111111111111</v>
      </c>
      <c r="G90" s="94" t="b">
        <v>1</v>
      </c>
      <c r="H90" s="75" t="s">
        <v>1246</v>
      </c>
      <c r="I90" s="76" t="str">
        <f>IF(K90&gt;1,VLOOKUP(K90,DB!$A$4:$B$500,2,0),"")</f>
        <v>WARR</v>
      </c>
      <c r="J90" s="77" t="str">
        <f>IF(L90&gt;1,VLOOKUP(L90,DB!$A$4:$B$500,2,0),"")</f>
        <v>WARA</v>
      </c>
      <c r="K90" s="78" t="s">
        <v>249</v>
      </c>
      <c r="L90" s="74" t="s">
        <v>302</v>
      </c>
      <c r="M90" s="71" t="str">
        <f>IF(B90&gt;1,VLOOKUP(B90,DB!$D$4:$F$800,3,0),"")</f>
        <v>BATIK AIR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828</v>
      </c>
      <c r="C91" s="81" t="str">
        <f>IF(B91&gt;1,VLOOKUP(B91,DB!$D$4:$E$800,2,0),"")</f>
        <v>C 208</v>
      </c>
      <c r="D91" s="82">
        <v>0.4895833333333333</v>
      </c>
      <c r="E91" s="159" t="b">
        <v>1</v>
      </c>
      <c r="F91" s="83">
        <v>0.49930555555555556</v>
      </c>
      <c r="G91" s="92" t="b">
        <v>1</v>
      </c>
      <c r="H91" s="85" t="s">
        <v>1256</v>
      </c>
      <c r="I91" s="103" t="s">
        <v>664</v>
      </c>
      <c r="J91" s="87" t="str">
        <f>IF(L91&gt;1,VLOOKUP(L91,DB!$A$4:$B$500,2,0),"")</f>
        <v>WICN</v>
      </c>
      <c r="K91" s="88" t="s">
        <v>7</v>
      </c>
      <c r="L91" s="84" t="s">
        <v>672</v>
      </c>
      <c r="M91" s="81" t="str">
        <f>IF(B91&gt;1,VLOOKUP(B91,DB!$D$4:$F$800,3,0),"")</f>
        <v>SUSI AIR</v>
      </c>
      <c r="N91" s="96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284</v>
      </c>
      <c r="C92" s="71" t="str">
        <f>IF(B92&gt;1,VLOOKUP(B92,DB!$D$4:$E$800,2,0),"")</f>
        <v>A 320</v>
      </c>
      <c r="D92" s="78" t="s">
        <v>1602</v>
      </c>
      <c r="E92" s="160" t="b">
        <v>1</v>
      </c>
      <c r="F92" s="73"/>
      <c r="G92" s="94" t="b">
        <v>0</v>
      </c>
      <c r="H92" s="75" t="s">
        <v>1231</v>
      </c>
      <c r="I92" s="112" t="s">
        <v>1229</v>
      </c>
      <c r="J92" s="77" t="str">
        <f>IF(L92&gt;1,VLOOKUP(L92,DB!$A$4:$B$500,2,0),"")</f>
        <v/>
      </c>
      <c r="K92" s="78"/>
      <c r="L92" s="74"/>
      <c r="M92" s="71" t="str">
        <f>IF(B92&gt;1,VLOOKUP(B92,DB!$D$4:$F$800,3,0),"")</f>
        <v>BATIK AIR</v>
      </c>
      <c r="N92" s="79"/>
      <c r="O92" s="74" t="str">
        <f t="shared" si="1"/>
        <v>RON</v>
      </c>
      <c r="Q92" s="1" t="str">
        <f t="shared" si="2"/>
        <v>SA09</v>
      </c>
      <c r="R92" s="1" t="str">
        <f t="shared" si="3"/>
        <v>RON</v>
      </c>
      <c r="S92" s="1" t="str">
        <f t="shared" si="4"/>
        <v>A 320</v>
      </c>
      <c r="T92" s="1" t="str">
        <f t="shared" si="5"/>
        <v>PK-LUG</v>
      </c>
      <c r="U92" s="1" t="str">
        <f t="shared" si="6"/>
        <v>BATIK AIR</v>
      </c>
    </row>
    <row r="93" ht="15.75" customHeight="1">
      <c r="A93" s="81">
        <v>76.0</v>
      </c>
      <c r="B93" s="81" t="s">
        <v>101</v>
      </c>
      <c r="C93" s="81" t="str">
        <f>IF(B93&gt;1,VLOOKUP(B93,DB!$D$4:$E$800,2,0),"")</f>
        <v>A 320</v>
      </c>
      <c r="D93" s="82">
        <v>0.5027777777777778</v>
      </c>
      <c r="E93" s="159" t="b">
        <v>1</v>
      </c>
      <c r="F93" s="83">
        <v>0.5402777777777777</v>
      </c>
      <c r="G93" s="92" t="b">
        <v>1</v>
      </c>
      <c r="H93" s="85" t="s">
        <v>1229</v>
      </c>
      <c r="I93" s="86" t="str">
        <f>IF(K93&gt;1,VLOOKUP(K93,DB!$A$4:$B$500,2,0),"")</f>
        <v>WAHQ</v>
      </c>
      <c r="J93" s="87" t="str">
        <f>IF(L93&gt;1,VLOOKUP(L93,DB!$A$4:$B$500,2,0),"")</f>
        <v>WAHI</v>
      </c>
      <c r="K93" s="88" t="s">
        <v>178</v>
      </c>
      <c r="L93" s="84" t="s">
        <v>276</v>
      </c>
      <c r="M93" s="81" t="str">
        <f>IF(B93&gt;1,VLOOKUP(B93,DB!$D$4:$F$800,3,0),"")</f>
        <v>BATIK AIR</v>
      </c>
      <c r="N93" s="96"/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345</v>
      </c>
      <c r="C94" s="71" t="str">
        <f>IF(B94&gt;1,VLOOKUP(B94,DB!$D$4:$E$800,2,0),"")</f>
        <v>ATR 72</v>
      </c>
      <c r="D94" s="72">
        <v>0.5388888888888889</v>
      </c>
      <c r="E94" s="160" t="b">
        <v>1</v>
      </c>
      <c r="F94" s="73">
        <v>0.5666666666666667</v>
      </c>
      <c r="G94" s="94" t="b">
        <v>1</v>
      </c>
      <c r="H94" s="75" t="s">
        <v>1225</v>
      </c>
      <c r="I94" s="76" t="str">
        <f>IF(K94&gt;1,VLOOKUP(K94,DB!$A$4:$B$500,2,0),"")</f>
        <v>WAHH</v>
      </c>
      <c r="J94" s="77" t="str">
        <f>IF(L94&gt;1,VLOOKUP(L94,DB!$A$4:$B$500,2,0),"")</f>
        <v>WAHH</v>
      </c>
      <c r="K94" s="78" t="s">
        <v>597</v>
      </c>
      <c r="L94" s="74" t="s">
        <v>595</v>
      </c>
      <c r="M94" s="71" t="str">
        <f>IF(B94&gt;1,VLOOKUP(B94,DB!$D$4:$F$800,3,0),"")</f>
        <v>CITILINK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307</v>
      </c>
      <c r="C95" s="81" t="str">
        <f>IF(B95&gt;1,VLOOKUP(B95,DB!$D$4:$E$800,2,0),"")</f>
        <v>A 320</v>
      </c>
      <c r="D95" s="82">
        <v>0.53125</v>
      </c>
      <c r="E95" s="159" t="b">
        <v>1</v>
      </c>
      <c r="F95" s="83">
        <v>0.5590277777777778</v>
      </c>
      <c r="G95" s="92" t="b">
        <v>1</v>
      </c>
      <c r="H95" s="85" t="s">
        <v>1216</v>
      </c>
      <c r="I95" s="86" t="str">
        <f>IF(K95&gt;1,VLOOKUP(K95,DB!$A$4:$B$500,2,0),"")</f>
        <v>WAHI</v>
      </c>
      <c r="J95" s="87" t="str">
        <f>IF(L95&gt;1,VLOOKUP(L95,DB!$A$4:$B$500,2,0),"")</f>
        <v>WARR</v>
      </c>
      <c r="K95" s="88" t="s">
        <v>278</v>
      </c>
      <c r="L95" s="84" t="s">
        <v>247</v>
      </c>
      <c r="M95" s="81" t="str">
        <f>IF(B95&gt;1,VLOOKUP(B95,DB!$D$4:$F$800,3,0),"")</f>
        <v>BATIK AIR</v>
      </c>
      <c r="N95" s="96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40</v>
      </c>
      <c r="C96" s="71" t="str">
        <f>IF(B96&gt;1,VLOOKUP(B96,DB!$D$4:$E$800,2,0),"")</f>
        <v>B 734</v>
      </c>
      <c r="D96" s="72">
        <v>0.5416666666666666</v>
      </c>
      <c r="E96" s="160" t="b">
        <v>1</v>
      </c>
      <c r="F96" s="73">
        <v>0.6354166666666666</v>
      </c>
      <c r="G96" s="94" t="b">
        <v>1</v>
      </c>
      <c r="H96" s="75" t="s">
        <v>1251</v>
      </c>
      <c r="I96" s="76" t="str">
        <f>IF(K96&gt;1,VLOOKUP(K96,DB!$A$4:$B$500,2,0),"")</f>
        <v>WIOO</v>
      </c>
      <c r="J96" s="74" t="s">
        <v>52</v>
      </c>
      <c r="K96" s="78" t="s">
        <v>54</v>
      </c>
      <c r="L96" s="74" t="s">
        <v>56</v>
      </c>
      <c r="M96" s="71" t="str">
        <f>IF(B96&gt;1,VLOOKUP(B96,DB!$D$4:$F$800,3,0),"")</f>
        <v>B. B. N.</v>
      </c>
      <c r="N96" s="79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92</v>
      </c>
      <c r="C97" s="81" t="str">
        <f>IF(B97&gt;1,VLOOKUP(B97,DB!$D$4:$E$800,2,0),"")</f>
        <v>A 320</v>
      </c>
      <c r="D97" s="82">
        <v>0.5527777777777778</v>
      </c>
      <c r="E97" s="159" t="b">
        <v>1</v>
      </c>
      <c r="F97" s="83">
        <v>0.5902777777777778</v>
      </c>
      <c r="G97" s="92" t="b">
        <v>1</v>
      </c>
      <c r="H97" s="85" t="s">
        <v>1246</v>
      </c>
      <c r="I97" s="86" t="str">
        <f>IF(K97&gt;1,VLOOKUP(K97,DB!$A$4:$B$500,2,0),"")</f>
        <v>WARR</v>
      </c>
      <c r="J97" s="87" t="str">
        <f>IF(L97&gt;1,VLOOKUP(L97,DB!$A$4:$B$500,2,0),"")</f>
        <v>WIPP</v>
      </c>
      <c r="K97" s="88" t="s">
        <v>257</v>
      </c>
      <c r="L97" s="84" t="s">
        <v>183</v>
      </c>
      <c r="M97" s="81" t="str">
        <f>IF(B97&gt;1,VLOOKUP(B97,DB!$D$4:$F$800,3,0),"")</f>
        <v>BATIK AIR</v>
      </c>
      <c r="N97" s="96"/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94</v>
      </c>
      <c r="C98" s="71" t="str">
        <f>IF(B98&gt;1,VLOOKUP(B98,DB!$D$4:$E$800,2,0),"")</f>
        <v>A 320</v>
      </c>
      <c r="D98" s="72">
        <v>0.5652777777777778</v>
      </c>
      <c r="E98" s="160" t="b">
        <v>1</v>
      </c>
      <c r="F98" s="73">
        <v>0.6</v>
      </c>
      <c r="G98" s="94" t="b">
        <v>1</v>
      </c>
      <c r="H98" s="75" t="s">
        <v>1247</v>
      </c>
      <c r="I98" s="76" t="str">
        <f>IF(K98&gt;1,VLOOKUP(K98,DB!$A$4:$B$500,2,0),"")</f>
        <v>WAHQ</v>
      </c>
      <c r="J98" s="77" t="str">
        <f>IF(L98&gt;1,VLOOKUP(L98,DB!$A$4:$B$500,2,0),"")</f>
        <v>WIEE</v>
      </c>
      <c r="K98" s="78" t="s">
        <v>266</v>
      </c>
      <c r="L98" s="74" t="s">
        <v>215</v>
      </c>
      <c r="M98" s="71" t="str">
        <f>IF(B98&gt;1,VLOOKUP(B98,DB!$D$4:$F$800,3,0),"")</f>
        <v>BATIK AIR</v>
      </c>
      <c r="N98" s="13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313</v>
      </c>
      <c r="C99" s="81" t="str">
        <f>IF(B99&gt;1,VLOOKUP(B99,DB!$D$4:$E$800,2,0),"")</f>
        <v>A 320</v>
      </c>
      <c r="D99" s="82">
        <v>0.5868055555555556</v>
      </c>
      <c r="E99" s="159" t="b">
        <v>1</v>
      </c>
      <c r="F99" s="83">
        <v>0.6215277777777778</v>
      </c>
      <c r="G99" s="92" t="b">
        <v>1</v>
      </c>
      <c r="H99" s="85" t="s">
        <v>1229</v>
      </c>
      <c r="I99" s="86" t="str">
        <f>IF(K99&gt;1,VLOOKUP(K99,DB!$A$4:$B$500,2,0),"")</f>
        <v>WADD</v>
      </c>
      <c r="J99" s="87" t="str">
        <f>IF(L99&gt;1,VLOOKUP(L99,DB!$A$4:$B$500,2,0),"")</f>
        <v>WAHS</v>
      </c>
      <c r="K99" s="88" t="s">
        <v>221</v>
      </c>
      <c r="L99" s="84" t="s">
        <v>293</v>
      </c>
      <c r="M99" s="81" t="str">
        <f>IF(B99&gt;1,VLOOKUP(B99,DB!$D$4:$F$800,3,0),"")</f>
        <v>BATIK AIR</v>
      </c>
      <c r="N99" s="89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978</v>
      </c>
      <c r="C100" s="71" t="str">
        <f>IF(B100&gt;1,VLOOKUP(B100,DB!$D$4:$E$800,2,0),"")</f>
        <v>EMB 135</v>
      </c>
      <c r="D100" s="72">
        <v>0.5472222222222223</v>
      </c>
      <c r="E100" s="160" t="b">
        <v>1</v>
      </c>
      <c r="F100" s="73">
        <v>0.5680555555555555</v>
      </c>
      <c r="G100" s="94" t="b">
        <v>1</v>
      </c>
      <c r="H100" s="75" t="s">
        <v>1249</v>
      </c>
      <c r="I100" s="112" t="s">
        <v>423</v>
      </c>
      <c r="J100" s="74" t="s">
        <v>1224</v>
      </c>
      <c r="K100" s="78"/>
      <c r="L100" s="74"/>
      <c r="M100" s="71" t="s">
        <v>1214</v>
      </c>
      <c r="N100" s="79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309</v>
      </c>
      <c r="C101" s="81" t="str">
        <f>IF(B101&gt;1,VLOOKUP(B101,DB!$D$4:$E$800,2,0),"")</f>
        <v>A 320</v>
      </c>
      <c r="D101" s="82">
        <v>0.58125</v>
      </c>
      <c r="E101" s="159" t="b">
        <v>1</v>
      </c>
      <c r="F101" s="83">
        <v>0.6395833333333333</v>
      </c>
      <c r="G101" s="92" t="b">
        <v>1</v>
      </c>
      <c r="H101" s="85" t="s">
        <v>1236</v>
      </c>
      <c r="I101" s="86" t="str">
        <f>IF(K101&gt;1,VLOOKUP(K101,DB!$A$4:$B$500,2,0),"")</f>
        <v>WAHS</v>
      </c>
      <c r="J101" s="87" t="str">
        <f>IF(L101&gt;1,VLOOKUP(L101,DB!$A$4:$B$500,2,0),"")</f>
        <v>WIMM</v>
      </c>
      <c r="K101" s="88" t="s">
        <v>287</v>
      </c>
      <c r="L101" s="84" t="s">
        <v>172</v>
      </c>
      <c r="M101" s="81" t="str">
        <f>IF(B101&gt;1,VLOOKUP(B101,DB!$D$4:$F$800,3,0),"")</f>
        <v>BATIK AIR</v>
      </c>
      <c r="N101" s="89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741</v>
      </c>
      <c r="C102" s="71" t="str">
        <f>IF(B102&gt;1,VLOOKUP(B102,DB!$D$4:$E$800,2,0),"")</f>
        <v>ATR 42</v>
      </c>
      <c r="D102" s="72">
        <v>0.5673611111111111</v>
      </c>
      <c r="E102" s="160" t="b">
        <v>1</v>
      </c>
      <c r="F102" s="73">
        <v>0.6305555555555555</v>
      </c>
      <c r="G102" s="94" t="b">
        <v>1</v>
      </c>
      <c r="H102" s="75" t="s">
        <v>1248</v>
      </c>
      <c r="I102" s="112" t="s">
        <v>1228</v>
      </c>
      <c r="J102" s="74" t="s">
        <v>158</v>
      </c>
      <c r="K102" s="78"/>
      <c r="L102" s="74"/>
      <c r="M102" s="71" t="str">
        <f>IF(B102&gt;1,VLOOKUP(B102,DB!$D$4:$F$800,3,0),"")</f>
        <v>IAT</v>
      </c>
      <c r="N102" s="13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978</v>
      </c>
      <c r="C103" s="81" t="str">
        <f>IF(B103&gt;1,VLOOKUP(B103,DB!$D$4:$E$800,2,0),"")</f>
        <v>EMB 135</v>
      </c>
      <c r="D103" s="82">
        <v>0.575</v>
      </c>
      <c r="E103" s="159" t="b">
        <v>1</v>
      </c>
      <c r="F103" s="83"/>
      <c r="G103" s="92" t="b">
        <v>0</v>
      </c>
      <c r="H103" s="85" t="s">
        <v>1224</v>
      </c>
      <c r="I103" s="103" t="s">
        <v>1249</v>
      </c>
      <c r="J103" s="87" t="str">
        <f>IF(L103&gt;1,VLOOKUP(L103,DB!$A$4:$B$500,2,0),"")</f>
        <v/>
      </c>
      <c r="K103" s="88"/>
      <c r="L103" s="84"/>
      <c r="M103" s="81" t="s">
        <v>1214</v>
      </c>
      <c r="N103" s="96"/>
      <c r="O103" s="84" t="str">
        <f t="shared" si="1"/>
        <v>RON</v>
      </c>
      <c r="Q103" s="1" t="str">
        <f t="shared" si="2"/>
        <v>SA05</v>
      </c>
      <c r="R103" s="1" t="str">
        <f t="shared" si="3"/>
        <v>RON</v>
      </c>
      <c r="S103" s="1" t="str">
        <f t="shared" si="4"/>
        <v>EMB 135</v>
      </c>
      <c r="T103" s="1" t="str">
        <f t="shared" si="5"/>
        <v>VP-CLL</v>
      </c>
      <c r="U103" s="1" t="str">
        <f t="shared" si="6"/>
        <v>KARISMA</v>
      </c>
    </row>
    <row r="104" ht="15.75" customHeight="1">
      <c r="A104" s="71">
        <v>87.0</v>
      </c>
      <c r="B104" s="71" t="s">
        <v>743</v>
      </c>
      <c r="C104" s="71" t="str">
        <f>IF(B104&gt;1,VLOOKUP(B104,DB!$D$4:$E$800,2,0),"")</f>
        <v>B 733</v>
      </c>
      <c r="D104" s="72">
        <v>0.5979166666666667</v>
      </c>
      <c r="E104" s="160" t="b">
        <v>1</v>
      </c>
      <c r="F104" s="73"/>
      <c r="G104" s="94" t="b">
        <v>0</v>
      </c>
      <c r="H104" s="75" t="s">
        <v>1254</v>
      </c>
      <c r="I104" s="112" t="s">
        <v>458</v>
      </c>
      <c r="J104" s="77" t="str">
        <f>IF(L104&gt;1,VLOOKUP(L104,DB!$A$4:$B$500,2,0),"")</f>
        <v/>
      </c>
      <c r="K104" s="78"/>
      <c r="L104" s="74"/>
      <c r="M104" s="71" t="str">
        <f>IF(B104&gt;1,VLOOKUP(B104,DB!$D$4:$F$800,3,0),"")</f>
        <v>JAYAWIJAYA</v>
      </c>
      <c r="N104" s="13"/>
      <c r="O104" s="74" t="str">
        <f t="shared" si="1"/>
        <v>RON</v>
      </c>
      <c r="Q104" s="1" t="str">
        <f t="shared" si="2"/>
        <v>B13</v>
      </c>
      <c r="R104" s="1" t="str">
        <f t="shared" si="3"/>
        <v>RON</v>
      </c>
      <c r="S104" s="1" t="str">
        <f t="shared" si="4"/>
        <v>B 733</v>
      </c>
      <c r="T104" s="1" t="str">
        <f t="shared" si="5"/>
        <v>PK-JRB</v>
      </c>
      <c r="U104" s="1" t="str">
        <f t="shared" si="6"/>
        <v>JAYAWIJAYA</v>
      </c>
    </row>
    <row r="105" ht="15.75" customHeight="1">
      <c r="A105" s="81">
        <v>88.0</v>
      </c>
      <c r="B105" s="81" t="s">
        <v>34</v>
      </c>
      <c r="C105" s="81" t="str">
        <f>IF(B105&gt;1,VLOOKUP(B105,DB!$D$4:$E$800,2,0),"")</f>
        <v>B 733</v>
      </c>
      <c r="D105" s="82">
        <v>0.6340277777777777</v>
      </c>
      <c r="E105" s="159" t="b">
        <v>1</v>
      </c>
      <c r="F105" s="83">
        <v>0.9111111111111111</v>
      </c>
      <c r="G105" s="92" t="b">
        <v>1</v>
      </c>
      <c r="H105" s="85" t="s">
        <v>1252</v>
      </c>
      <c r="I105" s="103" t="s">
        <v>22</v>
      </c>
      <c r="J105" s="84" t="s">
        <v>70</v>
      </c>
      <c r="K105" s="88"/>
      <c r="L105" s="84"/>
      <c r="M105" s="81" t="str">
        <f>IF(B105&gt;1,VLOOKUP(B105,DB!$D$4:$F$800,3,0),"")</f>
        <v>AIRNESIA</v>
      </c>
      <c r="N105" s="96"/>
      <c r="O105" s="84" t="str">
        <f t="shared" si="1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977</v>
      </c>
      <c r="C106" s="71" t="str">
        <f>IF(B106&gt;1,VLOOKUP(B106,DB!$D$4:$E$800,2,0),"")</f>
        <v>GLEX</v>
      </c>
      <c r="D106" s="72">
        <v>0.5763888888888888</v>
      </c>
      <c r="E106" s="160" t="b">
        <v>1</v>
      </c>
      <c r="F106" s="73">
        <v>0.7527777777777778</v>
      </c>
      <c r="G106" s="94" t="b">
        <v>1</v>
      </c>
      <c r="H106" s="75" t="s">
        <v>1249</v>
      </c>
      <c r="I106" s="112" t="s">
        <v>1235</v>
      </c>
      <c r="J106" s="74" t="s">
        <v>82</v>
      </c>
      <c r="K106" s="78"/>
      <c r="L106" s="74"/>
      <c r="M106" s="71" t="s">
        <v>1211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1123</v>
      </c>
      <c r="C107" s="81" t="str">
        <f>IF(B107&gt;1,VLOOKUP(B107,DB!$D$4:$E$800,2,0),"")</f>
        <v>KING AIR</v>
      </c>
      <c r="D107" s="82">
        <v>0.5868055555555556</v>
      </c>
      <c r="E107" s="159" t="b">
        <v>1</v>
      </c>
      <c r="F107" s="83">
        <v>0.6590277777777778</v>
      </c>
      <c r="G107" s="92" t="b">
        <v>1</v>
      </c>
      <c r="H107" s="85" t="s">
        <v>1255</v>
      </c>
      <c r="I107" s="103" t="s">
        <v>1213</v>
      </c>
      <c r="J107" s="84" t="s">
        <v>1213</v>
      </c>
      <c r="K107" s="88"/>
      <c r="L107" s="84"/>
      <c r="M107" s="81" t="s">
        <v>1211</v>
      </c>
      <c r="N107" s="89"/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803</v>
      </c>
      <c r="C108" s="71" t="str">
        <f>IF(B108&gt;1,VLOOKUP(B108,DB!$D$4:$E$800,2,0),"")</f>
        <v>EMB 135</v>
      </c>
      <c r="D108" s="72">
        <v>0.5909722222222222</v>
      </c>
      <c r="E108" s="160" t="b">
        <v>1</v>
      </c>
      <c r="F108" s="73">
        <v>0.6145833333333334</v>
      </c>
      <c r="G108" s="94" t="b">
        <v>1</v>
      </c>
      <c r="H108" s="75" t="s">
        <v>1216</v>
      </c>
      <c r="I108" s="112" t="s">
        <v>1580</v>
      </c>
      <c r="J108" s="74" t="s">
        <v>1218</v>
      </c>
      <c r="K108" s="78"/>
      <c r="L108" s="74"/>
      <c r="M108" s="71" t="str">
        <f>IF(B108&gt;1,VLOOKUP(B108,DB!$D$4:$F$800,3,0),"")</f>
        <v>PREMI</v>
      </c>
      <c r="N108" s="79"/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540</v>
      </c>
      <c r="C109" s="81" t="str">
        <f>IF(B109&gt;1,VLOOKUP(B109,DB!$D$4:$E$800,2,0),"")</f>
        <v>ATR 72</v>
      </c>
      <c r="D109" s="82">
        <v>0.6305555555555555</v>
      </c>
      <c r="E109" s="159" t="b">
        <v>1</v>
      </c>
      <c r="F109" s="83">
        <v>0.6569444444444444</v>
      </c>
      <c r="G109" s="92" t="b">
        <v>1</v>
      </c>
      <c r="H109" s="85" t="s">
        <v>1225</v>
      </c>
      <c r="I109" s="86" t="str">
        <f>IF(K109&gt;1,VLOOKUP(K109,DB!$A$4:$B$500,2,0),"")</f>
        <v>WAHH</v>
      </c>
      <c r="J109" s="87" t="str">
        <f>IF(L109&gt;1,VLOOKUP(L109,DB!$A$4:$B$500,2,0),"")</f>
        <v>WAHH</v>
      </c>
      <c r="K109" s="88" t="s">
        <v>484</v>
      </c>
      <c r="L109" s="84" t="s">
        <v>486</v>
      </c>
      <c r="M109" s="81" t="str">
        <f>IF(B109&gt;1,VLOOKUP(B109,DB!$D$4:$F$800,3,0),"")</f>
        <v>FLY JAYA</v>
      </c>
      <c r="N109" s="89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763</v>
      </c>
      <c r="C110" s="71" t="str">
        <f>IF(B110&gt;1,VLOOKUP(B110,DB!$D$4:$E$800,2,0),"")</f>
        <v>ATR 72</v>
      </c>
      <c r="D110" s="72">
        <v>0.6840277777777778</v>
      </c>
      <c r="E110" s="160" t="b">
        <v>1</v>
      </c>
      <c r="F110" s="73"/>
      <c r="G110" s="94" t="b">
        <v>0</v>
      </c>
      <c r="H110" s="75" t="s">
        <v>1229</v>
      </c>
      <c r="I110" s="76" t="str">
        <f>IF(K110&gt;1,VLOOKUP(K110,DB!$A$4:$B$500,2,0),"")</f>
        <v>WIDM</v>
      </c>
      <c r="J110" s="77" t="str">
        <f>IF(L110&gt;1,VLOOKUP(L110,DB!$A$4:$B$500,2,0),"")</f>
        <v/>
      </c>
      <c r="K110" s="78" t="s">
        <v>473</v>
      </c>
      <c r="L110" s="74"/>
      <c r="M110" s="71" t="str">
        <f>IF(B110&gt;1,VLOOKUP(B110,DB!$D$4:$F$800,3,0),"")</f>
        <v>PELITA</v>
      </c>
      <c r="N110" s="13"/>
      <c r="O110" s="74" t="str">
        <f t="shared" si="1"/>
        <v>RON</v>
      </c>
      <c r="Q110" s="1" t="str">
        <f t="shared" si="2"/>
        <v>A1</v>
      </c>
      <c r="R110" s="1" t="str">
        <f t="shared" si="3"/>
        <v>RON</v>
      </c>
      <c r="S110" s="1" t="str">
        <f t="shared" si="4"/>
        <v>ATR 72</v>
      </c>
      <c r="T110" s="1" t="str">
        <f t="shared" si="5"/>
        <v>PK-PAH</v>
      </c>
      <c r="U110" s="1" t="str">
        <f t="shared" si="6"/>
        <v>PELITA</v>
      </c>
    </row>
    <row r="111" ht="15.75" customHeight="1">
      <c r="A111" s="81">
        <v>94.0</v>
      </c>
      <c r="B111" s="81" t="s">
        <v>393</v>
      </c>
      <c r="C111" s="81" t="str">
        <f>IF(B111&gt;1,VLOOKUP(B111,DB!$D$4:$E$800,2,0),"")</f>
        <v>A 320</v>
      </c>
      <c r="D111" s="82">
        <v>0.6680555555555555</v>
      </c>
      <c r="E111" s="159" t="b">
        <v>1</v>
      </c>
      <c r="F111" s="83">
        <v>0.7006944444444444</v>
      </c>
      <c r="G111" s="92" t="b">
        <v>1</v>
      </c>
      <c r="H111" s="85" t="s">
        <v>1248</v>
      </c>
      <c r="I111" s="86" t="str">
        <f>IF(K111&gt;1,VLOOKUP(K111,DB!$A$4:$B$500,2,0),"")</f>
        <v>WARA</v>
      </c>
      <c r="J111" s="87" t="str">
        <f>IF(L111&gt;1,VLOOKUP(L111,DB!$A$4:$B$500,2,0),"")</f>
        <v>WARR</v>
      </c>
      <c r="K111" s="88" t="s">
        <v>557</v>
      </c>
      <c r="L111" s="84" t="s">
        <v>563</v>
      </c>
      <c r="M111" s="81" t="str">
        <f>IF(B111&gt;1,VLOOKUP(B111,DB!$D$4:$F$800,3,0),"")</f>
        <v>CITILINK</v>
      </c>
      <c r="N111" s="89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317</v>
      </c>
      <c r="C112" s="71" t="str">
        <f>IF(B112&gt;1,VLOOKUP(B112,DB!$D$4:$E$800,2,0),"")</f>
        <v>A 320</v>
      </c>
      <c r="D112" s="72">
        <v>0.6645833333333333</v>
      </c>
      <c r="E112" s="160" t="b">
        <v>1</v>
      </c>
      <c r="F112" s="73">
        <v>0.6958333333333333</v>
      </c>
      <c r="G112" s="94" t="b">
        <v>1</v>
      </c>
      <c r="H112" s="75" t="s">
        <v>1247</v>
      </c>
      <c r="I112" s="76" t="str">
        <f>IF(K112&gt;1,VLOOKUP(K112,DB!$A$4:$B$500,2,0),"")</f>
        <v>WARA</v>
      </c>
      <c r="J112" s="77" t="str">
        <f>IF(L112&gt;1,VLOOKUP(L112,DB!$A$4:$B$500,2,0),"")</f>
        <v>WADD</v>
      </c>
      <c r="K112" s="78" t="s">
        <v>300</v>
      </c>
      <c r="L112" s="74" t="s">
        <v>227</v>
      </c>
      <c r="M112" s="71" t="str">
        <f>IF(B112&gt;1,VLOOKUP(B112,DB!$D$4:$F$800,3,0),"")</f>
        <v>BATIK AIR</v>
      </c>
      <c r="N112" s="79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85</v>
      </c>
      <c r="C113" s="81" t="str">
        <f>IF(B113&gt;1,VLOOKUP(B113,DB!$D$4:$E$800,2,0),"")</f>
        <v>A 320</v>
      </c>
      <c r="D113" s="82">
        <v>0.6555555555555556</v>
      </c>
      <c r="E113" s="159" t="b">
        <v>1</v>
      </c>
      <c r="F113" s="83">
        <v>0.6888888888888889</v>
      </c>
      <c r="G113" s="92" t="b">
        <v>1</v>
      </c>
      <c r="H113" s="85" t="s">
        <v>1246</v>
      </c>
      <c r="I113" s="103" t="s">
        <v>1549</v>
      </c>
      <c r="J113" s="87" t="str">
        <f>IF(L113&gt;1,VLOOKUP(L113,DB!$A$4:$B$500,2,0),"")</f>
        <v>WARR</v>
      </c>
      <c r="K113" s="88" t="s">
        <v>700</v>
      </c>
      <c r="L113" s="84" t="s">
        <v>229</v>
      </c>
      <c r="M113" s="81" t="str">
        <f>IF(B113&gt;1,VLOOKUP(B113,DB!$D$4:$F$800,3,0),"")</f>
        <v>BATIK AIR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101</v>
      </c>
      <c r="C114" s="71" t="str">
        <f>IF(B114&gt;1,VLOOKUP(B114,DB!$D$4:$E$800,2,0),"")</f>
        <v>A 320</v>
      </c>
      <c r="D114" s="72">
        <v>0.6576388888888889</v>
      </c>
      <c r="E114" s="160" t="b">
        <v>1</v>
      </c>
      <c r="F114" s="73">
        <v>0.6993055555555555</v>
      </c>
      <c r="G114" s="94" t="b">
        <v>1</v>
      </c>
      <c r="H114" s="75" t="s">
        <v>1236</v>
      </c>
      <c r="I114" s="76" t="str">
        <f>IF(K114&gt;1,VLOOKUP(K114,DB!$A$4:$B$500,2,0),"")</f>
        <v>WAHI</v>
      </c>
      <c r="J114" s="77" t="str">
        <f>IF(L114&gt;1,VLOOKUP(L114,DB!$A$4:$B$500,2,0),"")</f>
        <v>WIPP</v>
      </c>
      <c r="K114" s="78" t="s">
        <v>274</v>
      </c>
      <c r="L114" s="74" t="s">
        <v>198</v>
      </c>
      <c r="M114" s="71" t="str">
        <f>IF(B114&gt;1,VLOOKUP(B114,DB!$D$4:$F$800,3,0),"")</f>
        <v>BATIK AIR</v>
      </c>
      <c r="N114" s="13"/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1123</v>
      </c>
      <c r="C115" s="81" t="str">
        <f>IF(B115&gt;1,VLOOKUP(B115,DB!$D$4:$E$800,2,0),"")</f>
        <v>KING AIR</v>
      </c>
      <c r="D115" s="82">
        <v>0.6631944444444444</v>
      </c>
      <c r="E115" s="159" t="b">
        <v>1</v>
      </c>
      <c r="F115" s="83"/>
      <c r="G115" s="92" t="b">
        <v>0</v>
      </c>
      <c r="H115" s="85" t="s">
        <v>1213</v>
      </c>
      <c r="I115" s="103" t="s">
        <v>1255</v>
      </c>
      <c r="J115" s="87" t="str">
        <f>IF(L115&gt;1,VLOOKUP(L115,DB!$A$4:$B$500,2,0),"")</f>
        <v/>
      </c>
      <c r="K115" s="88"/>
      <c r="L115" s="84"/>
      <c r="M115" s="81" t="s">
        <v>1211</v>
      </c>
      <c r="N115" s="96"/>
      <c r="O115" s="84" t="str">
        <f t="shared" si="1"/>
        <v>RON</v>
      </c>
      <c r="Q115" s="1" t="str">
        <f t="shared" si="2"/>
        <v>NSA12</v>
      </c>
      <c r="R115" s="1" t="str">
        <f t="shared" si="3"/>
        <v>RON</v>
      </c>
      <c r="S115" s="1" t="str">
        <f t="shared" si="4"/>
        <v>KING AIR</v>
      </c>
      <c r="T115" s="1" t="str">
        <f t="shared" si="5"/>
        <v>T7-HNC</v>
      </c>
      <c r="U115" s="1" t="str">
        <f t="shared" si="6"/>
        <v>AFM</v>
      </c>
    </row>
    <row r="116" ht="15.75" customHeight="1">
      <c r="A116" s="71">
        <v>99.0</v>
      </c>
      <c r="B116" s="71" t="s">
        <v>345</v>
      </c>
      <c r="C116" s="71" t="str">
        <f>IF(B116&gt;1,VLOOKUP(B116,DB!$D$4:$E$800,2,0),"")</f>
        <v>ATR 72</v>
      </c>
      <c r="D116" s="72">
        <v>0.7006944444444444</v>
      </c>
      <c r="E116" s="160" t="b">
        <v>1</v>
      </c>
      <c r="F116" s="73"/>
      <c r="G116" s="94" t="b">
        <v>0</v>
      </c>
      <c r="H116" s="75" t="s">
        <v>1246</v>
      </c>
      <c r="I116" s="76" t="str">
        <f>IF(K116&gt;1,VLOOKUP(K116,DB!$A$4:$B$500,2,0),"")</f>
        <v>WAHH</v>
      </c>
      <c r="J116" s="77" t="str">
        <f>IF(L116&gt;1,VLOOKUP(L116,DB!$A$4:$B$500,2,0),"")</f>
        <v/>
      </c>
      <c r="K116" s="78" t="s">
        <v>601</v>
      </c>
      <c r="L116" s="74"/>
      <c r="M116" s="71" t="str">
        <f>IF(B116&gt;1,VLOOKUP(B116,DB!$D$4:$F$800,3,0),"")</f>
        <v>CITILINK</v>
      </c>
      <c r="N116" s="79"/>
      <c r="O116" s="74" t="str">
        <f t="shared" si="1"/>
        <v>RON</v>
      </c>
      <c r="Q116" s="1" t="str">
        <f t="shared" si="2"/>
        <v>A2</v>
      </c>
      <c r="R116" s="1" t="str">
        <f t="shared" si="3"/>
        <v>RON</v>
      </c>
      <c r="S116" s="1" t="str">
        <f t="shared" si="4"/>
        <v>ATR 72</v>
      </c>
      <c r="T116" s="1" t="str">
        <f t="shared" si="5"/>
        <v>PK-GJT</v>
      </c>
      <c r="U116" s="1" t="str">
        <f t="shared" si="6"/>
        <v>CITILINK</v>
      </c>
    </row>
    <row r="117" ht="15.75" customHeight="1">
      <c r="A117" s="81">
        <v>100.0</v>
      </c>
      <c r="B117" s="81" t="s">
        <v>654</v>
      </c>
      <c r="C117" s="81" t="str">
        <f>IF(B117&gt;1,VLOOKUP(B117,DB!$D$4:$E$800,2,0),"")</f>
        <v>B 738</v>
      </c>
      <c r="D117" s="82">
        <v>0.6951388888888889</v>
      </c>
      <c r="E117" s="159" t="b">
        <v>1</v>
      </c>
      <c r="F117" s="83">
        <v>0.7354166666666667</v>
      </c>
      <c r="G117" s="92" t="b">
        <v>1</v>
      </c>
      <c r="H117" s="85" t="s">
        <v>1225</v>
      </c>
      <c r="I117" s="86" t="str">
        <f>IF(K117&gt;1,VLOOKUP(K117,DB!$A$4:$B$500,2,0),"")</f>
        <v>WARR</v>
      </c>
      <c r="J117" s="87" t="str">
        <f>IF(L117&gt;1,VLOOKUP(L117,DB!$A$4:$B$500,2,0),"")</f>
        <v>WARR</v>
      </c>
      <c r="K117" s="88" t="s">
        <v>84</v>
      </c>
      <c r="L117" s="84" t="s">
        <v>676</v>
      </c>
      <c r="M117" s="81" t="str">
        <f>IF(B117&gt;1,VLOOKUP(B117,DB!$D$4:$F$800,3,0),"")</f>
        <v>GARUDA</v>
      </c>
      <c r="N117" s="89"/>
      <c r="O117" s="84" t="str">
        <f t="shared" si="1"/>
        <v/>
      </c>
      <c r="Q117" s="1" t="str">
        <f t="shared" si="2"/>
        <v/>
      </c>
      <c r="R117" s="1" t="str">
        <f t="shared" si="3"/>
        <v/>
      </c>
      <c r="S117" s="1" t="str">
        <f t="shared" si="4"/>
        <v/>
      </c>
      <c r="T117" s="1" t="str">
        <f t="shared" si="5"/>
        <v/>
      </c>
      <c r="U117" s="1" t="str">
        <f t="shared" si="6"/>
        <v/>
      </c>
    </row>
    <row r="118" ht="15.75" customHeight="1">
      <c r="A118" s="71">
        <v>101.0</v>
      </c>
      <c r="B118" s="71" t="s">
        <v>307</v>
      </c>
      <c r="C118" s="71" t="str">
        <f>IF(B118&gt;1,VLOOKUP(B118,DB!$D$4:$E$800,2,0),"")</f>
        <v>A 320</v>
      </c>
      <c r="D118" s="72">
        <v>0.7048611111111112</v>
      </c>
      <c r="E118" s="160" t="b">
        <v>1</v>
      </c>
      <c r="F118" s="73">
        <v>0.7368055555555556</v>
      </c>
      <c r="G118" s="94" t="b">
        <v>1</v>
      </c>
      <c r="H118" s="75" t="s">
        <v>1255</v>
      </c>
      <c r="I118" s="76" t="str">
        <f>IF(K118&gt;1,VLOOKUP(K118,DB!$A$4:$B$500,2,0),"")</f>
        <v>WARR</v>
      </c>
      <c r="J118" s="77" t="str">
        <f>IF(L118&gt;1,VLOOKUP(L118,DB!$A$4:$B$500,2,0),"")</f>
        <v>WAHI</v>
      </c>
      <c r="K118" s="78" t="s">
        <v>245</v>
      </c>
      <c r="L118" s="74" t="s">
        <v>280</v>
      </c>
      <c r="M118" s="71" t="str">
        <f>IF(B118&gt;1,VLOOKUP(B118,DB!$D$4:$F$800,3,0),"")</f>
        <v>BATIK AIR</v>
      </c>
      <c r="N118" s="13"/>
      <c r="O118" s="74" t="str">
        <f t="shared" si="1"/>
        <v/>
      </c>
      <c r="Q118" s="1" t="str">
        <f t="shared" si="2"/>
        <v/>
      </c>
      <c r="R118" s="1" t="str">
        <f t="shared" si="3"/>
        <v/>
      </c>
      <c r="S118" s="1" t="str">
        <f t="shared" si="4"/>
        <v/>
      </c>
      <c r="T118" s="1" t="str">
        <f t="shared" si="5"/>
        <v/>
      </c>
      <c r="U118" s="1" t="str">
        <f t="shared" si="6"/>
        <v/>
      </c>
    </row>
    <row r="119" ht="15.75" customHeight="1">
      <c r="A119" s="81">
        <v>102.0</v>
      </c>
      <c r="B119" s="81" t="s">
        <v>512</v>
      </c>
      <c r="C119" s="81" t="str">
        <f>IF(B119&gt;1,VLOOKUP(B119,DB!$D$4:$E$800,2,0),"")</f>
        <v>B 735</v>
      </c>
      <c r="D119" s="82">
        <v>0.7131944444444445</v>
      </c>
      <c r="E119" s="159" t="b">
        <v>1</v>
      </c>
      <c r="F119" s="83"/>
      <c r="G119" s="92" t="b">
        <v>0</v>
      </c>
      <c r="H119" s="85" t="s">
        <v>1251</v>
      </c>
      <c r="I119" s="86" t="str">
        <f>IF(K119&gt;1,VLOOKUP(K119,DB!$A$4:$B$500,2,0),"")</f>
        <v>WAGG</v>
      </c>
      <c r="J119" s="87" t="str">
        <f>IF(L119&gt;1,VLOOKUP(L119,DB!$A$4:$B$500,2,0),"")</f>
        <v/>
      </c>
      <c r="K119" s="88" t="s">
        <v>688</v>
      </c>
      <c r="L119" s="84"/>
      <c r="M119" s="81" t="str">
        <f>IF(B119&gt;1,VLOOKUP(B119,DB!$D$4:$F$800,3,0),"")</f>
        <v>CITILINK</v>
      </c>
      <c r="N119" s="96"/>
      <c r="O119" s="84" t="str">
        <f t="shared" si="1"/>
        <v>RON</v>
      </c>
      <c r="Q119" s="1" t="str">
        <f t="shared" si="2"/>
        <v>B12</v>
      </c>
      <c r="R119" s="1" t="str">
        <f t="shared" si="3"/>
        <v>RON</v>
      </c>
      <c r="S119" s="1" t="str">
        <f t="shared" si="4"/>
        <v>B 735</v>
      </c>
      <c r="T119" s="1" t="str">
        <f t="shared" si="5"/>
        <v>PK-GGC</v>
      </c>
      <c r="U119" s="1" t="str">
        <f t="shared" si="6"/>
        <v>CITILINK</v>
      </c>
    </row>
    <row r="120" ht="15.75" customHeight="1">
      <c r="A120" s="71">
        <v>103.0</v>
      </c>
      <c r="B120" s="71" t="s">
        <v>1166</v>
      </c>
      <c r="C120" s="71" t="str">
        <f>IF(B120&gt;1,VLOOKUP(B120,DB!$D$4:$E$800,2,0),"")</f>
        <v>G VII</v>
      </c>
      <c r="D120" s="72">
        <v>0.69375</v>
      </c>
      <c r="E120" s="160" t="b">
        <v>1</v>
      </c>
      <c r="F120" s="73">
        <v>0.7131944444444445</v>
      </c>
      <c r="G120" s="94" t="b">
        <v>1</v>
      </c>
      <c r="H120" s="75" t="s">
        <v>1216</v>
      </c>
      <c r="I120" s="112" t="s">
        <v>1600</v>
      </c>
      <c r="J120" s="74" t="s">
        <v>1235</v>
      </c>
      <c r="K120" s="78"/>
      <c r="L120" s="74"/>
      <c r="M120" s="71" t="s">
        <v>1214</v>
      </c>
      <c r="N120" s="13"/>
      <c r="O120" s="74" t="str">
        <f t="shared" si="1"/>
        <v/>
      </c>
      <c r="Q120" s="1" t="str">
        <f t="shared" si="2"/>
        <v/>
      </c>
      <c r="R120" s="1" t="str">
        <f t="shared" si="3"/>
        <v/>
      </c>
      <c r="S120" s="1" t="str">
        <f t="shared" si="4"/>
        <v/>
      </c>
      <c r="T120" s="1" t="str">
        <f t="shared" si="5"/>
        <v/>
      </c>
      <c r="U120" s="1" t="str">
        <f t="shared" si="6"/>
        <v/>
      </c>
    </row>
    <row r="121" ht="15.75" customHeight="1">
      <c r="A121" s="81">
        <v>104.0</v>
      </c>
      <c r="B121" s="81" t="s">
        <v>92</v>
      </c>
      <c r="C121" s="81" t="str">
        <f>IF(B121&gt;1,VLOOKUP(B121,DB!$D$4:$E$800,2,0),"")</f>
        <v>A 320</v>
      </c>
      <c r="D121" s="82">
        <v>0.7215277777777778</v>
      </c>
      <c r="E121" s="159" t="b">
        <v>1</v>
      </c>
      <c r="F121" s="83">
        <v>0.75</v>
      </c>
      <c r="G121" s="92" t="b">
        <v>1</v>
      </c>
      <c r="H121" s="85" t="s">
        <v>1247</v>
      </c>
      <c r="I121" s="86" t="str">
        <f>IF(K121&gt;1,VLOOKUP(K121,DB!$A$4:$B$500,2,0),"")</f>
        <v>WIPP</v>
      </c>
      <c r="J121" s="87" t="str">
        <f>IF(L121&gt;1,VLOOKUP(L121,DB!$A$4:$B$500,2,0),"")</f>
        <v>WARR</v>
      </c>
      <c r="K121" s="88" t="s">
        <v>186</v>
      </c>
      <c r="L121" s="84" t="s">
        <v>233</v>
      </c>
      <c r="M121" s="81" t="str">
        <f>IF(B121&gt;1,VLOOKUP(B121,DB!$D$4:$F$800,3,0),"")</f>
        <v>BATIK AIR</v>
      </c>
      <c r="N121" s="96"/>
      <c r="O121" s="84" t="str">
        <f t="shared" si="1"/>
        <v/>
      </c>
      <c r="Q121" s="1" t="str">
        <f t="shared" si="2"/>
        <v/>
      </c>
      <c r="R121" s="1" t="str">
        <f t="shared" si="3"/>
        <v/>
      </c>
      <c r="S121" s="1" t="str">
        <f t="shared" si="4"/>
        <v/>
      </c>
      <c r="T121" s="1" t="str">
        <f t="shared" si="5"/>
        <v/>
      </c>
      <c r="U121" s="1" t="str">
        <f t="shared" si="6"/>
        <v/>
      </c>
    </row>
    <row r="122" ht="15.75" customHeight="1">
      <c r="A122" s="71">
        <v>105.0</v>
      </c>
      <c r="B122" s="71" t="s">
        <v>313</v>
      </c>
      <c r="C122" s="71" t="str">
        <f>IF(B122&gt;1,VLOOKUP(B122,DB!$D$4:$E$800,2,0),"")</f>
        <v>A 320</v>
      </c>
      <c r="D122" s="72">
        <v>0.725</v>
      </c>
      <c r="E122" s="160" t="b">
        <v>1</v>
      </c>
      <c r="F122" s="73">
        <v>0.8173611111111111</v>
      </c>
      <c r="G122" s="94" t="b">
        <v>1</v>
      </c>
      <c r="H122" s="75" t="s">
        <v>1216</v>
      </c>
      <c r="I122" s="76" t="str">
        <f>IF(K122&gt;1,VLOOKUP(K122,DB!$A$4:$B$500,2,0),"")</f>
        <v>WAHS</v>
      </c>
      <c r="J122" s="77" t="str">
        <f>IF(L122&gt;1,VLOOKUP(L122,DB!$A$4:$B$500,2,0),"")</f>
        <v>WIBB</v>
      </c>
      <c r="K122" s="78" t="s">
        <v>291</v>
      </c>
      <c r="L122" s="74" t="s">
        <v>209</v>
      </c>
      <c r="M122" s="71" t="str">
        <f>IF(B122&gt;1,VLOOKUP(B122,DB!$D$4:$F$800,3,0),"")</f>
        <v>BATIK AIR</v>
      </c>
      <c r="N122" s="13"/>
      <c r="O122" s="74" t="str">
        <f t="shared" si="1"/>
        <v/>
      </c>
      <c r="Q122" s="1" t="str">
        <f t="shared" si="2"/>
        <v/>
      </c>
      <c r="R122" s="1" t="str">
        <f t="shared" si="3"/>
        <v/>
      </c>
      <c r="S122" s="1" t="str">
        <f t="shared" si="4"/>
        <v/>
      </c>
      <c r="T122" s="1" t="str">
        <f t="shared" si="5"/>
        <v/>
      </c>
      <c r="U122" s="1" t="str">
        <f t="shared" si="6"/>
        <v/>
      </c>
    </row>
    <row r="123" ht="15.75" customHeight="1">
      <c r="A123" s="81">
        <v>106.0</v>
      </c>
      <c r="B123" s="81" t="s">
        <v>389</v>
      </c>
      <c r="C123" s="81" t="str">
        <f>IF(B123&gt;1,VLOOKUP(B123,DB!$D$4:$E$800,2,0),"")</f>
        <v>A 320</v>
      </c>
      <c r="D123" s="82">
        <v>0.7409722222222223</v>
      </c>
      <c r="E123" s="159" t="b">
        <v>1</v>
      </c>
      <c r="F123" s="83">
        <v>0.7625</v>
      </c>
      <c r="G123" s="92" t="b">
        <v>1</v>
      </c>
      <c r="H123" s="85" t="s">
        <v>1248</v>
      </c>
      <c r="I123" s="86" t="str">
        <f>IF(K123&gt;1,VLOOKUP(K123,DB!$A$4:$B$500,2,0),"")</f>
        <v>WADD</v>
      </c>
      <c r="J123" s="87" t="str">
        <f>IF(L123&gt;1,VLOOKUP(L123,DB!$A$4:$B$500,2,0),"")</f>
        <v>WADD</v>
      </c>
      <c r="K123" s="88" t="s">
        <v>585</v>
      </c>
      <c r="L123" s="84" t="s">
        <v>583</v>
      </c>
      <c r="M123" s="81" t="str">
        <f>IF(B123&gt;1,VLOOKUP(B123,DB!$D$4:$F$800,3,0),"")</f>
        <v>CITILINK</v>
      </c>
      <c r="N123" s="96"/>
      <c r="O123" s="84" t="str">
        <f t="shared" si="1"/>
        <v/>
      </c>
      <c r="Q123" s="1" t="str">
        <f t="shared" si="2"/>
        <v/>
      </c>
      <c r="R123" s="1" t="str">
        <f t="shared" si="3"/>
        <v/>
      </c>
      <c r="S123" s="1" t="str">
        <f t="shared" si="4"/>
        <v/>
      </c>
      <c r="T123" s="1" t="str">
        <f t="shared" si="5"/>
        <v/>
      </c>
      <c r="U123" s="1" t="str">
        <f t="shared" si="6"/>
        <v/>
      </c>
    </row>
    <row r="124" ht="15.75" customHeight="1">
      <c r="A124" s="71">
        <v>107.0</v>
      </c>
      <c r="B124" s="71" t="s">
        <v>1166</v>
      </c>
      <c r="C124" s="71" t="str">
        <f>IF(B124&gt;1,VLOOKUP(B124,DB!$D$4:$E$800,2,0),"")</f>
        <v>G VII</v>
      </c>
      <c r="D124" s="72">
        <v>0.7201388888888889</v>
      </c>
      <c r="E124" s="160" t="b">
        <v>1</v>
      </c>
      <c r="F124" s="73"/>
      <c r="G124" s="94" t="b">
        <v>0</v>
      </c>
      <c r="H124" s="75" t="s">
        <v>1235</v>
      </c>
      <c r="I124" s="112" t="s">
        <v>1216</v>
      </c>
      <c r="J124" s="77" t="str">
        <f>IF(L124&gt;1,VLOOKUP(L124,DB!$A$4:$B$500,2,0),"")</f>
        <v/>
      </c>
      <c r="K124" s="78"/>
      <c r="L124" s="74"/>
      <c r="M124" s="71" t="s">
        <v>1214</v>
      </c>
      <c r="N124" s="13"/>
      <c r="O124" s="74" t="str">
        <f t="shared" si="1"/>
        <v>RON</v>
      </c>
      <c r="Q124" s="1" t="str">
        <f t="shared" si="2"/>
        <v>SA12</v>
      </c>
      <c r="R124" s="1" t="str">
        <f t="shared" si="3"/>
        <v>RON</v>
      </c>
      <c r="S124" s="1" t="str">
        <f t="shared" si="4"/>
        <v>G VII</v>
      </c>
      <c r="T124" s="1" t="str">
        <f t="shared" si="5"/>
        <v>N-721GA</v>
      </c>
      <c r="U124" s="1" t="str">
        <f t="shared" si="6"/>
        <v>KARISMA</v>
      </c>
    </row>
    <row r="125" ht="15.75" customHeight="1">
      <c r="A125" s="81">
        <v>108.0</v>
      </c>
      <c r="B125" s="81" t="s">
        <v>892</v>
      </c>
      <c r="C125" s="81" t="str">
        <f>IF(B125&gt;1,VLOOKUP(B125,DB!$D$4:$E$800,2,0),"")</f>
        <v>B 733</v>
      </c>
      <c r="D125" s="82">
        <v>0.7791666666666667</v>
      </c>
      <c r="E125" s="159" t="b">
        <v>1</v>
      </c>
      <c r="F125" s="83">
        <v>0.7951388888888888</v>
      </c>
      <c r="G125" s="92" t="b">
        <v>1</v>
      </c>
      <c r="H125" s="85" t="s">
        <v>1253</v>
      </c>
      <c r="I125" s="86" t="str">
        <f>IF(K125&gt;1,VLOOKUP(K125,DB!$A$4:$B$500,2,0),"")</f>
        <v>WALL</v>
      </c>
      <c r="J125" s="84" t="s">
        <v>1230</v>
      </c>
      <c r="K125" s="88" t="s">
        <v>398</v>
      </c>
      <c r="L125" s="84"/>
      <c r="M125" s="81" t="str">
        <f>IF(B125&gt;1,VLOOKUP(B125,DB!$D$4:$F$800,3,0),"")</f>
        <v>TRIGANA</v>
      </c>
      <c r="N125" s="96"/>
      <c r="O125" s="84" t="str">
        <f t="shared" si="1"/>
        <v/>
      </c>
      <c r="Q125" s="1" t="str">
        <f t="shared" si="2"/>
        <v/>
      </c>
      <c r="R125" s="1" t="str">
        <f t="shared" si="3"/>
        <v/>
      </c>
      <c r="S125" s="1" t="str">
        <f t="shared" si="4"/>
        <v/>
      </c>
      <c r="T125" s="1" t="str">
        <f t="shared" si="5"/>
        <v/>
      </c>
      <c r="U125" s="1" t="str">
        <f t="shared" si="6"/>
        <v/>
      </c>
    </row>
    <row r="126" ht="15.75" customHeight="1">
      <c r="A126" s="71">
        <v>109.0</v>
      </c>
      <c r="B126" s="71" t="s">
        <v>94</v>
      </c>
      <c r="C126" s="71" t="str">
        <f>IF(B126&gt;1,VLOOKUP(B126,DB!$D$4:$E$800,2,0),"")</f>
        <v>A 320</v>
      </c>
      <c r="D126" s="72">
        <v>0.7756944444444445</v>
      </c>
      <c r="E126" s="160" t="b">
        <v>1</v>
      </c>
      <c r="F126" s="73">
        <v>0.8361111111111111</v>
      </c>
      <c r="G126" s="94" t="b">
        <v>1</v>
      </c>
      <c r="H126" s="75" t="s">
        <v>1225</v>
      </c>
      <c r="I126" s="76" t="str">
        <f>IF(K126&gt;1,VLOOKUP(K126,DB!$A$4:$B$500,2,0),"")</f>
        <v>WIEE</v>
      </c>
      <c r="J126" s="77" t="str">
        <f>IF(L126&gt;1,VLOOKUP(L126,DB!$A$4:$B$500,2,0),"")</f>
        <v>WARR</v>
      </c>
      <c r="K126" s="78" t="s">
        <v>213</v>
      </c>
      <c r="L126" s="74" t="s">
        <v>259</v>
      </c>
      <c r="M126" s="71" t="str">
        <f>IF(B126&gt;1,VLOOKUP(B126,DB!$D$4:$F$800,3,0),"")</f>
        <v>BATIK AIR</v>
      </c>
      <c r="N126" s="13"/>
      <c r="O126" s="74" t="str">
        <f t="shared" si="1"/>
        <v/>
      </c>
      <c r="Q126" s="1" t="str">
        <f t="shared" si="2"/>
        <v/>
      </c>
      <c r="R126" s="1" t="str">
        <f t="shared" si="3"/>
        <v/>
      </c>
      <c r="S126" s="1" t="str">
        <f t="shared" si="4"/>
        <v/>
      </c>
      <c r="T126" s="1" t="str">
        <f t="shared" si="5"/>
        <v/>
      </c>
      <c r="U126" s="1" t="str">
        <f t="shared" si="6"/>
        <v/>
      </c>
    </row>
    <row r="127" ht="15.75" customHeight="1">
      <c r="A127" s="81">
        <v>110.0</v>
      </c>
      <c r="B127" s="81" t="s">
        <v>301</v>
      </c>
      <c r="C127" s="81" t="str">
        <f>IF(B127&gt;1,VLOOKUP(B127,DB!$D$4:$E$800,2,0),"")</f>
        <v>A 320</v>
      </c>
      <c r="D127" s="82">
        <v>0.7868055555555555</v>
      </c>
      <c r="E127" s="159" t="b">
        <v>1</v>
      </c>
      <c r="F127" s="83">
        <v>0.8256944444444444</v>
      </c>
      <c r="G127" s="92" t="b">
        <v>1</v>
      </c>
      <c r="H127" s="85" t="s">
        <v>1247</v>
      </c>
      <c r="I127" s="86" t="str">
        <f>IF(K127&gt;1,VLOOKUP(K127,DB!$A$4:$B$500,2,0),"")</f>
        <v>WIMM</v>
      </c>
      <c r="J127" s="87" t="str">
        <f>IF(L127&gt;1,VLOOKUP(L127,DB!$A$4:$B$500,2,0),"")</f>
        <v>WIPP</v>
      </c>
      <c r="K127" s="88" t="s">
        <v>170</v>
      </c>
      <c r="L127" s="84" t="s">
        <v>192</v>
      </c>
      <c r="M127" s="81" t="str">
        <f>IF(B127&gt;1,VLOOKUP(B127,DB!$D$4:$F$800,3,0),"")</f>
        <v>BATIK AIR</v>
      </c>
      <c r="N127" s="96"/>
      <c r="O127" s="84" t="str">
        <f t="shared" si="1"/>
        <v/>
      </c>
      <c r="Q127" s="1" t="str">
        <f t="shared" si="2"/>
        <v/>
      </c>
      <c r="R127" s="1" t="str">
        <f t="shared" si="3"/>
        <v/>
      </c>
      <c r="S127" s="1" t="str">
        <f t="shared" si="4"/>
        <v/>
      </c>
      <c r="T127" s="1" t="str">
        <f t="shared" si="5"/>
        <v/>
      </c>
      <c r="U127" s="1" t="str">
        <f t="shared" si="6"/>
        <v/>
      </c>
    </row>
    <row r="128" ht="15.75" customHeight="1">
      <c r="A128" s="71">
        <v>111.0</v>
      </c>
      <c r="B128" s="71" t="s">
        <v>216</v>
      </c>
      <c r="C128" s="71" t="str">
        <f>IF(B128&gt;1,VLOOKUP(B128,DB!$D$4:$E$800,2,0),"")</f>
        <v>A 320</v>
      </c>
      <c r="D128" s="72">
        <v>0.8048611111111111</v>
      </c>
      <c r="E128" s="160" t="b">
        <v>1</v>
      </c>
      <c r="F128" s="73">
        <v>0.8305555555555556</v>
      </c>
      <c r="G128" s="94" t="b">
        <v>1</v>
      </c>
      <c r="H128" s="75" t="s">
        <v>1248</v>
      </c>
      <c r="I128" s="76" t="str">
        <f>IF(K128&gt;1,VLOOKUP(K128,DB!$A$4:$B$500,2,0),"")</f>
        <v>WARR</v>
      </c>
      <c r="J128" s="77" t="str">
        <f>IF(L128&gt;1,VLOOKUP(L128,DB!$A$4:$B$500,2,0),"")</f>
        <v>WARR</v>
      </c>
      <c r="K128" s="78" t="s">
        <v>241</v>
      </c>
      <c r="L128" s="74" t="s">
        <v>255</v>
      </c>
      <c r="M128" s="71" t="str">
        <f>IF(B128&gt;1,VLOOKUP(B128,DB!$D$4:$F$800,3,0),"")</f>
        <v>BATIK AIR</v>
      </c>
      <c r="N128" s="13"/>
      <c r="O128" s="74" t="str">
        <f t="shared" si="1"/>
        <v/>
      </c>
      <c r="Q128" s="1" t="str">
        <f t="shared" si="2"/>
        <v/>
      </c>
      <c r="R128" s="1" t="str">
        <f t="shared" si="3"/>
        <v/>
      </c>
      <c r="S128" s="1" t="str">
        <f t="shared" si="4"/>
        <v/>
      </c>
      <c r="T128" s="1" t="str">
        <f t="shared" si="5"/>
        <v/>
      </c>
      <c r="U128" s="1" t="str">
        <f t="shared" si="6"/>
        <v/>
      </c>
    </row>
    <row r="129" ht="15.75" customHeight="1">
      <c r="A129" s="81">
        <v>112.0</v>
      </c>
      <c r="B129" s="81" t="s">
        <v>886</v>
      </c>
      <c r="C129" s="81" t="str">
        <f>IF(B129&gt;1,VLOOKUP(B129,DB!$D$4:$E$800,2,0),"")</f>
        <v>B 733</v>
      </c>
      <c r="D129" s="82">
        <v>0.8090277777777778</v>
      </c>
      <c r="E129" s="159" t="b">
        <v>1</v>
      </c>
      <c r="F129" s="83">
        <v>0.8979166666666667</v>
      </c>
      <c r="G129" s="92" t="b">
        <v>1</v>
      </c>
      <c r="H129" s="85" t="s">
        <v>1253</v>
      </c>
      <c r="I129" s="86" t="str">
        <f>IF(K129&gt;1,VLOOKUP(K129,DB!$A$4:$B$500,2,0),"")</f>
        <v>WIDN</v>
      </c>
      <c r="J129" s="87" t="str">
        <f>IF(L129&gt;1,VLOOKUP(L129,DB!$A$4:$B$500,2,0),"")</f>
        <v>WAAA</v>
      </c>
      <c r="K129" s="88" t="s">
        <v>360</v>
      </c>
      <c r="L129" s="84" t="s">
        <v>376</v>
      </c>
      <c r="M129" s="81" t="str">
        <f>IF(B129&gt;1,VLOOKUP(B129,DB!$D$4:$F$800,3,0),"")</f>
        <v>TRIGANA</v>
      </c>
      <c r="N129" s="96"/>
      <c r="O129" s="84" t="str">
        <f t="shared" si="1"/>
        <v/>
      </c>
      <c r="Q129" s="1" t="str">
        <f t="shared" si="2"/>
        <v/>
      </c>
      <c r="R129" s="1" t="str">
        <f t="shared" si="3"/>
        <v/>
      </c>
      <c r="S129" s="1" t="str">
        <f t="shared" si="4"/>
        <v/>
      </c>
      <c r="T129" s="1" t="str">
        <f t="shared" si="5"/>
        <v/>
      </c>
      <c r="U129" s="1" t="str">
        <f t="shared" si="6"/>
        <v/>
      </c>
    </row>
    <row r="130" ht="15.75" customHeight="1">
      <c r="A130" s="71">
        <v>113.0</v>
      </c>
      <c r="B130" s="71" t="s">
        <v>748</v>
      </c>
      <c r="C130" s="71" t="str">
        <f>IF(B130&gt;1,VLOOKUP(B130,DB!$D$4:$E$800,2,0),"")</f>
        <v>CL 850</v>
      </c>
      <c r="D130" s="72">
        <v>0.8194444444444444</v>
      </c>
      <c r="E130" s="160" t="b">
        <v>1</v>
      </c>
      <c r="F130" s="73">
        <v>0.8465277777777778</v>
      </c>
      <c r="G130" s="94" t="b">
        <v>1</v>
      </c>
      <c r="H130" s="75" t="s">
        <v>1250</v>
      </c>
      <c r="I130" s="112" t="s">
        <v>1258</v>
      </c>
      <c r="J130" s="74" t="s">
        <v>1220</v>
      </c>
      <c r="K130" s="78"/>
      <c r="L130" s="74"/>
      <c r="M130" s="71" t="str">
        <f>IF(B130&gt;1,VLOOKUP(B130,DB!$D$4:$F$800,3,0),"")</f>
        <v>JETSET</v>
      </c>
      <c r="N130" s="79"/>
      <c r="O130" s="74" t="str">
        <f t="shared" si="1"/>
        <v/>
      </c>
      <c r="Q130" s="1" t="str">
        <f t="shared" si="2"/>
        <v/>
      </c>
      <c r="R130" s="1" t="str">
        <f t="shared" si="3"/>
        <v/>
      </c>
      <c r="S130" s="1" t="str">
        <f t="shared" si="4"/>
        <v/>
      </c>
      <c r="T130" s="1" t="str">
        <f t="shared" si="5"/>
        <v/>
      </c>
      <c r="U130" s="1" t="str">
        <f t="shared" si="6"/>
        <v/>
      </c>
    </row>
    <row r="131" ht="15.75" customHeight="1">
      <c r="A131" s="81">
        <v>114.0</v>
      </c>
      <c r="B131" s="81" t="s">
        <v>762</v>
      </c>
      <c r="C131" s="81" t="str">
        <f>IF(B131&gt;1,VLOOKUP(B131,DB!$D$4:$E$800,2,0),"")</f>
        <v>G IV</v>
      </c>
      <c r="D131" s="82">
        <v>0.8423611111111111</v>
      </c>
      <c r="E131" s="233" t="b">
        <v>1</v>
      </c>
      <c r="F131" s="83">
        <v>0.8840277777777777</v>
      </c>
      <c r="G131" s="235" t="b">
        <v>1</v>
      </c>
      <c r="H131" s="271" t="s">
        <v>1249</v>
      </c>
      <c r="I131" s="103" t="s">
        <v>22</v>
      </c>
      <c r="J131" s="84" t="s">
        <v>1228</v>
      </c>
      <c r="K131" s="158"/>
      <c r="L131" s="237"/>
      <c r="M131" s="81" t="str">
        <f>IF(B131&gt;1,VLOOKUP(B131,DB!$D$4:$F$800,3,0),"")</f>
        <v>JIP</v>
      </c>
      <c r="N131" s="258"/>
      <c r="O131" s="84" t="str">
        <f t="shared" si="1"/>
        <v/>
      </c>
      <c r="Q131" s="1" t="str">
        <f t="shared" si="2"/>
        <v/>
      </c>
      <c r="R131" s="1" t="str">
        <f t="shared" si="3"/>
        <v/>
      </c>
      <c r="S131" s="1" t="str">
        <f t="shared" si="4"/>
        <v/>
      </c>
      <c r="T131" s="1" t="str">
        <f t="shared" si="5"/>
        <v/>
      </c>
      <c r="U131" s="1" t="str">
        <f t="shared" si="6"/>
        <v/>
      </c>
    </row>
    <row r="132" ht="15.75" customHeight="1">
      <c r="A132" s="71">
        <v>115.0</v>
      </c>
      <c r="B132" s="71" t="s">
        <v>892</v>
      </c>
      <c r="C132" s="71" t="str">
        <f>IF(B132&gt;1,VLOOKUP(B132,DB!$D$4:$E$800,2,0),"")</f>
        <v>B 733</v>
      </c>
      <c r="D132" s="72">
        <v>0.8020833333333334</v>
      </c>
      <c r="E132" s="160" t="b">
        <v>1</v>
      </c>
      <c r="F132" s="73"/>
      <c r="G132" s="94" t="b">
        <v>0</v>
      </c>
      <c r="H132" s="75" t="s">
        <v>1230</v>
      </c>
      <c r="I132" s="112" t="s">
        <v>1253</v>
      </c>
      <c r="J132" s="77" t="str">
        <f>IF(L132&gt;1,VLOOKUP(L132,DB!$A$4:$B$500,2,0),"")</f>
        <v/>
      </c>
      <c r="K132" s="78"/>
      <c r="L132" s="74"/>
      <c r="M132" s="71" t="str">
        <f>IF(B132&gt;1,VLOOKUP(B132,DB!$D$4:$F$800,3,0),"")</f>
        <v>TRIGANA</v>
      </c>
      <c r="N132" s="13"/>
      <c r="O132" s="74" t="str">
        <f t="shared" si="1"/>
        <v>RON</v>
      </c>
      <c r="Q132" s="1" t="str">
        <f t="shared" si="2"/>
        <v>SA08</v>
      </c>
      <c r="R132" s="1" t="str">
        <f t="shared" si="3"/>
        <v>RON</v>
      </c>
      <c r="S132" s="1" t="str">
        <f t="shared" si="4"/>
        <v>B 733</v>
      </c>
      <c r="T132" s="1" t="str">
        <f t="shared" si="5"/>
        <v>PK-YST</v>
      </c>
      <c r="U132" s="1" t="str">
        <f t="shared" si="6"/>
        <v>TRIGANA</v>
      </c>
    </row>
    <row r="133" ht="15.75" customHeight="1">
      <c r="A133" s="81">
        <v>116.0</v>
      </c>
      <c r="B133" s="81" t="s">
        <v>101</v>
      </c>
      <c r="C133" s="81" t="str">
        <f>IF(B133&gt;1,VLOOKUP(B133,DB!$D$4:$E$800,2,0),"")</f>
        <v>A 320</v>
      </c>
      <c r="D133" s="82">
        <v>0.8305555555555556</v>
      </c>
      <c r="E133" s="159" t="b">
        <v>1</v>
      </c>
      <c r="F133" s="83">
        <v>0.9013888888888889</v>
      </c>
      <c r="G133" s="92" t="b">
        <v>1</v>
      </c>
      <c r="H133" s="85" t="s">
        <v>1255</v>
      </c>
      <c r="I133" s="86" t="str">
        <f>IF(K133&gt;1,VLOOKUP(K133,DB!$A$4:$B$500,2,0),"")</f>
        <v>WIPP</v>
      </c>
      <c r="J133" s="84" t="s">
        <v>1239</v>
      </c>
      <c r="K133" s="88" t="s">
        <v>196</v>
      </c>
      <c r="L133" s="84"/>
      <c r="M133" s="81" t="str">
        <f>IF(B133&gt;1,VLOOKUP(B133,DB!$D$4:$F$800,3,0),"")</f>
        <v>BATIK AIR</v>
      </c>
      <c r="N133" s="96"/>
      <c r="O133" s="84" t="str">
        <f t="shared" si="1"/>
        <v/>
      </c>
      <c r="Q133" s="1" t="str">
        <f t="shared" si="2"/>
        <v/>
      </c>
      <c r="R133" s="1" t="str">
        <f t="shared" si="3"/>
        <v/>
      </c>
      <c r="S133" s="1" t="str">
        <f t="shared" si="4"/>
        <v/>
      </c>
      <c r="T133" s="1" t="str">
        <f t="shared" si="5"/>
        <v/>
      </c>
      <c r="U133" s="1" t="str">
        <f t="shared" si="6"/>
        <v/>
      </c>
    </row>
    <row r="134" ht="15.75" customHeight="1">
      <c r="A134" s="90">
        <v>117.0</v>
      </c>
      <c r="B134" s="90" t="s">
        <v>393</v>
      </c>
      <c r="C134" s="71" t="str">
        <f>IF(B134&gt;1,VLOOKUP(B134,DB!$D$4:$E$800,2,0),"")</f>
        <v>A 320</v>
      </c>
      <c r="D134" s="117">
        <v>0.8465277777777778</v>
      </c>
      <c r="E134" s="215" t="b">
        <v>1</v>
      </c>
      <c r="F134" s="119"/>
      <c r="G134" s="120" t="b">
        <v>0</v>
      </c>
      <c r="H134" s="121" t="s">
        <v>1247</v>
      </c>
      <c r="I134" s="76" t="str">
        <f>IF(K134&gt;1,VLOOKUP(K134,DB!$A$4:$B$500,2,0),"")</f>
        <v>WARR</v>
      </c>
      <c r="J134" s="77" t="str">
        <f>IF(L134&gt;1,VLOOKUP(L134,DB!$A$4:$B$500,2,0),"")</f>
        <v/>
      </c>
      <c r="K134" s="122" t="s">
        <v>565</v>
      </c>
      <c r="L134" s="123"/>
      <c r="M134" s="71" t="str">
        <f>IF(B134&gt;1,VLOOKUP(B134,DB!$D$4:$F$800,3,0),"")</f>
        <v>CITILINK</v>
      </c>
      <c r="N134" s="124"/>
      <c r="O134" s="123" t="str">
        <f t="shared" si="1"/>
        <v>RON</v>
      </c>
      <c r="Q134" s="1" t="str">
        <f t="shared" si="2"/>
        <v>B1</v>
      </c>
      <c r="R134" s="1" t="str">
        <f t="shared" si="3"/>
        <v>RON</v>
      </c>
      <c r="S134" s="1" t="str">
        <f t="shared" si="4"/>
        <v>A 320</v>
      </c>
      <c r="T134" s="1" t="str">
        <f t="shared" si="5"/>
        <v>PK-GLX</v>
      </c>
      <c r="U134" s="1" t="str">
        <f t="shared" si="6"/>
        <v>CITILINK</v>
      </c>
    </row>
    <row r="135" ht="15.75" customHeight="1">
      <c r="A135" s="81">
        <v>118.0</v>
      </c>
      <c r="B135" s="81" t="s">
        <v>40</v>
      </c>
      <c r="C135" s="81" t="str">
        <f>IF(B135&gt;1,VLOOKUP(B135,DB!$D$4:$E$800,2,0),"")</f>
        <v>B 734</v>
      </c>
      <c r="D135" s="82">
        <v>0.8541666666666666</v>
      </c>
      <c r="E135" s="159" t="b">
        <v>1</v>
      </c>
      <c r="F135" s="83"/>
      <c r="G135" s="92" t="b">
        <v>0</v>
      </c>
      <c r="H135" s="85" t="s">
        <v>1227</v>
      </c>
      <c r="I135" s="86" t="str">
        <f>IF(K135&gt;1,VLOOKUP(K135,DB!$A$4:$B$500,2,0),"")</f>
        <v>WIOO</v>
      </c>
      <c r="J135" s="87" t="str">
        <f>IF(L135&gt;1,VLOOKUP(L135,DB!$A$4:$B$500,2,0),"")</f>
        <v/>
      </c>
      <c r="K135" s="88" t="s">
        <v>58</v>
      </c>
      <c r="L135" s="84"/>
      <c r="M135" s="81" t="str">
        <f>IF(B135&gt;1,VLOOKUP(B135,DB!$D$4:$F$800,3,0),"")</f>
        <v>B. B. N.</v>
      </c>
      <c r="N135" s="96"/>
      <c r="O135" s="84" t="str">
        <f t="shared" si="1"/>
        <v>RON</v>
      </c>
      <c r="Q135" s="1" t="str">
        <f t="shared" si="2"/>
        <v>B9</v>
      </c>
      <c r="R135" s="1" t="str">
        <f t="shared" si="3"/>
        <v>RON</v>
      </c>
      <c r="S135" s="1" t="str">
        <f t="shared" si="4"/>
        <v>B 734</v>
      </c>
      <c r="T135" s="1" t="str">
        <f t="shared" si="5"/>
        <v>PK-BBJ</v>
      </c>
      <c r="U135" s="1" t="str">
        <f t="shared" si="6"/>
        <v>B. B. N.</v>
      </c>
    </row>
    <row r="136" ht="15.75" customHeight="1">
      <c r="A136" s="90">
        <v>119.0</v>
      </c>
      <c r="B136" s="90" t="s">
        <v>307</v>
      </c>
      <c r="C136" s="71" t="str">
        <f>IF(B136&gt;1,VLOOKUP(B136,DB!$D$4:$E$800,2,0),"")</f>
        <v>A 320</v>
      </c>
      <c r="D136" s="117">
        <v>0.8506944444444444</v>
      </c>
      <c r="E136" s="215" t="b">
        <v>1</v>
      </c>
      <c r="F136" s="119">
        <v>0.9152777777777777</v>
      </c>
      <c r="G136" s="120" t="b">
        <v>1</v>
      </c>
      <c r="H136" s="121" t="s">
        <v>1236</v>
      </c>
      <c r="I136" s="76" t="str">
        <f>IF(K136&gt;1,VLOOKUP(K136,DB!$A$4:$B$500,2,0),"")</f>
        <v>WAHI</v>
      </c>
      <c r="J136" s="74" t="s">
        <v>1240</v>
      </c>
      <c r="K136" s="122" t="s">
        <v>261</v>
      </c>
      <c r="L136" s="123"/>
      <c r="M136" s="71" t="str">
        <f>IF(B136&gt;1,VLOOKUP(B136,DB!$D$4:$F$800,3,0),"")</f>
        <v>BATIK AIR</v>
      </c>
      <c r="N136" s="124"/>
      <c r="O136" s="123" t="str">
        <f t="shared" si="1"/>
        <v/>
      </c>
      <c r="Q136" s="1" t="str">
        <f t="shared" si="2"/>
        <v/>
      </c>
      <c r="R136" s="1" t="str">
        <f t="shared" si="3"/>
        <v/>
      </c>
      <c r="S136" s="1" t="str">
        <f t="shared" si="4"/>
        <v/>
      </c>
      <c r="T136" s="1" t="str">
        <f t="shared" si="5"/>
        <v/>
      </c>
      <c r="U136" s="1" t="str">
        <f t="shared" si="6"/>
        <v/>
      </c>
    </row>
    <row r="137" ht="15.75" customHeight="1">
      <c r="A137" s="81">
        <v>120.0</v>
      </c>
      <c r="B137" s="81" t="s">
        <v>288</v>
      </c>
      <c r="C137" s="81" t="str">
        <f>IF(B137&gt;1,VLOOKUP(B137,DB!$D$4:$E$800,2,0),"")</f>
        <v>A 320</v>
      </c>
      <c r="D137" s="82">
        <v>0.8736111111111111</v>
      </c>
      <c r="E137" s="159" t="b">
        <v>1</v>
      </c>
      <c r="F137" s="83"/>
      <c r="G137" s="92" t="b">
        <v>0</v>
      </c>
      <c r="H137" s="85" t="s">
        <v>1225</v>
      </c>
      <c r="I137" s="86" t="str">
        <f>IF(K137&gt;1,VLOOKUP(K137,DB!$A$4:$B$500,2,0),"")</f>
        <v>WADD</v>
      </c>
      <c r="J137" s="87" t="str">
        <f>IF(L137&gt;1,VLOOKUP(L137,DB!$A$4:$B$500,2,0),"")</f>
        <v/>
      </c>
      <c r="K137" s="88" t="s">
        <v>225</v>
      </c>
      <c r="L137" s="84"/>
      <c r="M137" s="81" t="str">
        <f>IF(B137&gt;1,VLOOKUP(B137,DB!$D$4:$F$800,3,0),"")</f>
        <v>BATIK AIR</v>
      </c>
      <c r="N137" s="96"/>
      <c r="O137" s="84" t="str">
        <f t="shared" si="1"/>
        <v>RON</v>
      </c>
      <c r="Q137" s="1" t="str">
        <f t="shared" si="2"/>
        <v>A3</v>
      </c>
      <c r="R137" s="1" t="str">
        <f t="shared" si="3"/>
        <v>RON</v>
      </c>
      <c r="S137" s="1" t="str">
        <f t="shared" si="4"/>
        <v>A 320</v>
      </c>
      <c r="T137" s="1" t="str">
        <f t="shared" si="5"/>
        <v>PK-LUI</v>
      </c>
      <c r="U137" s="1" t="str">
        <f t="shared" si="6"/>
        <v>BATIK AIR</v>
      </c>
    </row>
    <row r="138" ht="15.75" customHeight="1">
      <c r="A138" s="90">
        <v>121.0</v>
      </c>
      <c r="B138" s="90" t="s">
        <v>85</v>
      </c>
      <c r="C138" s="71" t="str">
        <f>IF(B138&gt;1,VLOOKUP(B138,DB!$D$4:$E$800,2,0),"")</f>
        <v>A 320</v>
      </c>
      <c r="D138" s="117">
        <v>0.8895833333333333</v>
      </c>
      <c r="E138" s="215" t="b">
        <v>1</v>
      </c>
      <c r="F138" s="119"/>
      <c r="G138" s="120" t="b">
        <v>0</v>
      </c>
      <c r="H138" s="121" t="s">
        <v>1250</v>
      </c>
      <c r="I138" s="76" t="str">
        <f>IF(K138&gt;1,VLOOKUP(K138,DB!$A$4:$B$500,2,0),"")</f>
        <v>WARR</v>
      </c>
      <c r="J138" s="77" t="str">
        <f>IF(L138&gt;1,VLOOKUP(L138,DB!$A$4:$B$500,2,0),"")</f>
        <v/>
      </c>
      <c r="K138" s="122" t="s">
        <v>253</v>
      </c>
      <c r="L138" s="123"/>
      <c r="M138" s="71" t="str">
        <f>IF(B138&gt;1,VLOOKUP(B138,DB!$D$4:$F$800,3,0),"")</f>
        <v>BATIK AIR</v>
      </c>
      <c r="N138" s="124"/>
      <c r="O138" s="123" t="str">
        <f t="shared" si="1"/>
        <v>RON</v>
      </c>
      <c r="Q138" s="1" t="str">
        <f t="shared" si="2"/>
        <v>B6</v>
      </c>
      <c r="R138" s="1" t="str">
        <f t="shared" si="3"/>
        <v>RON</v>
      </c>
      <c r="S138" s="1" t="str">
        <f t="shared" si="4"/>
        <v>A 320</v>
      </c>
      <c r="T138" s="1" t="str">
        <f t="shared" si="5"/>
        <v>PK-BKR</v>
      </c>
      <c r="U138" s="1" t="str">
        <f t="shared" si="6"/>
        <v>BATIK AIR</v>
      </c>
    </row>
    <row r="139" ht="15.75" customHeight="1">
      <c r="A139" s="81">
        <v>122.0</v>
      </c>
      <c r="B139" s="81" t="s">
        <v>92</v>
      </c>
      <c r="C139" s="81" t="str">
        <f>IF(B139&gt;1,VLOOKUP(B139,DB!$D$4:$E$800,2,0),"")</f>
        <v>A 320</v>
      </c>
      <c r="D139" s="82">
        <v>0.9027777777777778</v>
      </c>
      <c r="E139" s="159" t="b">
        <v>1</v>
      </c>
      <c r="F139" s="83">
        <v>0.9263888888888889</v>
      </c>
      <c r="G139" s="92" t="b">
        <v>1</v>
      </c>
      <c r="H139" s="85" t="s">
        <v>1232</v>
      </c>
      <c r="I139" s="86" t="str">
        <f>IF(K139&gt;1,VLOOKUP(K139,DB!$A$4:$B$500,2,0),"")</f>
        <v>WARR</v>
      </c>
      <c r="J139" s="84" t="s">
        <v>1255</v>
      </c>
      <c r="K139" s="88" t="s">
        <v>231</v>
      </c>
      <c r="L139" s="84"/>
      <c r="M139" s="81" t="str">
        <f>IF(B139&gt;1,VLOOKUP(B139,DB!$D$4:$F$800,3,0),"")</f>
        <v>BATIK AIR</v>
      </c>
      <c r="N139" s="96"/>
      <c r="O139" s="84" t="str">
        <f t="shared" si="1"/>
        <v/>
      </c>
      <c r="Q139" s="1" t="str">
        <f t="shared" si="2"/>
        <v/>
      </c>
      <c r="R139" s="1" t="str">
        <f t="shared" si="3"/>
        <v/>
      </c>
      <c r="S139" s="1" t="str">
        <f t="shared" si="4"/>
        <v/>
      </c>
      <c r="T139" s="1" t="str">
        <f t="shared" si="5"/>
        <v/>
      </c>
      <c r="U139" s="1" t="str">
        <f t="shared" si="6"/>
        <v/>
      </c>
    </row>
    <row r="140" ht="15.75" customHeight="1">
      <c r="A140" s="90">
        <v>123.0</v>
      </c>
      <c r="B140" s="90" t="s">
        <v>695</v>
      </c>
      <c r="C140" s="71" t="str">
        <f>IF(B140&gt;1,VLOOKUP(B140,DB!$D$4:$E$800,2,0),"")</f>
        <v>B 738</v>
      </c>
      <c r="D140" s="117">
        <v>0.9118055555555555</v>
      </c>
      <c r="E140" s="215" t="b">
        <v>1</v>
      </c>
      <c r="F140" s="119"/>
      <c r="G140" s="120" t="b">
        <v>0</v>
      </c>
      <c r="H140" s="121" t="s">
        <v>1248</v>
      </c>
      <c r="I140" s="76" t="str">
        <f>IF(K140&gt;1,VLOOKUP(K140,DB!$A$4:$B$500,2,0),"")</f>
        <v>WARR</v>
      </c>
      <c r="J140" s="77" t="str">
        <f>IF(L140&gt;1,VLOOKUP(L140,DB!$A$4:$B$500,2,0),"")</f>
        <v/>
      </c>
      <c r="K140" s="122" t="s">
        <v>678</v>
      </c>
      <c r="L140" s="123"/>
      <c r="M140" s="71" t="str">
        <f>IF(B140&gt;1,VLOOKUP(B140,DB!$D$4:$F$800,3,0),"")</f>
        <v>GARUDA</v>
      </c>
      <c r="N140" s="124"/>
      <c r="O140" s="123" t="str">
        <f t="shared" si="1"/>
        <v>RON</v>
      </c>
      <c r="Q140" s="1" t="str">
        <f t="shared" si="2"/>
        <v>B2</v>
      </c>
      <c r="R140" s="1" t="str">
        <f t="shared" si="3"/>
        <v>RON</v>
      </c>
      <c r="S140" s="1" t="str">
        <f t="shared" si="4"/>
        <v>B 738</v>
      </c>
      <c r="T140" s="1" t="str">
        <f t="shared" si="5"/>
        <v>PK-GUA</v>
      </c>
      <c r="U140" s="1" t="str">
        <f t="shared" si="6"/>
        <v>GARUDA</v>
      </c>
    </row>
    <row r="141" ht="15.75" customHeight="1">
      <c r="A141" s="81">
        <v>124.0</v>
      </c>
      <c r="B141" s="81" t="s">
        <v>332</v>
      </c>
      <c r="C141" s="81" t="str">
        <f>IF(B141&gt;1,VLOOKUP(B141,DB!$D$4:$E$800,2,0),"")</f>
        <v>GLEX</v>
      </c>
      <c r="D141" s="88" t="s">
        <v>7</v>
      </c>
      <c r="E141" s="105" t="b">
        <v>0</v>
      </c>
      <c r="F141" s="83"/>
      <c r="G141" s="92" t="b">
        <v>0</v>
      </c>
      <c r="H141" s="85" t="s">
        <v>1242</v>
      </c>
      <c r="I141" s="86" t="str">
        <f>IF(K141&gt;1,VLOOKUP(K141,DB!$A$4:$B$500,2,0),"")</f>
        <v/>
      </c>
      <c r="J141" s="87" t="str">
        <f>IF(L141&gt;1,VLOOKUP(L141,DB!$A$4:$B$500,2,0),"")</f>
        <v/>
      </c>
      <c r="K141" s="88"/>
      <c r="L141" s="84"/>
      <c r="M141" s="81" t="str">
        <f>IF(B141&gt;1,VLOOKUP(B141,DB!$D$4:$F$800,3,0),"")</f>
        <v>BIOMANTARA</v>
      </c>
      <c r="N141" s="96"/>
      <c r="O141" s="84" t="str">
        <f t="shared" si="1"/>
        <v>RON</v>
      </c>
      <c r="Q141" s="1" t="str">
        <f t="shared" si="2"/>
        <v>RE02</v>
      </c>
      <c r="R141" s="1" t="str">
        <f t="shared" si="3"/>
        <v>RON</v>
      </c>
      <c r="S141" s="1" t="str">
        <f t="shared" si="4"/>
        <v>GLEX</v>
      </c>
      <c r="T141" s="1" t="str">
        <f t="shared" si="5"/>
        <v>N-939AP</v>
      </c>
      <c r="U141" s="1" t="str">
        <f t="shared" si="6"/>
        <v>BIOMANTARA</v>
      </c>
    </row>
    <row r="142" ht="15.75" customHeight="1">
      <c r="A142" s="90">
        <v>125.0</v>
      </c>
      <c r="B142" s="71" t="s">
        <v>748</v>
      </c>
      <c r="C142" s="71" t="str">
        <f>IF(B142&gt;1,VLOOKUP(B142,DB!$D$4:$E$800,2,0),"")</f>
        <v>CL 850</v>
      </c>
      <c r="D142" s="117">
        <v>0.8534722222222222</v>
      </c>
      <c r="E142" s="215" t="b">
        <v>1</v>
      </c>
      <c r="F142" s="119"/>
      <c r="G142" s="120" t="b">
        <v>0</v>
      </c>
      <c r="H142" s="121" t="s">
        <v>1220</v>
      </c>
      <c r="I142" s="112" t="s">
        <v>1250</v>
      </c>
      <c r="J142" s="77" t="str">
        <f>IF(L142&gt;1,VLOOKUP(L142,DB!$A$4:$B$500,2,0),"")</f>
        <v/>
      </c>
      <c r="K142" s="122"/>
      <c r="L142" s="123"/>
      <c r="M142" s="71" t="str">
        <f>IF(B142&gt;1,VLOOKUP(B142,DB!$D$4:$F$800,3,0),"")</f>
        <v>JETSET</v>
      </c>
      <c r="N142" s="124"/>
      <c r="O142" s="123" t="str">
        <f t="shared" si="1"/>
        <v>RON</v>
      </c>
      <c r="Q142" s="1" t="str">
        <f t="shared" si="2"/>
        <v>SA03</v>
      </c>
      <c r="R142" s="1" t="str">
        <f t="shared" si="3"/>
        <v>RON</v>
      </c>
      <c r="S142" s="1" t="str">
        <f t="shared" si="4"/>
        <v>CL 850</v>
      </c>
      <c r="T142" s="1" t="str">
        <f t="shared" si="5"/>
        <v>PK-KAS</v>
      </c>
      <c r="U142" s="1" t="str">
        <f t="shared" si="6"/>
        <v>JETSET</v>
      </c>
    </row>
    <row r="143" ht="15.75" customHeight="1">
      <c r="A143" s="81">
        <v>126.0</v>
      </c>
      <c r="B143" s="81" t="s">
        <v>762</v>
      </c>
      <c r="C143" s="81" t="str">
        <f>IF(B143&gt;1,VLOOKUP(B143,DB!$D$4:$E$800,2,0),"")</f>
        <v>G IV</v>
      </c>
      <c r="D143" s="82">
        <v>0.8909722222222223</v>
      </c>
      <c r="E143" s="159" t="b">
        <v>1</v>
      </c>
      <c r="F143" s="83"/>
      <c r="G143" s="92" t="b">
        <v>0</v>
      </c>
      <c r="H143" s="85" t="s">
        <v>1228</v>
      </c>
      <c r="I143" s="103" t="s">
        <v>1249</v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>JIP</v>
      </c>
      <c r="N143" s="96"/>
      <c r="O143" s="84" t="str">
        <f t="shared" si="1"/>
        <v>RON</v>
      </c>
      <c r="Q143" s="1" t="str">
        <f t="shared" si="2"/>
        <v>SA07</v>
      </c>
      <c r="R143" s="1" t="str">
        <f t="shared" si="3"/>
        <v>RON</v>
      </c>
      <c r="S143" s="1" t="str">
        <f t="shared" si="4"/>
        <v>G IV</v>
      </c>
      <c r="T143" s="1" t="str">
        <f t="shared" si="5"/>
        <v>T7-977</v>
      </c>
      <c r="U143" s="1" t="str">
        <f t="shared" si="6"/>
        <v>JIP</v>
      </c>
    </row>
    <row r="144" ht="15.75" customHeight="1">
      <c r="A144" s="90">
        <v>127.0</v>
      </c>
      <c r="B144" s="90" t="s">
        <v>101</v>
      </c>
      <c r="C144" s="71" t="str">
        <f>IF(B144&gt;1,VLOOKUP(B144,DB!$D$4:$E$800,2,0),"")</f>
        <v>A 320</v>
      </c>
      <c r="D144" s="117">
        <v>0.9090277777777778</v>
      </c>
      <c r="E144" s="215" t="b">
        <v>1</v>
      </c>
      <c r="F144" s="119"/>
      <c r="G144" s="120" t="b">
        <v>0</v>
      </c>
      <c r="H144" s="121" t="s">
        <v>1239</v>
      </c>
      <c r="I144" s="112" t="s">
        <v>1255</v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>BATIK AIR</v>
      </c>
      <c r="N144" s="124"/>
      <c r="O144" s="123" t="str">
        <f t="shared" si="1"/>
        <v>RON</v>
      </c>
      <c r="Q144" s="1" t="str">
        <f t="shared" si="2"/>
        <v>SA14</v>
      </c>
      <c r="R144" s="1" t="str">
        <f t="shared" si="3"/>
        <v>RON</v>
      </c>
      <c r="S144" s="1" t="str">
        <f t="shared" si="4"/>
        <v>A 320</v>
      </c>
      <c r="T144" s="1" t="str">
        <f t="shared" si="5"/>
        <v>PK-BKY</v>
      </c>
      <c r="U144" s="1" t="str">
        <f t="shared" si="6"/>
        <v>BATIK AIR</v>
      </c>
    </row>
    <row r="145" ht="15.75" customHeight="1">
      <c r="A145" s="81">
        <v>128.0</v>
      </c>
      <c r="B145" s="81" t="s">
        <v>307</v>
      </c>
      <c r="C145" s="81" t="str">
        <f>IF(B145&gt;1,VLOOKUP(B145,DB!$D$4:$E$800,2,0),"")</f>
        <v>A 320</v>
      </c>
      <c r="D145" s="82">
        <v>0.9236111111111112</v>
      </c>
      <c r="E145" s="159" t="b">
        <v>1</v>
      </c>
      <c r="F145" s="83"/>
      <c r="G145" s="92" t="b">
        <v>0</v>
      </c>
      <c r="H145" s="85" t="s">
        <v>1240</v>
      </c>
      <c r="I145" s="103" t="s">
        <v>1236</v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>BATIK AIR</v>
      </c>
      <c r="N145" s="96"/>
      <c r="O145" s="84" t="str">
        <f t="shared" si="1"/>
        <v>RON</v>
      </c>
      <c r="Q145" s="1" t="str">
        <f t="shared" si="2"/>
        <v>SA15</v>
      </c>
      <c r="R145" s="1" t="str">
        <f t="shared" si="3"/>
        <v>RON</v>
      </c>
      <c r="S145" s="1" t="str">
        <f t="shared" si="4"/>
        <v>A 320</v>
      </c>
      <c r="T145" s="1" t="str">
        <f t="shared" si="5"/>
        <v>PK-LUR</v>
      </c>
      <c r="U145" s="1" t="str">
        <f t="shared" si="6"/>
        <v>BATIK AIR</v>
      </c>
    </row>
    <row r="146" ht="15.75" customHeight="1">
      <c r="A146" s="90">
        <v>129.0</v>
      </c>
      <c r="B146" s="90" t="s">
        <v>92</v>
      </c>
      <c r="C146" s="71" t="str">
        <f>IF(B146&gt;1,VLOOKUP(B146,DB!$D$4:$E$800,2,0),"")</f>
        <v>A 320</v>
      </c>
      <c r="D146" s="117">
        <v>0.9354166666666667</v>
      </c>
      <c r="E146" s="215" t="b">
        <v>1</v>
      </c>
      <c r="F146" s="119"/>
      <c r="G146" s="120" t="b">
        <v>0</v>
      </c>
      <c r="H146" s="121" t="s">
        <v>1255</v>
      </c>
      <c r="I146" s="112" t="s">
        <v>1232</v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>BATIK AIR</v>
      </c>
      <c r="N146" s="124"/>
      <c r="O146" s="123" t="str">
        <f t="shared" si="1"/>
        <v>RON</v>
      </c>
      <c r="Q146" s="1" t="str">
        <f t="shared" si="2"/>
        <v>B8</v>
      </c>
      <c r="R146" s="1" t="str">
        <f t="shared" si="3"/>
        <v>RON</v>
      </c>
      <c r="S146" s="1" t="str">
        <f t="shared" si="4"/>
        <v>A 320</v>
      </c>
      <c r="T146" s="1" t="str">
        <f t="shared" si="5"/>
        <v>PK-BKU</v>
      </c>
      <c r="U146" s="1" t="str">
        <f t="shared" si="6"/>
        <v>BATIK AIR</v>
      </c>
    </row>
    <row r="147" ht="15.75" customHeight="1">
      <c r="A147" s="125">
        <v>130.0</v>
      </c>
      <c r="B147" s="125" t="s">
        <v>832</v>
      </c>
      <c r="C147" s="125" t="str">
        <f>IF(B147&gt;1,VLOOKUP(B147,DB!$D$4:$E$800,2,0),"")</f>
        <v>ATR 72</v>
      </c>
      <c r="D147" s="126">
        <v>0.9638888888888889</v>
      </c>
      <c r="E147" s="242" t="b">
        <v>1</v>
      </c>
      <c r="F147" s="128"/>
      <c r="G147" s="129" t="b">
        <v>0</v>
      </c>
      <c r="H147" s="130" t="s">
        <v>1216</v>
      </c>
      <c r="I147" s="243" t="s">
        <v>1226</v>
      </c>
      <c r="J147" s="132" t="str">
        <f>IF(L147&gt;1,VLOOKUP(L147,DB!$A$4:$B$500,2,0),"")</f>
        <v/>
      </c>
      <c r="K147" s="133"/>
      <c r="L147" s="134"/>
      <c r="M147" s="125" t="str">
        <f>IF(B147&gt;1,VLOOKUP(B147,DB!$D$4:$F$800,3,0),"")</f>
        <v>TAS</v>
      </c>
      <c r="N147" s="135"/>
      <c r="O147" s="134" t="str">
        <f t="shared" si="1"/>
        <v>RON</v>
      </c>
      <c r="Q147" s="1" t="str">
        <f t="shared" si="2"/>
        <v>B3</v>
      </c>
      <c r="R147" s="1" t="str">
        <f t="shared" si="3"/>
        <v>RON</v>
      </c>
      <c r="S147" s="1" t="str">
        <f t="shared" si="4"/>
        <v>ATR 72</v>
      </c>
      <c r="T147" s="1" t="str">
        <f t="shared" si="5"/>
        <v>PK-OTR</v>
      </c>
      <c r="U147" s="1" t="str">
        <f t="shared" si="6"/>
        <v>TAS</v>
      </c>
    </row>
    <row r="148" ht="15.75" customHeight="1">
      <c r="A148" s="197"/>
      <c r="B148" s="197"/>
      <c r="C148" s="197"/>
      <c r="D148" s="198"/>
      <c r="E148" s="199"/>
      <c r="F148" s="199"/>
      <c r="G148" s="197"/>
      <c r="H148" s="200"/>
      <c r="I148" s="201"/>
      <c r="J148" s="201"/>
      <c r="K148" s="202"/>
      <c r="L148" s="197"/>
      <c r="M148" s="197"/>
      <c r="N148" s="203"/>
      <c r="O148" s="197"/>
      <c r="Q148" s="1" t="str">
        <f t="shared" si="2"/>
        <v/>
      </c>
      <c r="R148" s="1" t="str">
        <f t="shared" si="3"/>
        <v/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197"/>
      <c r="B149" s="197"/>
      <c r="C149" s="197"/>
      <c r="D149" s="198"/>
      <c r="E149" s="199"/>
      <c r="F149" s="199"/>
      <c r="G149" s="197"/>
      <c r="H149" s="200"/>
      <c r="I149" s="201"/>
      <c r="J149" s="201"/>
      <c r="K149" s="202"/>
      <c r="L149" s="197"/>
      <c r="M149" s="197"/>
      <c r="N149" s="203"/>
      <c r="O149" s="197"/>
      <c r="Q149" s="1" t="str">
        <f t="shared" si="2"/>
        <v/>
      </c>
      <c r="R149" s="1" t="str">
        <f t="shared" si="3"/>
        <v/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197"/>
      <c r="B150" s="197"/>
      <c r="C150" s="197"/>
      <c r="D150" s="198"/>
      <c r="E150" s="199"/>
      <c r="F150" s="199"/>
      <c r="G150" s="197"/>
      <c r="H150" s="200"/>
      <c r="I150" s="201"/>
      <c r="J150" s="201"/>
      <c r="K150" s="202"/>
      <c r="L150" s="197"/>
      <c r="M150" s="197"/>
      <c r="N150" s="203"/>
      <c r="O150" s="197"/>
      <c r="Q150" s="1" t="str">
        <f t="shared" si="2"/>
        <v/>
      </c>
      <c r="R150" s="1" t="str">
        <f t="shared" si="3"/>
        <v/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197"/>
      <c r="B151" s="197"/>
      <c r="C151" s="197"/>
      <c r="D151" s="198"/>
      <c r="E151" s="199"/>
      <c r="F151" s="199"/>
      <c r="G151" s="197"/>
      <c r="H151" s="200"/>
      <c r="I151" s="201"/>
      <c r="J151" s="201"/>
      <c r="K151" s="202"/>
      <c r="L151" s="197"/>
      <c r="M151" s="197"/>
      <c r="N151" s="203"/>
      <c r="O151" s="197"/>
      <c r="Q151" s="1" t="str">
        <f t="shared" si="2"/>
        <v/>
      </c>
      <c r="R151" s="1" t="str">
        <f t="shared" si="3"/>
        <v/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197"/>
      <c r="B152" s="197"/>
      <c r="C152" s="197"/>
      <c r="D152" s="198"/>
      <c r="E152" s="199"/>
      <c r="F152" s="199"/>
      <c r="G152" s="197"/>
      <c r="H152" s="200"/>
      <c r="I152" s="201"/>
      <c r="J152" s="201"/>
      <c r="K152" s="202"/>
      <c r="L152" s="197"/>
      <c r="M152" s="197"/>
      <c r="N152" s="203"/>
      <c r="O152" s="197"/>
      <c r="Q152" s="1" t="str">
        <f t="shared" si="2"/>
        <v/>
      </c>
      <c r="R152" s="1" t="str">
        <f t="shared" si="3"/>
        <v/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197"/>
      <c r="B153" s="197"/>
      <c r="C153" s="197"/>
      <c r="D153" s="198"/>
      <c r="E153" s="199"/>
      <c r="F153" s="199"/>
      <c r="G153" s="197"/>
      <c r="H153" s="200"/>
      <c r="I153" s="201"/>
      <c r="J153" s="201"/>
      <c r="K153" s="202"/>
      <c r="L153" s="197"/>
      <c r="M153" s="197"/>
      <c r="N153" s="203"/>
      <c r="O153" s="197"/>
      <c r="Q153" s="1" t="str">
        <f t="shared" si="2"/>
        <v/>
      </c>
      <c r="R153" s="1" t="str">
        <f t="shared" si="3"/>
        <v/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197"/>
      <c r="B154" s="197"/>
      <c r="C154" s="197"/>
      <c r="D154" s="198"/>
      <c r="E154" s="199"/>
      <c r="F154" s="199"/>
      <c r="G154" s="197"/>
      <c r="H154" s="200"/>
      <c r="I154" s="201"/>
      <c r="J154" s="201"/>
      <c r="K154" s="202"/>
      <c r="L154" s="197"/>
      <c r="M154" s="197"/>
      <c r="N154" s="203"/>
      <c r="O154" s="197"/>
      <c r="Q154" s="1" t="str">
        <f t="shared" si="2"/>
        <v/>
      </c>
      <c r="R154" s="1" t="str">
        <f t="shared" si="3"/>
        <v/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197"/>
      <c r="B155" s="197"/>
      <c r="C155" s="197"/>
      <c r="D155" s="198"/>
      <c r="E155" s="199"/>
      <c r="F155" s="199"/>
      <c r="G155" s="197"/>
      <c r="H155" s="200"/>
      <c r="I155" s="201"/>
      <c r="J155" s="201"/>
      <c r="K155" s="202"/>
      <c r="L155" s="197"/>
      <c r="M155" s="197"/>
      <c r="N155" s="203"/>
      <c r="O155" s="197"/>
      <c r="Q155" s="1" t="str">
        <f t="shared" si="2"/>
        <v/>
      </c>
      <c r="R155" s="1" t="str">
        <f t="shared" si="3"/>
        <v/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197"/>
      <c r="B156" s="197"/>
      <c r="C156" s="197"/>
      <c r="D156" s="198"/>
      <c r="E156" s="199"/>
      <c r="F156" s="199"/>
      <c r="G156" s="197"/>
      <c r="H156" s="200"/>
      <c r="I156" s="201"/>
      <c r="J156" s="201"/>
      <c r="K156" s="202"/>
      <c r="L156" s="197"/>
      <c r="M156" s="197"/>
      <c r="N156" s="203"/>
      <c r="O156" s="197"/>
      <c r="Q156" s="1" t="str">
        <f t="shared" si="2"/>
        <v/>
      </c>
      <c r="R156" s="1" t="str">
        <f t="shared" si="3"/>
        <v/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197"/>
      <c r="B157" s="197"/>
      <c r="C157" s="197"/>
      <c r="D157" s="198"/>
      <c r="E157" s="199"/>
      <c r="F157" s="199"/>
      <c r="G157" s="197"/>
      <c r="H157" s="200"/>
      <c r="I157" s="201"/>
      <c r="J157" s="201"/>
      <c r="K157" s="202"/>
      <c r="L157" s="197"/>
      <c r="M157" s="197"/>
      <c r="N157" s="203"/>
      <c r="O157" s="197"/>
      <c r="Q157" s="1" t="str">
        <f t="shared" si="2"/>
        <v/>
      </c>
      <c r="R157" s="1" t="str">
        <f t="shared" si="3"/>
        <v/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197"/>
      <c r="B158" s="197"/>
      <c r="C158" s="197"/>
      <c r="D158" s="198"/>
      <c r="E158" s="199"/>
      <c r="F158" s="199"/>
      <c r="G158" s="197"/>
      <c r="H158" s="200"/>
      <c r="I158" s="201"/>
      <c r="J158" s="201"/>
      <c r="K158" s="202"/>
      <c r="L158" s="197"/>
      <c r="M158" s="197"/>
      <c r="N158" s="203"/>
      <c r="O158" s="197"/>
      <c r="Q158" s="1" t="str">
        <f t="shared" si="2"/>
        <v/>
      </c>
      <c r="R158" s="1" t="str">
        <f t="shared" si="3"/>
        <v/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197"/>
      <c r="B159" s="197"/>
      <c r="C159" s="197"/>
      <c r="D159" s="198"/>
      <c r="E159" s="199"/>
      <c r="F159" s="199"/>
      <c r="G159" s="197"/>
      <c r="H159" s="200"/>
      <c r="I159" s="201"/>
      <c r="J159" s="201"/>
      <c r="K159" s="202"/>
      <c r="L159" s="197"/>
      <c r="M159" s="197"/>
      <c r="N159" s="203"/>
      <c r="O159" s="197"/>
      <c r="Q159" s="1" t="str">
        <f t="shared" si="2"/>
        <v/>
      </c>
      <c r="R159" s="1" t="str">
        <f t="shared" si="3"/>
        <v/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197"/>
      <c r="B160" s="197"/>
      <c r="C160" s="197"/>
      <c r="D160" s="198"/>
      <c r="E160" s="199"/>
      <c r="F160" s="199"/>
      <c r="G160" s="197"/>
      <c r="H160" s="200"/>
      <c r="I160" s="201"/>
      <c r="J160" s="201"/>
      <c r="K160" s="202"/>
      <c r="L160" s="197"/>
      <c r="M160" s="197"/>
      <c r="N160" s="203"/>
      <c r="O160" s="197"/>
      <c r="Q160" s="1" t="str">
        <f t="shared" si="2"/>
        <v/>
      </c>
      <c r="R160" s="1" t="str">
        <f t="shared" si="3"/>
        <v/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197"/>
      <c r="B161" s="197"/>
      <c r="C161" s="197"/>
      <c r="D161" s="198"/>
      <c r="E161" s="199"/>
      <c r="F161" s="199"/>
      <c r="G161" s="197"/>
      <c r="H161" s="200"/>
      <c r="I161" s="201"/>
      <c r="J161" s="201"/>
      <c r="K161" s="202"/>
      <c r="L161" s="197"/>
      <c r="M161" s="197"/>
      <c r="N161" s="203"/>
      <c r="O161" s="197"/>
      <c r="Q161" s="1" t="str">
        <f t="shared" si="2"/>
        <v/>
      </c>
      <c r="R161" s="1" t="str">
        <f t="shared" si="3"/>
        <v/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197"/>
      <c r="B162" s="197"/>
      <c r="C162" s="197"/>
      <c r="D162" s="198"/>
      <c r="E162" s="199"/>
      <c r="F162" s="199"/>
      <c r="G162" s="197"/>
      <c r="H162" s="200"/>
      <c r="I162" s="201"/>
      <c r="J162" s="201"/>
      <c r="K162" s="202"/>
      <c r="L162" s="197"/>
      <c r="M162" s="197"/>
      <c r="N162" s="203"/>
      <c r="O162" s="197"/>
      <c r="Q162" s="1" t="str">
        <f t="shared" si="2"/>
        <v/>
      </c>
      <c r="R162" s="1" t="str">
        <f t="shared" si="3"/>
        <v/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197"/>
      <c r="B163" s="197"/>
      <c r="C163" s="197"/>
      <c r="D163" s="198"/>
      <c r="E163" s="199"/>
      <c r="F163" s="199"/>
      <c r="G163" s="197"/>
      <c r="H163" s="200"/>
      <c r="I163" s="201"/>
      <c r="J163" s="201"/>
      <c r="K163" s="202"/>
      <c r="L163" s="197"/>
      <c r="M163" s="197"/>
      <c r="N163" s="203"/>
      <c r="O163" s="197"/>
      <c r="Q163" s="1" t="str">
        <f t="shared" si="2"/>
        <v/>
      </c>
      <c r="R163" s="1" t="str">
        <f t="shared" si="3"/>
        <v/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197"/>
      <c r="B164" s="197"/>
      <c r="C164" s="197"/>
      <c r="D164" s="198"/>
      <c r="E164" s="199"/>
      <c r="F164" s="199"/>
      <c r="G164" s="197"/>
      <c r="H164" s="200"/>
      <c r="I164" s="201"/>
      <c r="J164" s="201"/>
      <c r="K164" s="202"/>
      <c r="L164" s="197"/>
      <c r="M164" s="197"/>
      <c r="N164" s="203"/>
      <c r="O164" s="197"/>
      <c r="Q164" s="1" t="str">
        <f t="shared" si="2"/>
        <v/>
      </c>
      <c r="R164" s="1" t="str">
        <f t="shared" si="3"/>
        <v/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197"/>
      <c r="B165" s="197"/>
      <c r="C165" s="197"/>
      <c r="D165" s="198"/>
      <c r="E165" s="199"/>
      <c r="F165" s="199"/>
      <c r="G165" s="197"/>
      <c r="H165" s="200"/>
      <c r="I165" s="201"/>
      <c r="J165" s="201"/>
      <c r="K165" s="202"/>
      <c r="L165" s="197"/>
      <c r="M165" s="197"/>
      <c r="N165" s="203"/>
      <c r="O165" s="197"/>
      <c r="Q165" s="1" t="str">
        <f t="shared" si="2"/>
        <v/>
      </c>
      <c r="R165" s="1" t="str">
        <f t="shared" si="3"/>
        <v/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197"/>
      <c r="B166" s="197"/>
      <c r="C166" s="197"/>
      <c r="D166" s="198"/>
      <c r="E166" s="199"/>
      <c r="F166" s="199"/>
      <c r="G166" s="197"/>
      <c r="H166" s="200"/>
      <c r="I166" s="201"/>
      <c r="J166" s="201"/>
      <c r="K166" s="202"/>
      <c r="L166" s="197"/>
      <c r="M166" s="197"/>
      <c r="N166" s="203"/>
      <c r="O166" s="197"/>
      <c r="Q166" s="1" t="str">
        <f t="shared" si="2"/>
        <v/>
      </c>
      <c r="R166" s="1" t="str">
        <f t="shared" si="3"/>
        <v/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97"/>
      <c r="B167" s="197"/>
      <c r="C167" s="197"/>
      <c r="D167" s="198"/>
      <c r="E167" s="199"/>
      <c r="F167" s="199"/>
      <c r="G167" s="197"/>
      <c r="H167" s="200"/>
      <c r="I167" s="201"/>
      <c r="J167" s="201"/>
      <c r="K167" s="202"/>
      <c r="L167" s="197"/>
      <c r="M167" s="197"/>
      <c r="N167" s="203"/>
      <c r="O167" s="197"/>
      <c r="Q167" s="1" t="str">
        <f t="shared" si="2"/>
        <v/>
      </c>
      <c r="R167" s="1" t="str">
        <f t="shared" si="3"/>
        <v/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45864.0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1267</v>
      </c>
      <c r="D10" s="27"/>
      <c r="E10" s="26" t="s">
        <v>1180</v>
      </c>
      <c r="F10" s="28"/>
      <c r="G10" s="28"/>
      <c r="H10" s="27"/>
    </row>
    <row r="11" ht="15.75" customHeight="1">
      <c r="A11" s="25"/>
      <c r="B11" s="21"/>
      <c r="C11" s="29" t="s">
        <v>1268</v>
      </c>
      <c r="D11" s="30"/>
      <c r="E11" s="26" t="s">
        <v>1182</v>
      </c>
      <c r="F11" s="28"/>
      <c r="G11" s="28"/>
      <c r="H11" s="27"/>
    </row>
    <row r="12" ht="15.75" customHeight="1">
      <c r="A12" s="25"/>
      <c r="B12" s="21"/>
      <c r="C12" s="29" t="s">
        <v>1269</v>
      </c>
      <c r="D12" s="30"/>
      <c r="E12" s="29" t="s">
        <v>1184</v>
      </c>
      <c r="F12" s="31"/>
      <c r="G12" s="31"/>
      <c r="H12" s="30"/>
    </row>
    <row r="13" ht="15.75" customHeight="1">
      <c r="A13" s="32"/>
      <c r="B13" s="33"/>
      <c r="C13" s="34"/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6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963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1214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T7-FCN</v>
      </c>
      <c r="U27" s="1" t="str">
        <f t="shared" si="6"/>
        <v>KARISMA</v>
      </c>
    </row>
    <row r="28" ht="15.75" customHeight="1">
      <c r="A28" s="71">
        <v>11.0</v>
      </c>
      <c r="B28" s="71" t="s">
        <v>753</v>
      </c>
      <c r="C28" s="71" t="str">
        <f>IF(B28&gt;1,VLOOKUP(B28,DB!$D$4:$E$800,2,0),"")</f>
        <v>CT 680</v>
      </c>
      <c r="D28" s="78" t="s">
        <v>7</v>
      </c>
      <c r="E28" s="73" t="b">
        <v>0</v>
      </c>
      <c r="F28" s="205" t="s">
        <v>1603</v>
      </c>
      <c r="G28" s="74" t="b">
        <v>1</v>
      </c>
      <c r="H28" s="75" t="s">
        <v>1212</v>
      </c>
      <c r="I28" s="76" t="str">
        <f>IF(K28&gt;1,VLOOKUP(K28,DB!$A$4:$B$500,2,0),"")</f>
        <v>EX RON</v>
      </c>
      <c r="J28" s="74" t="s">
        <v>1250</v>
      </c>
      <c r="K28" s="78" t="s">
        <v>7</v>
      </c>
      <c r="L28" s="74"/>
      <c r="M28" s="71" t="str">
        <f>IF(B28&gt;1,VLOOKUP(B28,DB!$D$4:$F$800,3,0),"")</f>
        <v>JIP</v>
      </c>
      <c r="N28" s="79"/>
      <c r="O28" s="74" t="str">
        <f t="shared" si="1"/>
        <v/>
      </c>
      <c r="Q28" s="1" t="str">
        <f t="shared" si="2"/>
        <v/>
      </c>
      <c r="R28" s="1" t="str">
        <f t="shared" si="3"/>
        <v/>
      </c>
      <c r="S28" s="1" t="str">
        <f t="shared" si="4"/>
        <v/>
      </c>
      <c r="T28" s="1" t="str">
        <f t="shared" si="5"/>
        <v/>
      </c>
      <c r="U28" s="1" t="str">
        <f t="shared" si="6"/>
        <v/>
      </c>
    </row>
    <row r="29" ht="15.75" customHeight="1">
      <c r="A29" s="81">
        <v>12.0</v>
      </c>
      <c r="B29" s="81" t="s">
        <v>1123</v>
      </c>
      <c r="C29" s="81" t="str">
        <f>IF(B29&gt;1,VLOOKUP(B29,DB!$D$4:$E$800,2,0),"")</f>
        <v>KING AIR</v>
      </c>
      <c r="D29" s="88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">
        <v>1211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KING AIR</v>
      </c>
      <c r="T29" s="1" t="str">
        <f t="shared" si="5"/>
        <v>T7-HNC</v>
      </c>
      <c r="U29" s="1" t="str">
        <f t="shared" si="6"/>
        <v>AFM</v>
      </c>
    </row>
    <row r="30" ht="15.75" customHeight="1">
      <c r="A30" s="71">
        <v>13.0</v>
      </c>
      <c r="B30" s="71" t="s">
        <v>1134</v>
      </c>
      <c r="C30" s="71" t="str">
        <f>IF(B30&gt;1,VLOOKUP(B30,DB!$D$4:$E$800,2,0),"")</f>
        <v>LJ 55</v>
      </c>
      <c r="D30" s="78" t="s">
        <v>7</v>
      </c>
      <c r="E30" s="73" t="b">
        <v>0</v>
      </c>
      <c r="F30" s="73"/>
      <c r="G30" s="74" t="b">
        <v>0</v>
      </c>
      <c r="H30" s="75" t="s">
        <v>1215</v>
      </c>
      <c r="I30" s="76" t="str">
        <f>IF(K30&gt;1,VLOOKUP(K30,DB!$A$4:$B$500,2,0),"")</f>
        <v/>
      </c>
      <c r="J30" s="77" t="str">
        <f>IF(L30&gt;1,VLOOKUP(L30,DB!$A$4:$B$500,2,0),"")</f>
        <v/>
      </c>
      <c r="K30" s="78"/>
      <c r="L30" s="74"/>
      <c r="M30" s="71" t="s">
        <v>1329</v>
      </c>
      <c r="N30" s="79"/>
      <c r="O30" s="74" t="str">
        <f t="shared" si="1"/>
        <v>RON</v>
      </c>
      <c r="Q30" s="1" t="str">
        <f t="shared" si="2"/>
        <v>NSA13</v>
      </c>
      <c r="R30" s="1" t="str">
        <f t="shared" si="3"/>
        <v>RON</v>
      </c>
      <c r="S30" s="1" t="str">
        <f t="shared" si="4"/>
        <v>LJ 55</v>
      </c>
      <c r="T30" s="1" t="str">
        <f t="shared" si="5"/>
        <v>N-117LR</v>
      </c>
      <c r="U30" s="1" t="str">
        <f t="shared" si="6"/>
        <v>B. G. S.</v>
      </c>
    </row>
    <row r="31" ht="15.75" customHeight="1">
      <c r="A31" s="81">
        <v>14.0</v>
      </c>
      <c r="B31" s="81" t="s">
        <v>968</v>
      </c>
      <c r="C31" s="81" t="str">
        <f>IF(B31&gt;1,VLOOKUP(B31,DB!$D$4:$E$800,2,0),"")</f>
        <v>HK 850</v>
      </c>
      <c r="D31" s="88" t="s">
        <v>7</v>
      </c>
      <c r="E31" s="83" t="b">
        <v>0</v>
      </c>
      <c r="F31" s="83"/>
      <c r="G31" s="84" t="b">
        <v>0</v>
      </c>
      <c r="H31" s="85" t="s">
        <v>1319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">
        <v>1214</v>
      </c>
      <c r="N31" s="89"/>
      <c r="O31" s="84" t="str">
        <f t="shared" si="1"/>
        <v>RON</v>
      </c>
      <c r="Q31" s="1" t="str">
        <f t="shared" si="2"/>
        <v>NSA14</v>
      </c>
      <c r="R31" s="1" t="str">
        <f t="shared" si="3"/>
        <v>RON</v>
      </c>
      <c r="S31" s="1" t="str">
        <f t="shared" si="4"/>
        <v>HK 850</v>
      </c>
      <c r="T31" s="1" t="str">
        <f t="shared" si="5"/>
        <v>T7-TUN</v>
      </c>
      <c r="U31" s="1" t="str">
        <f t="shared" si="6"/>
        <v>KARISMA</v>
      </c>
    </row>
    <row r="32" ht="15.75" customHeight="1">
      <c r="A32" s="71">
        <v>15.0</v>
      </c>
      <c r="B32" s="71" t="s">
        <v>1165</v>
      </c>
      <c r="C32" s="71" t="str">
        <f>IF(B32&gt;1,VLOOKUP(B32,DB!$D$4:$E$800,2,0),"")</f>
        <v>C 208</v>
      </c>
      <c r="D32" s="78" t="s">
        <v>7</v>
      </c>
      <c r="E32" s="73" t="b">
        <v>0</v>
      </c>
      <c r="F32" s="73">
        <v>0.3597222222222222</v>
      </c>
      <c r="G32" s="74" t="b">
        <v>1</v>
      </c>
      <c r="H32" s="75" t="s">
        <v>1349</v>
      </c>
      <c r="I32" s="76" t="str">
        <f>IF(K32&gt;1,VLOOKUP(K32,DB!$A$4:$B$500,2,0),"")</f>
        <v>EX RON</v>
      </c>
      <c r="J32" s="74" t="s">
        <v>1249</v>
      </c>
      <c r="K32" s="78" t="s">
        <v>7</v>
      </c>
      <c r="L32" s="74"/>
      <c r="M32" s="71" t="s">
        <v>1329</v>
      </c>
      <c r="N32" s="79"/>
      <c r="O32" s="74" t="str">
        <f t="shared" si="1"/>
        <v/>
      </c>
      <c r="Q32" s="1" t="str">
        <f t="shared" si="2"/>
        <v/>
      </c>
      <c r="R32" s="1" t="str">
        <f t="shared" si="3"/>
        <v/>
      </c>
      <c r="S32" s="1" t="str">
        <f t="shared" si="4"/>
        <v/>
      </c>
      <c r="T32" s="1" t="str">
        <f t="shared" si="5"/>
        <v/>
      </c>
      <c r="U32" s="1" t="str">
        <f t="shared" si="6"/>
        <v/>
      </c>
    </row>
    <row r="33" ht="15.75" customHeight="1">
      <c r="A33" s="81">
        <v>16.0</v>
      </c>
      <c r="B33" s="81" t="s">
        <v>1145</v>
      </c>
      <c r="C33" s="81" t="str">
        <f>IF(B33&gt;1,VLOOKUP(B33,DB!$D$4:$E$800,2,0),"")</f>
        <v>CL 605</v>
      </c>
      <c r="D33" s="88" t="s">
        <v>7</v>
      </c>
      <c r="E33" s="83" t="b">
        <v>0</v>
      </c>
      <c r="F33" s="83"/>
      <c r="G33" s="84" t="b">
        <v>0</v>
      </c>
      <c r="H33" s="85" t="s">
        <v>1217</v>
      </c>
      <c r="I33" s="86" t="str">
        <f>IF(K33&gt;1,VLOOKUP(K33,DB!$A$4:$B$500,2,0),"")</f>
        <v/>
      </c>
      <c r="J33" s="87" t="str">
        <f>IF(L33&gt;1,VLOOKUP(L33,DB!$A$4:$B$500,2,0),"")</f>
        <v/>
      </c>
      <c r="K33" s="88"/>
      <c r="L33" s="84"/>
      <c r="M33" s="81" t="s">
        <v>1211</v>
      </c>
      <c r="N33" s="89"/>
      <c r="O33" s="84" t="str">
        <f t="shared" si="1"/>
        <v>RON</v>
      </c>
      <c r="Q33" s="1" t="str">
        <f t="shared" si="2"/>
        <v>SA01</v>
      </c>
      <c r="R33" s="1" t="str">
        <f t="shared" si="3"/>
        <v>RON</v>
      </c>
      <c r="S33" s="1" t="str">
        <f t="shared" si="4"/>
        <v>CL 605</v>
      </c>
      <c r="T33" s="1" t="str">
        <f t="shared" si="5"/>
        <v>VP-BKM</v>
      </c>
      <c r="U33" s="1" t="str">
        <f t="shared" si="6"/>
        <v>AFM</v>
      </c>
    </row>
    <row r="34" ht="15.75" customHeight="1">
      <c r="A34" s="71">
        <v>17.0</v>
      </c>
      <c r="B34" s="71" t="s">
        <v>806</v>
      </c>
      <c r="C34" s="71" t="str">
        <f>IF(B34&gt;1,VLOOKUP(B34,DB!$D$4:$E$800,2,0),"")</f>
        <v>EC 135</v>
      </c>
      <c r="D34" s="78" t="s">
        <v>7</v>
      </c>
      <c r="E34" s="73" t="b">
        <v>0</v>
      </c>
      <c r="F34" s="73"/>
      <c r="G34" s="74" t="b">
        <v>0</v>
      </c>
      <c r="H34" s="75" t="s">
        <v>1219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tr">
        <f>IF(B34&gt;1,VLOOKUP(B34,DB!$D$4:$F$800,3,0),"")</f>
        <v>PREMI</v>
      </c>
      <c r="N34" s="79"/>
      <c r="O34" s="74" t="str">
        <f t="shared" si="1"/>
        <v>RON</v>
      </c>
      <c r="Q34" s="1" t="str">
        <f t="shared" si="2"/>
        <v>SA02</v>
      </c>
      <c r="R34" s="1" t="str">
        <f t="shared" si="3"/>
        <v>RON</v>
      </c>
      <c r="S34" s="1" t="str">
        <f t="shared" si="4"/>
        <v>EC 135</v>
      </c>
      <c r="T34" s="1" t="str">
        <f t="shared" si="5"/>
        <v>PK-RJH</v>
      </c>
      <c r="U34" s="1" t="str">
        <f t="shared" si="6"/>
        <v>PREMI</v>
      </c>
    </row>
    <row r="35" ht="15.75" customHeight="1">
      <c r="A35" s="81">
        <v>18.0</v>
      </c>
      <c r="B35" s="81" t="s">
        <v>748</v>
      </c>
      <c r="C35" s="81" t="str">
        <f>IF(B35&gt;1,VLOOKUP(B35,DB!$D$4:$E$800,2,0),"")</f>
        <v>CL 850</v>
      </c>
      <c r="D35" s="88" t="s">
        <v>7</v>
      </c>
      <c r="E35" s="83" t="b">
        <v>0</v>
      </c>
      <c r="F35" s="83"/>
      <c r="G35" s="84" t="b">
        <v>0</v>
      </c>
      <c r="H35" s="85" t="s">
        <v>1220</v>
      </c>
      <c r="I35" s="86" t="str">
        <f>IF(K35&gt;1,VLOOKUP(K35,DB!$A$4:$B$500,2,0),"")</f>
        <v/>
      </c>
      <c r="J35" s="87" t="str">
        <f>IF(L35&gt;1,VLOOKUP(L35,DB!$A$4:$B$500,2,0),"")</f>
        <v/>
      </c>
      <c r="K35" s="88"/>
      <c r="L35" s="84"/>
      <c r="M35" s="81" t="str">
        <f>IF(B35&gt;1,VLOOKUP(B35,DB!$D$4:$F$800,3,0),"")</f>
        <v>JETSET</v>
      </c>
      <c r="N35" s="89"/>
      <c r="O35" s="84" t="str">
        <f t="shared" si="1"/>
        <v>RON</v>
      </c>
      <c r="Q35" s="1" t="str">
        <f t="shared" si="2"/>
        <v>SA03</v>
      </c>
      <c r="R35" s="1" t="str">
        <f t="shared" si="3"/>
        <v>RON</v>
      </c>
      <c r="S35" s="1" t="str">
        <f t="shared" si="4"/>
        <v>CL 850</v>
      </c>
      <c r="T35" s="1" t="str">
        <f t="shared" si="5"/>
        <v>PK-KAS</v>
      </c>
      <c r="U35" s="1" t="str">
        <f t="shared" si="6"/>
        <v>JETSET</v>
      </c>
    </row>
    <row r="36" ht="15.75" customHeight="1">
      <c r="A36" s="71">
        <v>19.0</v>
      </c>
      <c r="B36" s="71" t="s">
        <v>756</v>
      </c>
      <c r="C36" s="71" t="str">
        <f>IF(B36&gt;1,VLOOKUP(B36,DB!$D$4:$E$800,2,0),"")</f>
        <v>BBJ</v>
      </c>
      <c r="D36" s="78" t="s">
        <v>7</v>
      </c>
      <c r="E36" s="73" t="b">
        <v>0</v>
      </c>
      <c r="F36" s="73"/>
      <c r="G36" s="74" t="b">
        <v>0</v>
      </c>
      <c r="H36" s="75" t="s">
        <v>1223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tr">
        <f>IF(B36&gt;1,VLOOKUP(B36,DB!$D$4:$F$800,3,0),"")</f>
        <v>JIP</v>
      </c>
      <c r="N36" s="79"/>
      <c r="O36" s="74" t="str">
        <f t="shared" si="1"/>
        <v>RON</v>
      </c>
      <c r="Q36" s="1" t="str">
        <f t="shared" si="2"/>
        <v>SA04</v>
      </c>
      <c r="R36" s="1" t="str">
        <f t="shared" si="3"/>
        <v>RON</v>
      </c>
      <c r="S36" s="1" t="str">
        <f t="shared" si="4"/>
        <v>BBJ</v>
      </c>
      <c r="T36" s="1" t="str">
        <f t="shared" si="5"/>
        <v>T7-777</v>
      </c>
      <c r="U36" s="1" t="str">
        <f t="shared" si="6"/>
        <v>JIP</v>
      </c>
    </row>
    <row r="37" ht="15.75" customHeight="1">
      <c r="A37" s="81">
        <v>20.0</v>
      </c>
      <c r="B37" s="81" t="s">
        <v>978</v>
      </c>
      <c r="C37" s="81" t="str">
        <f>IF(B37&gt;1,VLOOKUP(B37,DB!$D$4:$E$800,2,0),"")</f>
        <v>EMB 135</v>
      </c>
      <c r="D37" s="88" t="s">
        <v>7</v>
      </c>
      <c r="E37" s="83" t="b">
        <v>0</v>
      </c>
      <c r="F37" s="83"/>
      <c r="G37" s="84" t="b">
        <v>0</v>
      </c>
      <c r="H37" s="85" t="s">
        <v>1224</v>
      </c>
      <c r="I37" s="86" t="str">
        <f>IF(K37&gt;1,VLOOKUP(K37,DB!$A$4:$B$500,2,0),"")</f>
        <v/>
      </c>
      <c r="J37" s="87" t="str">
        <f>IF(L37&gt;1,VLOOKUP(L37,DB!$A$4:$B$500,2,0),"")</f>
        <v/>
      </c>
      <c r="K37" s="88"/>
      <c r="L37" s="84"/>
      <c r="M37" s="81" t="s">
        <v>1214</v>
      </c>
      <c r="N37" s="89"/>
      <c r="O37" s="84" t="str">
        <f t="shared" si="1"/>
        <v>RON</v>
      </c>
      <c r="Q37" s="1" t="str">
        <f t="shared" si="2"/>
        <v>SA05</v>
      </c>
      <c r="R37" s="1" t="str">
        <f t="shared" si="3"/>
        <v>RON</v>
      </c>
      <c r="S37" s="1" t="str">
        <f t="shared" si="4"/>
        <v>EMB 135</v>
      </c>
      <c r="T37" s="1" t="str">
        <f t="shared" si="5"/>
        <v>VP-CLL</v>
      </c>
      <c r="U37" s="1" t="str">
        <f t="shared" si="6"/>
        <v>KARISMA</v>
      </c>
    </row>
    <row r="38" ht="15.75" customHeight="1">
      <c r="A38" s="71">
        <v>21.0</v>
      </c>
      <c r="B38" s="71" t="s">
        <v>762</v>
      </c>
      <c r="C38" s="71" t="str">
        <f>IF(B38&gt;1,VLOOKUP(B38,DB!$D$4:$E$800,2,0),"")</f>
        <v>G IV</v>
      </c>
      <c r="D38" s="78" t="s">
        <v>7</v>
      </c>
      <c r="E38" s="73" t="b">
        <v>0</v>
      </c>
      <c r="F38" s="73"/>
      <c r="G38" s="74" t="b">
        <v>0</v>
      </c>
      <c r="H38" s="75" t="s">
        <v>1226</v>
      </c>
      <c r="I38" s="76" t="str">
        <f>IF(K38&gt;1,VLOOKUP(K38,DB!$A$4:$B$500,2,0),"")</f>
        <v/>
      </c>
      <c r="J38" s="77" t="str">
        <f>IF(L38&gt;1,VLOOKUP(L38,DB!$A$4:$B$500,2,0),"")</f>
        <v/>
      </c>
      <c r="K38" s="78"/>
      <c r="L38" s="74"/>
      <c r="M38" s="71" t="str">
        <f>IF(B38&gt;1,VLOOKUP(B38,DB!$D$4:$F$800,3,0),"")</f>
        <v>JIP</v>
      </c>
      <c r="N38" s="79"/>
      <c r="O38" s="74" t="str">
        <f t="shared" si="1"/>
        <v>RON</v>
      </c>
      <c r="Q38" s="1" t="str">
        <f t="shared" si="2"/>
        <v>SA06</v>
      </c>
      <c r="R38" s="1" t="str">
        <f t="shared" si="3"/>
        <v>RON</v>
      </c>
      <c r="S38" s="1" t="str">
        <f t="shared" si="4"/>
        <v>G IV</v>
      </c>
      <c r="T38" s="1" t="str">
        <f t="shared" si="5"/>
        <v>T7-977</v>
      </c>
      <c r="U38" s="1" t="str">
        <f t="shared" si="6"/>
        <v>JIP</v>
      </c>
    </row>
    <row r="39" ht="15.75" customHeight="1">
      <c r="A39" s="81">
        <v>22.0</v>
      </c>
      <c r="B39" s="81" t="s">
        <v>892</v>
      </c>
      <c r="C39" s="81" t="str">
        <f>IF(B39&gt;1,VLOOKUP(B39,DB!$D$4:$E$800,2,0),"")</f>
        <v>B 733</v>
      </c>
      <c r="D39" s="88" t="s">
        <v>7</v>
      </c>
      <c r="E39" s="91" t="b">
        <v>0</v>
      </c>
      <c r="F39" s="83">
        <v>0.54375</v>
      </c>
      <c r="G39" s="92" t="b">
        <v>1</v>
      </c>
      <c r="H39" s="85" t="s">
        <v>1228</v>
      </c>
      <c r="I39" s="86" t="str">
        <f>IF(K39&gt;1,VLOOKUP(K39,DB!$A$4:$B$500,2,0),"")</f>
        <v>EX RON</v>
      </c>
      <c r="J39" s="84" t="s">
        <v>1251</v>
      </c>
      <c r="K39" s="88" t="s">
        <v>7</v>
      </c>
      <c r="L39" s="84"/>
      <c r="M39" s="81" t="str">
        <f>IF(B39&gt;1,VLOOKUP(B39,DB!$D$4:$F$800,3,0),"")</f>
        <v>TRIGANA</v>
      </c>
      <c r="N39" s="89"/>
      <c r="O39" s="84" t="str">
        <f t="shared" si="1"/>
        <v/>
      </c>
      <c r="Q39" s="1" t="str">
        <f t="shared" si="2"/>
        <v/>
      </c>
      <c r="R39" s="1" t="str">
        <f t="shared" si="3"/>
        <v/>
      </c>
      <c r="S39" s="1" t="str">
        <f t="shared" si="4"/>
        <v/>
      </c>
      <c r="T39" s="1" t="str">
        <f t="shared" si="5"/>
        <v/>
      </c>
      <c r="U39" s="1" t="str">
        <f t="shared" si="6"/>
        <v/>
      </c>
    </row>
    <row r="40" ht="15.75" customHeight="1">
      <c r="A40" s="71">
        <v>23.0</v>
      </c>
      <c r="B40" s="71" t="s">
        <v>284</v>
      </c>
      <c r="C40" s="71" t="str">
        <f>IF(B40&gt;1,VLOOKUP(B40,DB!$D$4:$E$800,2,0),"")</f>
        <v>A 320</v>
      </c>
      <c r="D40" s="78" t="s">
        <v>7</v>
      </c>
      <c r="E40" s="93" t="b">
        <v>0</v>
      </c>
      <c r="F40" s="73"/>
      <c r="G40" s="94" t="b">
        <v>0</v>
      </c>
      <c r="H40" s="75" t="s">
        <v>1230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tr">
        <f>IF(B40&gt;1,VLOOKUP(B40,DB!$D$4:$F$800,3,0),"")</f>
        <v>BATIK AIR</v>
      </c>
      <c r="N40" s="13"/>
      <c r="O40" s="74" t="str">
        <f t="shared" si="1"/>
        <v>RON</v>
      </c>
      <c r="Q40" s="1" t="str">
        <f t="shared" si="2"/>
        <v>SA08</v>
      </c>
      <c r="R40" s="1" t="str">
        <f t="shared" si="3"/>
        <v>RON</v>
      </c>
      <c r="S40" s="1" t="str">
        <f t="shared" si="4"/>
        <v>A 320</v>
      </c>
      <c r="T40" s="1" t="str">
        <f t="shared" si="5"/>
        <v>PK-LUG</v>
      </c>
      <c r="U40" s="1" t="str">
        <f t="shared" si="6"/>
        <v>BATIK AIR</v>
      </c>
    </row>
    <row r="41" ht="15.75" customHeight="1">
      <c r="A41" s="81">
        <v>24.0</v>
      </c>
      <c r="B41" s="81" t="s">
        <v>785</v>
      </c>
      <c r="C41" s="81" t="str">
        <f>IF(B41&gt;1,VLOOKUP(B41,DB!$D$4:$E$800,2,0),"")</f>
        <v>L 1000</v>
      </c>
      <c r="D41" s="88" t="s">
        <v>7</v>
      </c>
      <c r="E41" s="95" t="b">
        <v>0</v>
      </c>
      <c r="F41" s="83">
        <v>0.5020833333333333</v>
      </c>
      <c r="G41" s="92" t="b">
        <v>1</v>
      </c>
      <c r="H41" s="85" t="s">
        <v>1231</v>
      </c>
      <c r="I41" s="86" t="str">
        <f>IF(K41&gt;1,VLOOKUP(K41,DB!$A$4:$B$500,2,0),"")</f>
        <v>EX RON</v>
      </c>
      <c r="J41" s="84" t="s">
        <v>1248</v>
      </c>
      <c r="K41" s="88" t="s">
        <v>7</v>
      </c>
      <c r="L41" s="84"/>
      <c r="M41" s="81" t="str">
        <f>IF(B41&gt;1,VLOOKUP(B41,DB!$D$4:$F$800,3,0),"")</f>
        <v>PREMI</v>
      </c>
      <c r="N41" s="96"/>
      <c r="O41" s="84" t="str">
        <f t="shared" si="1"/>
        <v/>
      </c>
      <c r="Q41" s="1" t="str">
        <f t="shared" si="2"/>
        <v/>
      </c>
      <c r="R41" s="1" t="str">
        <f t="shared" si="3"/>
        <v/>
      </c>
      <c r="S41" s="1" t="str">
        <f t="shared" si="4"/>
        <v/>
      </c>
      <c r="T41" s="1" t="str">
        <f t="shared" si="5"/>
        <v/>
      </c>
      <c r="U41" s="1" t="str">
        <f t="shared" si="6"/>
        <v/>
      </c>
    </row>
    <row r="42" ht="15.75" customHeight="1">
      <c r="A42" s="97">
        <v>25.0</v>
      </c>
      <c r="B42" s="71" t="s">
        <v>893</v>
      </c>
      <c r="C42" s="71" t="str">
        <f>IF(B42&gt;1,VLOOKUP(B42,DB!$D$4:$E$800,2,0),"")</f>
        <v>G VI</v>
      </c>
      <c r="D42" s="78" t="s">
        <v>7</v>
      </c>
      <c r="E42" s="98" t="b">
        <v>0</v>
      </c>
      <c r="F42" s="73"/>
      <c r="G42" s="94" t="b">
        <v>0</v>
      </c>
      <c r="H42" s="75" t="s">
        <v>1233</v>
      </c>
      <c r="I42" s="76" t="str">
        <f>IF(K42&gt;1,VLOOKUP(K42,DB!$A$4:$B$500,2,0),"")</f>
        <v/>
      </c>
      <c r="J42" s="77" t="str">
        <f>IF(L42&gt;1,VLOOKUP(L42,DB!$A$4:$B$500,2,0),"")</f>
        <v/>
      </c>
      <c r="K42" s="78"/>
      <c r="L42" s="74"/>
      <c r="M42" s="71" t="s">
        <v>1211</v>
      </c>
      <c r="N42" s="13"/>
      <c r="O42" s="74" t="str">
        <f t="shared" si="1"/>
        <v>RON</v>
      </c>
      <c r="Q42" s="1" t="str">
        <f t="shared" si="2"/>
        <v>SA10</v>
      </c>
      <c r="R42" s="1" t="str">
        <f t="shared" si="3"/>
        <v>RON</v>
      </c>
      <c r="S42" s="1" t="str">
        <f t="shared" si="4"/>
        <v>G VI</v>
      </c>
      <c r="T42" s="1" t="str">
        <f t="shared" si="5"/>
        <v>T7-X14</v>
      </c>
      <c r="U42" s="1" t="str">
        <f t="shared" si="6"/>
        <v>AFM</v>
      </c>
    </row>
    <row r="43" ht="15.75" customHeight="1">
      <c r="A43" s="81">
        <v>26.0</v>
      </c>
      <c r="B43" s="81" t="s">
        <v>1166</v>
      </c>
      <c r="C43" s="81" t="str">
        <f>IF(B43&gt;1,VLOOKUP(B43,DB!$D$4:$E$800,2,0),"")</f>
        <v>G VII</v>
      </c>
      <c r="D43" s="88" t="s">
        <v>7</v>
      </c>
      <c r="E43" s="95" t="b">
        <v>0</v>
      </c>
      <c r="F43" s="83"/>
      <c r="G43" s="92" t="b">
        <v>0</v>
      </c>
      <c r="H43" s="85" t="s">
        <v>1234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">
        <v>1214</v>
      </c>
      <c r="N43" s="89"/>
      <c r="O43" s="84" t="str">
        <f t="shared" si="1"/>
        <v>RON</v>
      </c>
      <c r="Q43" s="1" t="str">
        <f t="shared" si="2"/>
        <v>SA11</v>
      </c>
      <c r="R43" s="1" t="str">
        <f t="shared" si="3"/>
        <v>RON</v>
      </c>
      <c r="S43" s="1" t="str">
        <f t="shared" si="4"/>
        <v>G VII</v>
      </c>
      <c r="T43" s="1" t="str">
        <f t="shared" si="5"/>
        <v>N-721GA</v>
      </c>
      <c r="U43" s="1" t="str">
        <f t="shared" si="6"/>
        <v>KARISMA</v>
      </c>
    </row>
    <row r="44" ht="15.75" customHeight="1">
      <c r="A44" s="71">
        <v>27.0</v>
      </c>
      <c r="B44" s="71" t="s">
        <v>1142</v>
      </c>
      <c r="C44" s="71" t="str">
        <f>IF(B44&gt;1,VLOOKUP(B44,DB!$D$4:$E$800,2,0),"")</f>
        <v>EMB 135</v>
      </c>
      <c r="D44" s="78" t="s">
        <v>7</v>
      </c>
      <c r="E44" s="98" t="b">
        <v>0</v>
      </c>
      <c r="F44" s="73">
        <v>0.39791666666666664</v>
      </c>
      <c r="G44" s="94" t="b">
        <v>1</v>
      </c>
      <c r="H44" s="75" t="s">
        <v>1235</v>
      </c>
      <c r="I44" s="76" t="str">
        <f>IF(K44&gt;1,VLOOKUP(K44,DB!$A$4:$B$500,2,0),"")</f>
        <v>EX RON</v>
      </c>
      <c r="J44" s="74" t="s">
        <v>1243</v>
      </c>
      <c r="K44" s="78" t="s">
        <v>7</v>
      </c>
      <c r="L44" s="74"/>
      <c r="M44" s="71" t="s">
        <v>1329</v>
      </c>
      <c r="N44" s="13"/>
      <c r="O44" s="74" t="str">
        <f t="shared" si="1"/>
        <v/>
      </c>
      <c r="Q44" s="1" t="str">
        <f t="shared" si="2"/>
        <v/>
      </c>
      <c r="R44" s="1" t="str">
        <f t="shared" si="3"/>
        <v/>
      </c>
      <c r="S44" s="1" t="str">
        <f t="shared" si="4"/>
        <v/>
      </c>
      <c r="T44" s="1" t="str">
        <f t="shared" si="5"/>
        <v/>
      </c>
      <c r="U44" s="1" t="str">
        <f t="shared" si="6"/>
        <v/>
      </c>
    </row>
    <row r="45" ht="15.75" customHeight="1">
      <c r="A45" s="81">
        <v>28.0</v>
      </c>
      <c r="B45" s="81" t="s">
        <v>101</v>
      </c>
      <c r="C45" s="81" t="str">
        <f>IF(B45&gt;1,VLOOKUP(B45,DB!$D$4:$E$800,2,0),"")</f>
        <v>A 320</v>
      </c>
      <c r="D45" s="88" t="s">
        <v>7</v>
      </c>
      <c r="E45" s="91" t="b">
        <v>0</v>
      </c>
      <c r="F45" s="204" t="s">
        <v>1387</v>
      </c>
      <c r="G45" s="92" t="b">
        <v>1</v>
      </c>
      <c r="H45" s="85" t="s">
        <v>1237</v>
      </c>
      <c r="I45" s="86" t="str">
        <f>IF(K45&gt;1,VLOOKUP(K45,DB!$A$4:$B$500,2,0),"")</f>
        <v>EX RON</v>
      </c>
      <c r="J45" s="84" t="s">
        <v>1236</v>
      </c>
      <c r="K45" s="88" t="s">
        <v>7</v>
      </c>
      <c r="L45" s="84"/>
      <c r="M45" s="81" t="str">
        <f>IF(B45&gt;1,VLOOKUP(B45,DB!$D$4:$F$800,3,0),"")</f>
        <v>BATIK AIR</v>
      </c>
      <c r="N45" s="89"/>
      <c r="O45" s="84" t="str">
        <f t="shared" si="1"/>
        <v/>
      </c>
      <c r="Q45" s="1" t="str">
        <f t="shared" si="2"/>
        <v/>
      </c>
      <c r="R45" s="1" t="str">
        <f t="shared" si="3"/>
        <v/>
      </c>
      <c r="S45" s="1" t="str">
        <f t="shared" si="4"/>
        <v/>
      </c>
      <c r="T45" s="1" t="str">
        <f t="shared" si="5"/>
        <v/>
      </c>
      <c r="U45" s="1" t="str">
        <f t="shared" si="6"/>
        <v/>
      </c>
    </row>
    <row r="46" ht="15.75" customHeight="1">
      <c r="A46" s="71">
        <v>29.0</v>
      </c>
      <c r="B46" s="71" t="s">
        <v>307</v>
      </c>
      <c r="C46" s="71" t="str">
        <f>IF(B46&gt;1,VLOOKUP(B46,DB!$D$4:$E$800,2,0),"")</f>
        <v>A 320</v>
      </c>
      <c r="D46" s="78" t="s">
        <v>7</v>
      </c>
      <c r="E46" s="93" t="b">
        <v>0</v>
      </c>
      <c r="F46" s="73">
        <v>0.3138888888888889</v>
      </c>
      <c r="G46" s="94" t="b">
        <v>1</v>
      </c>
      <c r="H46" s="75" t="s">
        <v>1239</v>
      </c>
      <c r="I46" s="76" t="str">
        <f>IF(K46&gt;1,VLOOKUP(K46,DB!$A$4:$B$500,2,0),"")</f>
        <v>EX RON</v>
      </c>
      <c r="J46" s="74" t="s">
        <v>1229</v>
      </c>
      <c r="K46" s="78" t="s">
        <v>7</v>
      </c>
      <c r="L46" s="74"/>
      <c r="M46" s="71" t="str">
        <f>IF(B46&gt;1,VLOOKUP(B46,DB!$D$4:$F$800,3,0),"")</f>
        <v>BATIK AIR</v>
      </c>
      <c r="N46" s="13"/>
      <c r="O46" s="74" t="str">
        <f t="shared" si="1"/>
        <v/>
      </c>
      <c r="Q46" s="1" t="str">
        <f t="shared" si="2"/>
        <v/>
      </c>
      <c r="R46" s="1" t="str">
        <f t="shared" si="3"/>
        <v/>
      </c>
      <c r="S46" s="1" t="str">
        <f t="shared" si="4"/>
        <v/>
      </c>
      <c r="T46" s="1" t="str">
        <f t="shared" si="5"/>
        <v/>
      </c>
      <c r="U46" s="1" t="str">
        <f t="shared" si="6"/>
        <v/>
      </c>
    </row>
    <row r="47" ht="15.75" customHeight="1">
      <c r="A47" s="81">
        <v>30.0</v>
      </c>
      <c r="B47" s="81" t="s">
        <v>1064</v>
      </c>
      <c r="C47" s="81" t="str">
        <f>IF(B47&gt;1,VLOOKUP(B47,DB!$D$4:$E$800,2,0),"")</f>
        <v>EMB 135</v>
      </c>
      <c r="D47" s="88" t="s">
        <v>7</v>
      </c>
      <c r="E47" s="95" t="b">
        <v>0</v>
      </c>
      <c r="F47" s="83">
        <v>0.39652777777777776</v>
      </c>
      <c r="G47" s="92" t="b">
        <v>1</v>
      </c>
      <c r="H47" s="85" t="s">
        <v>1241</v>
      </c>
      <c r="I47" s="86" t="str">
        <f>IF(K47&gt;1,VLOOKUP(K47,DB!$A$4:$B$500,2,0),"")</f>
        <v>EX RON</v>
      </c>
      <c r="J47" s="84" t="s">
        <v>1253</v>
      </c>
      <c r="K47" s="88" t="s">
        <v>7</v>
      </c>
      <c r="L47" s="84"/>
      <c r="M47" s="81" t="s">
        <v>1214</v>
      </c>
      <c r="N47" s="96"/>
      <c r="O47" s="84" t="str">
        <f t="shared" si="1"/>
        <v/>
      </c>
      <c r="Q47" s="1" t="str">
        <f t="shared" si="2"/>
        <v/>
      </c>
      <c r="R47" s="1" t="str">
        <f t="shared" si="3"/>
        <v/>
      </c>
      <c r="S47" s="1" t="str">
        <f t="shared" si="4"/>
        <v/>
      </c>
      <c r="T47" s="1" t="str">
        <f t="shared" si="5"/>
        <v/>
      </c>
      <c r="U47" s="1" t="str">
        <f t="shared" si="6"/>
        <v/>
      </c>
    </row>
    <row r="48" ht="15.75" customHeight="1">
      <c r="A48" s="71">
        <v>31.0</v>
      </c>
      <c r="B48" s="71" t="s">
        <v>332</v>
      </c>
      <c r="C48" s="71" t="str">
        <f>IF(B48&gt;1,VLOOKUP(B48,DB!$D$4:$E$800,2,0),"")</f>
        <v>GLEX</v>
      </c>
      <c r="D48" s="78" t="s">
        <v>7</v>
      </c>
      <c r="E48" s="98" t="b">
        <v>0</v>
      </c>
      <c r="F48" s="73"/>
      <c r="G48" s="94" t="b">
        <v>0</v>
      </c>
      <c r="H48" s="75" t="s">
        <v>1242</v>
      </c>
      <c r="I48" s="76" t="str">
        <f>IF(K48&gt;1,VLOOKUP(K48,DB!$A$4:$B$500,2,0),"")</f>
        <v/>
      </c>
      <c r="J48" s="77" t="str">
        <f>IF(L48&gt;1,VLOOKUP(L48,DB!$A$4:$B$500,2,0),"")</f>
        <v/>
      </c>
      <c r="K48" s="78"/>
      <c r="L48" s="74"/>
      <c r="M48" s="71" t="str">
        <f>IF(B48&gt;1,VLOOKUP(B48,DB!$D$4:$F$800,3,0),"")</f>
        <v>BIOMANTARA</v>
      </c>
      <c r="N48" s="79"/>
      <c r="O48" s="74" t="str">
        <f t="shared" si="1"/>
        <v>RON</v>
      </c>
      <c r="Q48" s="1" t="str">
        <f t="shared" si="2"/>
        <v>RE02</v>
      </c>
      <c r="R48" s="1" t="str">
        <f t="shared" si="3"/>
        <v>RON</v>
      </c>
      <c r="S48" s="1" t="str">
        <f t="shared" si="4"/>
        <v>GLEX</v>
      </c>
      <c r="T48" s="1" t="str">
        <f t="shared" si="5"/>
        <v>N-939AP</v>
      </c>
      <c r="U48" s="1" t="str">
        <f t="shared" si="6"/>
        <v>BIOMANTARA</v>
      </c>
    </row>
    <row r="49" ht="15.75" customHeight="1">
      <c r="A49" s="81">
        <v>32.0</v>
      </c>
      <c r="B49" s="81" t="s">
        <v>763</v>
      </c>
      <c r="C49" s="81" t="str">
        <f>IF(B49&gt;1,VLOOKUP(B49,DB!$D$4:$E$800,2,0),"")</f>
        <v>ATR 72</v>
      </c>
      <c r="D49" s="88" t="s">
        <v>7</v>
      </c>
      <c r="E49" s="95" t="b">
        <v>0</v>
      </c>
      <c r="F49" s="204" t="s">
        <v>1441</v>
      </c>
      <c r="G49" s="92" t="b">
        <v>1</v>
      </c>
      <c r="H49" s="85" t="s">
        <v>1229</v>
      </c>
      <c r="I49" s="86" t="str">
        <f>IF(K49&gt;1,VLOOKUP(K49,DB!$A$4:$B$500,2,0),"")</f>
        <v>EX RON</v>
      </c>
      <c r="J49" s="87" t="str">
        <f>IF(L49&gt;1,VLOOKUP(L49,DB!$A$4:$B$500,2,0),"")</f>
        <v>WIDM</v>
      </c>
      <c r="K49" s="88" t="s">
        <v>7</v>
      </c>
      <c r="L49" s="84" t="s">
        <v>470</v>
      </c>
      <c r="M49" s="81" t="str">
        <f>IF(B49&gt;1,VLOOKUP(B49,DB!$D$4:$F$800,3,0),"")</f>
        <v>PELITA</v>
      </c>
      <c r="N49" s="89"/>
      <c r="O49" s="84" t="str">
        <f t="shared" si="1"/>
        <v/>
      </c>
      <c r="Q49" s="1" t="str">
        <f t="shared" si="2"/>
        <v/>
      </c>
      <c r="R49" s="1" t="str">
        <f t="shared" si="3"/>
        <v/>
      </c>
      <c r="S49" s="1" t="str">
        <f t="shared" si="4"/>
        <v/>
      </c>
      <c r="T49" s="1" t="str">
        <f t="shared" si="5"/>
        <v/>
      </c>
      <c r="U49" s="1" t="str">
        <f t="shared" si="6"/>
        <v/>
      </c>
    </row>
    <row r="50" ht="15.75" customHeight="1">
      <c r="A50" s="71">
        <v>33.0</v>
      </c>
      <c r="B50" s="71" t="s">
        <v>345</v>
      </c>
      <c r="C50" s="71" t="str">
        <f>IF(B50&gt;1,VLOOKUP(B50,DB!$D$4:$E$800,2,0),"")</f>
        <v>ATR 72</v>
      </c>
      <c r="D50" s="78" t="s">
        <v>7</v>
      </c>
      <c r="E50" s="98" t="b">
        <v>0</v>
      </c>
      <c r="F50" s="73">
        <v>0.7416666666666667</v>
      </c>
      <c r="G50" s="94" t="b">
        <v>1</v>
      </c>
      <c r="H50" s="75" t="s">
        <v>1246</v>
      </c>
      <c r="I50" s="76" t="str">
        <f>IF(K50&gt;1,VLOOKUP(K50,DB!$A$4:$B$500,2,0),"")</f>
        <v>EX RON</v>
      </c>
      <c r="J50" s="74" t="s">
        <v>1229</v>
      </c>
      <c r="K50" s="78" t="s">
        <v>7</v>
      </c>
      <c r="L50" s="74"/>
      <c r="M50" s="71" t="str">
        <f>IF(B50&gt;1,VLOOKUP(B50,DB!$D$4:$F$800,3,0),"")</f>
        <v>CITILINK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288</v>
      </c>
      <c r="C51" s="81" t="str">
        <f>IF(B51&gt;1,VLOOKUP(B51,DB!$D$4:$E$800,2,0),"")</f>
        <v>A 320</v>
      </c>
      <c r="D51" s="88" t="s">
        <v>7</v>
      </c>
      <c r="E51" s="95" t="b">
        <v>0</v>
      </c>
      <c r="F51" s="204" t="s">
        <v>1604</v>
      </c>
      <c r="G51" s="92" t="b">
        <v>1</v>
      </c>
      <c r="H51" s="85" t="s">
        <v>1225</v>
      </c>
      <c r="I51" s="86" t="str">
        <f>IF(K51&gt;1,VLOOKUP(K51,DB!$A$4:$B$500,2,0),"")</f>
        <v>EX RON</v>
      </c>
      <c r="J51" s="87" t="str">
        <f>IF(L51&gt;1,VLOOKUP(L51,DB!$A$4:$B$500,2,0),"")</f>
        <v>WARA</v>
      </c>
      <c r="K51" s="88" t="s">
        <v>7</v>
      </c>
      <c r="L51" s="84" t="s">
        <v>298</v>
      </c>
      <c r="M51" s="81" t="str">
        <f>IF(B51&gt;1,VLOOKUP(B51,DB!$D$4:$F$800,3,0),"")</f>
        <v>BATIK AIR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393</v>
      </c>
      <c r="C52" s="71" t="str">
        <f>IF(B52&gt;1,VLOOKUP(B52,DB!$D$4:$E$800,2,0),"")</f>
        <v>A 320</v>
      </c>
      <c r="D52" s="78" t="s">
        <v>7</v>
      </c>
      <c r="E52" s="98" t="b">
        <v>0</v>
      </c>
      <c r="F52" s="205" t="s">
        <v>1562</v>
      </c>
      <c r="G52" s="94" t="b">
        <v>1</v>
      </c>
      <c r="H52" s="75" t="s">
        <v>1247</v>
      </c>
      <c r="I52" s="76" t="str">
        <f>IF(K52&gt;1,VLOOKUP(K52,DB!$A$4:$B$500,2,0),"")</f>
        <v>EX RON</v>
      </c>
      <c r="J52" s="77" t="str">
        <f>IF(L52&gt;1,VLOOKUP(L52,DB!$A$4:$B$500,2,0),"")</f>
        <v>WIMN</v>
      </c>
      <c r="K52" s="78" t="s">
        <v>7</v>
      </c>
      <c r="L52" s="74" t="s">
        <v>494</v>
      </c>
      <c r="M52" s="71" t="str">
        <f>IF(B52&gt;1,VLOOKUP(B52,DB!$D$4:$F$800,3,0),"")</f>
        <v>CITILINK</v>
      </c>
      <c r="N52" s="79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695</v>
      </c>
      <c r="C53" s="81" t="str">
        <f>IF(B53&gt;1,VLOOKUP(B53,DB!$D$4:$E$800,2,0),"")</f>
        <v>B 738</v>
      </c>
      <c r="D53" s="88" t="s">
        <v>7</v>
      </c>
      <c r="E53" s="95" t="b">
        <v>0</v>
      </c>
      <c r="F53" s="204" t="s">
        <v>1379</v>
      </c>
      <c r="G53" s="92" t="b">
        <v>1</v>
      </c>
      <c r="H53" s="85" t="s">
        <v>1248</v>
      </c>
      <c r="I53" s="86" t="str">
        <f>IF(K53&gt;1,VLOOKUP(K53,DB!$A$4:$B$500,2,0),"")</f>
        <v>EX RON</v>
      </c>
      <c r="J53" s="87" t="str">
        <f>IF(L53&gt;1,VLOOKUP(L53,DB!$A$4:$B$500,2,0),"")</f>
        <v>WIMM</v>
      </c>
      <c r="K53" s="88" t="s">
        <v>7</v>
      </c>
      <c r="L53" s="84" t="s">
        <v>77</v>
      </c>
      <c r="M53" s="81" t="str">
        <f>IF(B53&gt;1,VLOOKUP(B53,DB!$D$4:$F$800,3,0),"")</f>
        <v>GARUDA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832</v>
      </c>
      <c r="C54" s="71" t="str">
        <f>IF(B54&gt;1,VLOOKUP(B54,DB!$D$4:$E$800,2,0),"")</f>
        <v>ATR 72</v>
      </c>
      <c r="D54" s="78" t="s">
        <v>7</v>
      </c>
      <c r="E54" s="98" t="b">
        <v>0</v>
      </c>
      <c r="F54" s="205" t="s">
        <v>1570</v>
      </c>
      <c r="G54" s="94" t="b">
        <v>1</v>
      </c>
      <c r="H54" s="75" t="s">
        <v>1216</v>
      </c>
      <c r="I54" s="76" t="str">
        <f>IF(K54&gt;1,VLOOKUP(K54,DB!$A$4:$B$500,2,0),"")</f>
        <v>EX RON</v>
      </c>
      <c r="J54" s="77" t="str">
        <f>IF(L54&gt;1,VLOOKUP(L54,DB!$A$4:$B$500,2,0),"")</f>
        <v>WIDM</v>
      </c>
      <c r="K54" s="78" t="s">
        <v>7</v>
      </c>
      <c r="L54" s="74" t="s">
        <v>659</v>
      </c>
      <c r="M54" s="71" t="str">
        <f>IF(B54&gt;1,VLOOKUP(B54,DB!$D$4:$F$800,3,0),"")</f>
        <v>TAS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85</v>
      </c>
      <c r="C55" s="81" t="str">
        <f>IF(B55&gt;1,VLOOKUP(B55,DB!$D$4:$E$800,2,0),"")</f>
        <v>A 320</v>
      </c>
      <c r="D55" s="88" t="s">
        <v>7</v>
      </c>
      <c r="E55" s="95" t="b">
        <v>0</v>
      </c>
      <c r="F55" s="83">
        <v>0.22847222222222222</v>
      </c>
      <c r="G55" s="92" t="b">
        <v>1</v>
      </c>
      <c r="H55" s="85" t="s">
        <v>1250</v>
      </c>
      <c r="I55" s="86" t="str">
        <f>IF(K55&gt;1,VLOOKUP(K55,DB!$A$4:$B$500,2,0),"")</f>
        <v>EX RON</v>
      </c>
      <c r="J55" s="87" t="str">
        <f>IF(L55&gt;1,VLOOKUP(L55,DB!$A$4:$B$500,2,0),"")</f>
        <v>WARR</v>
      </c>
      <c r="K55" s="88" t="s">
        <v>7</v>
      </c>
      <c r="L55" s="84" t="s">
        <v>239</v>
      </c>
      <c r="M55" s="81" t="str">
        <f>IF(B55&gt;1,VLOOKUP(B55,DB!$D$4:$F$800,3,0),"")</f>
        <v>BATIK AIR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92</v>
      </c>
      <c r="C56" s="71" t="str">
        <f>IF(B56&gt;1,VLOOKUP(B56,DB!$D$4:$E$800,2,0),"")</f>
        <v>A 320</v>
      </c>
      <c r="D56" s="78" t="s">
        <v>7</v>
      </c>
      <c r="E56" s="98" t="b">
        <v>0</v>
      </c>
      <c r="F56" s="73">
        <v>0.5284722222222222</v>
      </c>
      <c r="G56" s="94" t="b">
        <v>1</v>
      </c>
      <c r="H56" s="75" t="s">
        <v>1255</v>
      </c>
      <c r="I56" s="76" t="str">
        <f>IF(K56&gt;1,VLOOKUP(K56,DB!$A$4:$B$500,2,0),"")</f>
        <v>EX RON</v>
      </c>
      <c r="J56" s="77" t="str">
        <f>IF(L56&gt;1,VLOOKUP(L56,DB!$A$4:$B$500,2,0),"")</f>
        <v>WARR</v>
      </c>
      <c r="K56" s="78" t="s">
        <v>7</v>
      </c>
      <c r="L56" s="74" t="s">
        <v>247</v>
      </c>
      <c r="M56" s="71" t="str">
        <f>IF(B56&gt;1,VLOOKUP(B56,DB!$D$4:$F$800,3,0),"")</f>
        <v>BATIK AIR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40</v>
      </c>
      <c r="C57" s="81" t="str">
        <f>IF(B57&gt;1,VLOOKUP(B57,DB!$D$4:$E$800,2,0),"")</f>
        <v>B 734</v>
      </c>
      <c r="D57" s="88" t="s">
        <v>7</v>
      </c>
      <c r="E57" s="95" t="b">
        <v>0</v>
      </c>
      <c r="F57" s="83">
        <v>0.5208333333333334</v>
      </c>
      <c r="G57" s="92" t="b">
        <v>1</v>
      </c>
      <c r="H57" s="85" t="s">
        <v>1227</v>
      </c>
      <c r="I57" s="86" t="str">
        <f>IF(K57&gt;1,VLOOKUP(K57,DB!$A$4:$B$500,2,0),"")</f>
        <v>EX RON</v>
      </c>
      <c r="J57" s="87" t="str">
        <f>IF(L57&gt;1,VLOOKUP(L57,DB!$A$4:$B$500,2,0),"")</f>
        <v>WIOO</v>
      </c>
      <c r="K57" s="88" t="s">
        <v>7</v>
      </c>
      <c r="L57" s="84" t="s">
        <v>56</v>
      </c>
      <c r="M57" s="81" t="str">
        <f>IF(B57&gt;1,VLOOKUP(B57,DB!$D$4:$F$800,3,0),"")</f>
        <v>B. B. N.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512</v>
      </c>
      <c r="C58" s="71" t="str">
        <f>IF(B58&gt;1,VLOOKUP(B58,DB!$D$4:$E$800,2,0),"")</f>
        <v>B 735</v>
      </c>
      <c r="D58" s="78" t="s">
        <v>7</v>
      </c>
      <c r="E58" s="100" t="b">
        <v>0</v>
      </c>
      <c r="F58" s="205" t="s">
        <v>1572</v>
      </c>
      <c r="G58" s="74" t="b">
        <v>1</v>
      </c>
      <c r="H58" s="75" t="s">
        <v>1251</v>
      </c>
      <c r="I58" s="76" t="str">
        <f>IF(K58&gt;1,VLOOKUP(K58,DB!$A$4:$B$500,2,0),"")</f>
        <v>EX RON</v>
      </c>
      <c r="J58" s="77" t="str">
        <f>IF(L58&gt;1,VLOOKUP(L58,DB!$A$4:$B$500,2,0),"")</f>
        <v>WAGG</v>
      </c>
      <c r="K58" s="78" t="s">
        <v>7</v>
      </c>
      <c r="L58" s="74" t="s">
        <v>686</v>
      </c>
      <c r="M58" s="71" t="str">
        <f>IF(B58&gt;1,VLOOKUP(B58,DB!$D$4:$F$800,3,0),"")</f>
        <v>CITILINK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743</v>
      </c>
      <c r="C59" s="81" t="str">
        <f>IF(B59&gt;1,VLOOKUP(B59,DB!$D$4:$E$800,2,0),"")</f>
        <v>B 733</v>
      </c>
      <c r="D59" s="88" t="s">
        <v>7</v>
      </c>
      <c r="E59" s="101" t="b">
        <v>0</v>
      </c>
      <c r="F59" s="83">
        <v>0.3368055555555556</v>
      </c>
      <c r="G59" s="102" t="b">
        <v>1</v>
      </c>
      <c r="H59" s="85" t="s">
        <v>1254</v>
      </c>
      <c r="I59" s="86" t="str">
        <f>IF(K59&gt;1,VLOOKUP(K59,DB!$A$4:$B$500,2,0),"")</f>
        <v>EX RON</v>
      </c>
      <c r="J59" s="84" t="s">
        <v>61</v>
      </c>
      <c r="K59" s="88" t="s">
        <v>7</v>
      </c>
      <c r="L59" s="84"/>
      <c r="M59" s="81" t="str">
        <f>IF(B59&gt;1,VLOOKUP(B59,DB!$D$4:$F$800,3,0),"")</f>
        <v>JAYAWIJAYA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34</v>
      </c>
      <c r="C60" s="71" t="str">
        <f>IF(B60&gt;1,VLOOKUP(B60,DB!$D$4:$E$800,2,0),"")</f>
        <v>B 733</v>
      </c>
      <c r="D60" s="206" t="s">
        <v>1605</v>
      </c>
      <c r="E60" s="160" t="b">
        <v>1</v>
      </c>
      <c r="F60" s="73">
        <v>0.5506944444444445</v>
      </c>
      <c r="G60" s="94" t="b">
        <v>1</v>
      </c>
      <c r="H60" s="75" t="s">
        <v>1252</v>
      </c>
      <c r="I60" s="112" t="s">
        <v>70</v>
      </c>
      <c r="J60" s="74" t="s">
        <v>22</v>
      </c>
      <c r="K60" s="78"/>
      <c r="L60" s="74"/>
      <c r="M60" s="71" t="str">
        <f>IF(B60&gt;1,VLOOKUP(B60,DB!$D$4:$F$800,3,0),"")</f>
        <v>AIRNESIA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880</v>
      </c>
      <c r="C61" s="81" t="str">
        <f>IF(B61&gt;1,VLOOKUP(B61,DB!$D$4:$E$800,2,0),"")</f>
        <v>B 733</v>
      </c>
      <c r="D61" s="209" t="s">
        <v>1606</v>
      </c>
      <c r="E61" s="159" t="b">
        <v>1</v>
      </c>
      <c r="F61" s="204" t="s">
        <v>1607</v>
      </c>
      <c r="G61" s="92" t="b">
        <v>1</v>
      </c>
      <c r="H61" s="85" t="s">
        <v>1253</v>
      </c>
      <c r="I61" s="86" t="str">
        <f>IF(K61&gt;1,VLOOKUP(K61,DB!$A$4:$B$500,2,0),"")</f>
        <v>WSSS</v>
      </c>
      <c r="J61" s="87" t="str">
        <f>IF(L61&gt;1,VLOOKUP(L61,DB!$A$4:$B$500,2,0),"")</f>
        <v>WALL</v>
      </c>
      <c r="K61" s="88" t="s">
        <v>104</v>
      </c>
      <c r="L61" s="84" t="s">
        <v>110</v>
      </c>
      <c r="M61" s="81" t="str">
        <f>IF(B61&gt;1,VLOOKUP(B61,DB!$D$4:$F$800,3,0),"")</f>
        <v>TRI MG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753</v>
      </c>
      <c r="C62" s="71" t="str">
        <f>IF(B62&gt;1,VLOOKUP(B62,DB!$D$4:$E$800,2,0),"")</f>
        <v>CT 680</v>
      </c>
      <c r="D62" s="207" t="s">
        <v>1608</v>
      </c>
      <c r="E62" s="161" t="b">
        <v>1</v>
      </c>
      <c r="F62" s="108">
        <v>0.3525382060179254</v>
      </c>
      <c r="G62" s="109" t="b">
        <v>1</v>
      </c>
      <c r="H62" s="110" t="s">
        <v>1250</v>
      </c>
      <c r="I62" s="112" t="s">
        <v>1212</v>
      </c>
      <c r="J62" s="74" t="s">
        <v>13</v>
      </c>
      <c r="K62" s="111"/>
      <c r="L62" s="102"/>
      <c r="M62" s="71" t="str">
        <f>IF(B62&gt;1,VLOOKUP(B62,DB!$D$4:$F$800,3,0),"")</f>
        <v>JIP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180</v>
      </c>
      <c r="C63" s="81" t="str">
        <f>IF(B63&gt;1,VLOOKUP(B63,DB!$D$4:$E$800,2,0),"")</f>
        <v>A 320</v>
      </c>
      <c r="D63" s="209" t="s">
        <v>1402</v>
      </c>
      <c r="E63" s="159" t="b">
        <v>1</v>
      </c>
      <c r="F63" s="204" t="s">
        <v>1609</v>
      </c>
      <c r="G63" s="92" t="b">
        <v>1</v>
      </c>
      <c r="H63" s="85" t="s">
        <v>1229</v>
      </c>
      <c r="I63" s="86" t="str">
        <f>IF(K63&gt;1,VLOOKUP(K63,DB!$A$4:$B$500,2,0),"")</f>
        <v>WARR</v>
      </c>
      <c r="J63" s="87" t="str">
        <f>IF(L63&gt;1,VLOOKUP(L63,DB!$A$4:$B$500,2,0),"")</f>
        <v>WIPP</v>
      </c>
      <c r="K63" s="88" t="s">
        <v>235</v>
      </c>
      <c r="L63" s="84" t="s">
        <v>188</v>
      </c>
      <c r="M63" s="81" t="str">
        <f>IF(B63&gt;1,VLOOKUP(B63,DB!$D$4:$F$800,3,0),"")</f>
        <v>BATIK AIR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101</v>
      </c>
      <c r="C64" s="71" t="str">
        <f>IF(B64&gt;1,VLOOKUP(B64,DB!$D$4:$E$800,2,0),"")</f>
        <v>A 320</v>
      </c>
      <c r="D64" s="206" t="s">
        <v>1479</v>
      </c>
      <c r="E64" s="160" t="b">
        <v>1</v>
      </c>
      <c r="F64" s="73">
        <v>0.3840277777777778</v>
      </c>
      <c r="G64" s="94" t="b">
        <v>1</v>
      </c>
      <c r="H64" s="75" t="s">
        <v>1236</v>
      </c>
      <c r="I64" s="112" t="s">
        <v>1237</v>
      </c>
      <c r="J64" s="77" t="str">
        <f>IF(L64&gt;1,VLOOKUP(L64,DB!$A$4:$B$500,2,0),"")</f>
        <v>WADD</v>
      </c>
      <c r="K64" s="78"/>
      <c r="L64" s="74" t="s">
        <v>223</v>
      </c>
      <c r="M64" s="71" t="str">
        <f>IF(B64&gt;1,VLOOKUP(B64,DB!$D$4:$F$800,3,0),"")</f>
        <v>BATIK AIR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540</v>
      </c>
      <c r="C65" s="81" t="str">
        <f>IF(B65&gt;1,VLOOKUP(B65,DB!$D$4:$E$800,2,0),"")</f>
        <v>ATR 72</v>
      </c>
      <c r="D65" s="82">
        <v>0.2986111111111111</v>
      </c>
      <c r="E65" s="159" t="b">
        <v>1</v>
      </c>
      <c r="F65" s="83">
        <v>0.3225652893524966</v>
      </c>
      <c r="G65" s="92" t="b">
        <v>1</v>
      </c>
      <c r="H65" s="85" t="s">
        <v>1247</v>
      </c>
      <c r="I65" s="86" t="str">
        <f>IF(K65&gt;1,VLOOKUP(K65,DB!$A$4:$B$500,2,0),"")</f>
        <v>WAHH</v>
      </c>
      <c r="J65" s="87" t="str">
        <f>IF(L65&gt;1,VLOOKUP(L65,DB!$A$4:$B$500,2,0),"")</f>
        <v>WAHH</v>
      </c>
      <c r="K65" s="88" t="s">
        <v>479</v>
      </c>
      <c r="L65" s="84" t="s">
        <v>482</v>
      </c>
      <c r="M65" s="81" t="str">
        <f>IF(B65&gt;1,VLOOKUP(B65,DB!$D$4:$F$800,3,0),"")</f>
        <v>FLY JAYA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831</v>
      </c>
      <c r="C66" s="71" t="str">
        <f>IF(B66&gt;1,VLOOKUP(B66,DB!$D$4:$E$800,2,0),"")</f>
        <v>C 208</v>
      </c>
      <c r="D66" s="72">
        <v>0.30277777777777776</v>
      </c>
      <c r="E66" s="160" t="b">
        <v>1</v>
      </c>
      <c r="F66" s="73">
        <v>0.3236111111111111</v>
      </c>
      <c r="G66" s="94" t="b">
        <v>1</v>
      </c>
      <c r="H66" s="75" t="s">
        <v>1256</v>
      </c>
      <c r="I66" s="76" t="str">
        <f>IF(K66&gt;1,VLOOKUP(K66,DB!$A$4:$B$500,2,0),"")</f>
        <v>WICN</v>
      </c>
      <c r="J66" s="77" t="str">
        <f>IF(L66&gt;1,VLOOKUP(L66,DB!$A$4:$B$500,2,0),"")</f>
        <v>WICN</v>
      </c>
      <c r="K66" s="78" t="s">
        <v>674</v>
      </c>
      <c r="L66" s="74" t="s">
        <v>672</v>
      </c>
      <c r="M66" s="71" t="str">
        <f>IF(B66&gt;1,VLOOKUP(B66,DB!$D$4:$F$800,3,0),"")</f>
        <v>SUSI AIR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301</v>
      </c>
      <c r="C67" s="81" t="str">
        <f>IF(B67&gt;1,VLOOKUP(B67,DB!$D$4:$E$800,2,0),"")</f>
        <v>A 320</v>
      </c>
      <c r="D67" s="82">
        <v>0.3185311458364595</v>
      </c>
      <c r="E67" s="159" t="b">
        <v>1</v>
      </c>
      <c r="F67" s="83">
        <v>0.34930555555555554</v>
      </c>
      <c r="G67" s="92" t="b">
        <v>1</v>
      </c>
      <c r="H67" s="85" t="s">
        <v>1248</v>
      </c>
      <c r="I67" s="86" t="str">
        <f>IF(K67&gt;1,VLOOKUP(K67,DB!$A$4:$B$500,2,0),"")</f>
        <v>WIPP</v>
      </c>
      <c r="J67" s="87" t="str">
        <f>IF(L67&gt;1,VLOOKUP(L67,DB!$A$4:$B$500,2,0),"")</f>
        <v>WAHI</v>
      </c>
      <c r="K67" s="88" t="s">
        <v>194</v>
      </c>
      <c r="L67" s="84" t="s">
        <v>268</v>
      </c>
      <c r="M67" s="81" t="str">
        <f>IF(B67&gt;1,VLOOKUP(B67,DB!$D$4:$F$800,3,0),"")</f>
        <v>BATIK AIR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313</v>
      </c>
      <c r="C68" s="71" t="str">
        <f>IF(B68&gt;1,VLOOKUP(B68,DB!$D$4:$E$800,2,0),"")</f>
        <v>A 320</v>
      </c>
      <c r="D68" s="72">
        <v>0.3263888888888889</v>
      </c>
      <c r="E68" s="161" t="b">
        <v>1</v>
      </c>
      <c r="F68" s="108">
        <v>0.35833333333333334</v>
      </c>
      <c r="G68" s="109" t="b">
        <v>1</v>
      </c>
      <c r="H68" s="110" t="s">
        <v>1225</v>
      </c>
      <c r="I68" s="76" t="str">
        <f>IF(K68&gt;1,VLOOKUP(K68,DB!$A$4:$B$500,2,0),"")</f>
        <v>WIBB</v>
      </c>
      <c r="J68" s="77" t="str">
        <f>IF(L68&gt;1,VLOOKUP(L68,DB!$A$4:$B$500,2,0),"")</f>
        <v>WARR</v>
      </c>
      <c r="K68" s="111" t="s">
        <v>211</v>
      </c>
      <c r="L68" s="102" t="s">
        <v>243</v>
      </c>
      <c r="M68" s="71" t="str">
        <f>IF(B68&gt;1,VLOOKUP(B68,DB!$D$4:$F$800,3,0),"")</f>
        <v>BATIK AIR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307</v>
      </c>
      <c r="C69" s="81" t="str">
        <f>IF(B69&gt;1,VLOOKUP(B69,DB!$D$4:$E$800,2,0),"")</f>
        <v>A 320</v>
      </c>
      <c r="D69" s="82">
        <v>0.32083333333333336</v>
      </c>
      <c r="E69" s="159" t="b">
        <v>1</v>
      </c>
      <c r="F69" s="83">
        <v>0.4048611111111111</v>
      </c>
      <c r="G69" s="92" t="b">
        <v>1</v>
      </c>
      <c r="H69" s="85" t="s">
        <v>1229</v>
      </c>
      <c r="I69" s="103" t="s">
        <v>1239</v>
      </c>
      <c r="J69" s="87" t="str">
        <f>IF(L69&gt;1,VLOOKUP(L69,DB!$A$4:$B$500,2,0),"")</f>
        <v>WAHS</v>
      </c>
      <c r="K69" s="88"/>
      <c r="L69" s="84" t="s">
        <v>289</v>
      </c>
      <c r="M69" s="81" t="str">
        <f>IF(B69&gt;1,VLOOKUP(B69,DB!$D$4:$F$800,3,0),"")</f>
        <v>BATIK AIR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1165</v>
      </c>
      <c r="C70" s="71" t="str">
        <f>IF(B70&gt;1,VLOOKUP(B70,DB!$D$4:$E$800,2,0),"")</f>
        <v>C 208</v>
      </c>
      <c r="D70" s="72">
        <v>0.36666666666666664</v>
      </c>
      <c r="E70" s="160" t="b">
        <v>1</v>
      </c>
      <c r="F70" s="73">
        <v>0.43332929398457054</v>
      </c>
      <c r="G70" s="94" t="b">
        <v>1</v>
      </c>
      <c r="H70" s="75" t="s">
        <v>1249</v>
      </c>
      <c r="I70" s="112" t="s">
        <v>1349</v>
      </c>
      <c r="J70" s="74" t="s">
        <v>1325</v>
      </c>
      <c r="K70" s="78"/>
      <c r="L70" s="74"/>
      <c r="M70" s="71" t="s">
        <v>1314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85</v>
      </c>
      <c r="C71" s="81" t="str">
        <f>IF(B71&gt;1,VLOOKUP(B71,DB!$D$4:$E$800,2,0),"")</f>
        <v>A 320</v>
      </c>
      <c r="D71" s="82">
        <v>0.3854166666666667</v>
      </c>
      <c r="E71" s="159" t="b">
        <v>1</v>
      </c>
      <c r="F71" s="83">
        <v>0.4173611111111111</v>
      </c>
      <c r="G71" s="92" t="b">
        <v>1</v>
      </c>
      <c r="H71" s="85" t="s">
        <v>1247</v>
      </c>
      <c r="I71" s="86" t="str">
        <f>IF(K71&gt;1,VLOOKUP(K71,DB!$A$4:$B$500,2,0),"")</f>
        <v>WARR</v>
      </c>
      <c r="J71" s="87" t="str">
        <f>IF(L71&gt;1,VLOOKUP(L71,DB!$A$4:$B$500,2,0),"")</f>
        <v>WARR</v>
      </c>
      <c r="K71" s="88" t="s">
        <v>237</v>
      </c>
      <c r="L71" s="84" t="s">
        <v>251</v>
      </c>
      <c r="M71" s="81" t="str">
        <f>IF(B71&gt;1,VLOOKUP(B71,DB!$D$4:$F$800,3,0),"")</f>
        <v>BATIK AIR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512</v>
      </c>
      <c r="C72" s="71" t="str">
        <f>IF(B72&gt;1,VLOOKUP(B72,DB!$D$4:$E$800,2,0),"")</f>
        <v>B 735</v>
      </c>
      <c r="D72" s="106">
        <v>0.39652777777777776</v>
      </c>
      <c r="E72" s="161" t="b">
        <v>1</v>
      </c>
      <c r="F72" s="108">
        <v>0.5333333333333333</v>
      </c>
      <c r="G72" s="109" t="b">
        <v>1</v>
      </c>
      <c r="H72" s="110" t="s">
        <v>1251</v>
      </c>
      <c r="I72" s="76" t="str">
        <f>IF(K72&gt;1,VLOOKUP(K72,DB!$A$4:$B$500,2,0),"")</f>
        <v>WAGG</v>
      </c>
      <c r="J72" s="77" t="str">
        <f>IF(L72&gt;1,VLOOKUP(L72,DB!$A$4:$B$500,2,0),"")</f>
        <v>WAGG</v>
      </c>
      <c r="K72" s="111" t="s">
        <v>696</v>
      </c>
      <c r="L72" s="102" t="s">
        <v>684</v>
      </c>
      <c r="M72" s="71" t="str">
        <f>IF(B72&gt;1,VLOOKUP(B72,DB!$D$4:$F$800,3,0),"")</f>
        <v>CITILINK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180</v>
      </c>
      <c r="C73" s="81" t="str">
        <f>IF(B73&gt;1,VLOOKUP(B73,DB!$D$4:$E$800,2,0),"")</f>
        <v>A 320</v>
      </c>
      <c r="D73" s="82">
        <v>0.4125</v>
      </c>
      <c r="E73" s="159" t="b">
        <v>1</v>
      </c>
      <c r="F73" s="83">
        <v>0.44722222222222224</v>
      </c>
      <c r="G73" s="92" t="b">
        <v>1</v>
      </c>
      <c r="H73" s="85" t="s">
        <v>1225</v>
      </c>
      <c r="I73" s="86" t="str">
        <f>IF(K73&gt;1,VLOOKUP(K73,DB!$A$4:$B$500,2,0),"")</f>
        <v>WIPP</v>
      </c>
      <c r="J73" s="87" t="str">
        <f>IF(L73&gt;1,VLOOKUP(L73,DB!$A$4:$B$500,2,0),"")</f>
        <v>WAHQ</v>
      </c>
      <c r="K73" s="88" t="s">
        <v>190</v>
      </c>
      <c r="L73" s="84" t="s">
        <v>264</v>
      </c>
      <c r="M73" s="81" t="str">
        <f>IF(B73&gt;1,VLOOKUP(B73,DB!$D$4:$F$800,3,0),"")</f>
        <v>BATIK AIR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1064</v>
      </c>
      <c r="C74" s="71" t="str">
        <f>IF(B74&gt;1,VLOOKUP(B74,DB!$D$4:$E$800,2,0),"")</f>
        <v>EMB 135</v>
      </c>
      <c r="D74" s="72">
        <v>0.3981906828703359</v>
      </c>
      <c r="E74" s="160" t="b">
        <v>1</v>
      </c>
      <c r="F74" s="73">
        <v>0.5383051967583015</v>
      </c>
      <c r="G74" s="94" t="b">
        <v>1</v>
      </c>
      <c r="H74" s="75" t="s">
        <v>1253</v>
      </c>
      <c r="I74" s="112" t="s">
        <v>1241</v>
      </c>
      <c r="J74" s="74" t="s">
        <v>1241</v>
      </c>
      <c r="K74" s="78"/>
      <c r="L74" s="74"/>
      <c r="M74" s="71" t="s">
        <v>1214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1142</v>
      </c>
      <c r="C75" s="81" t="str">
        <f>IF(B75&gt;1,VLOOKUP(B75,DB!$D$4:$E$800,2,0),"")</f>
        <v>EMB 135</v>
      </c>
      <c r="D75" s="82">
        <v>0.4054221874976065</v>
      </c>
      <c r="E75" s="159" t="b">
        <v>1</v>
      </c>
      <c r="F75" s="83"/>
      <c r="G75" s="92" t="b">
        <v>0</v>
      </c>
      <c r="H75" s="85" t="s">
        <v>1243</v>
      </c>
      <c r="I75" s="103" t="s">
        <v>1235</v>
      </c>
      <c r="J75" s="87" t="str">
        <f>IF(L75&gt;1,VLOOKUP(L75,DB!$A$4:$B$500,2,0),"")</f>
        <v/>
      </c>
      <c r="K75" s="88"/>
      <c r="L75" s="84"/>
      <c r="M75" s="81" t="s">
        <v>1314</v>
      </c>
      <c r="N75" s="89"/>
      <c r="O75" s="84" t="str">
        <f t="shared" si="1"/>
        <v>RON</v>
      </c>
      <c r="Q75" s="1" t="str">
        <f t="shared" si="2"/>
        <v>RE03</v>
      </c>
      <c r="R75" s="1" t="str">
        <f t="shared" si="3"/>
        <v>RON</v>
      </c>
      <c r="S75" s="1" t="str">
        <f t="shared" si="4"/>
        <v>EMB 135</v>
      </c>
      <c r="T75" s="1" t="str">
        <f t="shared" si="5"/>
        <v>T7-MRC</v>
      </c>
      <c r="U75" s="1" t="str">
        <f t="shared" si="6"/>
        <v>B.G.S</v>
      </c>
    </row>
    <row r="76" ht="15.75" customHeight="1">
      <c r="A76" s="71">
        <v>59.0</v>
      </c>
      <c r="B76" s="71" t="s">
        <v>288</v>
      </c>
      <c r="C76" s="71" t="str">
        <f>IF(B76&gt;1,VLOOKUP(B76,DB!$D$4:$E$800,2,0),"")</f>
        <v>A 320</v>
      </c>
      <c r="D76" s="72">
        <v>0.42569444444444443</v>
      </c>
      <c r="E76" s="160" t="b">
        <v>1</v>
      </c>
      <c r="F76" s="73">
        <v>0.4670632870402187</v>
      </c>
      <c r="G76" s="94" t="b">
        <v>1</v>
      </c>
      <c r="H76" s="75" t="s">
        <v>1216</v>
      </c>
      <c r="I76" s="76" t="str">
        <f>IF(K76&gt;1,VLOOKUP(K76,DB!$A$4:$B$500,2,0),"")</f>
        <v>WARA</v>
      </c>
      <c r="J76" s="77" t="str">
        <f>IF(L76&gt;1,VLOOKUP(L76,DB!$A$4:$B$500,2,0),"")</f>
        <v>WARA</v>
      </c>
      <c r="K76" s="78" t="s">
        <v>295</v>
      </c>
      <c r="L76" s="74" t="s">
        <v>302</v>
      </c>
      <c r="M76" s="71" t="str">
        <f>IF(B76&gt;1,VLOOKUP(B76,DB!$D$4:$F$800,3,0),"")</f>
        <v>BATIK AIR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886</v>
      </c>
      <c r="C77" s="81" t="str">
        <f>IF(B77&gt;1,VLOOKUP(B77,DB!$D$4:$E$800,2,0),"")</f>
        <v>B 733</v>
      </c>
      <c r="D77" s="82">
        <v>0.4305555555555556</v>
      </c>
      <c r="E77" s="159" t="b">
        <v>1</v>
      </c>
      <c r="F77" s="83"/>
      <c r="G77" s="92" t="b">
        <v>0</v>
      </c>
      <c r="H77" s="85" t="s">
        <v>1254</v>
      </c>
      <c r="I77" s="86" t="str">
        <f>IF(K77&gt;1,VLOOKUP(K77,DB!$A$4:$B$500,2,0),"")</f>
        <v>WAMM</v>
      </c>
      <c r="J77" s="87" t="str">
        <f>IF(L77&gt;1,VLOOKUP(L77,DB!$A$4:$B$500,2,0),"")</f>
        <v/>
      </c>
      <c r="K77" s="88" t="s">
        <v>406</v>
      </c>
      <c r="L77" s="84"/>
      <c r="M77" s="81" t="str">
        <f>IF(B77&gt;1,VLOOKUP(B77,DB!$D$4:$F$800,3,0),"")</f>
        <v>TRIGANA</v>
      </c>
      <c r="N77" s="96"/>
      <c r="O77" s="84" t="str">
        <f t="shared" si="1"/>
        <v>RON</v>
      </c>
      <c r="Q77" s="1" t="str">
        <f t="shared" si="2"/>
        <v>B13</v>
      </c>
      <c r="R77" s="1" t="str">
        <f t="shared" si="3"/>
        <v>RON</v>
      </c>
      <c r="S77" s="1" t="str">
        <f t="shared" si="4"/>
        <v>B 733</v>
      </c>
      <c r="T77" s="1" t="str">
        <f t="shared" si="5"/>
        <v>PK-YSH</v>
      </c>
      <c r="U77" s="1" t="str">
        <f t="shared" si="6"/>
        <v>TRIGANA</v>
      </c>
    </row>
    <row r="78" ht="15.75" customHeight="1">
      <c r="A78" s="71">
        <v>61.0</v>
      </c>
      <c r="B78" s="71" t="s">
        <v>540</v>
      </c>
      <c r="C78" s="71" t="str">
        <f>IF(B78&gt;1,VLOOKUP(B78,DB!$D$4:$E$800,2,0),"")</f>
        <v>ATR 72</v>
      </c>
      <c r="D78" s="72">
        <v>0.44722222222222224</v>
      </c>
      <c r="E78" s="160" t="b">
        <v>1</v>
      </c>
      <c r="F78" s="73">
        <v>0.4979166666666667</v>
      </c>
      <c r="G78" s="94" t="b">
        <v>1</v>
      </c>
      <c r="H78" s="75" t="s">
        <v>1247</v>
      </c>
      <c r="I78" s="76" t="str">
        <f>IF(K78&gt;1,VLOOKUP(K78,DB!$A$4:$B$500,2,0),"")</f>
        <v>WAHH</v>
      </c>
      <c r="J78" s="77" t="str">
        <f>IF(L78&gt;1,VLOOKUP(L78,DB!$A$4:$B$500,2,0),"")</f>
        <v>WAHH</v>
      </c>
      <c r="K78" s="78" t="s">
        <v>690</v>
      </c>
      <c r="L78" s="74" t="s">
        <v>694</v>
      </c>
      <c r="M78" s="71" t="str">
        <f>IF(B78&gt;1,VLOOKUP(B78,DB!$D$4:$F$800,3,0),"")</f>
        <v>FLY JAYA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831</v>
      </c>
      <c r="C79" s="81" t="str">
        <f>IF(B79&gt;1,VLOOKUP(B79,DB!$D$4:$E$800,2,0),"")</f>
        <v>C 208</v>
      </c>
      <c r="D79" s="82">
        <v>0.43819444444444444</v>
      </c>
      <c r="E79" s="159" t="b">
        <v>1</v>
      </c>
      <c r="F79" s="83">
        <v>0.4837375347269699</v>
      </c>
      <c r="G79" s="92" t="b">
        <v>1</v>
      </c>
      <c r="H79" s="85" t="s">
        <v>1248</v>
      </c>
      <c r="I79" s="86" t="str">
        <f>IF(K79&gt;1,VLOOKUP(K79,DB!$A$4:$B$500,2,0),"")</f>
        <v>WICN</v>
      </c>
      <c r="J79" s="87" t="str">
        <f>IF(L79&gt;1,VLOOKUP(L79,DB!$A$4:$B$500,2,0),"")</f>
        <v>WICN</v>
      </c>
      <c r="K79" s="88" t="s">
        <v>666</v>
      </c>
      <c r="L79" s="84" t="s">
        <v>663</v>
      </c>
      <c r="M79" s="81" t="str">
        <f>IF(B79&gt;1,VLOOKUP(B79,DB!$D$4:$F$800,3,0),"")</f>
        <v>SUSI AIR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729</v>
      </c>
      <c r="C80" s="71" t="str">
        <f>IF(B80&gt;1,VLOOKUP(B80,DB!$D$4:$E$800,2,0),"")</f>
        <v>C 172</v>
      </c>
      <c r="D80" s="72">
        <v>0.4486111111111111</v>
      </c>
      <c r="E80" s="160" t="b">
        <v>1</v>
      </c>
      <c r="F80" s="73">
        <v>0.4583333333333333</v>
      </c>
      <c r="G80" s="94" t="b">
        <v>1</v>
      </c>
      <c r="H80" s="75" t="s">
        <v>1235</v>
      </c>
      <c r="I80" s="112" t="s">
        <v>1522</v>
      </c>
      <c r="J80" s="74" t="s">
        <v>1218</v>
      </c>
      <c r="K80" s="78"/>
      <c r="L80" s="74"/>
      <c r="M80" s="71" t="str">
        <f>IF(B80&gt;1,VLOOKUP(B80,DB!$D$4:$F$800,3,0),"")</f>
        <v>GENESA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301</v>
      </c>
      <c r="C81" s="81" t="str">
        <f>IF(B81&gt;1,VLOOKUP(B81,DB!$D$4:$E$800,2,0),"")</f>
        <v>A 320</v>
      </c>
      <c r="D81" s="82">
        <v>0.4826388888888889</v>
      </c>
      <c r="E81" s="159" t="b">
        <v>1</v>
      </c>
      <c r="F81" s="83">
        <v>0.5326388888888889</v>
      </c>
      <c r="G81" s="92" t="b">
        <v>1</v>
      </c>
      <c r="H81" s="85" t="s">
        <v>1229</v>
      </c>
      <c r="I81" s="86" t="str">
        <f>IF(K81&gt;1,VLOOKUP(K81,DB!$A$4:$B$500,2,0),"")</f>
        <v>WAHI</v>
      </c>
      <c r="J81" s="87" t="str">
        <f>IF(L81&gt;1,VLOOKUP(L81,DB!$A$4:$B$500,2,0),"")</f>
        <v>WAHI</v>
      </c>
      <c r="K81" s="88" t="s">
        <v>278</v>
      </c>
      <c r="L81" s="84" t="s">
        <v>276</v>
      </c>
      <c r="M81" s="81" t="str">
        <f>IF(B81&gt;1,VLOOKUP(B81,DB!$D$4:$F$800,3,0),"")</f>
        <v>BATIK AIR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162" t="s">
        <v>393</v>
      </c>
      <c r="C82" s="162" t="str">
        <f>IF(B82&gt;1,VLOOKUP(B82,DB!$D$4:$E$800,2,0),"")</f>
        <v>A 320</v>
      </c>
      <c r="D82" s="169">
        <v>0.49375</v>
      </c>
      <c r="E82" s="160" t="b">
        <v>1</v>
      </c>
      <c r="F82" s="73">
        <v>0.5260055439866846</v>
      </c>
      <c r="G82" s="94" t="b">
        <v>1</v>
      </c>
      <c r="H82" s="75" t="s">
        <v>1232</v>
      </c>
      <c r="I82" s="163" t="str">
        <f>IF(K82&gt;1,VLOOKUP(K82,DB!$A$4:$B$500,2,0),"")</f>
        <v>WIMN</v>
      </c>
      <c r="J82" s="77" t="str">
        <f>IF(L82&gt;1,VLOOKUP(L82,DB!$A$4:$B$500,2,0),"")</f>
        <v>WARA</v>
      </c>
      <c r="K82" s="164" t="s">
        <v>497</v>
      </c>
      <c r="L82" s="74" t="s">
        <v>555</v>
      </c>
      <c r="M82" s="162" t="str">
        <f>IF(B82&gt;1,VLOOKUP(B82,DB!$D$4:$F$800,3,0),"")</f>
        <v>CITILINK</v>
      </c>
      <c r="N82" s="214" t="s">
        <v>1610</v>
      </c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155" t="s">
        <v>695</v>
      </c>
      <c r="C83" s="155" t="str">
        <f>IF(B83&gt;1,VLOOKUP(B83,DB!$D$4:$E$800,2,0),"")</f>
        <v>B 738</v>
      </c>
      <c r="D83" s="156">
        <v>0.49930555555555556</v>
      </c>
      <c r="E83" s="159" t="b">
        <v>1</v>
      </c>
      <c r="F83" s="83">
        <v>0.5412963541675708</v>
      </c>
      <c r="G83" s="92" t="b">
        <v>1</v>
      </c>
      <c r="H83" s="85" t="s">
        <v>1249</v>
      </c>
      <c r="I83" s="157" t="str">
        <f>IF(K83&gt;1,VLOOKUP(K83,DB!$A$4:$B$500,2,0),"")</f>
        <v>WIMM</v>
      </c>
      <c r="J83" s="87" t="str">
        <f>IF(L83&gt;1,VLOOKUP(L83,DB!$A$4:$B$500,2,0),"")</f>
        <v>WARR</v>
      </c>
      <c r="K83" s="158" t="s">
        <v>79</v>
      </c>
      <c r="L83" s="84" t="s">
        <v>81</v>
      </c>
      <c r="M83" s="155" t="str">
        <f>IF(B83&gt;1,VLOOKUP(B83,DB!$D$4:$F$800,3,0),"")</f>
        <v>GARUDA</v>
      </c>
      <c r="N83" s="137" t="s">
        <v>1611</v>
      </c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313</v>
      </c>
      <c r="C84" s="71" t="str">
        <f>IF(B84&gt;1,VLOOKUP(B84,DB!$D$4:$E$800,2,0),"")</f>
        <v>A 320</v>
      </c>
      <c r="D84" s="72">
        <v>0.5027777777777778</v>
      </c>
      <c r="E84" s="160" t="b">
        <v>1</v>
      </c>
      <c r="F84" s="73">
        <v>0.5384559953672579</v>
      </c>
      <c r="G84" s="94" t="b">
        <v>1</v>
      </c>
      <c r="H84" s="75" t="s">
        <v>1225</v>
      </c>
      <c r="I84" s="76" t="str">
        <f>IF(K84&gt;1,VLOOKUP(K84,DB!$A$4:$B$500,2,0),"")</f>
        <v>WARR</v>
      </c>
      <c r="J84" s="77" t="str">
        <f>IF(L84&gt;1,VLOOKUP(L84,DB!$A$4:$B$500,2,0),"")</f>
        <v>WIPP</v>
      </c>
      <c r="K84" s="78" t="s">
        <v>249</v>
      </c>
      <c r="L84" s="74" t="s">
        <v>183</v>
      </c>
      <c r="M84" s="71" t="str">
        <f>IF(B84&gt;1,VLOOKUP(B84,DB!$D$4:$F$800,3,0),"")</f>
        <v>BATIK AIR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785</v>
      </c>
      <c r="C85" s="81" t="str">
        <f>IF(B85&gt;1,VLOOKUP(B85,DB!$D$4:$E$800,2,0),"")</f>
        <v>L 1000</v>
      </c>
      <c r="D85" s="82">
        <v>0.5090277777777777</v>
      </c>
      <c r="E85" s="159" t="b">
        <v>1</v>
      </c>
      <c r="F85" s="83">
        <v>0.6078374652788625</v>
      </c>
      <c r="G85" s="92" t="b">
        <v>1</v>
      </c>
      <c r="H85" s="85" t="s">
        <v>1248</v>
      </c>
      <c r="I85" s="103" t="s">
        <v>1231</v>
      </c>
      <c r="J85" s="84" t="s">
        <v>91</v>
      </c>
      <c r="K85" s="88"/>
      <c r="L85" s="84"/>
      <c r="M85" s="81" t="str">
        <f>IF(B85&gt;1,VLOOKUP(B85,DB!$D$4:$F$800,3,0),"")</f>
        <v>PREMI</v>
      </c>
      <c r="N85" s="89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811</v>
      </c>
      <c r="C86" s="71" t="str">
        <f>IF(B86&gt;1,VLOOKUP(B86,DB!$D$4:$E$800,2,0),"")</f>
        <v>PH 300</v>
      </c>
      <c r="D86" s="72">
        <v>0.5291666666666667</v>
      </c>
      <c r="E86" s="160" t="b">
        <v>1</v>
      </c>
      <c r="F86" s="73">
        <v>0.5472222222222223</v>
      </c>
      <c r="G86" s="94" t="b">
        <v>1</v>
      </c>
      <c r="H86" s="75" t="s">
        <v>1216</v>
      </c>
      <c r="I86" s="112" t="s">
        <v>1258</v>
      </c>
      <c r="J86" s="74" t="s">
        <v>1218</v>
      </c>
      <c r="K86" s="78"/>
      <c r="L86" s="74"/>
      <c r="M86" s="71" t="str">
        <f>IF(B86&gt;1,VLOOKUP(B86,DB!$D$4:$F$800,3,0),"")</f>
        <v>PURAWISATA</v>
      </c>
      <c r="N86" s="13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307</v>
      </c>
      <c r="C87" s="81" t="str">
        <f>IF(B87&gt;1,VLOOKUP(B87,DB!$D$4:$E$800,2,0),"")</f>
        <v>A 320</v>
      </c>
      <c r="D87" s="82">
        <v>0.5347222222222222</v>
      </c>
      <c r="E87" s="159" t="b">
        <v>1</v>
      </c>
      <c r="F87" s="83">
        <v>0.5697616550896782</v>
      </c>
      <c r="G87" s="92" t="b">
        <v>1</v>
      </c>
      <c r="H87" s="85" t="s">
        <v>1247</v>
      </c>
      <c r="I87" s="86" t="str">
        <f>IF(K87&gt;1,VLOOKUP(K87,DB!$A$4:$B$500,2,0),"")</f>
        <v>WAHS</v>
      </c>
      <c r="J87" s="87" t="str">
        <f>IF(L87&gt;1,VLOOKUP(L87,DB!$A$4:$B$500,2,0),"")</f>
        <v>WIMM</v>
      </c>
      <c r="K87" s="88" t="s">
        <v>287</v>
      </c>
      <c r="L87" s="84" t="s">
        <v>172</v>
      </c>
      <c r="M87" s="81" t="str">
        <f>IF(B87&gt;1,VLOOKUP(B87,DB!$D$4:$F$800,3,0),"")</f>
        <v>BATIK AIR</v>
      </c>
      <c r="N87" s="89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958</v>
      </c>
      <c r="C88" s="71" t="str">
        <f>IF(B88&gt;1,VLOOKUP(B88,DB!$D$4:$E$800,2,0),"")</f>
        <v>G VI</v>
      </c>
      <c r="D88" s="106">
        <v>0.5210349537082948</v>
      </c>
      <c r="E88" s="161" t="b">
        <v>1</v>
      </c>
      <c r="F88" s="108">
        <v>0.5583333333333333</v>
      </c>
      <c r="G88" s="109" t="b">
        <v>1</v>
      </c>
      <c r="H88" s="110" t="s">
        <v>1236</v>
      </c>
      <c r="I88" s="112" t="s">
        <v>1218</v>
      </c>
      <c r="J88" s="74" t="s">
        <v>1249</v>
      </c>
      <c r="K88" s="111"/>
      <c r="L88" s="102"/>
      <c r="M88" s="71" t="s">
        <v>1214</v>
      </c>
      <c r="N88" s="115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85</v>
      </c>
      <c r="C89" s="81" t="str">
        <f>IF(B89&gt;1,VLOOKUP(B89,DB!$D$4:$E$800,2,0),"")</f>
        <v>A 320</v>
      </c>
      <c r="D89" s="82">
        <v>0.5729166666666666</v>
      </c>
      <c r="E89" s="159" t="b">
        <v>1</v>
      </c>
      <c r="F89" s="83">
        <v>0.6111111111111112</v>
      </c>
      <c r="G89" s="92" t="b">
        <v>1</v>
      </c>
      <c r="H89" s="85" t="s">
        <v>1225</v>
      </c>
      <c r="I89" s="86" t="str">
        <f>IF(K89&gt;1,VLOOKUP(K89,DB!$A$4:$B$500,2,0),"")</f>
        <v>WARR</v>
      </c>
      <c r="J89" s="87" t="str">
        <f>IF(L89&gt;1,VLOOKUP(L89,DB!$A$4:$B$500,2,0),"")</f>
        <v>WARR</v>
      </c>
      <c r="K89" s="88" t="s">
        <v>257</v>
      </c>
      <c r="L89" s="84" t="s">
        <v>229</v>
      </c>
      <c r="M89" s="81" t="str">
        <f>IF(B89&gt;1,VLOOKUP(B89,DB!$D$4:$F$800,3,0),"")</f>
        <v>BATIK AIR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101</v>
      </c>
      <c r="C90" s="71" t="str">
        <f>IF(B90&gt;1,VLOOKUP(B90,DB!$D$4:$E$800,2,0),"")</f>
        <v>A 320</v>
      </c>
      <c r="D90" s="72">
        <v>0.56875</v>
      </c>
      <c r="E90" s="160" t="b">
        <v>1</v>
      </c>
      <c r="F90" s="73">
        <v>0.6173611111111111</v>
      </c>
      <c r="G90" s="94" t="b">
        <v>1</v>
      </c>
      <c r="H90" s="75" t="s">
        <v>1229</v>
      </c>
      <c r="I90" s="76" t="str">
        <f>IF(K90&gt;1,VLOOKUP(K90,DB!$A$4:$B$500,2,0),"")</f>
        <v>WADD</v>
      </c>
      <c r="J90" s="77" t="str">
        <f>IF(L90&gt;1,VLOOKUP(L90,DB!$A$4:$B$500,2,0),"")</f>
        <v>WIEE</v>
      </c>
      <c r="K90" s="78" t="s">
        <v>221</v>
      </c>
      <c r="L90" s="74" t="s">
        <v>215</v>
      </c>
      <c r="M90" s="71" t="str">
        <f>IF(B90&gt;1,VLOOKUP(B90,DB!$D$4:$F$800,3,0),"")</f>
        <v>BATIK AIR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1064</v>
      </c>
      <c r="C91" s="81" t="str">
        <f>IF(B91&gt;1,VLOOKUP(B91,DB!$D$4:$E$800,2,0),"")</f>
        <v>EMB 135</v>
      </c>
      <c r="D91" s="82">
        <v>0.5395833333333333</v>
      </c>
      <c r="E91" s="159" t="b">
        <v>1</v>
      </c>
      <c r="F91" s="83"/>
      <c r="G91" s="92" t="b">
        <v>0</v>
      </c>
      <c r="H91" s="85" t="s">
        <v>1241</v>
      </c>
      <c r="I91" s="103" t="s">
        <v>1253</v>
      </c>
      <c r="J91" s="87" t="str">
        <f>IF(L91&gt;1,VLOOKUP(L91,DB!$A$4:$B$500,2,0),"")</f>
        <v/>
      </c>
      <c r="K91" s="88"/>
      <c r="L91" s="84"/>
      <c r="M91" s="81" t="s">
        <v>1214</v>
      </c>
      <c r="N91" s="96"/>
      <c r="O91" s="84" t="str">
        <f t="shared" si="1"/>
        <v>RON</v>
      </c>
      <c r="Q91" s="1" t="str">
        <f t="shared" si="2"/>
        <v>RE01</v>
      </c>
      <c r="R91" s="1" t="str">
        <f t="shared" si="3"/>
        <v>RON</v>
      </c>
      <c r="S91" s="1" t="str">
        <f t="shared" si="4"/>
        <v>EMB 135</v>
      </c>
      <c r="T91" s="1" t="str">
        <f t="shared" si="5"/>
        <v>T7-GBS</v>
      </c>
      <c r="U91" s="1" t="str">
        <f t="shared" si="6"/>
        <v>KARISMA</v>
      </c>
    </row>
    <row r="92" ht="15.75" customHeight="1">
      <c r="A92" s="71">
        <v>75.0</v>
      </c>
      <c r="B92" s="71" t="s">
        <v>180</v>
      </c>
      <c r="C92" s="71" t="str">
        <f>IF(B92&gt;1,VLOOKUP(B92,DB!$D$4:$E$800,2,0),"")</f>
        <v>A 320</v>
      </c>
      <c r="D92" s="72">
        <v>0.5763888888888888</v>
      </c>
      <c r="E92" s="160" t="b">
        <v>1</v>
      </c>
      <c r="F92" s="73">
        <v>0.6131944444444445</v>
      </c>
      <c r="G92" s="94" t="b">
        <v>1</v>
      </c>
      <c r="H92" s="75" t="s">
        <v>1247</v>
      </c>
      <c r="I92" s="76" t="str">
        <f>IF(K92&gt;1,VLOOKUP(K92,DB!$A$4:$B$500,2,0),"")</f>
        <v>WAHQ</v>
      </c>
      <c r="J92" s="77" t="str">
        <f>IF(L92&gt;1,VLOOKUP(L92,DB!$A$4:$B$500,2,0),"")</f>
        <v>WAHS</v>
      </c>
      <c r="K92" s="78" t="s">
        <v>266</v>
      </c>
      <c r="L92" s="74" t="s">
        <v>293</v>
      </c>
      <c r="M92" s="71" t="str">
        <f>IF(B92&gt;1,VLOOKUP(B92,DB!$D$4:$F$800,3,0),"")</f>
        <v>BATIK AIR</v>
      </c>
      <c r="N92" s="79"/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892</v>
      </c>
      <c r="C93" s="81" t="str">
        <f>IF(B93&gt;1,VLOOKUP(B93,DB!$D$4:$E$800,2,0),"")</f>
        <v>B 733</v>
      </c>
      <c r="D93" s="82">
        <v>0.5486111111111112</v>
      </c>
      <c r="E93" s="159" t="b">
        <v>1</v>
      </c>
      <c r="F93" s="83">
        <v>0.6520833333333333</v>
      </c>
      <c r="G93" s="92" t="b">
        <v>1</v>
      </c>
      <c r="H93" s="85" t="s">
        <v>1251</v>
      </c>
      <c r="I93" s="85" t="s">
        <v>1228</v>
      </c>
      <c r="J93" s="87" t="str">
        <f>IF(L93&gt;1,VLOOKUP(L93,DB!$A$4:$B$500,2,0),"")</f>
        <v>WAOO</v>
      </c>
      <c r="K93" s="88"/>
      <c r="L93" s="84" t="s">
        <v>382</v>
      </c>
      <c r="M93" s="81" t="str">
        <f>IF(B93&gt;1,VLOOKUP(B93,DB!$D$4:$F$800,3,0),"")</f>
        <v>TRIGANA</v>
      </c>
      <c r="N93" s="96"/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743</v>
      </c>
      <c r="C94" s="71" t="str">
        <f>IF(B94&gt;1,VLOOKUP(B94,DB!$D$4:$E$800,2,0),"")</f>
        <v>B 733</v>
      </c>
      <c r="D94" s="72">
        <v>0.58125</v>
      </c>
      <c r="E94" s="160" t="b">
        <v>1</v>
      </c>
      <c r="F94" s="73">
        <v>0.6604166666666667</v>
      </c>
      <c r="G94" s="94" t="b">
        <v>1</v>
      </c>
      <c r="H94" s="75" t="s">
        <v>1252</v>
      </c>
      <c r="I94" s="112" t="s">
        <v>33</v>
      </c>
      <c r="J94" s="74" t="s">
        <v>1228</v>
      </c>
      <c r="K94" s="78"/>
      <c r="L94" s="74"/>
      <c r="M94" s="71" t="str">
        <f>IF(B94&gt;1,VLOOKUP(B94,DB!$D$4:$F$800,3,0),"")</f>
        <v>JAYAWIJAYA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958</v>
      </c>
      <c r="C95" s="81" t="str">
        <f>IF(B95&gt;1,VLOOKUP(B95,DB!$D$4:$E$800,2,0),"")</f>
        <v>G VI</v>
      </c>
      <c r="D95" s="82">
        <v>0.5597222222222222</v>
      </c>
      <c r="E95" s="159" t="b">
        <v>1</v>
      </c>
      <c r="F95" s="83">
        <v>0.5820357407355914</v>
      </c>
      <c r="G95" s="92" t="b">
        <v>1</v>
      </c>
      <c r="H95" s="85" t="s">
        <v>1249</v>
      </c>
      <c r="I95" s="103" t="s">
        <v>1236</v>
      </c>
      <c r="J95" s="84" t="s">
        <v>91</v>
      </c>
      <c r="K95" s="88"/>
      <c r="L95" s="84"/>
      <c r="M95" s="81" t="s">
        <v>1214</v>
      </c>
      <c r="N95" s="96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288</v>
      </c>
      <c r="C96" s="71" t="str">
        <f>IF(B96&gt;1,VLOOKUP(B96,DB!$D$4:$E$800,2,0),"")</f>
        <v>A 320</v>
      </c>
      <c r="D96" s="72">
        <v>0.6131944444444445</v>
      </c>
      <c r="E96" s="160" t="b">
        <v>1</v>
      </c>
      <c r="F96" s="73">
        <v>0.65625</v>
      </c>
      <c r="G96" s="94" t="b">
        <v>1</v>
      </c>
      <c r="H96" s="75" t="s">
        <v>1216</v>
      </c>
      <c r="I96" s="76" t="str">
        <f>IF(K96&gt;1,VLOOKUP(K96,DB!$A$4:$B$500,2,0),"")</f>
        <v>WARA</v>
      </c>
      <c r="J96" s="77" t="str">
        <f>IF(L96&gt;1,VLOOKUP(L96,DB!$A$4:$B$500,2,0),"")</f>
        <v>WADD</v>
      </c>
      <c r="K96" s="78" t="s">
        <v>300</v>
      </c>
      <c r="L96" s="74" t="s">
        <v>227</v>
      </c>
      <c r="M96" s="71" t="str">
        <f>IF(B96&gt;1,VLOOKUP(B96,DB!$D$4:$F$800,3,0),"")</f>
        <v>BATIK AIR</v>
      </c>
      <c r="N96" s="79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912</v>
      </c>
      <c r="C97" s="81" t="str">
        <f>IF(B97&gt;1,VLOOKUP(B97,DB!$D$4:$E$800,2,0),"")</f>
        <v>GLEX</v>
      </c>
      <c r="D97" s="82">
        <v>0.6194444444444445</v>
      </c>
      <c r="E97" s="159" t="b">
        <v>1</v>
      </c>
      <c r="F97" s="83">
        <v>0.65625</v>
      </c>
      <c r="G97" s="92" t="b">
        <v>1</v>
      </c>
      <c r="H97" s="85" t="s">
        <v>1232</v>
      </c>
      <c r="I97" s="103" t="s">
        <v>1258</v>
      </c>
      <c r="J97" s="84" t="s">
        <v>1244</v>
      </c>
      <c r="K97" s="88"/>
      <c r="L97" s="84"/>
      <c r="M97" s="81" t="s">
        <v>1214</v>
      </c>
      <c r="N97" s="137" t="s">
        <v>1612</v>
      </c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540</v>
      </c>
      <c r="C98" s="71" t="str">
        <f>IF(B98&gt;1,VLOOKUP(B98,DB!$D$4:$E$800,2,0),"")</f>
        <v>ATR 72</v>
      </c>
      <c r="D98" s="72">
        <v>0.64375</v>
      </c>
      <c r="E98" s="160" t="b">
        <v>1</v>
      </c>
      <c r="F98" s="73">
        <v>0.6618055555555555</v>
      </c>
      <c r="G98" s="94" t="b">
        <v>1</v>
      </c>
      <c r="H98" s="75" t="s">
        <v>1248</v>
      </c>
      <c r="I98" s="76" t="str">
        <f>IF(K98&gt;1,VLOOKUP(K98,DB!$A$4:$B$500,2,0),"")</f>
        <v>WAHH</v>
      </c>
      <c r="J98" s="77" t="str">
        <f>IF(L98&gt;1,VLOOKUP(L98,DB!$A$4:$B$500,2,0),"")</f>
        <v>WAHH</v>
      </c>
      <c r="K98" s="78" t="s">
        <v>484</v>
      </c>
      <c r="L98" s="74" t="s">
        <v>486</v>
      </c>
      <c r="M98" s="71" t="str">
        <f>IF(B98&gt;1,VLOOKUP(B98,DB!$D$4:$F$800,3,0),"")</f>
        <v>FLY JAYA</v>
      </c>
      <c r="N98" s="13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301</v>
      </c>
      <c r="C99" s="81" t="str">
        <f>IF(B99&gt;1,VLOOKUP(B99,DB!$D$4:$E$800,2,0),"")</f>
        <v>A 320</v>
      </c>
      <c r="D99" s="82">
        <v>0.6493055555555556</v>
      </c>
      <c r="E99" s="159" t="b">
        <v>1</v>
      </c>
      <c r="F99" s="83">
        <v>0.6826388888888889</v>
      </c>
      <c r="G99" s="92" t="b">
        <v>1</v>
      </c>
      <c r="H99" s="85" t="s">
        <v>1229</v>
      </c>
      <c r="I99" s="86" t="str">
        <f>IF(K99&gt;1,VLOOKUP(K99,DB!$A$4:$B$500,2,0),"")</f>
        <v>WAHI</v>
      </c>
      <c r="J99" s="87" t="str">
        <f>IF(L99&gt;1,VLOOKUP(L99,DB!$A$4:$B$500,2,0),"")</f>
        <v>WIPP</v>
      </c>
      <c r="K99" s="88" t="s">
        <v>274</v>
      </c>
      <c r="L99" s="84" t="s">
        <v>198</v>
      </c>
      <c r="M99" s="81" t="str">
        <f>IF(B99&gt;1,VLOOKUP(B99,DB!$D$4:$F$800,3,0),"")</f>
        <v>BATIK AIR</v>
      </c>
      <c r="N99" s="89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313</v>
      </c>
      <c r="C100" s="71" t="str">
        <f>IF(B100&gt;1,VLOOKUP(B100,DB!$D$4:$E$800,2,0),"")</f>
        <v>A 320</v>
      </c>
      <c r="D100" s="72">
        <v>0.6597222222222222</v>
      </c>
      <c r="E100" s="160" t="b">
        <v>1</v>
      </c>
      <c r="F100" s="73">
        <v>0.6868055555555556</v>
      </c>
      <c r="G100" s="94" t="b">
        <v>1</v>
      </c>
      <c r="H100" s="75" t="s">
        <v>1225</v>
      </c>
      <c r="I100" s="76" t="str">
        <f>IF(K100&gt;1,VLOOKUP(K100,DB!$A$4:$B$500,2,0),"")</f>
        <v>WIPP</v>
      </c>
      <c r="J100" s="77" t="str">
        <f>IF(L100&gt;1,VLOOKUP(L100,DB!$A$4:$B$500,2,0),"")</f>
        <v>WARR</v>
      </c>
      <c r="K100" s="78" t="s">
        <v>186</v>
      </c>
      <c r="L100" s="74" t="s">
        <v>233</v>
      </c>
      <c r="M100" s="71" t="str">
        <f>IF(B100&gt;1,VLOOKUP(B100,DB!$D$4:$F$800,3,0),"")</f>
        <v>BATIK AIR</v>
      </c>
      <c r="N100" s="79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393</v>
      </c>
      <c r="C101" s="81" t="str">
        <f>IF(B101&gt;1,VLOOKUP(B101,DB!$D$4:$E$800,2,0),"")</f>
        <v>A 320</v>
      </c>
      <c r="D101" s="82">
        <v>0.6708333333333333</v>
      </c>
      <c r="E101" s="159" t="b">
        <v>1</v>
      </c>
      <c r="F101" s="83">
        <v>0.6972222222222222</v>
      </c>
      <c r="G101" s="92" t="b">
        <v>1</v>
      </c>
      <c r="H101" s="85" t="s">
        <v>1247</v>
      </c>
      <c r="I101" s="86" t="str">
        <f>IF(K101&gt;1,VLOOKUP(K101,DB!$A$4:$B$500,2,0),"")</f>
        <v>WARA</v>
      </c>
      <c r="J101" s="87" t="str">
        <f>IF(L101&gt;1,VLOOKUP(L101,DB!$A$4:$B$500,2,0),"")</f>
        <v>WARR</v>
      </c>
      <c r="K101" s="88" t="s">
        <v>557</v>
      </c>
      <c r="L101" s="84" t="s">
        <v>563</v>
      </c>
      <c r="M101" s="81" t="str">
        <f>IF(B101&gt;1,VLOOKUP(B101,DB!$D$4:$F$800,3,0),"")</f>
        <v>CITILINK</v>
      </c>
      <c r="N101" s="89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912</v>
      </c>
      <c r="C102" s="71" t="str">
        <f>IF(B102&gt;1,VLOOKUP(B102,DB!$D$4:$E$800,2,0),"")</f>
        <v>GLEX</v>
      </c>
      <c r="D102" s="72">
        <v>0.6583333333333333</v>
      </c>
      <c r="E102" s="160" t="b">
        <v>1</v>
      </c>
      <c r="F102" s="73"/>
      <c r="G102" s="94" t="b">
        <v>0</v>
      </c>
      <c r="H102" s="75" t="s">
        <v>1244</v>
      </c>
      <c r="I102" s="112" t="s">
        <v>1232</v>
      </c>
      <c r="J102" s="77" t="str">
        <f>IF(L102&gt;1,VLOOKUP(L102,DB!$A$4:$B$500,2,0),"")</f>
        <v/>
      </c>
      <c r="K102" s="78"/>
      <c r="L102" s="74"/>
      <c r="M102" s="71" t="s">
        <v>1214</v>
      </c>
      <c r="N102" s="13"/>
      <c r="O102" s="74" t="str">
        <f t="shared" si="1"/>
        <v>RON</v>
      </c>
      <c r="Q102" s="1" t="str">
        <f t="shared" si="2"/>
        <v>RE04</v>
      </c>
      <c r="R102" s="1" t="str">
        <f t="shared" si="3"/>
        <v>RON</v>
      </c>
      <c r="S102" s="1" t="str">
        <f t="shared" si="4"/>
        <v>GLEX</v>
      </c>
      <c r="T102" s="1" t="str">
        <f t="shared" si="5"/>
        <v>M-JGVJ</v>
      </c>
      <c r="U102" s="1" t="str">
        <f t="shared" si="6"/>
        <v>KARISMA</v>
      </c>
    </row>
    <row r="103" ht="15.75" customHeight="1">
      <c r="A103" s="81">
        <v>86.0</v>
      </c>
      <c r="B103" s="81" t="s">
        <v>92</v>
      </c>
      <c r="C103" s="81" t="str">
        <f>IF(B103&gt;1,VLOOKUP(B103,DB!$D$4:$E$800,2,0),"")</f>
        <v>A 320</v>
      </c>
      <c r="D103" s="82">
        <v>0.675</v>
      </c>
      <c r="E103" s="159" t="b">
        <v>1</v>
      </c>
      <c r="F103" s="83">
        <v>0.8090277777777778</v>
      </c>
      <c r="G103" s="92" t="b">
        <v>1</v>
      </c>
      <c r="H103" s="85" t="s">
        <v>1236</v>
      </c>
      <c r="I103" s="86" t="str">
        <f>IF(K103&gt;1,VLOOKUP(K103,DB!$A$4:$B$500,2,0),"")</f>
        <v>WARR</v>
      </c>
      <c r="J103" s="87" t="str">
        <f>IF(L103&gt;1,VLOOKUP(L103,DB!$A$4:$B$500,2,0),"")</f>
        <v>WIPP</v>
      </c>
      <c r="K103" s="88" t="s">
        <v>245</v>
      </c>
      <c r="L103" s="84" t="s">
        <v>192</v>
      </c>
      <c r="M103" s="81" t="str">
        <f>IF(B103&gt;1,VLOOKUP(B103,DB!$D$4:$F$800,3,0),"")</f>
        <v>BATIK AIR</v>
      </c>
      <c r="N103" s="96"/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71" t="s">
        <v>695</v>
      </c>
      <c r="C104" s="71" t="str">
        <f>IF(B104&gt;1,VLOOKUP(B104,DB!$D$4:$E$800,2,0),"")</f>
        <v>B 738</v>
      </c>
      <c r="D104" s="72">
        <v>0.6965277777777777</v>
      </c>
      <c r="E104" s="160" t="b">
        <v>1</v>
      </c>
      <c r="F104" s="73">
        <v>0.732337210647529</v>
      </c>
      <c r="G104" s="94" t="b">
        <v>1</v>
      </c>
      <c r="H104" s="75" t="s">
        <v>1248</v>
      </c>
      <c r="I104" s="76" t="str">
        <f>IF(K104&gt;1,VLOOKUP(K104,DB!$A$4:$B$500,2,0),"")</f>
        <v>WARR</v>
      </c>
      <c r="J104" s="77" t="str">
        <f>IF(L104&gt;1,VLOOKUP(L104,DB!$A$4:$B$500,2,0),"")</f>
        <v>WARR</v>
      </c>
      <c r="K104" s="78" t="s">
        <v>84</v>
      </c>
      <c r="L104" s="74" t="s">
        <v>676</v>
      </c>
      <c r="M104" s="71" t="str">
        <f>IF(B104&gt;1,VLOOKUP(B104,DB!$D$4:$F$800,3,0),"")</f>
        <v>GARUDA</v>
      </c>
      <c r="N104" s="13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743</v>
      </c>
      <c r="C105" s="81" t="str">
        <f>IF(B105&gt;1,VLOOKUP(B105,DB!$D$4:$E$800,2,0),"")</f>
        <v>B 733</v>
      </c>
      <c r="D105" s="82">
        <v>0.6673611111111111</v>
      </c>
      <c r="E105" s="159" t="b">
        <v>1</v>
      </c>
      <c r="F105" s="83"/>
      <c r="G105" s="92" t="b">
        <v>0</v>
      </c>
      <c r="H105" s="85" t="s">
        <v>1228</v>
      </c>
      <c r="I105" s="103" t="s">
        <v>1252</v>
      </c>
      <c r="J105" s="87" t="str">
        <f>IF(L105&gt;1,VLOOKUP(L105,DB!$A$4:$B$500,2,0),"")</f>
        <v/>
      </c>
      <c r="K105" s="88"/>
      <c r="L105" s="84"/>
      <c r="M105" s="81" t="str">
        <f>IF(B105&gt;1,VLOOKUP(B105,DB!$D$4:$F$800,3,0),"")</f>
        <v>JAYAWIJAYA</v>
      </c>
      <c r="N105" s="96"/>
      <c r="O105" s="84" t="str">
        <f t="shared" si="1"/>
        <v>RON</v>
      </c>
      <c r="Q105" s="1" t="str">
        <f t="shared" si="2"/>
        <v>SA07</v>
      </c>
      <c r="R105" s="1" t="str">
        <f t="shared" si="3"/>
        <v>RON</v>
      </c>
      <c r="S105" s="1" t="str">
        <f t="shared" si="4"/>
        <v>B 733</v>
      </c>
      <c r="T105" s="1" t="str">
        <f t="shared" si="5"/>
        <v>PK-JRB</v>
      </c>
      <c r="U105" s="1" t="str">
        <f t="shared" si="6"/>
        <v>JAYAWIJAYA</v>
      </c>
    </row>
    <row r="106" ht="15.75" customHeight="1">
      <c r="A106" s="71">
        <v>89.0</v>
      </c>
      <c r="B106" s="71" t="s">
        <v>512</v>
      </c>
      <c r="C106" s="71" t="str">
        <f>IF(B106&gt;1,VLOOKUP(B106,DB!$D$4:$E$800,2,0),"")</f>
        <v>B 735</v>
      </c>
      <c r="D106" s="72">
        <v>0.7166666666666667</v>
      </c>
      <c r="E106" s="160" t="b">
        <v>1</v>
      </c>
      <c r="F106" s="73">
        <v>0.8229166666666666</v>
      </c>
      <c r="G106" s="94" t="b">
        <v>1</v>
      </c>
      <c r="H106" s="75" t="s">
        <v>1251</v>
      </c>
      <c r="I106" s="76" t="str">
        <f>IF(K106&gt;1,VLOOKUP(K106,DB!$A$4:$B$500,2,0),"")</f>
        <v>WAGG</v>
      </c>
      <c r="J106" s="74" t="s">
        <v>1235</v>
      </c>
      <c r="K106" s="78" t="s">
        <v>688</v>
      </c>
      <c r="L106" s="74"/>
      <c r="M106" s="71" t="str">
        <f>IF(B106&gt;1,VLOOKUP(B106,DB!$D$4:$F$800,3,0),"")</f>
        <v>CITILINK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389</v>
      </c>
      <c r="C107" s="81" t="str">
        <f>IF(B107&gt;1,VLOOKUP(B107,DB!$D$4:$E$800,2,0),"")</f>
        <v>A 320</v>
      </c>
      <c r="D107" s="82">
        <v>0.7131944444444445</v>
      </c>
      <c r="E107" s="159" t="b">
        <v>1</v>
      </c>
      <c r="F107" s="83">
        <v>0.7380438425898319</v>
      </c>
      <c r="G107" s="92" t="b">
        <v>1</v>
      </c>
      <c r="H107" s="85" t="s">
        <v>1247</v>
      </c>
      <c r="I107" s="86" t="str">
        <f>IF(K107&gt;1,VLOOKUP(K107,DB!$A$4:$B$500,2,0),"")</f>
        <v>WADD</v>
      </c>
      <c r="J107" s="87" t="str">
        <f>IF(L107&gt;1,VLOOKUP(L107,DB!$A$4:$B$500,2,0),"")</f>
        <v>WADD</v>
      </c>
      <c r="K107" s="88" t="s">
        <v>585</v>
      </c>
      <c r="L107" s="84" t="s">
        <v>583</v>
      </c>
      <c r="M107" s="81" t="str">
        <f>IF(B107&gt;1,VLOOKUP(B107,DB!$D$4:$F$800,3,0),"")</f>
        <v>CITILINK</v>
      </c>
      <c r="N107" s="89"/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832</v>
      </c>
      <c r="C108" s="71" t="str">
        <f>IF(B108&gt;1,VLOOKUP(B108,DB!$D$4:$E$800,2,0),"")</f>
        <v>ATR 72</v>
      </c>
      <c r="D108" s="72">
        <v>0.7708333333333334</v>
      </c>
      <c r="E108" s="160" t="b">
        <v>1</v>
      </c>
      <c r="F108" s="73">
        <v>0.8298611111111112</v>
      </c>
      <c r="G108" s="94" t="b">
        <v>1</v>
      </c>
      <c r="H108" s="75" t="s">
        <v>1225</v>
      </c>
      <c r="I108" s="76" t="str">
        <f>IF(K108&gt;1,VLOOKUP(K108,DB!$A$4:$B$500,2,0),"")</f>
        <v>WIDM</v>
      </c>
      <c r="J108" s="74" t="s">
        <v>1245</v>
      </c>
      <c r="K108" s="78" t="s">
        <v>661</v>
      </c>
      <c r="L108" s="74"/>
      <c r="M108" s="71" t="str">
        <f>IF(B108&gt;1,VLOOKUP(B108,DB!$D$4:$F$800,3,0),"")</f>
        <v>TAS</v>
      </c>
      <c r="N108" s="79"/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763</v>
      </c>
      <c r="C109" s="81" t="str">
        <f>IF(B109&gt;1,VLOOKUP(B109,DB!$D$4:$E$800,2,0),"")</f>
        <v>ATR 72</v>
      </c>
      <c r="D109" s="82">
        <v>0.775</v>
      </c>
      <c r="E109" s="159" t="b">
        <v>1</v>
      </c>
      <c r="F109" s="83">
        <v>0.8388888888888889</v>
      </c>
      <c r="G109" s="92" t="b">
        <v>1</v>
      </c>
      <c r="H109" s="85" t="s">
        <v>1246</v>
      </c>
      <c r="I109" s="86" t="str">
        <f>IF(K109&gt;1,VLOOKUP(K109,DB!$A$4:$B$500,2,0),"")</f>
        <v>WIDM</v>
      </c>
      <c r="J109" s="84" t="s">
        <v>1237</v>
      </c>
      <c r="K109" s="88" t="s">
        <v>473</v>
      </c>
      <c r="L109" s="84"/>
      <c r="M109" s="81" t="str">
        <f>IF(B109&gt;1,VLOOKUP(B109,DB!$D$4:$F$800,3,0),"")</f>
        <v>PELITA</v>
      </c>
      <c r="N109" s="89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180</v>
      </c>
      <c r="C110" s="71" t="str">
        <f>IF(B110&gt;1,VLOOKUP(B110,DB!$D$4:$E$800,2,0),"")</f>
        <v>A 320</v>
      </c>
      <c r="D110" s="72">
        <v>0.7263888888888889</v>
      </c>
      <c r="E110" s="160" t="b">
        <v>1</v>
      </c>
      <c r="F110" s="73">
        <v>0.7794637037004577</v>
      </c>
      <c r="G110" s="94" t="b">
        <v>1</v>
      </c>
      <c r="H110" s="75" t="s">
        <v>1250</v>
      </c>
      <c r="I110" s="76" t="str">
        <f>IF(K110&gt;1,VLOOKUP(K110,DB!$A$4:$B$500,2,0),"")</f>
        <v>WAHS</v>
      </c>
      <c r="J110" s="77" t="str">
        <f>IF(L110&gt;1,VLOOKUP(L110,DB!$A$4:$B$500,2,0),"")</f>
        <v>WIBB</v>
      </c>
      <c r="K110" s="78" t="s">
        <v>291</v>
      </c>
      <c r="L110" s="74" t="s">
        <v>209</v>
      </c>
      <c r="M110" s="71" t="str">
        <f>IF(B110&gt;1,VLOOKUP(B110,DB!$D$4:$F$800,3,0),"")</f>
        <v>BATIK AIR</v>
      </c>
      <c r="N110" s="13"/>
      <c r="O110" s="74" t="str">
        <f t="shared" si="1"/>
        <v/>
      </c>
      <c r="Q110" s="1" t="str">
        <f t="shared" si="2"/>
        <v/>
      </c>
      <c r="R110" s="1" t="str">
        <f t="shared" si="3"/>
        <v/>
      </c>
      <c r="S110" s="1" t="str">
        <f t="shared" si="4"/>
        <v/>
      </c>
      <c r="T110" s="1" t="str">
        <f t="shared" si="5"/>
        <v/>
      </c>
      <c r="U110" s="1" t="str">
        <f t="shared" si="6"/>
        <v/>
      </c>
    </row>
    <row r="111" ht="15.75" customHeight="1">
      <c r="A111" s="81">
        <v>94.0</v>
      </c>
      <c r="B111" s="81" t="s">
        <v>828</v>
      </c>
      <c r="C111" s="81" t="str">
        <f>IF(B111&gt;1,VLOOKUP(B111,DB!$D$4:$E$800,2,0),"")</f>
        <v>C 208</v>
      </c>
      <c r="D111" s="82">
        <v>0.7208333333333333</v>
      </c>
      <c r="E111" s="159" t="b">
        <v>1</v>
      </c>
      <c r="F111" s="83"/>
      <c r="G111" s="92" t="b">
        <v>0</v>
      </c>
      <c r="H111" s="85" t="s">
        <v>1256</v>
      </c>
      <c r="I111" s="103" t="s">
        <v>1613</v>
      </c>
      <c r="J111" s="87" t="str">
        <f>IF(L111&gt;1,VLOOKUP(L111,DB!$A$4:$B$500,2,0),"")</f>
        <v/>
      </c>
      <c r="K111" s="88"/>
      <c r="L111" s="84"/>
      <c r="M111" s="81" t="str">
        <f>IF(B111&gt;1,VLOOKUP(B111,DB!$D$4:$F$800,3,0),"")</f>
        <v>SUSI AIR</v>
      </c>
      <c r="N111" s="89"/>
      <c r="O111" s="84" t="str">
        <f t="shared" si="1"/>
        <v>RON</v>
      </c>
      <c r="Q111" s="1" t="str">
        <f t="shared" si="2"/>
        <v>A0</v>
      </c>
      <c r="R111" s="1" t="str">
        <f t="shared" si="3"/>
        <v>RON</v>
      </c>
      <c r="S111" s="1" t="str">
        <f t="shared" si="4"/>
        <v>C 208</v>
      </c>
      <c r="T111" s="1" t="str">
        <f t="shared" si="5"/>
        <v>PK-VVH</v>
      </c>
      <c r="U111" s="1" t="str">
        <f t="shared" si="6"/>
        <v>SUSI AIR</v>
      </c>
    </row>
    <row r="112" ht="15.75" customHeight="1">
      <c r="A112" s="71">
        <v>95.0</v>
      </c>
      <c r="B112" s="71" t="s">
        <v>40</v>
      </c>
      <c r="C112" s="71" t="str">
        <f>IF(B112&gt;1,VLOOKUP(B112,DB!$D$4:$E$800,2,0),"")</f>
        <v>B 734</v>
      </c>
      <c r="D112" s="72">
        <v>0.7444444444444445</v>
      </c>
      <c r="E112" s="160" t="b">
        <v>1</v>
      </c>
      <c r="F112" s="73">
        <v>0.7875</v>
      </c>
      <c r="G112" s="94" t="b">
        <v>1</v>
      </c>
      <c r="H112" s="75" t="s">
        <v>1252</v>
      </c>
      <c r="I112" s="76" t="str">
        <f>IF(K112&gt;1,VLOOKUP(K112,DB!$A$4:$B$500,2,0),"")</f>
        <v>WIOO</v>
      </c>
      <c r="J112" s="74" t="s">
        <v>1231</v>
      </c>
      <c r="K112" s="78" t="s">
        <v>58</v>
      </c>
      <c r="L112" s="74"/>
      <c r="M112" s="71" t="str">
        <f>IF(B112&gt;1,VLOOKUP(B112,DB!$D$4:$F$800,3,0),"")</f>
        <v>B. B. N.</v>
      </c>
      <c r="N112" s="79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85</v>
      </c>
      <c r="C113" s="81" t="str">
        <f>IF(B113&gt;1,VLOOKUP(B113,DB!$D$4:$E$800,2,0),"")</f>
        <v>A 320</v>
      </c>
      <c r="D113" s="82">
        <v>0.7638888888888888</v>
      </c>
      <c r="E113" s="159" t="b">
        <v>1</v>
      </c>
      <c r="F113" s="83">
        <v>0.7848141435169964</v>
      </c>
      <c r="G113" s="92" t="b">
        <v>1</v>
      </c>
      <c r="H113" s="85" t="s">
        <v>1247</v>
      </c>
      <c r="I113" s="86" t="str">
        <f>IF(K113&gt;1,VLOOKUP(K113,DB!$A$4:$B$500,2,0),"")</f>
        <v>WARR</v>
      </c>
      <c r="J113" s="87" t="str">
        <f>IF(L113&gt;1,VLOOKUP(L113,DB!$A$4:$B$500,2,0),"")</f>
        <v>WARR</v>
      </c>
      <c r="K113" s="88" t="s">
        <v>241</v>
      </c>
      <c r="L113" s="84" t="s">
        <v>255</v>
      </c>
      <c r="M113" s="81" t="str">
        <f>IF(B113&gt;1,VLOOKUP(B113,DB!$D$4:$F$800,3,0),"")</f>
        <v>BATIK AIR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964</v>
      </c>
      <c r="C114" s="71" t="str">
        <f>IF(B114&gt;1,VLOOKUP(B114,DB!$D$4:$E$800,2,0),"")</f>
        <v>G IV</v>
      </c>
      <c r="D114" s="72">
        <v>0.7659722222222223</v>
      </c>
      <c r="E114" s="160" t="b">
        <v>1</v>
      </c>
      <c r="F114" s="73">
        <v>0.8229166666666666</v>
      </c>
      <c r="G114" s="94" t="b">
        <v>1</v>
      </c>
      <c r="H114" s="75" t="s">
        <v>1232</v>
      </c>
      <c r="I114" s="112" t="s">
        <v>18</v>
      </c>
      <c r="J114" s="74" t="s">
        <v>1249</v>
      </c>
      <c r="K114" s="78"/>
      <c r="L114" s="74"/>
      <c r="M114" s="71" t="s">
        <v>1211</v>
      </c>
      <c r="N114" s="138" t="s">
        <v>1295</v>
      </c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345</v>
      </c>
      <c r="C115" s="81" t="str">
        <f>IF(B115&gt;1,VLOOKUP(B115,DB!$D$4:$E$800,2,0),"")</f>
        <v>ATR 72</v>
      </c>
      <c r="D115" s="82">
        <v>0.7430555555555556</v>
      </c>
      <c r="E115" s="159" t="b">
        <v>1</v>
      </c>
      <c r="F115" s="83"/>
      <c r="G115" s="92" t="b">
        <v>0</v>
      </c>
      <c r="H115" s="85" t="s">
        <v>1229</v>
      </c>
      <c r="I115" s="103" t="s">
        <v>1246</v>
      </c>
      <c r="J115" s="87" t="str">
        <f>IF(L115&gt;1,VLOOKUP(L115,DB!$A$4:$B$500,2,0),"")</f>
        <v/>
      </c>
      <c r="K115" s="88"/>
      <c r="L115" s="84"/>
      <c r="M115" s="81" t="str">
        <f>IF(B115&gt;1,VLOOKUP(B115,DB!$D$4:$F$800,3,0),"")</f>
        <v>CITILINK</v>
      </c>
      <c r="N115" s="96"/>
      <c r="O115" s="84" t="str">
        <f t="shared" si="1"/>
        <v>RON</v>
      </c>
      <c r="Q115" s="1" t="str">
        <f t="shared" si="2"/>
        <v>A1</v>
      </c>
      <c r="R115" s="1" t="str">
        <f t="shared" si="3"/>
        <v>RON</v>
      </c>
      <c r="S115" s="1" t="str">
        <f t="shared" si="4"/>
        <v>ATR 72</v>
      </c>
      <c r="T115" s="1" t="str">
        <f t="shared" si="5"/>
        <v>PK-GJT</v>
      </c>
      <c r="U115" s="1" t="str">
        <f t="shared" si="6"/>
        <v>CITILINK</v>
      </c>
    </row>
    <row r="116" ht="15.75" customHeight="1">
      <c r="A116" s="71">
        <v>99.0</v>
      </c>
      <c r="B116" s="71" t="s">
        <v>309</v>
      </c>
      <c r="C116" s="71" t="str">
        <f>IF(B116&gt;1,VLOOKUP(B116,DB!$D$4:$E$800,2,0),"")</f>
        <v>A 320</v>
      </c>
      <c r="D116" s="72">
        <v>0.78125</v>
      </c>
      <c r="E116" s="160" t="b">
        <v>1</v>
      </c>
      <c r="F116" s="73"/>
      <c r="G116" s="94" t="b">
        <v>0</v>
      </c>
      <c r="H116" s="75" t="s">
        <v>1255</v>
      </c>
      <c r="I116" s="76" t="str">
        <f>IF(K116&gt;1,VLOOKUP(K116,DB!$A$4:$B$500,2,0),"")</f>
        <v>WIMM</v>
      </c>
      <c r="J116" s="77" t="str">
        <f>IF(L116&gt;1,VLOOKUP(L116,DB!$A$4:$B$500,2,0),"")</f>
        <v/>
      </c>
      <c r="K116" s="78" t="s">
        <v>170</v>
      </c>
      <c r="L116" s="74"/>
      <c r="M116" s="71" t="str">
        <f>IF(B116&gt;1,VLOOKUP(B116,DB!$D$4:$F$800,3,0),"")</f>
        <v>BATIK AIR</v>
      </c>
      <c r="N116" s="79"/>
      <c r="O116" s="74" t="str">
        <f t="shared" si="1"/>
        <v>RON</v>
      </c>
      <c r="Q116" s="1" t="str">
        <f t="shared" si="2"/>
        <v>B8</v>
      </c>
      <c r="R116" s="1" t="str">
        <f t="shared" si="3"/>
        <v>RON</v>
      </c>
      <c r="S116" s="1" t="str">
        <f t="shared" si="4"/>
        <v>A 320</v>
      </c>
      <c r="T116" s="1" t="str">
        <f t="shared" si="5"/>
        <v>PK-LUS</v>
      </c>
      <c r="U116" s="1" t="str">
        <f t="shared" si="6"/>
        <v>BATIK AIR</v>
      </c>
    </row>
    <row r="117" ht="15.75" customHeight="1">
      <c r="A117" s="81">
        <v>100.0</v>
      </c>
      <c r="B117" s="81" t="s">
        <v>101</v>
      </c>
      <c r="C117" s="81" t="str">
        <f>IF(B117&gt;1,VLOOKUP(B117,DB!$D$4:$E$800,2,0),"")</f>
        <v>A 320</v>
      </c>
      <c r="D117" s="82">
        <v>0.7881944444444444</v>
      </c>
      <c r="E117" s="159" t="b">
        <v>1</v>
      </c>
      <c r="F117" s="83">
        <v>0.8159722222222222</v>
      </c>
      <c r="G117" s="92" t="b">
        <v>1</v>
      </c>
      <c r="H117" s="85" t="s">
        <v>1248</v>
      </c>
      <c r="I117" s="86" t="str">
        <f>IF(K117&gt;1,VLOOKUP(K117,DB!$A$4:$B$500,2,0),"")</f>
        <v>WIEE</v>
      </c>
      <c r="J117" s="87" t="str">
        <f>IF(L117&gt;1,VLOOKUP(L117,DB!$A$4:$B$500,2,0),"")</f>
        <v>WARR</v>
      </c>
      <c r="K117" s="88" t="s">
        <v>213</v>
      </c>
      <c r="L117" s="84" t="s">
        <v>259</v>
      </c>
      <c r="M117" s="81" t="str">
        <f>IF(B117&gt;1,VLOOKUP(B117,DB!$D$4:$F$800,3,0),"")</f>
        <v>BATIK AIR</v>
      </c>
      <c r="N117" s="89"/>
      <c r="O117" s="84" t="str">
        <f t="shared" si="1"/>
        <v/>
      </c>
      <c r="Q117" s="1" t="str">
        <f t="shared" si="2"/>
        <v/>
      </c>
      <c r="R117" s="1" t="str">
        <f t="shared" si="3"/>
        <v/>
      </c>
      <c r="S117" s="1" t="str">
        <f t="shared" si="4"/>
        <v/>
      </c>
      <c r="T117" s="1" t="str">
        <f t="shared" si="5"/>
        <v/>
      </c>
      <c r="U117" s="1" t="str">
        <f t="shared" si="6"/>
        <v/>
      </c>
    </row>
    <row r="118" ht="15.75" customHeight="1">
      <c r="A118" s="71">
        <v>101.0</v>
      </c>
      <c r="B118" s="71" t="s">
        <v>301</v>
      </c>
      <c r="C118" s="71" t="str">
        <f>IF(B118&gt;1,VLOOKUP(B118,DB!$D$4:$E$800,2,0),"")</f>
        <v>A 320</v>
      </c>
      <c r="D118" s="72">
        <v>0.8020833333333334</v>
      </c>
      <c r="E118" s="160" t="b">
        <v>1</v>
      </c>
      <c r="F118" s="73"/>
      <c r="G118" s="94" t="b">
        <v>0</v>
      </c>
      <c r="H118" s="75" t="s">
        <v>1227</v>
      </c>
      <c r="I118" s="76" t="str">
        <f>IF(K118&gt;1,VLOOKUP(K118,DB!$A$4:$B$500,2,0),"")</f>
        <v>WIPP</v>
      </c>
      <c r="J118" s="77" t="str">
        <f>IF(L118&gt;1,VLOOKUP(L118,DB!$A$4:$B$500,2,0),"")</f>
        <v/>
      </c>
      <c r="K118" s="78" t="s">
        <v>196</v>
      </c>
      <c r="L118" s="74"/>
      <c r="M118" s="71" t="str">
        <f>IF(B118&gt;1,VLOOKUP(B118,DB!$D$4:$F$800,3,0),"")</f>
        <v>BATIK AIR</v>
      </c>
      <c r="N118" s="13"/>
      <c r="O118" s="74" t="str">
        <f t="shared" si="1"/>
        <v>RON</v>
      </c>
      <c r="Q118" s="1" t="str">
        <f t="shared" si="2"/>
        <v>B9</v>
      </c>
      <c r="R118" s="1" t="str">
        <f t="shared" si="3"/>
        <v>RON</v>
      </c>
      <c r="S118" s="1" t="str">
        <f t="shared" si="4"/>
        <v>A 320</v>
      </c>
      <c r="T118" s="1" t="str">
        <f t="shared" si="5"/>
        <v>PK-LUO</v>
      </c>
      <c r="U118" s="1" t="str">
        <f t="shared" si="6"/>
        <v>BATIK AIR</v>
      </c>
    </row>
    <row r="119" ht="15.75" customHeight="1">
      <c r="A119" s="81">
        <v>102.0</v>
      </c>
      <c r="B119" s="81" t="s">
        <v>40</v>
      </c>
      <c r="C119" s="81" t="str">
        <f>IF(B119&gt;1,VLOOKUP(B119,DB!$D$4:$E$800,2,0),"")</f>
        <v>B 734</v>
      </c>
      <c r="D119" s="82">
        <v>0.7944444444444444</v>
      </c>
      <c r="E119" s="159" t="b">
        <v>1</v>
      </c>
      <c r="F119" s="83"/>
      <c r="G119" s="92" t="b">
        <v>0</v>
      </c>
      <c r="H119" s="85" t="s">
        <v>1231</v>
      </c>
      <c r="I119" s="103" t="s">
        <v>1252</v>
      </c>
      <c r="J119" s="87" t="str">
        <f>IF(L119&gt;1,VLOOKUP(L119,DB!$A$4:$B$500,2,0),"")</f>
        <v/>
      </c>
      <c r="K119" s="88"/>
      <c r="L119" s="84"/>
      <c r="M119" s="81" t="str">
        <f>IF(B119&gt;1,VLOOKUP(B119,DB!$D$4:$F$800,3,0),"")</f>
        <v>B. B. N.</v>
      </c>
      <c r="N119" s="96"/>
      <c r="O119" s="84" t="str">
        <f t="shared" si="1"/>
        <v>RON</v>
      </c>
      <c r="Q119" s="1" t="str">
        <f t="shared" si="2"/>
        <v>SA09</v>
      </c>
      <c r="R119" s="1" t="str">
        <f t="shared" si="3"/>
        <v>RON</v>
      </c>
      <c r="S119" s="1" t="str">
        <f t="shared" si="4"/>
        <v>B 734</v>
      </c>
      <c r="T119" s="1" t="str">
        <f t="shared" si="5"/>
        <v>PK-BBJ</v>
      </c>
      <c r="U119" s="1" t="str">
        <f t="shared" si="6"/>
        <v>B. B. N.</v>
      </c>
    </row>
    <row r="120" ht="15.75" customHeight="1">
      <c r="A120" s="71">
        <v>103.0</v>
      </c>
      <c r="B120" s="71" t="s">
        <v>741</v>
      </c>
      <c r="C120" s="71" t="str">
        <f>IF(B120&gt;1,VLOOKUP(B120,DB!$D$4:$E$800,2,0),"")</f>
        <v>ATR 42</v>
      </c>
      <c r="D120" s="72">
        <v>0.8277777777777777</v>
      </c>
      <c r="E120" s="160" t="b">
        <v>1</v>
      </c>
      <c r="F120" s="73">
        <v>0.8541666666666666</v>
      </c>
      <c r="G120" s="94" t="b">
        <v>1</v>
      </c>
      <c r="H120" s="75" t="s">
        <v>1247</v>
      </c>
      <c r="I120" s="112" t="s">
        <v>1614</v>
      </c>
      <c r="J120" s="74" t="s">
        <v>1240</v>
      </c>
      <c r="K120" s="78"/>
      <c r="L120" s="74"/>
      <c r="M120" s="71" t="str">
        <f>IF(B120&gt;1,VLOOKUP(B120,DB!$D$4:$F$800,3,0),"")</f>
        <v>IAT</v>
      </c>
      <c r="N120" s="13"/>
      <c r="O120" s="74" t="str">
        <f t="shared" si="1"/>
        <v/>
      </c>
      <c r="Q120" s="1" t="str">
        <f t="shared" si="2"/>
        <v/>
      </c>
      <c r="R120" s="1" t="str">
        <f t="shared" si="3"/>
        <v/>
      </c>
      <c r="S120" s="1" t="str">
        <f t="shared" si="4"/>
        <v/>
      </c>
      <c r="T120" s="1" t="str">
        <f t="shared" si="5"/>
        <v/>
      </c>
      <c r="U120" s="1" t="str">
        <f t="shared" si="6"/>
        <v/>
      </c>
    </row>
    <row r="121" ht="15.75" customHeight="1">
      <c r="A121" s="81">
        <v>104.0</v>
      </c>
      <c r="B121" s="81" t="s">
        <v>34</v>
      </c>
      <c r="C121" s="81" t="str">
        <f>IF(B121&gt;1,VLOOKUP(B121,DB!$D$4:$E$800,2,0),"")</f>
        <v>B 733</v>
      </c>
      <c r="D121" s="82">
        <v>0.8194444444444444</v>
      </c>
      <c r="E121" s="159" t="b">
        <v>1</v>
      </c>
      <c r="F121" s="83">
        <v>0.9222222222222223</v>
      </c>
      <c r="G121" s="92" t="b">
        <v>1</v>
      </c>
      <c r="H121" s="85" t="s">
        <v>1252</v>
      </c>
      <c r="I121" s="103" t="s">
        <v>22</v>
      </c>
      <c r="J121" s="84" t="s">
        <v>70</v>
      </c>
      <c r="K121" s="88"/>
      <c r="L121" s="84"/>
      <c r="M121" s="81" t="str">
        <f>IF(B121&gt;1,VLOOKUP(B121,DB!$D$4:$F$800,3,0),"")</f>
        <v>AIRNESIA</v>
      </c>
      <c r="N121" s="96"/>
      <c r="O121" s="84" t="str">
        <f t="shared" si="1"/>
        <v/>
      </c>
      <c r="Q121" s="1" t="str">
        <f t="shared" si="2"/>
        <v/>
      </c>
      <c r="R121" s="1" t="str">
        <f t="shared" si="3"/>
        <v/>
      </c>
      <c r="S121" s="1" t="str">
        <f t="shared" si="4"/>
        <v/>
      </c>
      <c r="T121" s="1" t="str">
        <f t="shared" si="5"/>
        <v/>
      </c>
      <c r="U121" s="1" t="str">
        <f t="shared" si="6"/>
        <v/>
      </c>
    </row>
    <row r="122" ht="15.75" customHeight="1">
      <c r="A122" s="71">
        <v>105.0</v>
      </c>
      <c r="B122" s="71" t="s">
        <v>313</v>
      </c>
      <c r="C122" s="71" t="str">
        <f>IF(B122&gt;1,VLOOKUP(B122,DB!$D$4:$E$800,2,0),"")</f>
        <v>A 320</v>
      </c>
      <c r="D122" s="72">
        <v>0.8347222222222223</v>
      </c>
      <c r="E122" s="160" t="b">
        <v>1</v>
      </c>
      <c r="F122" s="73">
        <v>0.9347222222222222</v>
      </c>
      <c r="G122" s="94" t="b">
        <v>1</v>
      </c>
      <c r="H122" s="75" t="s">
        <v>1236</v>
      </c>
      <c r="I122" s="76" t="str">
        <f>IF(K122&gt;1,VLOOKUP(K122,DB!$A$4:$B$500,2,0),"")</f>
        <v>WARR</v>
      </c>
      <c r="J122" s="74" t="s">
        <v>1225</v>
      </c>
      <c r="K122" s="78" t="s">
        <v>231</v>
      </c>
      <c r="L122" s="74"/>
      <c r="M122" s="71" t="str">
        <f>IF(B122&gt;1,VLOOKUP(B122,DB!$D$4:$F$800,3,0),"")</f>
        <v>BATIK AIR</v>
      </c>
      <c r="N122" s="13"/>
      <c r="O122" s="74" t="str">
        <f t="shared" si="1"/>
        <v/>
      </c>
      <c r="Q122" s="1" t="str">
        <f t="shared" si="2"/>
        <v/>
      </c>
      <c r="R122" s="1" t="str">
        <f t="shared" si="3"/>
        <v/>
      </c>
      <c r="S122" s="1" t="str">
        <f t="shared" si="4"/>
        <v/>
      </c>
      <c r="T122" s="1" t="str">
        <f t="shared" si="5"/>
        <v/>
      </c>
      <c r="U122" s="1" t="str">
        <f t="shared" si="6"/>
        <v/>
      </c>
    </row>
    <row r="123" ht="15.75" customHeight="1">
      <c r="A123" s="81">
        <v>106.0</v>
      </c>
      <c r="B123" s="81" t="s">
        <v>288</v>
      </c>
      <c r="C123" s="81" t="str">
        <f>IF(B123&gt;1,VLOOKUP(B123,DB!$D$4:$E$800,2,0),"")</f>
        <v>A 320</v>
      </c>
      <c r="D123" s="82">
        <v>0.8368055555555556</v>
      </c>
      <c r="E123" s="159" t="b">
        <v>1</v>
      </c>
      <c r="F123" s="83">
        <v>0.8923611111111112</v>
      </c>
      <c r="G123" s="92" t="b">
        <v>1</v>
      </c>
      <c r="H123" s="85" t="s">
        <v>1225</v>
      </c>
      <c r="I123" s="86" t="str">
        <f>IF(K123&gt;1,VLOOKUP(K123,DB!$A$4:$B$500,2,0),"")</f>
        <v>WADD</v>
      </c>
      <c r="J123" s="84" t="s">
        <v>1239</v>
      </c>
      <c r="K123" s="88" t="s">
        <v>225</v>
      </c>
      <c r="L123" s="84"/>
      <c r="M123" s="81" t="str">
        <f>IF(B123&gt;1,VLOOKUP(B123,DB!$D$4:$F$800,3,0),"")</f>
        <v>BATIK AIR</v>
      </c>
      <c r="N123" s="96"/>
      <c r="O123" s="84" t="str">
        <f t="shared" si="1"/>
        <v/>
      </c>
      <c r="Q123" s="1" t="str">
        <f t="shared" si="2"/>
        <v/>
      </c>
      <c r="R123" s="1" t="str">
        <f t="shared" si="3"/>
        <v/>
      </c>
      <c r="S123" s="1" t="str">
        <f t="shared" si="4"/>
        <v/>
      </c>
      <c r="T123" s="1" t="str">
        <f t="shared" si="5"/>
        <v/>
      </c>
      <c r="U123" s="1" t="str">
        <f t="shared" si="6"/>
        <v/>
      </c>
    </row>
    <row r="124" ht="15.75" customHeight="1">
      <c r="A124" s="71">
        <v>107.0</v>
      </c>
      <c r="B124" s="71" t="s">
        <v>393</v>
      </c>
      <c r="C124" s="71" t="str">
        <f>IF(B124&gt;1,VLOOKUP(B124,DB!$D$4:$E$800,2,0),"")</f>
        <v>A 320</v>
      </c>
      <c r="D124" s="72">
        <v>0.8493055555555555</v>
      </c>
      <c r="E124" s="160" t="b">
        <v>1</v>
      </c>
      <c r="F124" s="73"/>
      <c r="G124" s="94" t="b">
        <v>0</v>
      </c>
      <c r="H124" s="75" t="s">
        <v>1248</v>
      </c>
      <c r="I124" s="76" t="str">
        <f>IF(K124&gt;1,VLOOKUP(K124,DB!$A$4:$B$500,2,0),"")</f>
        <v>WARR</v>
      </c>
      <c r="J124" s="77" t="str">
        <f>IF(L124&gt;1,VLOOKUP(L124,DB!$A$4:$B$500,2,0),"")</f>
        <v/>
      </c>
      <c r="K124" s="78" t="s">
        <v>565</v>
      </c>
      <c r="L124" s="74"/>
      <c r="M124" s="71" t="str">
        <f>IF(B124&gt;1,VLOOKUP(B124,DB!$D$4:$F$800,3,0),"")</f>
        <v>CITILINK</v>
      </c>
      <c r="N124" s="13"/>
      <c r="O124" s="74" t="str">
        <f t="shared" si="1"/>
        <v>RON</v>
      </c>
      <c r="Q124" s="1" t="str">
        <f t="shared" si="2"/>
        <v>B2</v>
      </c>
      <c r="R124" s="1" t="str">
        <f t="shared" si="3"/>
        <v>RON</v>
      </c>
      <c r="S124" s="1" t="str">
        <f t="shared" si="4"/>
        <v>A 320</v>
      </c>
      <c r="T124" s="1" t="str">
        <f t="shared" si="5"/>
        <v>PK-GLX</v>
      </c>
      <c r="U124" s="1" t="str">
        <f t="shared" si="6"/>
        <v>CITILINK</v>
      </c>
    </row>
    <row r="125" ht="15.75" customHeight="1">
      <c r="A125" s="81">
        <v>108.0</v>
      </c>
      <c r="B125" s="81" t="s">
        <v>964</v>
      </c>
      <c r="C125" s="81" t="str">
        <f>IF(B125&gt;1,VLOOKUP(B125,DB!$D$4:$E$800,2,0),"")</f>
        <v>G IV</v>
      </c>
      <c r="D125" s="82">
        <v>0.8236111111111111</v>
      </c>
      <c r="E125" s="159" t="b">
        <v>1</v>
      </c>
      <c r="F125" s="83"/>
      <c r="G125" s="92" t="b">
        <v>0</v>
      </c>
      <c r="H125" s="85" t="s">
        <v>1249</v>
      </c>
      <c r="I125" s="103" t="s">
        <v>1232</v>
      </c>
      <c r="J125" s="87" t="str">
        <f>IF(L125&gt;1,VLOOKUP(L125,DB!$A$4:$B$500,2,0),"")</f>
        <v/>
      </c>
      <c r="K125" s="88"/>
      <c r="L125" s="84"/>
      <c r="M125" s="81" t="s">
        <v>1211</v>
      </c>
      <c r="N125" s="96"/>
      <c r="O125" s="84" t="str">
        <f t="shared" si="1"/>
        <v>RON</v>
      </c>
      <c r="Q125" s="1" t="str">
        <f t="shared" si="2"/>
        <v>B4</v>
      </c>
      <c r="R125" s="1" t="str">
        <f t="shared" si="3"/>
        <v>RON</v>
      </c>
      <c r="S125" s="1" t="str">
        <f t="shared" si="4"/>
        <v>G IV</v>
      </c>
      <c r="T125" s="1" t="str">
        <f t="shared" si="5"/>
        <v>T7-HNA</v>
      </c>
      <c r="U125" s="1" t="str">
        <f t="shared" si="6"/>
        <v>AFM</v>
      </c>
    </row>
    <row r="126" ht="15.75" customHeight="1">
      <c r="A126" s="71">
        <v>109.0</v>
      </c>
      <c r="B126" s="71" t="s">
        <v>512</v>
      </c>
      <c r="C126" s="71" t="str">
        <f>IF(B126&gt;1,VLOOKUP(B126,DB!$D$4:$E$800,2,0),"")</f>
        <v>B 735</v>
      </c>
      <c r="D126" s="72">
        <v>0.8298611111111112</v>
      </c>
      <c r="E126" s="160" t="b">
        <v>1</v>
      </c>
      <c r="F126" s="73"/>
      <c r="G126" s="94" t="b">
        <v>0</v>
      </c>
      <c r="H126" s="75" t="s">
        <v>1235</v>
      </c>
      <c r="I126" s="112" t="s">
        <v>1251</v>
      </c>
      <c r="J126" s="77" t="str">
        <f>IF(L126&gt;1,VLOOKUP(L126,DB!$A$4:$B$500,2,0),"")</f>
        <v/>
      </c>
      <c r="K126" s="78"/>
      <c r="L126" s="74"/>
      <c r="M126" s="71" t="str">
        <f>IF(B126&gt;1,VLOOKUP(B126,DB!$D$4:$F$800,3,0),"")</f>
        <v>CITILINK</v>
      </c>
      <c r="N126" s="13"/>
      <c r="O126" s="74" t="str">
        <f t="shared" si="1"/>
        <v>RON</v>
      </c>
      <c r="Q126" s="1" t="str">
        <f t="shared" si="2"/>
        <v>SA12</v>
      </c>
      <c r="R126" s="1" t="str">
        <f t="shared" si="3"/>
        <v>RON</v>
      </c>
      <c r="S126" s="1" t="str">
        <f t="shared" si="4"/>
        <v>B 735</v>
      </c>
      <c r="T126" s="1" t="str">
        <f t="shared" si="5"/>
        <v>PK-GGC</v>
      </c>
      <c r="U126" s="1" t="str">
        <f t="shared" si="6"/>
        <v>CITILINK</v>
      </c>
    </row>
    <row r="127" ht="15.75" customHeight="1">
      <c r="A127" s="81">
        <v>110.0</v>
      </c>
      <c r="B127" s="81" t="s">
        <v>832</v>
      </c>
      <c r="C127" s="81" t="str">
        <f>IF(B127&gt;1,VLOOKUP(B127,DB!$D$4:$E$800,2,0),"")</f>
        <v>ATR 72</v>
      </c>
      <c r="D127" s="82">
        <v>0.8368055555555556</v>
      </c>
      <c r="E127" s="159" t="b">
        <v>1</v>
      </c>
      <c r="F127" s="83"/>
      <c r="G127" s="92" t="b">
        <v>0</v>
      </c>
      <c r="H127" s="85" t="s">
        <v>1245</v>
      </c>
      <c r="I127" s="103" t="s">
        <v>1225</v>
      </c>
      <c r="J127" s="87" t="str">
        <f>IF(L127&gt;1,VLOOKUP(L127,DB!$A$4:$B$500,2,0),"")</f>
        <v/>
      </c>
      <c r="K127" s="88"/>
      <c r="L127" s="84"/>
      <c r="M127" s="81" t="str">
        <f>IF(B127&gt;1,VLOOKUP(B127,DB!$D$4:$F$800,3,0),"")</f>
        <v>TAS</v>
      </c>
      <c r="N127" s="96"/>
      <c r="O127" s="84" t="str">
        <f t="shared" si="1"/>
        <v>RON</v>
      </c>
      <c r="Q127" s="1" t="str">
        <f t="shared" si="2"/>
        <v>RE05</v>
      </c>
      <c r="R127" s="1" t="str">
        <f t="shared" si="3"/>
        <v>RON</v>
      </c>
      <c r="S127" s="1" t="str">
        <f t="shared" si="4"/>
        <v>ATR 72</v>
      </c>
      <c r="T127" s="1" t="str">
        <f t="shared" si="5"/>
        <v>PK-OTR</v>
      </c>
      <c r="U127" s="1" t="str">
        <f t="shared" si="6"/>
        <v>TAS</v>
      </c>
    </row>
    <row r="128" ht="15.75" customHeight="1">
      <c r="A128" s="71">
        <v>111.0</v>
      </c>
      <c r="B128" s="71" t="s">
        <v>763</v>
      </c>
      <c r="C128" s="71" t="str">
        <f>IF(B128&gt;1,VLOOKUP(B128,DB!$D$4:$E$800,2,0),"")</f>
        <v>ATR 72</v>
      </c>
      <c r="D128" s="72">
        <v>0.8458333333333333</v>
      </c>
      <c r="E128" s="160" t="b">
        <v>1</v>
      </c>
      <c r="F128" s="73"/>
      <c r="G128" s="94" t="b">
        <v>0</v>
      </c>
      <c r="H128" s="75" t="s">
        <v>1237</v>
      </c>
      <c r="I128" s="112" t="s">
        <v>1246</v>
      </c>
      <c r="J128" s="77" t="str">
        <f>IF(L128&gt;1,VLOOKUP(L128,DB!$A$4:$B$500,2,0),"")</f>
        <v/>
      </c>
      <c r="K128" s="78"/>
      <c r="L128" s="74"/>
      <c r="M128" s="71" t="str">
        <f>IF(B128&gt;1,VLOOKUP(B128,DB!$D$4:$F$800,3,0),"")</f>
        <v>PELITA</v>
      </c>
      <c r="N128" s="13"/>
      <c r="O128" s="74" t="str">
        <f t="shared" si="1"/>
        <v>RON</v>
      </c>
      <c r="Q128" s="1" t="str">
        <f t="shared" si="2"/>
        <v>SA13</v>
      </c>
      <c r="R128" s="1" t="str">
        <f t="shared" si="3"/>
        <v>RON</v>
      </c>
      <c r="S128" s="1" t="str">
        <f t="shared" si="4"/>
        <v>ATR 72</v>
      </c>
      <c r="T128" s="1" t="str">
        <f t="shared" si="5"/>
        <v>PK-PAH</v>
      </c>
      <c r="U128" s="1" t="str">
        <f t="shared" si="6"/>
        <v>PELITA</v>
      </c>
    </row>
    <row r="129" ht="15.75" customHeight="1">
      <c r="A129" s="81">
        <v>112.0</v>
      </c>
      <c r="B129" s="81" t="s">
        <v>960</v>
      </c>
      <c r="C129" s="81" t="str">
        <f>IF(B129&gt;1,VLOOKUP(B129,DB!$D$4:$E$800,2,0),"")</f>
        <v>EMB 135</v>
      </c>
      <c r="D129" s="82">
        <v>0.8527777777777777</v>
      </c>
      <c r="E129" s="159" t="b">
        <v>1</v>
      </c>
      <c r="F129" s="83">
        <v>0.9479166666666666</v>
      </c>
      <c r="G129" s="92" t="b">
        <v>1</v>
      </c>
      <c r="H129" s="85" t="s">
        <v>1250</v>
      </c>
      <c r="I129" s="103" t="s">
        <v>1218</v>
      </c>
      <c r="J129" s="84" t="s">
        <v>1221</v>
      </c>
      <c r="K129" s="88"/>
      <c r="L129" s="84"/>
      <c r="M129" s="81" t="s">
        <v>810</v>
      </c>
      <c r="N129" s="96"/>
      <c r="O129" s="84" t="str">
        <f t="shared" si="1"/>
        <v/>
      </c>
      <c r="Q129" s="1" t="str">
        <f t="shared" si="2"/>
        <v/>
      </c>
      <c r="R129" s="1" t="str">
        <f t="shared" si="3"/>
        <v/>
      </c>
      <c r="S129" s="1" t="str">
        <f t="shared" si="4"/>
        <v/>
      </c>
      <c r="T129" s="1" t="str">
        <f t="shared" si="5"/>
        <v/>
      </c>
      <c r="U129" s="1" t="str">
        <f t="shared" si="6"/>
        <v/>
      </c>
    </row>
    <row r="130" ht="15.75" customHeight="1">
      <c r="A130" s="71">
        <v>113.0</v>
      </c>
      <c r="B130" s="71" t="s">
        <v>558</v>
      </c>
      <c r="C130" s="71" t="str">
        <f>IF(B130&gt;1,VLOOKUP(B130,DB!$D$4:$E$800,2,0),"")</f>
        <v>B 738</v>
      </c>
      <c r="D130" s="72">
        <v>0.90625</v>
      </c>
      <c r="E130" s="160" t="b">
        <v>1</v>
      </c>
      <c r="F130" s="73"/>
      <c r="G130" s="94" t="b">
        <v>0</v>
      </c>
      <c r="H130" s="75" t="s">
        <v>1247</v>
      </c>
      <c r="I130" s="76" t="str">
        <f>IF(K130&gt;1,VLOOKUP(K130,DB!$A$4:$B$500,2,0),"")</f>
        <v>WARR</v>
      </c>
      <c r="J130" s="77" t="str">
        <f>IF(L130&gt;1,VLOOKUP(L130,DB!$A$4:$B$500,2,0),"")</f>
        <v/>
      </c>
      <c r="K130" s="78" t="s">
        <v>678</v>
      </c>
      <c r="L130" s="74"/>
      <c r="M130" s="71" t="str">
        <f>IF(B130&gt;1,VLOOKUP(B130,DB!$D$4:$F$800,3,0),"")</f>
        <v>GARUDA</v>
      </c>
      <c r="N130" s="79"/>
      <c r="O130" s="74" t="str">
        <f t="shared" si="1"/>
        <v>RON</v>
      </c>
      <c r="Q130" s="1" t="str">
        <f t="shared" si="2"/>
        <v>B1</v>
      </c>
      <c r="R130" s="1" t="str">
        <f t="shared" si="3"/>
        <v>RON</v>
      </c>
      <c r="S130" s="1" t="str">
        <f t="shared" si="4"/>
        <v>B 738</v>
      </c>
      <c r="T130" s="1" t="str">
        <f t="shared" si="5"/>
        <v>PK-GFI</v>
      </c>
      <c r="U130" s="1" t="str">
        <f t="shared" si="6"/>
        <v>GARUDA</v>
      </c>
    </row>
    <row r="131" ht="15.75" customHeight="1">
      <c r="A131" s="81">
        <v>114.0</v>
      </c>
      <c r="B131" s="81" t="s">
        <v>85</v>
      </c>
      <c r="C131" s="81" t="str">
        <f>IF(B131&gt;1,VLOOKUP(B131,DB!$D$4:$E$800,2,0),"")</f>
        <v>A 320</v>
      </c>
      <c r="D131" s="82">
        <v>0.9131944444444444</v>
      </c>
      <c r="E131" s="159" t="b">
        <v>1</v>
      </c>
      <c r="F131" s="83"/>
      <c r="G131" s="92" t="b">
        <v>0</v>
      </c>
      <c r="H131" s="85" t="s">
        <v>1246</v>
      </c>
      <c r="I131" s="86" t="str">
        <f>IF(K131&gt;1,VLOOKUP(K131,DB!$A$4:$B$500,2,0),"")</f>
        <v>WARR</v>
      </c>
      <c r="J131" s="87" t="str">
        <f>IF(L131&gt;1,VLOOKUP(L131,DB!$A$4:$B$500,2,0),"")</f>
        <v/>
      </c>
      <c r="K131" s="88" t="s">
        <v>253</v>
      </c>
      <c r="L131" s="84"/>
      <c r="M131" s="81" t="str">
        <f>IF(B131&gt;1,VLOOKUP(B131,DB!$D$4:$F$800,3,0),"")</f>
        <v>BATIK AIR</v>
      </c>
      <c r="N131" s="96"/>
      <c r="O131" s="84" t="str">
        <f t="shared" si="1"/>
        <v>RON</v>
      </c>
      <c r="Q131" s="1" t="str">
        <f t="shared" si="2"/>
        <v>A2</v>
      </c>
      <c r="R131" s="1" t="str">
        <f t="shared" si="3"/>
        <v>RON</v>
      </c>
      <c r="S131" s="1" t="str">
        <f t="shared" si="4"/>
        <v>A 320</v>
      </c>
      <c r="T131" s="1" t="str">
        <f t="shared" si="5"/>
        <v>PK-BKR</v>
      </c>
      <c r="U131" s="1" t="str">
        <f t="shared" si="6"/>
        <v>BATIK AIR</v>
      </c>
    </row>
    <row r="132" ht="15.75" customHeight="1">
      <c r="A132" s="71">
        <v>115.0</v>
      </c>
      <c r="B132" s="71" t="s">
        <v>892</v>
      </c>
      <c r="C132" s="71" t="str">
        <f>IF(B132&gt;1,VLOOKUP(B132,DB!$D$4:$E$800,2,0),"")</f>
        <v>B 733</v>
      </c>
      <c r="D132" s="72">
        <v>0.9152777777777777</v>
      </c>
      <c r="E132" s="160" t="b">
        <v>1</v>
      </c>
      <c r="F132" s="73"/>
      <c r="G132" s="94" t="b">
        <v>0</v>
      </c>
      <c r="H132" s="75" t="s">
        <v>1251</v>
      </c>
      <c r="I132" s="76" t="str">
        <f>IF(K132&gt;1,VLOOKUP(K132,DB!$A$4:$B$500,2,0),"")</f>
        <v>WALL</v>
      </c>
      <c r="J132" s="77" t="str">
        <f>IF(L132&gt;1,VLOOKUP(L132,DB!$A$4:$B$500,2,0),"")</f>
        <v/>
      </c>
      <c r="K132" s="78" t="s">
        <v>398</v>
      </c>
      <c r="L132" s="74"/>
      <c r="M132" s="71" t="str">
        <f>IF(B132&gt;1,VLOOKUP(B132,DB!$D$4:$F$800,3,0),"")</f>
        <v>TRIGANA</v>
      </c>
      <c r="N132" s="13"/>
      <c r="O132" s="74" t="str">
        <f t="shared" si="1"/>
        <v>RON</v>
      </c>
      <c r="Q132" s="1" t="str">
        <f t="shared" si="2"/>
        <v>B12</v>
      </c>
      <c r="R132" s="1" t="str">
        <f t="shared" si="3"/>
        <v>RON</v>
      </c>
      <c r="S132" s="1" t="str">
        <f t="shared" si="4"/>
        <v>B 733</v>
      </c>
      <c r="T132" s="1" t="str">
        <f t="shared" si="5"/>
        <v>PK-YST</v>
      </c>
      <c r="U132" s="1" t="str">
        <f t="shared" si="6"/>
        <v>TRIGANA</v>
      </c>
    </row>
    <row r="133" ht="15.75" customHeight="1">
      <c r="A133" s="81">
        <v>116.0</v>
      </c>
      <c r="B133" s="81" t="s">
        <v>288</v>
      </c>
      <c r="C133" s="81" t="str">
        <f>IF(B133&gt;1,VLOOKUP(B133,DB!$D$4:$E$800,2,0),"")</f>
        <v>A 320</v>
      </c>
      <c r="D133" s="82">
        <v>0.8993055555555556</v>
      </c>
      <c r="E133" s="159" t="b">
        <v>1</v>
      </c>
      <c r="F133" s="83"/>
      <c r="G133" s="92" t="b">
        <v>0</v>
      </c>
      <c r="H133" s="85" t="s">
        <v>1239</v>
      </c>
      <c r="I133" s="103" t="s">
        <v>1225</v>
      </c>
      <c r="J133" s="87" t="str">
        <f>IF(L133&gt;1,VLOOKUP(L133,DB!$A$4:$B$500,2,0),"")</f>
        <v/>
      </c>
      <c r="K133" s="88"/>
      <c r="L133" s="84"/>
      <c r="M133" s="81" t="str">
        <f>IF(B133&gt;1,VLOOKUP(B133,DB!$D$4:$F$800,3,0),"")</f>
        <v>BATIK AIR</v>
      </c>
      <c r="N133" s="96"/>
      <c r="O133" s="84" t="str">
        <f t="shared" si="1"/>
        <v>RON</v>
      </c>
      <c r="Q133" s="1" t="str">
        <f t="shared" si="2"/>
        <v>SA14</v>
      </c>
      <c r="R133" s="1" t="str">
        <f t="shared" si="3"/>
        <v>RON</v>
      </c>
      <c r="S133" s="1" t="str">
        <f t="shared" si="4"/>
        <v>A 320</v>
      </c>
      <c r="T133" s="1" t="str">
        <f t="shared" si="5"/>
        <v>PK-LUI</v>
      </c>
      <c r="U133" s="1" t="str">
        <f t="shared" si="6"/>
        <v>BATIK AIR</v>
      </c>
    </row>
    <row r="134" ht="15.75" customHeight="1">
      <c r="A134" s="90">
        <v>117.0</v>
      </c>
      <c r="B134" s="90" t="s">
        <v>741</v>
      </c>
      <c r="C134" s="71" t="str">
        <f>IF(B134&gt;1,VLOOKUP(B134,DB!$D$4:$E$800,2,0),"")</f>
        <v>ATR 42</v>
      </c>
      <c r="D134" s="117">
        <v>0.8611111111111112</v>
      </c>
      <c r="E134" s="215" t="b">
        <v>1</v>
      </c>
      <c r="F134" s="119"/>
      <c r="G134" s="120" t="b">
        <v>0</v>
      </c>
      <c r="H134" s="121" t="s">
        <v>1240</v>
      </c>
      <c r="I134" s="112" t="s">
        <v>1247</v>
      </c>
      <c r="J134" s="77" t="str">
        <f>IF(L134&gt;1,VLOOKUP(L134,DB!$A$4:$B$500,2,0),"")</f>
        <v/>
      </c>
      <c r="K134" s="122"/>
      <c r="L134" s="123"/>
      <c r="M134" s="71" t="str">
        <f>IF(B134&gt;1,VLOOKUP(B134,DB!$D$4:$F$800,3,0),"")</f>
        <v>IAT</v>
      </c>
      <c r="N134" s="124"/>
      <c r="O134" s="123" t="str">
        <f t="shared" si="1"/>
        <v>RON</v>
      </c>
      <c r="Q134" s="1" t="str">
        <f t="shared" si="2"/>
        <v>SA15</v>
      </c>
      <c r="R134" s="1" t="str">
        <f t="shared" si="3"/>
        <v>RON</v>
      </c>
      <c r="S134" s="1" t="str">
        <f t="shared" si="4"/>
        <v>ATR 42</v>
      </c>
      <c r="T134" s="1" t="str">
        <f t="shared" si="5"/>
        <v>PK-THT</v>
      </c>
      <c r="U134" s="1" t="str">
        <f t="shared" si="6"/>
        <v>IAT</v>
      </c>
    </row>
    <row r="135" ht="15.75" customHeight="1">
      <c r="A135" s="81">
        <v>118.0</v>
      </c>
      <c r="B135" s="81" t="s">
        <v>313</v>
      </c>
      <c r="C135" s="81" t="str">
        <f>IF(B135&gt;1,VLOOKUP(B135,DB!$D$4:$E$800,2,0),"")</f>
        <v>A 320</v>
      </c>
      <c r="D135" s="82">
        <v>0.9375</v>
      </c>
      <c r="E135" s="159" t="b">
        <v>1</v>
      </c>
      <c r="F135" s="83"/>
      <c r="G135" s="92" t="b">
        <v>0</v>
      </c>
      <c r="H135" s="85" t="s">
        <v>1225</v>
      </c>
      <c r="I135" s="103" t="s">
        <v>1236</v>
      </c>
      <c r="J135" s="87" t="str">
        <f>IF(L135&gt;1,VLOOKUP(L135,DB!$A$4:$B$500,2,0),"")</f>
        <v/>
      </c>
      <c r="K135" s="88"/>
      <c r="L135" s="84"/>
      <c r="M135" s="81" t="str">
        <f>IF(B135&gt;1,VLOOKUP(B135,DB!$D$4:$F$800,3,0),"")</f>
        <v>BATIK AIR</v>
      </c>
      <c r="N135" s="96"/>
      <c r="O135" s="84" t="str">
        <f t="shared" si="1"/>
        <v>RON</v>
      </c>
      <c r="Q135" s="1" t="str">
        <f t="shared" si="2"/>
        <v>A3</v>
      </c>
      <c r="R135" s="1" t="str">
        <f t="shared" si="3"/>
        <v>RON</v>
      </c>
      <c r="S135" s="1" t="str">
        <f t="shared" si="4"/>
        <v>A 320</v>
      </c>
      <c r="T135" s="1" t="str">
        <f t="shared" si="5"/>
        <v>PK-LUU</v>
      </c>
      <c r="U135" s="1" t="str">
        <f t="shared" si="6"/>
        <v>BATIK AIR</v>
      </c>
    </row>
    <row r="136" ht="15.75" customHeight="1">
      <c r="A136" s="90">
        <v>119.0</v>
      </c>
      <c r="B136" s="90"/>
      <c r="C136" s="71" t="str">
        <f>IF(B136&gt;1,VLOOKUP(B136,DB!$D$4:$E$800,2,0),"")</f>
        <v/>
      </c>
      <c r="D136" s="117"/>
      <c r="E136" s="118" t="b">
        <v>0</v>
      </c>
      <c r="F136" s="119"/>
      <c r="G136" s="120" t="b">
        <v>0</v>
      </c>
      <c r="H136" s="121"/>
      <c r="I136" s="76" t="str">
        <f>IF(K136&gt;1,VLOOKUP(K136,DB!$A$4:$B$500,2,0),"")</f>
        <v/>
      </c>
      <c r="J136" s="77" t="str">
        <f>IF(L136&gt;1,VLOOKUP(L136,DB!$A$4:$B$500,2,0),"")</f>
        <v/>
      </c>
      <c r="K136" s="122"/>
      <c r="L136" s="123"/>
      <c r="M136" s="71" t="str">
        <f>IF(B136&gt;1,VLOOKUP(B136,DB!$D$4:$F$800,3,0),"")</f>
        <v/>
      </c>
      <c r="N136" s="124"/>
      <c r="O136" s="123" t="str">
        <f t="shared" si="1"/>
        <v>RON</v>
      </c>
      <c r="Q136" s="1" t="str">
        <f t="shared" si="2"/>
        <v/>
      </c>
      <c r="R136" s="1" t="str">
        <f t="shared" si="3"/>
        <v>RON</v>
      </c>
      <c r="S136" s="1" t="str">
        <f t="shared" si="4"/>
        <v/>
      </c>
      <c r="T136" s="1" t="str">
        <f t="shared" si="5"/>
        <v/>
      </c>
      <c r="U136" s="1" t="str">
        <f t="shared" si="6"/>
        <v/>
      </c>
    </row>
    <row r="137" ht="15.75" customHeight="1">
      <c r="A137" s="81">
        <v>120.0</v>
      </c>
      <c r="B137" s="81"/>
      <c r="C137" s="81" t="str">
        <f>IF(B137&gt;1,VLOOKUP(B137,DB!$D$4:$E$800,2,0),"")</f>
        <v/>
      </c>
      <c r="D137" s="82"/>
      <c r="E137" s="105" t="b">
        <v>0</v>
      </c>
      <c r="F137" s="83"/>
      <c r="G137" s="92" t="b">
        <v>0</v>
      </c>
      <c r="H137" s="85"/>
      <c r="I137" s="86" t="str">
        <f>IF(K137&gt;1,VLOOKUP(K137,DB!$A$4:$B$500,2,0),"")</f>
        <v/>
      </c>
      <c r="J137" s="87" t="str">
        <f>IF(L137&gt;1,VLOOKUP(L137,DB!$A$4:$B$500,2,0),"")</f>
        <v/>
      </c>
      <c r="K137" s="88"/>
      <c r="L137" s="84"/>
      <c r="M137" s="81" t="str">
        <f>IF(B137&gt;1,VLOOKUP(B137,DB!$D$4:$F$800,3,0),"")</f>
        <v/>
      </c>
      <c r="N137" s="96"/>
      <c r="O137" s="84" t="str">
        <f t="shared" si="1"/>
        <v>RON</v>
      </c>
      <c r="Q137" s="1" t="str">
        <f t="shared" si="2"/>
        <v/>
      </c>
      <c r="R137" s="1" t="str">
        <f t="shared" si="3"/>
        <v>RON</v>
      </c>
      <c r="S137" s="1" t="str">
        <f t="shared" si="4"/>
        <v/>
      </c>
      <c r="T137" s="1" t="str">
        <f t="shared" si="5"/>
        <v/>
      </c>
      <c r="U137" s="1" t="str">
        <f t="shared" si="6"/>
        <v/>
      </c>
    </row>
    <row r="138" ht="15.75" customHeight="1">
      <c r="A138" s="90">
        <v>121.0</v>
      </c>
      <c r="B138" s="90"/>
      <c r="C138" s="71" t="str">
        <f>IF(B138&gt;1,VLOOKUP(B138,DB!$D$4:$E$800,2,0),"")</f>
        <v/>
      </c>
      <c r="D138" s="117"/>
      <c r="E138" s="118" t="b">
        <v>0</v>
      </c>
      <c r="F138" s="119"/>
      <c r="G138" s="120" t="b">
        <v>0</v>
      </c>
      <c r="H138" s="121"/>
      <c r="I138" s="76" t="str">
        <f>IF(K138&gt;1,VLOOKUP(K138,DB!$A$4:$B$500,2,0),"")</f>
        <v/>
      </c>
      <c r="J138" s="77" t="str">
        <f>IF(L138&gt;1,VLOOKUP(L138,DB!$A$4:$B$500,2,0),"")</f>
        <v/>
      </c>
      <c r="K138" s="122"/>
      <c r="L138" s="123"/>
      <c r="M138" s="71" t="str">
        <f>IF(B138&gt;1,VLOOKUP(B138,DB!$D$4:$F$800,3,0),"")</f>
        <v/>
      </c>
      <c r="N138" s="124"/>
      <c r="O138" s="123" t="str">
        <f t="shared" si="1"/>
        <v>RON</v>
      </c>
      <c r="Q138" s="1" t="str">
        <f t="shared" si="2"/>
        <v/>
      </c>
      <c r="R138" s="1" t="str">
        <f t="shared" si="3"/>
        <v>RON</v>
      </c>
      <c r="S138" s="1" t="str">
        <f t="shared" si="4"/>
        <v/>
      </c>
      <c r="T138" s="1" t="str">
        <f t="shared" si="5"/>
        <v/>
      </c>
      <c r="U138" s="1" t="str">
        <f t="shared" si="6"/>
        <v/>
      </c>
    </row>
    <row r="139" ht="15.75" customHeight="1">
      <c r="A139" s="81">
        <v>122.0</v>
      </c>
      <c r="B139" s="81"/>
      <c r="C139" s="81" t="str">
        <f>IF(B139&gt;1,VLOOKUP(B139,DB!$D$4:$E$800,2,0),"")</f>
        <v/>
      </c>
      <c r="D139" s="82"/>
      <c r="E139" s="105" t="b">
        <v>0</v>
      </c>
      <c r="F139" s="83"/>
      <c r="G139" s="92" t="b">
        <v>0</v>
      </c>
      <c r="H139" s="85"/>
      <c r="I139" s="86" t="str">
        <f>IF(K139&gt;1,VLOOKUP(K139,DB!$A$4:$B$500,2,0),"")</f>
        <v/>
      </c>
      <c r="J139" s="87" t="str">
        <f>IF(L139&gt;1,VLOOKUP(L139,DB!$A$4:$B$500,2,0),"")</f>
        <v/>
      </c>
      <c r="K139" s="88"/>
      <c r="L139" s="84"/>
      <c r="M139" s="81" t="str">
        <f>IF(B139&gt;1,VLOOKUP(B139,DB!$D$4:$F$800,3,0),"")</f>
        <v/>
      </c>
      <c r="N139" s="96"/>
      <c r="O139" s="84" t="str">
        <f t="shared" si="1"/>
        <v>RON</v>
      </c>
      <c r="Q139" s="1" t="str">
        <f t="shared" si="2"/>
        <v/>
      </c>
      <c r="R139" s="1" t="str">
        <f t="shared" si="3"/>
        <v>RON</v>
      </c>
      <c r="S139" s="1" t="str">
        <f t="shared" si="4"/>
        <v/>
      </c>
      <c r="T139" s="1" t="str">
        <f t="shared" si="5"/>
        <v/>
      </c>
      <c r="U139" s="1" t="str">
        <f t="shared" si="6"/>
        <v/>
      </c>
    </row>
    <row r="140" ht="15.75" customHeight="1">
      <c r="A140" s="90">
        <v>123.0</v>
      </c>
      <c r="B140" s="90"/>
      <c r="C140" s="71" t="str">
        <f>IF(B140&gt;1,VLOOKUP(B140,DB!$D$4:$E$800,2,0),"")</f>
        <v/>
      </c>
      <c r="D140" s="117"/>
      <c r="E140" s="118" t="b">
        <v>0</v>
      </c>
      <c r="F140" s="119"/>
      <c r="G140" s="120" t="b">
        <v>0</v>
      </c>
      <c r="H140" s="121"/>
      <c r="I140" s="76" t="str">
        <f>IF(K140&gt;1,VLOOKUP(K140,DB!$A$4:$B$500,2,0),"")</f>
        <v/>
      </c>
      <c r="J140" s="77" t="str">
        <f>IF(L140&gt;1,VLOOKUP(L140,DB!$A$4:$B$500,2,0),"")</f>
        <v/>
      </c>
      <c r="K140" s="122"/>
      <c r="L140" s="123"/>
      <c r="M140" s="71" t="str">
        <f>IF(B140&gt;1,VLOOKUP(B140,DB!$D$4:$F$800,3,0),"")</f>
        <v/>
      </c>
      <c r="N140" s="124"/>
      <c r="O140" s="123" t="str">
        <f t="shared" si="1"/>
        <v>RON</v>
      </c>
      <c r="Q140" s="1" t="str">
        <f t="shared" si="2"/>
        <v/>
      </c>
      <c r="R140" s="1" t="str">
        <f t="shared" si="3"/>
        <v>RON</v>
      </c>
      <c r="S140" s="1" t="str">
        <f t="shared" si="4"/>
        <v/>
      </c>
      <c r="T140" s="1" t="str">
        <f t="shared" si="5"/>
        <v/>
      </c>
      <c r="U140" s="1" t="str">
        <f t="shared" si="6"/>
        <v/>
      </c>
    </row>
    <row r="141" ht="15.75" customHeight="1">
      <c r="A141" s="81">
        <v>124.0</v>
      </c>
      <c r="B141" s="81"/>
      <c r="C141" s="81" t="str">
        <f>IF(B141&gt;1,VLOOKUP(B141,DB!$D$4:$E$800,2,0),"")</f>
        <v/>
      </c>
      <c r="D141" s="82"/>
      <c r="E141" s="105" t="b">
        <v>0</v>
      </c>
      <c r="F141" s="83"/>
      <c r="G141" s="92" t="b">
        <v>0</v>
      </c>
      <c r="H141" s="85"/>
      <c r="I141" s="86" t="str">
        <f>IF(K141&gt;1,VLOOKUP(K141,DB!$A$4:$B$500,2,0),"")</f>
        <v/>
      </c>
      <c r="J141" s="87" t="str">
        <f>IF(L141&gt;1,VLOOKUP(L141,DB!$A$4:$B$500,2,0),"")</f>
        <v/>
      </c>
      <c r="K141" s="88"/>
      <c r="L141" s="84"/>
      <c r="M141" s="81" t="str">
        <f>IF(B141&gt;1,VLOOKUP(B141,DB!$D$4:$F$800,3,0),"")</f>
        <v/>
      </c>
      <c r="N141" s="96"/>
      <c r="O141" s="84" t="str">
        <f t="shared" si="1"/>
        <v>RON</v>
      </c>
      <c r="Q141" s="1" t="str">
        <f t="shared" si="2"/>
        <v/>
      </c>
      <c r="R141" s="1" t="str">
        <f t="shared" si="3"/>
        <v>RON</v>
      </c>
      <c r="S141" s="1" t="str">
        <f t="shared" si="4"/>
        <v/>
      </c>
      <c r="T141" s="1" t="str">
        <f t="shared" si="5"/>
        <v/>
      </c>
      <c r="U141" s="1" t="str">
        <f t="shared" si="6"/>
        <v/>
      </c>
    </row>
    <row r="142" ht="15.75" customHeight="1">
      <c r="A142" s="90">
        <v>125.0</v>
      </c>
      <c r="B142" s="90"/>
      <c r="C142" s="71" t="str">
        <f>IF(B142&gt;1,VLOOKUP(B142,DB!$D$4:$E$800,2,0),"")</f>
        <v/>
      </c>
      <c r="D142" s="117"/>
      <c r="E142" s="118" t="b">
        <v>0</v>
      </c>
      <c r="F142" s="119"/>
      <c r="G142" s="120" t="b">
        <v>0</v>
      </c>
      <c r="H142" s="121"/>
      <c r="I142" s="76" t="str">
        <f>IF(K142&gt;1,VLOOKUP(K142,DB!$A$4:$B$500,2,0),"")</f>
        <v/>
      </c>
      <c r="J142" s="77" t="str">
        <f>IF(L142&gt;1,VLOOKUP(L142,DB!$A$4:$B$500,2,0),"")</f>
        <v/>
      </c>
      <c r="K142" s="122"/>
      <c r="L142" s="123"/>
      <c r="M142" s="71" t="str">
        <f>IF(B142&gt;1,VLOOKUP(B142,DB!$D$4:$F$800,3,0),"")</f>
        <v/>
      </c>
      <c r="N142" s="124"/>
      <c r="O142" s="123" t="str">
        <f t="shared" si="1"/>
        <v>RON</v>
      </c>
      <c r="Q142" s="1" t="str">
        <f t="shared" si="2"/>
        <v/>
      </c>
      <c r="R142" s="1" t="str">
        <f t="shared" si="3"/>
        <v>RON</v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81">
        <v>126.0</v>
      </c>
      <c r="B143" s="81"/>
      <c r="C143" s="81" t="str">
        <f>IF(B143&gt;1,VLOOKUP(B143,DB!$D$4:$E$800,2,0),"")</f>
        <v/>
      </c>
      <c r="D143" s="82"/>
      <c r="E143" s="105" t="b">
        <v>0</v>
      </c>
      <c r="F143" s="83"/>
      <c r="G143" s="92" t="b">
        <v>0</v>
      </c>
      <c r="H143" s="85"/>
      <c r="I143" s="86" t="str">
        <f>IF(K143&gt;1,VLOOKUP(K143,DB!$A$4:$B$500,2,0),"")</f>
        <v/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/>
      </c>
      <c r="N143" s="96"/>
      <c r="O143" s="84" t="str">
        <f t="shared" si="1"/>
        <v>RON</v>
      </c>
      <c r="Q143" s="1" t="str">
        <f t="shared" si="2"/>
        <v/>
      </c>
      <c r="R143" s="1" t="str">
        <f t="shared" si="3"/>
        <v>RON</v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90">
        <v>127.0</v>
      </c>
      <c r="B144" s="90"/>
      <c r="C144" s="71" t="str">
        <f>IF(B144&gt;1,VLOOKUP(B144,DB!$D$4:$E$800,2,0),"")</f>
        <v/>
      </c>
      <c r="D144" s="117"/>
      <c r="E144" s="118" t="b">
        <v>0</v>
      </c>
      <c r="F144" s="119"/>
      <c r="G144" s="120" t="b">
        <v>0</v>
      </c>
      <c r="H144" s="121"/>
      <c r="I144" s="76" t="str">
        <f>IF(K144&gt;1,VLOOKUP(K144,DB!$A$4:$B$500,2,0),"")</f>
        <v/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/>
      </c>
      <c r="N144" s="124"/>
      <c r="O144" s="123" t="str">
        <f t="shared" si="1"/>
        <v>RON</v>
      </c>
      <c r="Q144" s="1" t="str">
        <f t="shared" si="2"/>
        <v/>
      </c>
      <c r="R144" s="1" t="str">
        <f t="shared" si="3"/>
        <v>RON</v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81">
        <v>128.0</v>
      </c>
      <c r="B145" s="81"/>
      <c r="C145" s="81" t="str">
        <f>IF(B145&gt;1,VLOOKUP(B145,DB!$D$4:$E$800,2,0),"")</f>
        <v/>
      </c>
      <c r="D145" s="82"/>
      <c r="E145" s="105" t="b">
        <v>0</v>
      </c>
      <c r="F145" s="83"/>
      <c r="G145" s="92" t="b">
        <v>0</v>
      </c>
      <c r="H145" s="85"/>
      <c r="I145" s="86" t="str">
        <f>IF(K145&gt;1,VLOOKUP(K145,DB!$A$4:$B$500,2,0),"")</f>
        <v/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/>
      </c>
      <c r="N145" s="96"/>
      <c r="O145" s="84" t="str">
        <f t="shared" si="1"/>
        <v>RON</v>
      </c>
      <c r="Q145" s="1" t="str">
        <f t="shared" si="2"/>
        <v/>
      </c>
      <c r="R145" s="1" t="str">
        <f t="shared" si="3"/>
        <v>RON</v>
      </c>
      <c r="S145" s="1" t="str">
        <f t="shared" si="4"/>
        <v/>
      </c>
      <c r="T145" s="1" t="str">
        <f t="shared" si="5"/>
        <v/>
      </c>
      <c r="U145" s="1" t="str">
        <f t="shared" si="6"/>
        <v/>
      </c>
    </row>
    <row r="146" ht="15.75" customHeight="1">
      <c r="A146" s="90">
        <v>129.0</v>
      </c>
      <c r="B146" s="90"/>
      <c r="C146" s="71" t="str">
        <f>IF(B146&gt;1,VLOOKUP(B146,DB!$D$4:$E$800,2,0),"")</f>
        <v/>
      </c>
      <c r="D146" s="117"/>
      <c r="E146" s="118" t="b">
        <v>0</v>
      </c>
      <c r="F146" s="119"/>
      <c r="G146" s="120" t="b">
        <v>0</v>
      </c>
      <c r="H146" s="121"/>
      <c r="I146" s="76" t="str">
        <f>IF(K146&gt;1,VLOOKUP(K146,DB!$A$4:$B$500,2,0),"")</f>
        <v/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/>
      </c>
      <c r="N146" s="124"/>
      <c r="O146" s="123" t="str">
        <f t="shared" si="1"/>
        <v>RON</v>
      </c>
      <c r="Q146" s="1" t="str">
        <f t="shared" si="2"/>
        <v/>
      </c>
      <c r="R146" s="1" t="str">
        <f t="shared" si="3"/>
        <v>RON</v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81">
        <v>130.0</v>
      </c>
      <c r="B147" s="81"/>
      <c r="C147" s="81" t="str">
        <f>IF(B147&gt;1,VLOOKUP(B147,DB!$D$4:$E$800,2,0),"")</f>
        <v/>
      </c>
      <c r="D147" s="82"/>
      <c r="E147" s="105" t="b">
        <v>0</v>
      </c>
      <c r="F147" s="83"/>
      <c r="G147" s="92" t="b">
        <v>0</v>
      </c>
      <c r="H147" s="85"/>
      <c r="I147" s="86" t="str">
        <f>IF(K147&gt;1,VLOOKUP(K147,DB!$A$4:$B$500,2,0),"")</f>
        <v/>
      </c>
      <c r="J147" s="87" t="str">
        <f>IF(L147&gt;1,VLOOKUP(L147,DB!$A$4:$B$500,2,0),"")</f>
        <v/>
      </c>
      <c r="K147" s="88"/>
      <c r="L147" s="84"/>
      <c r="M147" s="81" t="str">
        <f>IF(B147&gt;1,VLOOKUP(B147,DB!$D$4:$F$800,3,0),"")</f>
        <v/>
      </c>
      <c r="N147" s="96"/>
      <c r="O147" s="84" t="str">
        <f t="shared" si="1"/>
        <v>RON</v>
      </c>
      <c r="Q147" s="1" t="str">
        <f t="shared" si="2"/>
        <v/>
      </c>
      <c r="R147" s="1" t="str">
        <f t="shared" si="3"/>
        <v>RON</v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90">
        <v>131.0</v>
      </c>
      <c r="B148" s="90"/>
      <c r="C148" s="71" t="str">
        <f>IF(B148&gt;1,VLOOKUP(B148,DB!$D$4:$E$800,2,0),"")</f>
        <v/>
      </c>
      <c r="D148" s="117"/>
      <c r="E148" s="118" t="b">
        <v>0</v>
      </c>
      <c r="F148" s="119"/>
      <c r="G148" s="120" t="b">
        <v>0</v>
      </c>
      <c r="H148" s="121"/>
      <c r="I148" s="76" t="str">
        <f>IF(K148&gt;1,VLOOKUP(K148,DB!$A$4:$B$500,2,0),"")</f>
        <v/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/>
      </c>
      <c r="N148" s="124"/>
      <c r="O148" s="123" t="str">
        <f t="shared" si="1"/>
        <v>RON</v>
      </c>
      <c r="Q148" s="1" t="str">
        <f t="shared" si="2"/>
        <v/>
      </c>
      <c r="R148" s="1" t="str">
        <f t="shared" si="3"/>
        <v>RON</v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2"/>
      <c r="E149" s="105" t="b">
        <v>0</v>
      </c>
      <c r="F149" s="83"/>
      <c r="G149" s="92" t="b">
        <v>0</v>
      </c>
      <c r="H149" s="85"/>
      <c r="I149" s="86" t="str">
        <f>IF(K149&gt;1,VLOOKUP(K149,DB!$A$4:$B$500,2,0),"")</f>
        <v/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/>
      </c>
      <c r="N149" s="96"/>
      <c r="O149" s="84" t="str">
        <f t="shared" si="1"/>
        <v>RON</v>
      </c>
      <c r="Q149" s="1" t="str">
        <f t="shared" si="2"/>
        <v/>
      </c>
      <c r="R149" s="1" t="str">
        <f t="shared" si="3"/>
        <v>RON</v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117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1"/>
        <v>RON</v>
      </c>
      <c r="Q150" s="1" t="str">
        <f t="shared" si="2"/>
        <v/>
      </c>
      <c r="R150" s="1" t="str">
        <f t="shared" si="3"/>
        <v>RON</v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1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1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1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1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1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1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1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1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1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1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1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1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1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1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1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1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1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45865.0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1181</v>
      </c>
      <c r="D10" s="27"/>
      <c r="E10" s="26" t="s">
        <v>1267</v>
      </c>
      <c r="F10" s="28"/>
      <c r="G10" s="28"/>
      <c r="H10" s="27"/>
    </row>
    <row r="11" ht="15.75" customHeight="1">
      <c r="A11" s="25"/>
      <c r="B11" s="21"/>
      <c r="C11" s="29" t="s">
        <v>1183</v>
      </c>
      <c r="D11" s="30"/>
      <c r="E11" s="26" t="s">
        <v>1268</v>
      </c>
      <c r="F11" s="28"/>
      <c r="G11" s="28"/>
      <c r="H11" s="27"/>
    </row>
    <row r="12" ht="15.75" customHeight="1">
      <c r="A12" s="25"/>
      <c r="B12" s="21"/>
      <c r="C12" s="29" t="s">
        <v>1322</v>
      </c>
      <c r="D12" s="30"/>
      <c r="E12" s="29" t="s">
        <v>1269</v>
      </c>
      <c r="F12" s="31"/>
      <c r="G12" s="31"/>
      <c r="H12" s="30"/>
    </row>
    <row r="13" ht="15.75" customHeight="1">
      <c r="A13" s="32"/>
      <c r="B13" s="33"/>
      <c r="C13" s="34"/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6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963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1214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T7-FCN</v>
      </c>
      <c r="U27" s="1" t="str">
        <f t="shared" si="6"/>
        <v>KARISMA</v>
      </c>
    </row>
    <row r="28" ht="15.75" customHeight="1">
      <c r="A28" s="71">
        <v>11.0</v>
      </c>
      <c r="B28" s="71" t="s">
        <v>1123</v>
      </c>
      <c r="C28" s="71" t="str">
        <f>IF(B28&gt;1,VLOOKUP(B28,DB!$D$4:$E$800,2,0),"")</f>
        <v>KING AIR</v>
      </c>
      <c r="D28" s="78" t="s">
        <v>7</v>
      </c>
      <c r="E28" s="73" t="b">
        <v>0</v>
      </c>
      <c r="F28" s="73"/>
      <c r="G28" s="74" t="b">
        <v>0</v>
      </c>
      <c r="H28" s="75" t="s">
        <v>1213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">
        <v>1211</v>
      </c>
      <c r="N28" s="79"/>
      <c r="O28" s="74" t="str">
        <f t="shared" si="1"/>
        <v>RON</v>
      </c>
      <c r="Q28" s="1" t="str">
        <f t="shared" si="2"/>
        <v>NSA12</v>
      </c>
      <c r="R28" s="1" t="str">
        <f t="shared" si="3"/>
        <v>RON</v>
      </c>
      <c r="S28" s="1" t="str">
        <f t="shared" si="4"/>
        <v>KING AIR</v>
      </c>
      <c r="T28" s="1" t="str">
        <f t="shared" si="5"/>
        <v>T7-HNC</v>
      </c>
      <c r="U28" s="1" t="str">
        <f t="shared" si="6"/>
        <v>AFM</v>
      </c>
    </row>
    <row r="29" ht="15.75" customHeight="1">
      <c r="A29" s="81">
        <v>12.0</v>
      </c>
      <c r="B29" s="81" t="s">
        <v>1134</v>
      </c>
      <c r="C29" s="81" t="str">
        <f>IF(B29&gt;1,VLOOKUP(B29,DB!$D$4:$E$800,2,0),"")</f>
        <v>LJ 55</v>
      </c>
      <c r="D29" s="88" t="s">
        <v>7</v>
      </c>
      <c r="E29" s="83" t="b">
        <v>0</v>
      </c>
      <c r="F29" s="83"/>
      <c r="G29" s="84" t="b">
        <v>0</v>
      </c>
      <c r="H29" s="85" t="s">
        <v>1215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">
        <v>1314</v>
      </c>
      <c r="N29" s="89"/>
      <c r="O29" s="84" t="str">
        <f t="shared" si="1"/>
        <v>RON</v>
      </c>
      <c r="Q29" s="1" t="str">
        <f t="shared" si="2"/>
        <v>NSA13</v>
      </c>
      <c r="R29" s="1" t="str">
        <f t="shared" si="3"/>
        <v>RON</v>
      </c>
      <c r="S29" s="1" t="str">
        <f t="shared" si="4"/>
        <v>LJ 55</v>
      </c>
      <c r="T29" s="1" t="str">
        <f t="shared" si="5"/>
        <v>N-117LR</v>
      </c>
      <c r="U29" s="1" t="str">
        <f t="shared" si="6"/>
        <v>B.G.S</v>
      </c>
    </row>
    <row r="30" ht="15.75" customHeight="1">
      <c r="A30" s="71">
        <v>13.0</v>
      </c>
      <c r="B30" s="71" t="s">
        <v>968</v>
      </c>
      <c r="C30" s="71" t="str">
        <f>IF(B30&gt;1,VLOOKUP(B30,DB!$D$4:$E$800,2,0),"")</f>
        <v>HK 850</v>
      </c>
      <c r="D30" s="78" t="s">
        <v>7</v>
      </c>
      <c r="E30" s="73" t="b">
        <v>0</v>
      </c>
      <c r="F30" s="73"/>
      <c r="G30" s="74" t="b">
        <v>0</v>
      </c>
      <c r="H30" s="75" t="s">
        <v>1319</v>
      </c>
      <c r="I30" s="76" t="str">
        <f>IF(K30&gt;1,VLOOKUP(K30,DB!$A$4:$B$500,2,0),"")</f>
        <v/>
      </c>
      <c r="J30" s="77" t="str">
        <f>IF(L30&gt;1,VLOOKUP(L30,DB!$A$4:$B$500,2,0),"")</f>
        <v/>
      </c>
      <c r="K30" s="78"/>
      <c r="L30" s="74"/>
      <c r="M30" s="71" t="s">
        <v>1214</v>
      </c>
      <c r="N30" s="79"/>
      <c r="O30" s="74" t="str">
        <f t="shared" si="1"/>
        <v>RON</v>
      </c>
      <c r="Q30" s="1" t="str">
        <f t="shared" si="2"/>
        <v>NSA14</v>
      </c>
      <c r="R30" s="1" t="str">
        <f t="shared" si="3"/>
        <v>RON</v>
      </c>
      <c r="S30" s="1" t="str">
        <f t="shared" si="4"/>
        <v>HK 850</v>
      </c>
      <c r="T30" s="1" t="str">
        <f t="shared" si="5"/>
        <v>T7-TUN</v>
      </c>
      <c r="U30" s="1" t="str">
        <f t="shared" si="6"/>
        <v>KARISMA</v>
      </c>
    </row>
    <row r="31" ht="15.75" customHeight="1">
      <c r="A31" s="81">
        <v>14.0</v>
      </c>
      <c r="B31" s="81" t="s">
        <v>1145</v>
      </c>
      <c r="C31" s="81" t="str">
        <f>IF(B31&gt;1,VLOOKUP(B31,DB!$D$4:$E$800,2,0),"")</f>
        <v>CL 605</v>
      </c>
      <c r="D31" s="88" t="s">
        <v>7</v>
      </c>
      <c r="E31" s="83" t="b">
        <v>0</v>
      </c>
      <c r="F31" s="204" t="s">
        <v>1615</v>
      </c>
      <c r="G31" s="84" t="b">
        <v>1</v>
      </c>
      <c r="H31" s="85" t="s">
        <v>1217</v>
      </c>
      <c r="I31" s="86" t="str">
        <f>IF(K31&gt;1,VLOOKUP(K31,DB!$A$4:$B$500,2,0),"")</f>
        <v>EX RON</v>
      </c>
      <c r="J31" s="84" t="s">
        <v>1250</v>
      </c>
      <c r="K31" s="88" t="s">
        <v>7</v>
      </c>
      <c r="L31" s="84"/>
      <c r="M31" s="81" t="s">
        <v>1211</v>
      </c>
      <c r="N31" s="89"/>
      <c r="O31" s="84" t="str">
        <f t="shared" si="1"/>
        <v/>
      </c>
      <c r="Q31" s="1" t="str">
        <f t="shared" si="2"/>
        <v/>
      </c>
      <c r="R31" s="1" t="str">
        <f t="shared" si="3"/>
        <v/>
      </c>
      <c r="S31" s="1" t="str">
        <f t="shared" si="4"/>
        <v/>
      </c>
      <c r="T31" s="1" t="str">
        <f t="shared" si="5"/>
        <v/>
      </c>
      <c r="U31" s="1" t="str">
        <f t="shared" si="6"/>
        <v/>
      </c>
    </row>
    <row r="32" ht="15.75" customHeight="1">
      <c r="A32" s="71">
        <v>15.0</v>
      </c>
      <c r="B32" s="71" t="s">
        <v>806</v>
      </c>
      <c r="C32" s="71" t="str">
        <f>IF(B32&gt;1,VLOOKUP(B32,DB!$D$4:$E$800,2,0),"")</f>
        <v>EC 135</v>
      </c>
      <c r="D32" s="78" t="s">
        <v>7</v>
      </c>
      <c r="E32" s="73" t="b">
        <v>0</v>
      </c>
      <c r="F32" s="73"/>
      <c r="G32" s="74" t="b">
        <v>0</v>
      </c>
      <c r="H32" s="75" t="s">
        <v>1219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tr">
        <f>IF(B32&gt;1,VLOOKUP(B32,DB!$D$4:$F$800,3,0),"")</f>
        <v>PREMI</v>
      </c>
      <c r="N32" s="79"/>
      <c r="O32" s="74" t="str">
        <f t="shared" si="1"/>
        <v>RON</v>
      </c>
      <c r="Q32" s="1" t="str">
        <f t="shared" si="2"/>
        <v>SA02</v>
      </c>
      <c r="R32" s="1" t="str">
        <f t="shared" si="3"/>
        <v>RON</v>
      </c>
      <c r="S32" s="1" t="str">
        <f t="shared" si="4"/>
        <v>EC 135</v>
      </c>
      <c r="T32" s="1" t="str">
        <f t="shared" si="5"/>
        <v>PK-RJH</v>
      </c>
      <c r="U32" s="1" t="str">
        <f t="shared" si="6"/>
        <v>PREMI</v>
      </c>
    </row>
    <row r="33" ht="15.75" customHeight="1">
      <c r="A33" s="81">
        <v>16.0</v>
      </c>
      <c r="B33" s="81" t="s">
        <v>748</v>
      </c>
      <c r="C33" s="81" t="str">
        <f>IF(B33&gt;1,VLOOKUP(B33,DB!$D$4:$E$800,2,0),"")</f>
        <v>CL 850</v>
      </c>
      <c r="D33" s="88" t="s">
        <v>7</v>
      </c>
      <c r="E33" s="83" t="b">
        <v>0</v>
      </c>
      <c r="F33" s="83">
        <v>0.3284722222222222</v>
      </c>
      <c r="G33" s="84" t="b">
        <v>1</v>
      </c>
      <c r="H33" s="85" t="s">
        <v>1220</v>
      </c>
      <c r="I33" s="86" t="str">
        <f>IF(K33&gt;1,VLOOKUP(K33,DB!$A$4:$B$500,2,0),"")</f>
        <v>EX RON</v>
      </c>
      <c r="J33" s="84" t="s">
        <v>1232</v>
      </c>
      <c r="K33" s="88" t="s">
        <v>7</v>
      </c>
      <c r="L33" s="84"/>
      <c r="M33" s="81" t="str">
        <f>IF(B33&gt;1,VLOOKUP(B33,DB!$D$4:$F$800,3,0),"")</f>
        <v>JETSET</v>
      </c>
      <c r="N33" s="89"/>
      <c r="O33" s="84" t="str">
        <f t="shared" si="1"/>
        <v/>
      </c>
      <c r="Q33" s="1" t="str">
        <f t="shared" si="2"/>
        <v/>
      </c>
      <c r="R33" s="1" t="str">
        <f t="shared" si="3"/>
        <v/>
      </c>
      <c r="S33" s="1" t="str">
        <f t="shared" si="4"/>
        <v/>
      </c>
      <c r="T33" s="1" t="str">
        <f t="shared" si="5"/>
        <v/>
      </c>
      <c r="U33" s="1" t="str">
        <f t="shared" si="6"/>
        <v/>
      </c>
    </row>
    <row r="34" ht="15.75" customHeight="1">
      <c r="A34" s="71">
        <v>17.0</v>
      </c>
      <c r="B34" s="71" t="s">
        <v>756</v>
      </c>
      <c r="C34" s="71" t="str">
        <f>IF(B34&gt;1,VLOOKUP(B34,DB!$D$4:$E$800,2,0),"")</f>
        <v>BBJ</v>
      </c>
      <c r="D34" s="78" t="s">
        <v>7</v>
      </c>
      <c r="E34" s="73" t="b">
        <v>0</v>
      </c>
      <c r="F34" s="73"/>
      <c r="G34" s="74" t="b">
        <v>0</v>
      </c>
      <c r="H34" s="75" t="s">
        <v>1223</v>
      </c>
      <c r="I34" s="76" t="str">
        <f>IF(K34&gt;1,VLOOKUP(K34,DB!$A$4:$B$500,2,0),"")</f>
        <v/>
      </c>
      <c r="J34" s="77" t="str">
        <f>IF(L34&gt;1,VLOOKUP(L34,DB!$A$4:$B$500,2,0),"")</f>
        <v/>
      </c>
      <c r="K34" s="78"/>
      <c r="L34" s="74"/>
      <c r="M34" s="71" t="str">
        <f>IF(B34&gt;1,VLOOKUP(B34,DB!$D$4:$F$800,3,0),"")</f>
        <v>JIP</v>
      </c>
      <c r="N34" s="79"/>
      <c r="O34" s="74" t="str">
        <f t="shared" si="1"/>
        <v>RON</v>
      </c>
      <c r="Q34" s="1" t="str">
        <f t="shared" si="2"/>
        <v>SA04</v>
      </c>
      <c r="R34" s="1" t="str">
        <f t="shared" si="3"/>
        <v>RON</v>
      </c>
      <c r="S34" s="1" t="str">
        <f t="shared" si="4"/>
        <v>BBJ</v>
      </c>
      <c r="T34" s="1" t="str">
        <f t="shared" si="5"/>
        <v>T7-777</v>
      </c>
      <c r="U34" s="1" t="str">
        <f t="shared" si="6"/>
        <v>JIP</v>
      </c>
    </row>
    <row r="35" ht="15.75" customHeight="1">
      <c r="A35" s="81">
        <v>18.0</v>
      </c>
      <c r="B35" s="81" t="s">
        <v>978</v>
      </c>
      <c r="C35" s="81" t="str">
        <f>IF(B35&gt;1,VLOOKUP(B35,DB!$D$4:$E$800,2,0),"")</f>
        <v>EMB 135</v>
      </c>
      <c r="D35" s="88" t="s">
        <v>7</v>
      </c>
      <c r="E35" s="83" t="b">
        <v>0</v>
      </c>
      <c r="F35" s="83"/>
      <c r="G35" s="84" t="b">
        <v>0</v>
      </c>
      <c r="H35" s="85" t="s">
        <v>1224</v>
      </c>
      <c r="I35" s="86" t="str">
        <f>IF(K35&gt;1,VLOOKUP(K35,DB!$A$4:$B$500,2,0),"")</f>
        <v/>
      </c>
      <c r="J35" s="87" t="str">
        <f>IF(L35&gt;1,VLOOKUP(L35,DB!$A$4:$B$500,2,0),"")</f>
        <v/>
      </c>
      <c r="K35" s="88"/>
      <c r="L35" s="84"/>
      <c r="M35" s="81" t="s">
        <v>1214</v>
      </c>
      <c r="N35" s="89"/>
      <c r="O35" s="84" t="str">
        <f t="shared" si="1"/>
        <v>RON</v>
      </c>
      <c r="Q35" s="1" t="str">
        <f t="shared" si="2"/>
        <v>SA05</v>
      </c>
      <c r="R35" s="1" t="str">
        <f t="shared" si="3"/>
        <v>RON</v>
      </c>
      <c r="S35" s="1" t="str">
        <f t="shared" si="4"/>
        <v>EMB 135</v>
      </c>
      <c r="T35" s="1" t="str">
        <f t="shared" si="5"/>
        <v>VP-CLL</v>
      </c>
      <c r="U35" s="1" t="str">
        <f t="shared" si="6"/>
        <v>KARISMA</v>
      </c>
    </row>
    <row r="36" ht="15.75" customHeight="1">
      <c r="A36" s="71">
        <v>19.0</v>
      </c>
      <c r="B36" s="71" t="s">
        <v>762</v>
      </c>
      <c r="C36" s="71" t="str">
        <f>IF(B36&gt;1,VLOOKUP(B36,DB!$D$4:$E$800,2,0),"")</f>
        <v>G IV</v>
      </c>
      <c r="D36" s="78" t="s">
        <v>7</v>
      </c>
      <c r="E36" s="73" t="b">
        <v>0</v>
      </c>
      <c r="F36" s="73"/>
      <c r="G36" s="74" t="b">
        <v>0</v>
      </c>
      <c r="H36" s="75" t="s">
        <v>1226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tr">
        <f>IF(B36&gt;1,VLOOKUP(B36,DB!$D$4:$F$800,3,0),"")</f>
        <v>JIP</v>
      </c>
      <c r="N36" s="79"/>
      <c r="O36" s="74" t="str">
        <f t="shared" si="1"/>
        <v>RON</v>
      </c>
      <c r="Q36" s="1" t="str">
        <f t="shared" si="2"/>
        <v>SA06</v>
      </c>
      <c r="R36" s="1" t="str">
        <f t="shared" si="3"/>
        <v>RON</v>
      </c>
      <c r="S36" s="1" t="str">
        <f t="shared" si="4"/>
        <v>G IV</v>
      </c>
      <c r="T36" s="1" t="str">
        <f t="shared" si="5"/>
        <v>T7-977</v>
      </c>
      <c r="U36" s="1" t="str">
        <f t="shared" si="6"/>
        <v>JIP</v>
      </c>
    </row>
    <row r="37" ht="15.75" customHeight="1">
      <c r="A37" s="81">
        <v>20.0</v>
      </c>
      <c r="B37" s="81" t="s">
        <v>743</v>
      </c>
      <c r="C37" s="81" t="str">
        <f>IF(B37&gt;1,VLOOKUP(B37,DB!$D$4:$E$800,2,0),"")</f>
        <v>B 733</v>
      </c>
      <c r="D37" s="88" t="s">
        <v>7</v>
      </c>
      <c r="E37" s="83" t="b">
        <v>0</v>
      </c>
      <c r="F37" s="83"/>
      <c r="G37" s="84" t="b">
        <v>0</v>
      </c>
      <c r="H37" s="85" t="s">
        <v>1228</v>
      </c>
      <c r="I37" s="86" t="str">
        <f>IF(K37&gt;1,VLOOKUP(K37,DB!$A$4:$B$500,2,0),"")</f>
        <v/>
      </c>
      <c r="J37" s="87" t="str">
        <f>IF(L37&gt;1,VLOOKUP(L37,DB!$A$4:$B$500,2,0),"")</f>
        <v/>
      </c>
      <c r="K37" s="88"/>
      <c r="L37" s="84"/>
      <c r="M37" s="81" t="str">
        <f>IF(B37&gt;1,VLOOKUP(B37,DB!$D$4:$F$800,3,0),"")</f>
        <v>JAYAWIJAYA</v>
      </c>
      <c r="N37" s="89"/>
      <c r="O37" s="84" t="str">
        <f t="shared" si="1"/>
        <v>RON</v>
      </c>
      <c r="Q37" s="1" t="str">
        <f t="shared" si="2"/>
        <v>SA07</v>
      </c>
      <c r="R37" s="1" t="str">
        <f t="shared" si="3"/>
        <v>RON</v>
      </c>
      <c r="S37" s="1" t="str">
        <f t="shared" si="4"/>
        <v>B 733</v>
      </c>
      <c r="T37" s="1" t="str">
        <f t="shared" si="5"/>
        <v>PK-JRB</v>
      </c>
      <c r="U37" s="1" t="str">
        <f t="shared" si="6"/>
        <v>JAYAWIJAYA</v>
      </c>
    </row>
    <row r="38" ht="15.75" customHeight="1">
      <c r="A38" s="71">
        <v>21.0</v>
      </c>
      <c r="B38" s="71" t="s">
        <v>284</v>
      </c>
      <c r="C38" s="71" t="str">
        <f>IF(B38&gt;1,VLOOKUP(B38,DB!$D$4:$E$800,2,0),"")</f>
        <v>A 320</v>
      </c>
      <c r="D38" s="78" t="s">
        <v>7</v>
      </c>
      <c r="E38" s="73" t="b">
        <v>0</v>
      </c>
      <c r="F38" s="73"/>
      <c r="G38" s="74" t="b">
        <v>0</v>
      </c>
      <c r="H38" s="75" t="s">
        <v>1230</v>
      </c>
      <c r="I38" s="76" t="str">
        <f>IF(K38&gt;1,VLOOKUP(K38,DB!$A$4:$B$500,2,0),"")</f>
        <v/>
      </c>
      <c r="J38" s="77" t="str">
        <f>IF(L38&gt;1,VLOOKUP(L38,DB!$A$4:$B$500,2,0),"")</f>
        <v/>
      </c>
      <c r="K38" s="78"/>
      <c r="L38" s="74"/>
      <c r="M38" s="71" t="str">
        <f>IF(B38&gt;1,VLOOKUP(B38,DB!$D$4:$F$800,3,0),"")</f>
        <v>BATIK AIR</v>
      </c>
      <c r="N38" s="79"/>
      <c r="O38" s="74" t="str">
        <f t="shared" si="1"/>
        <v>RON</v>
      </c>
      <c r="Q38" s="1" t="str">
        <f t="shared" si="2"/>
        <v>SA08</v>
      </c>
      <c r="R38" s="1" t="str">
        <f t="shared" si="3"/>
        <v>RON</v>
      </c>
      <c r="S38" s="1" t="str">
        <f t="shared" si="4"/>
        <v>A 320</v>
      </c>
      <c r="T38" s="1" t="str">
        <f t="shared" si="5"/>
        <v>PK-LUG</v>
      </c>
      <c r="U38" s="1" t="str">
        <f t="shared" si="6"/>
        <v>BATIK AIR</v>
      </c>
    </row>
    <row r="39" ht="15.75" customHeight="1">
      <c r="A39" s="81">
        <v>22.0</v>
      </c>
      <c r="B39" s="81" t="s">
        <v>40</v>
      </c>
      <c r="C39" s="81" t="str">
        <f>IF(B39&gt;1,VLOOKUP(B39,DB!$D$4:$E$800,2,0),"")</f>
        <v>B 734</v>
      </c>
      <c r="D39" s="88" t="s">
        <v>7</v>
      </c>
      <c r="E39" s="91" t="b">
        <v>0</v>
      </c>
      <c r="F39" s="83">
        <v>0.5638888888888889</v>
      </c>
      <c r="G39" s="92" t="b">
        <v>1</v>
      </c>
      <c r="H39" s="85" t="s">
        <v>1231</v>
      </c>
      <c r="I39" s="86" t="str">
        <f>IF(K39&gt;1,VLOOKUP(K39,DB!$A$4:$B$500,2,0),"")</f>
        <v>EX RON</v>
      </c>
      <c r="J39" s="84" t="s">
        <v>1254</v>
      </c>
      <c r="K39" s="88" t="s">
        <v>7</v>
      </c>
      <c r="L39" s="84"/>
      <c r="M39" s="81" t="str">
        <f>IF(B39&gt;1,VLOOKUP(B39,DB!$D$4:$F$800,3,0),"")</f>
        <v>B. B. N.</v>
      </c>
      <c r="N39" s="89"/>
      <c r="O39" s="84" t="str">
        <f t="shared" si="1"/>
        <v/>
      </c>
      <c r="Q39" s="1" t="str">
        <f t="shared" si="2"/>
        <v/>
      </c>
      <c r="R39" s="1" t="str">
        <f t="shared" si="3"/>
        <v/>
      </c>
      <c r="S39" s="1" t="str">
        <f t="shared" si="4"/>
        <v/>
      </c>
      <c r="T39" s="1" t="str">
        <f t="shared" si="5"/>
        <v/>
      </c>
      <c r="U39" s="1" t="str">
        <f t="shared" si="6"/>
        <v/>
      </c>
    </row>
    <row r="40" ht="15.75" customHeight="1">
      <c r="A40" s="71">
        <v>23.0</v>
      </c>
      <c r="B40" s="71" t="s">
        <v>893</v>
      </c>
      <c r="C40" s="71" t="str">
        <f>IF(B40&gt;1,VLOOKUP(B40,DB!$D$4:$E$800,2,0),"")</f>
        <v>G VI</v>
      </c>
      <c r="D40" s="78" t="s">
        <v>7</v>
      </c>
      <c r="E40" s="93" t="b">
        <v>0</v>
      </c>
      <c r="F40" s="73"/>
      <c r="G40" s="94" t="b">
        <v>0</v>
      </c>
      <c r="H40" s="75" t="s">
        <v>1233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">
        <v>1211</v>
      </c>
      <c r="N40" s="13"/>
      <c r="O40" s="74" t="str">
        <f t="shared" si="1"/>
        <v>RON</v>
      </c>
      <c r="Q40" s="1" t="str">
        <f t="shared" si="2"/>
        <v>SA10</v>
      </c>
      <c r="R40" s="1" t="str">
        <f t="shared" si="3"/>
        <v>RON</v>
      </c>
      <c r="S40" s="1" t="str">
        <f t="shared" si="4"/>
        <v>G VI</v>
      </c>
      <c r="T40" s="1" t="str">
        <f t="shared" si="5"/>
        <v>T7-X14</v>
      </c>
      <c r="U40" s="1" t="str">
        <f t="shared" si="6"/>
        <v>AFM</v>
      </c>
    </row>
    <row r="41" ht="15.75" customHeight="1">
      <c r="A41" s="81">
        <v>24.0</v>
      </c>
      <c r="B41" s="81" t="s">
        <v>1166</v>
      </c>
      <c r="C41" s="81" t="str">
        <f>IF(B41&gt;1,VLOOKUP(B41,DB!$D$4:$E$800,2,0),"")</f>
        <v>G VII</v>
      </c>
      <c r="D41" s="88" t="s">
        <v>7</v>
      </c>
      <c r="E41" s="95" t="b">
        <v>0</v>
      </c>
      <c r="F41" s="83">
        <v>0.9013888888888889</v>
      </c>
      <c r="G41" s="92" t="b">
        <v>1</v>
      </c>
      <c r="H41" s="85" t="s">
        <v>1234</v>
      </c>
      <c r="I41" s="86" t="str">
        <f>IF(K41&gt;1,VLOOKUP(K41,DB!$A$4:$B$500,2,0),"")</f>
        <v>EX RON</v>
      </c>
      <c r="J41" s="84" t="s">
        <v>1236</v>
      </c>
      <c r="K41" s="88" t="s">
        <v>7</v>
      </c>
      <c r="L41" s="84"/>
      <c r="M41" s="81" t="s">
        <v>1214</v>
      </c>
      <c r="N41" s="96"/>
      <c r="O41" s="84" t="str">
        <f t="shared" si="1"/>
        <v/>
      </c>
      <c r="Q41" s="1" t="str">
        <f t="shared" si="2"/>
        <v/>
      </c>
      <c r="R41" s="1" t="str">
        <f t="shared" si="3"/>
        <v/>
      </c>
      <c r="S41" s="1" t="str">
        <f t="shared" si="4"/>
        <v/>
      </c>
      <c r="T41" s="1" t="str">
        <f t="shared" si="5"/>
        <v/>
      </c>
      <c r="U41" s="1" t="str">
        <f t="shared" si="6"/>
        <v/>
      </c>
    </row>
    <row r="42" ht="15.75" customHeight="1">
      <c r="A42" s="97">
        <v>25.0</v>
      </c>
      <c r="B42" s="71" t="s">
        <v>512</v>
      </c>
      <c r="C42" s="71" t="str">
        <f>IF(B42&gt;1,VLOOKUP(B42,DB!$D$4:$E$800,2,0),"")</f>
        <v>B 735</v>
      </c>
      <c r="D42" s="78" t="s">
        <v>7</v>
      </c>
      <c r="E42" s="98" t="b">
        <v>0</v>
      </c>
      <c r="F42" s="73">
        <v>0.8819444444444444</v>
      </c>
      <c r="G42" s="94" t="b">
        <v>1</v>
      </c>
      <c r="H42" s="75" t="s">
        <v>1235</v>
      </c>
      <c r="I42" s="76" t="str">
        <f>IF(K42&gt;1,VLOOKUP(K42,DB!$A$4:$B$500,2,0),"")</f>
        <v>EX RON</v>
      </c>
      <c r="J42" s="74" t="s">
        <v>1253</v>
      </c>
      <c r="K42" s="78" t="s">
        <v>7</v>
      </c>
      <c r="L42" s="74"/>
      <c r="M42" s="71" t="str">
        <f>IF(B42&gt;1,VLOOKUP(B42,DB!$D$4:$F$800,3,0),"")</f>
        <v>CITILINK</v>
      </c>
      <c r="N42" s="13"/>
      <c r="O42" s="74" t="str">
        <f t="shared" si="1"/>
        <v/>
      </c>
      <c r="Q42" s="1" t="str">
        <f t="shared" si="2"/>
        <v/>
      </c>
      <c r="R42" s="1" t="str">
        <f t="shared" si="3"/>
        <v/>
      </c>
      <c r="S42" s="1" t="str">
        <f t="shared" si="4"/>
        <v/>
      </c>
      <c r="T42" s="1" t="str">
        <f t="shared" si="5"/>
        <v/>
      </c>
      <c r="U42" s="1" t="str">
        <f t="shared" si="6"/>
        <v/>
      </c>
    </row>
    <row r="43" ht="15.75" customHeight="1">
      <c r="A43" s="81">
        <v>26.0</v>
      </c>
      <c r="B43" s="81" t="s">
        <v>763</v>
      </c>
      <c r="C43" s="81" t="str">
        <f>IF(B43&gt;1,VLOOKUP(B43,DB!$D$4:$E$800,2,0),"")</f>
        <v>ATR 72</v>
      </c>
      <c r="D43" s="88" t="s">
        <v>7</v>
      </c>
      <c r="E43" s="95" t="b">
        <v>0</v>
      </c>
      <c r="F43" s="83">
        <v>0.8875</v>
      </c>
      <c r="G43" s="92" t="b">
        <v>1</v>
      </c>
      <c r="H43" s="85" t="s">
        <v>1237</v>
      </c>
      <c r="I43" s="86" t="str">
        <f>IF(K43&gt;1,VLOOKUP(K43,DB!$A$4:$B$500,2,0),"")</f>
        <v>EX RON</v>
      </c>
      <c r="J43" s="84" t="s">
        <v>1246</v>
      </c>
      <c r="K43" s="88" t="s">
        <v>7</v>
      </c>
      <c r="L43" s="84"/>
      <c r="M43" s="81" t="str">
        <f>IF(B43&gt;1,VLOOKUP(B43,DB!$D$4:$F$800,3,0),"")</f>
        <v>PELITA</v>
      </c>
      <c r="N43" s="89"/>
      <c r="O43" s="84" t="str">
        <f t="shared" si="1"/>
        <v/>
      </c>
      <c r="Q43" s="1" t="str">
        <f t="shared" si="2"/>
        <v/>
      </c>
      <c r="R43" s="1" t="str">
        <f t="shared" si="3"/>
        <v/>
      </c>
      <c r="S43" s="1" t="str">
        <f t="shared" si="4"/>
        <v/>
      </c>
      <c r="T43" s="1" t="str">
        <f t="shared" si="5"/>
        <v/>
      </c>
      <c r="U43" s="1" t="str">
        <f t="shared" si="6"/>
        <v/>
      </c>
    </row>
    <row r="44" ht="15.75" customHeight="1">
      <c r="A44" s="71">
        <v>27.0</v>
      </c>
      <c r="B44" s="71" t="s">
        <v>288</v>
      </c>
      <c r="C44" s="71" t="str">
        <f>IF(B44&gt;1,VLOOKUP(B44,DB!$D$4:$E$800,2,0),"")</f>
        <v>A 320</v>
      </c>
      <c r="D44" s="78" t="s">
        <v>7</v>
      </c>
      <c r="E44" s="98" t="b">
        <v>0</v>
      </c>
      <c r="F44" s="73">
        <v>0.23958333333333334</v>
      </c>
      <c r="G44" s="94" t="b">
        <v>1</v>
      </c>
      <c r="H44" s="75" t="s">
        <v>1239</v>
      </c>
      <c r="I44" s="76" t="str">
        <f>IF(K44&gt;1,VLOOKUP(K44,DB!$A$4:$B$500,2,0),"")</f>
        <v>EX RON</v>
      </c>
      <c r="J44" s="74" t="s">
        <v>1227</v>
      </c>
      <c r="K44" s="78" t="s">
        <v>7</v>
      </c>
      <c r="L44" s="74"/>
      <c r="M44" s="71" t="str">
        <f>IF(B44&gt;1,VLOOKUP(B44,DB!$D$4:$F$800,3,0),"")</f>
        <v>BATIK AIR</v>
      </c>
      <c r="N44" s="13"/>
      <c r="O44" s="74" t="str">
        <f t="shared" si="1"/>
        <v/>
      </c>
      <c r="Q44" s="1" t="str">
        <f t="shared" si="2"/>
        <v/>
      </c>
      <c r="R44" s="1" t="str">
        <f t="shared" si="3"/>
        <v/>
      </c>
      <c r="S44" s="1" t="str">
        <f t="shared" si="4"/>
        <v/>
      </c>
      <c r="T44" s="1" t="str">
        <f t="shared" si="5"/>
        <v/>
      </c>
      <c r="U44" s="1" t="str">
        <f t="shared" si="6"/>
        <v/>
      </c>
    </row>
    <row r="45" ht="15.75" customHeight="1">
      <c r="A45" s="81">
        <v>28.0</v>
      </c>
      <c r="B45" s="81" t="s">
        <v>741</v>
      </c>
      <c r="C45" s="81" t="str">
        <f>IF(B45&gt;1,VLOOKUP(B45,DB!$D$4:$E$800,2,0),"")</f>
        <v>ATR 42</v>
      </c>
      <c r="D45" s="88" t="s">
        <v>7</v>
      </c>
      <c r="E45" s="91" t="b">
        <v>0</v>
      </c>
      <c r="F45" s="83">
        <v>0.6666666666666666</v>
      </c>
      <c r="G45" s="92" t="b">
        <v>1</v>
      </c>
      <c r="H45" s="85" t="s">
        <v>1240</v>
      </c>
      <c r="I45" s="86" t="str">
        <f>IF(K45&gt;1,VLOOKUP(K45,DB!$A$4:$B$500,2,0),"")</f>
        <v>EX RON</v>
      </c>
      <c r="J45" s="84" t="s">
        <v>1218</v>
      </c>
      <c r="K45" s="88" t="s">
        <v>7</v>
      </c>
      <c r="L45" s="84"/>
      <c r="M45" s="81" t="str">
        <f>IF(B45&gt;1,VLOOKUP(B45,DB!$D$4:$F$800,3,0),"")</f>
        <v>IAT</v>
      </c>
      <c r="N45" s="89"/>
      <c r="O45" s="84" t="str">
        <f t="shared" si="1"/>
        <v/>
      </c>
      <c r="Q45" s="1" t="str">
        <f t="shared" si="2"/>
        <v/>
      </c>
      <c r="R45" s="1" t="str">
        <f t="shared" si="3"/>
        <v/>
      </c>
      <c r="S45" s="1" t="str">
        <f t="shared" si="4"/>
        <v/>
      </c>
      <c r="T45" s="1" t="str">
        <f t="shared" si="5"/>
        <v/>
      </c>
      <c r="U45" s="1" t="str">
        <f t="shared" si="6"/>
        <v/>
      </c>
    </row>
    <row r="46" ht="15.75" customHeight="1">
      <c r="A46" s="71">
        <v>29.0</v>
      </c>
      <c r="B46" s="71" t="s">
        <v>1064</v>
      </c>
      <c r="C46" s="71" t="str">
        <f>IF(B46&gt;1,VLOOKUP(B46,DB!$D$4:$E$800,2,0),"")</f>
        <v>EMB 135</v>
      </c>
      <c r="D46" s="78" t="s">
        <v>7</v>
      </c>
      <c r="E46" s="93" t="b">
        <v>0</v>
      </c>
      <c r="F46" s="73"/>
      <c r="G46" s="94" t="b">
        <v>0</v>
      </c>
      <c r="H46" s="75" t="s">
        <v>1241</v>
      </c>
      <c r="I46" s="76" t="str">
        <f>IF(K46&gt;1,VLOOKUP(K46,DB!$A$4:$B$500,2,0),"")</f>
        <v/>
      </c>
      <c r="J46" s="77" t="str">
        <f>IF(L46&gt;1,VLOOKUP(L46,DB!$A$4:$B$500,2,0),"")</f>
        <v/>
      </c>
      <c r="K46" s="78"/>
      <c r="L46" s="74"/>
      <c r="M46" s="71" t="s">
        <v>1214</v>
      </c>
      <c r="N46" s="13"/>
      <c r="O46" s="74" t="str">
        <f t="shared" si="1"/>
        <v>RON</v>
      </c>
      <c r="Q46" s="1" t="str">
        <f t="shared" si="2"/>
        <v>RE01</v>
      </c>
      <c r="R46" s="1" t="str">
        <f t="shared" si="3"/>
        <v>RON</v>
      </c>
      <c r="S46" s="1" t="str">
        <f t="shared" si="4"/>
        <v>EMB 135</v>
      </c>
      <c r="T46" s="1" t="str">
        <f t="shared" si="5"/>
        <v>T7-GBS</v>
      </c>
      <c r="U46" s="1" t="str">
        <f t="shared" si="6"/>
        <v>KARISMA</v>
      </c>
    </row>
    <row r="47" ht="15.75" customHeight="1">
      <c r="A47" s="81">
        <v>30.0</v>
      </c>
      <c r="B47" s="81" t="s">
        <v>332</v>
      </c>
      <c r="C47" s="81" t="str">
        <f>IF(B47&gt;1,VLOOKUP(B47,DB!$D$4:$E$800,2,0),"")</f>
        <v>GLEX</v>
      </c>
      <c r="D47" s="88" t="s">
        <v>7</v>
      </c>
      <c r="E47" s="95" t="b">
        <v>0</v>
      </c>
      <c r="F47" s="83"/>
      <c r="G47" s="92" t="b">
        <v>0</v>
      </c>
      <c r="H47" s="85" t="s">
        <v>1242</v>
      </c>
      <c r="I47" s="86" t="str">
        <f>IF(K47&gt;1,VLOOKUP(K47,DB!$A$4:$B$500,2,0),"")</f>
        <v/>
      </c>
      <c r="J47" s="87" t="str">
        <f>IF(L47&gt;1,VLOOKUP(L47,DB!$A$4:$B$500,2,0),"")</f>
        <v/>
      </c>
      <c r="K47" s="88"/>
      <c r="L47" s="84"/>
      <c r="M47" s="81" t="str">
        <f>IF(B47&gt;1,VLOOKUP(B47,DB!$D$4:$F$800,3,0),"")</f>
        <v>BIOMANTARA</v>
      </c>
      <c r="N47" s="96"/>
      <c r="O47" s="84" t="str">
        <f t="shared" si="1"/>
        <v>RON</v>
      </c>
      <c r="Q47" s="1" t="str">
        <f t="shared" si="2"/>
        <v>RE02</v>
      </c>
      <c r="R47" s="1" t="str">
        <f t="shared" si="3"/>
        <v>RON</v>
      </c>
      <c r="S47" s="1" t="str">
        <f t="shared" si="4"/>
        <v>GLEX</v>
      </c>
      <c r="T47" s="1" t="str">
        <f t="shared" si="5"/>
        <v>N-939AP</v>
      </c>
      <c r="U47" s="1" t="str">
        <f t="shared" si="6"/>
        <v>BIOMANTARA</v>
      </c>
    </row>
    <row r="48" ht="15.75" customHeight="1">
      <c r="A48" s="71">
        <v>31.0</v>
      </c>
      <c r="B48" s="71" t="s">
        <v>1142</v>
      </c>
      <c r="C48" s="71" t="str">
        <f>IF(B48&gt;1,VLOOKUP(B48,DB!$D$4:$E$800,2,0),"")</f>
        <v>EMB 135</v>
      </c>
      <c r="D48" s="78" t="s">
        <v>7</v>
      </c>
      <c r="E48" s="98" t="b">
        <v>0</v>
      </c>
      <c r="F48" s="73"/>
      <c r="G48" s="94" t="b">
        <v>0</v>
      </c>
      <c r="H48" s="75" t="s">
        <v>1243</v>
      </c>
      <c r="I48" s="76" t="str">
        <f>IF(K48&gt;1,VLOOKUP(K48,DB!$A$4:$B$500,2,0),"")</f>
        <v/>
      </c>
      <c r="J48" s="77" t="str">
        <f>IF(L48&gt;1,VLOOKUP(L48,DB!$A$4:$B$500,2,0),"")</f>
        <v/>
      </c>
      <c r="K48" s="78"/>
      <c r="L48" s="74"/>
      <c r="M48" s="71" t="s">
        <v>1314</v>
      </c>
      <c r="N48" s="79"/>
      <c r="O48" s="74" t="str">
        <f t="shared" si="1"/>
        <v>RON</v>
      </c>
      <c r="Q48" s="1" t="str">
        <f t="shared" si="2"/>
        <v>RE03</v>
      </c>
      <c r="R48" s="1" t="str">
        <f t="shared" si="3"/>
        <v>RON</v>
      </c>
      <c r="S48" s="1" t="str">
        <f t="shared" si="4"/>
        <v>EMB 135</v>
      </c>
      <c r="T48" s="1" t="str">
        <f t="shared" si="5"/>
        <v>T7-MRC</v>
      </c>
      <c r="U48" s="1" t="str">
        <f t="shared" si="6"/>
        <v>B.G.S</v>
      </c>
    </row>
    <row r="49" ht="15.75" customHeight="1">
      <c r="A49" s="81">
        <v>32.0</v>
      </c>
      <c r="B49" s="81" t="s">
        <v>912</v>
      </c>
      <c r="C49" s="81" t="str">
        <f>IF(B49&gt;1,VLOOKUP(B49,DB!$D$4:$E$800,2,0),"")</f>
        <v>GLEX</v>
      </c>
      <c r="D49" s="88" t="s">
        <v>7</v>
      </c>
      <c r="E49" s="95" t="b">
        <v>0</v>
      </c>
      <c r="F49" s="83"/>
      <c r="G49" s="92" t="b">
        <v>0</v>
      </c>
      <c r="H49" s="85" t="s">
        <v>1244</v>
      </c>
      <c r="I49" s="86" t="str">
        <f>IF(K49&gt;1,VLOOKUP(K49,DB!$A$4:$B$500,2,0),"")</f>
        <v/>
      </c>
      <c r="J49" s="87" t="str">
        <f>IF(L49&gt;1,VLOOKUP(L49,DB!$A$4:$B$500,2,0),"")</f>
        <v/>
      </c>
      <c r="K49" s="88"/>
      <c r="L49" s="84"/>
      <c r="M49" s="81" t="s">
        <v>1214</v>
      </c>
      <c r="N49" s="89"/>
      <c r="O49" s="84" t="str">
        <f t="shared" si="1"/>
        <v>RON</v>
      </c>
      <c r="Q49" s="1" t="str">
        <f t="shared" si="2"/>
        <v>RE04</v>
      </c>
      <c r="R49" s="1" t="str">
        <f t="shared" si="3"/>
        <v>RON</v>
      </c>
      <c r="S49" s="1" t="str">
        <f t="shared" si="4"/>
        <v>GLEX</v>
      </c>
      <c r="T49" s="1" t="str">
        <f t="shared" si="5"/>
        <v>M-JGVJ</v>
      </c>
      <c r="U49" s="1" t="str">
        <f t="shared" si="6"/>
        <v>KARISMA</v>
      </c>
    </row>
    <row r="50" ht="15.75" customHeight="1">
      <c r="A50" s="71">
        <v>33.0</v>
      </c>
      <c r="B50" s="71" t="s">
        <v>832</v>
      </c>
      <c r="C50" s="71" t="str">
        <f>IF(B50&gt;1,VLOOKUP(B50,DB!$D$4:$E$800,2,0),"")</f>
        <v>ATR 72</v>
      </c>
      <c r="D50" s="78" t="s">
        <v>7</v>
      </c>
      <c r="E50" s="98" t="b">
        <v>0</v>
      </c>
      <c r="F50" s="73"/>
      <c r="G50" s="94" t="b">
        <v>0</v>
      </c>
      <c r="H50" s="75" t="s">
        <v>1245</v>
      </c>
      <c r="I50" s="76" t="str">
        <f>IF(K50&gt;1,VLOOKUP(K50,DB!$A$4:$B$500,2,0),"")</f>
        <v/>
      </c>
      <c r="J50" s="77" t="str">
        <f>IF(L50&gt;1,VLOOKUP(L50,DB!$A$4:$B$500,2,0),"")</f>
        <v/>
      </c>
      <c r="K50" s="78"/>
      <c r="L50" s="74"/>
      <c r="M50" s="71" t="str">
        <f>IF(B50&gt;1,VLOOKUP(B50,DB!$D$4:$F$800,3,0),"")</f>
        <v>TAS</v>
      </c>
      <c r="N50" s="79"/>
      <c r="O50" s="74" t="str">
        <f t="shared" si="1"/>
        <v>RON</v>
      </c>
      <c r="Q50" s="1" t="str">
        <f t="shared" si="2"/>
        <v>RE05</v>
      </c>
      <c r="R50" s="1" t="str">
        <f t="shared" si="3"/>
        <v>RON</v>
      </c>
      <c r="S50" s="1" t="str">
        <f t="shared" si="4"/>
        <v>ATR 72</v>
      </c>
      <c r="T50" s="1" t="str">
        <f t="shared" si="5"/>
        <v>PK-OTR</v>
      </c>
      <c r="U50" s="1" t="str">
        <f t="shared" si="6"/>
        <v>TAS</v>
      </c>
    </row>
    <row r="51" ht="15.75" customHeight="1">
      <c r="A51" s="81">
        <v>34.0</v>
      </c>
      <c r="B51" s="81" t="s">
        <v>828</v>
      </c>
      <c r="C51" s="81" t="str">
        <f>IF(B51&gt;1,VLOOKUP(B51,DB!$D$4:$E$800,2,0),"")</f>
        <v>C 208</v>
      </c>
      <c r="D51" s="88" t="s">
        <v>7</v>
      </c>
      <c r="E51" s="95" t="b">
        <v>0</v>
      </c>
      <c r="F51" s="83">
        <v>0.6097222222222223</v>
      </c>
      <c r="G51" s="92" t="b">
        <v>1</v>
      </c>
      <c r="H51" s="85" t="s">
        <v>1256</v>
      </c>
      <c r="I51" s="86" t="str">
        <f>IF(K51&gt;1,VLOOKUP(K51,DB!$A$4:$B$500,2,0),"")</f>
        <v>EX RON</v>
      </c>
      <c r="J51" s="84" t="s">
        <v>1225</v>
      </c>
      <c r="K51" s="88" t="s">
        <v>7</v>
      </c>
      <c r="L51" s="84"/>
      <c r="M51" s="81" t="str">
        <f>IF(B51&gt;1,VLOOKUP(B51,DB!$D$4:$F$800,3,0),"")</f>
        <v>SUSI AIR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345</v>
      </c>
      <c r="C52" s="71" t="str">
        <f>IF(B52&gt;1,VLOOKUP(B52,DB!$D$4:$E$800,2,0),"")</f>
        <v>ATR 72</v>
      </c>
      <c r="D52" s="78" t="s">
        <v>7</v>
      </c>
      <c r="E52" s="98" t="b">
        <v>0</v>
      </c>
      <c r="F52" s="73">
        <v>0.4013888888888889</v>
      </c>
      <c r="G52" s="94" t="b">
        <v>1</v>
      </c>
      <c r="H52" s="75" t="s">
        <v>1229</v>
      </c>
      <c r="I52" s="76" t="str">
        <f>IF(K52&gt;1,VLOOKUP(K52,DB!$A$4:$B$500,2,0),"")</f>
        <v>EX RON</v>
      </c>
      <c r="J52" s="74" t="s">
        <v>1239</v>
      </c>
      <c r="K52" s="78" t="s">
        <v>7</v>
      </c>
      <c r="L52" s="74"/>
      <c r="M52" s="71" t="str">
        <f>IF(B52&gt;1,VLOOKUP(B52,DB!$D$4:$F$800,3,0),"")</f>
        <v>CITILINK</v>
      </c>
      <c r="N52" s="79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85</v>
      </c>
      <c r="C53" s="81" t="str">
        <f>IF(B53&gt;1,VLOOKUP(B53,DB!$D$4:$E$800,2,0),"")</f>
        <v>A 320</v>
      </c>
      <c r="D53" s="88" t="s">
        <v>7</v>
      </c>
      <c r="E53" s="95" t="b">
        <v>0</v>
      </c>
      <c r="F53" s="204" t="s">
        <v>1616</v>
      </c>
      <c r="G53" s="92" t="b">
        <v>1</v>
      </c>
      <c r="H53" s="85" t="s">
        <v>1246</v>
      </c>
      <c r="I53" s="86" t="str">
        <f>IF(K53&gt;1,VLOOKUP(K53,DB!$A$4:$B$500,2,0),"")</f>
        <v>EX RON</v>
      </c>
      <c r="J53" s="87" t="str">
        <f>IF(L53&gt;1,VLOOKUP(L53,DB!$A$4:$B$500,2,0),"")</f>
        <v>WARR</v>
      </c>
      <c r="K53" s="88" t="s">
        <v>7</v>
      </c>
      <c r="L53" s="84" t="s">
        <v>251</v>
      </c>
      <c r="M53" s="81" t="str">
        <f>IF(B53&gt;1,VLOOKUP(B53,DB!$D$4:$F$800,3,0),"")</f>
        <v>BATIK AIR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313</v>
      </c>
      <c r="C54" s="71" t="str">
        <f>IF(B54&gt;1,VLOOKUP(B54,DB!$D$4:$E$800,2,0),"")</f>
        <v>A 320</v>
      </c>
      <c r="D54" s="78" t="s">
        <v>7</v>
      </c>
      <c r="E54" s="98" t="b">
        <v>0</v>
      </c>
      <c r="F54" s="205" t="s">
        <v>1511</v>
      </c>
      <c r="G54" s="94" t="b">
        <v>1</v>
      </c>
      <c r="H54" s="75" t="s">
        <v>1225</v>
      </c>
      <c r="I54" s="76" t="str">
        <f>IF(K54&gt;1,VLOOKUP(K54,DB!$A$4:$B$500,2,0),"")</f>
        <v>EX RON</v>
      </c>
      <c r="J54" s="77" t="str">
        <f>IF(L54&gt;1,VLOOKUP(L54,DB!$A$4:$B$500,2,0),"")</f>
        <v>WADD</v>
      </c>
      <c r="K54" s="78" t="s">
        <v>7</v>
      </c>
      <c r="L54" s="74" t="s">
        <v>223</v>
      </c>
      <c r="M54" s="71" t="str">
        <f>IF(B54&gt;1,VLOOKUP(B54,DB!$D$4:$F$800,3,0),"")</f>
        <v>BATIK AIR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558</v>
      </c>
      <c r="C55" s="81" t="str">
        <f>IF(B55&gt;1,VLOOKUP(B55,DB!$D$4:$E$800,2,0),"")</f>
        <v>B 738</v>
      </c>
      <c r="D55" s="88" t="s">
        <v>7</v>
      </c>
      <c r="E55" s="95" t="b">
        <v>0</v>
      </c>
      <c r="F55" s="83">
        <v>0.2604166666666667</v>
      </c>
      <c r="G55" s="92" t="b">
        <v>1</v>
      </c>
      <c r="H55" s="85" t="s">
        <v>1247</v>
      </c>
      <c r="I55" s="86" t="str">
        <f>IF(K55&gt;1,VLOOKUP(K55,DB!$A$4:$B$500,2,0),"")</f>
        <v>EX RON</v>
      </c>
      <c r="J55" s="87" t="str">
        <f>IF(L55&gt;1,VLOOKUP(L55,DB!$A$4:$B$500,2,0),"")</f>
        <v>WIMM</v>
      </c>
      <c r="K55" s="88" t="s">
        <v>7</v>
      </c>
      <c r="L55" s="84" t="s">
        <v>77</v>
      </c>
      <c r="M55" s="81" t="str">
        <f>IF(B55&gt;1,VLOOKUP(B55,DB!$D$4:$F$800,3,0),"")</f>
        <v>GARUDA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393</v>
      </c>
      <c r="C56" s="71" t="str">
        <f>IF(B56&gt;1,VLOOKUP(B56,DB!$D$4:$E$800,2,0),"")</f>
        <v>A 320</v>
      </c>
      <c r="D56" s="78" t="s">
        <v>7</v>
      </c>
      <c r="E56" s="98" t="b">
        <v>0</v>
      </c>
      <c r="F56" s="73">
        <v>0.2743055555555556</v>
      </c>
      <c r="G56" s="94" t="b">
        <v>1</v>
      </c>
      <c r="H56" s="75" t="s">
        <v>1248</v>
      </c>
      <c r="I56" s="76" t="str">
        <f>IF(K56&gt;1,VLOOKUP(K56,DB!$A$4:$B$500,2,0),"")</f>
        <v>EX RON</v>
      </c>
      <c r="J56" s="77" t="str">
        <f>IF(L56&gt;1,VLOOKUP(L56,DB!$A$4:$B$500,2,0),"")</f>
        <v>WIMN</v>
      </c>
      <c r="K56" s="78" t="s">
        <v>7</v>
      </c>
      <c r="L56" s="74" t="s">
        <v>494</v>
      </c>
      <c r="M56" s="71" t="str">
        <f>IF(B56&gt;1,VLOOKUP(B56,DB!$D$4:$F$800,3,0),"")</f>
        <v>CITILINK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210" t="s">
        <v>964</v>
      </c>
      <c r="C57" s="210" t="str">
        <f>IF(B57&gt;1,VLOOKUP(B57,DB!$D$4:$E$800,2,0),"")</f>
        <v>G IV</v>
      </c>
      <c r="D57" s="88" t="s">
        <v>7</v>
      </c>
      <c r="E57" s="95" t="b">
        <v>0</v>
      </c>
      <c r="F57" s="218" t="s">
        <v>1617</v>
      </c>
      <c r="G57" s="92" t="b">
        <v>1</v>
      </c>
      <c r="H57" s="85" t="s">
        <v>1249</v>
      </c>
      <c r="I57" s="86" t="str">
        <f>IF(K57&gt;1,VLOOKUP(K57,DB!$A$4:$B$500,2,0),"")</f>
        <v>EX RON</v>
      </c>
      <c r="J57" s="212" t="s">
        <v>453</v>
      </c>
      <c r="K57" s="88" t="s">
        <v>7</v>
      </c>
      <c r="L57" s="84"/>
      <c r="M57" s="210" t="s">
        <v>1211</v>
      </c>
      <c r="N57" s="213" t="s">
        <v>1546</v>
      </c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309</v>
      </c>
      <c r="C58" s="71" t="str">
        <f>IF(B58&gt;1,VLOOKUP(B58,DB!$D$4:$E$800,2,0),"")</f>
        <v>A 320</v>
      </c>
      <c r="D58" s="78" t="s">
        <v>7</v>
      </c>
      <c r="E58" s="100" t="b">
        <v>0</v>
      </c>
      <c r="F58" s="73">
        <v>0.2951388888888889</v>
      </c>
      <c r="G58" s="74" t="b">
        <v>1</v>
      </c>
      <c r="H58" s="75" t="s">
        <v>1255</v>
      </c>
      <c r="I58" s="76" t="str">
        <f>IF(K58&gt;1,VLOOKUP(K58,DB!$A$4:$B$500,2,0),"")</f>
        <v>EX RON</v>
      </c>
      <c r="J58" s="77" t="str">
        <f>IF(L58&gt;1,VLOOKUP(L58,DB!$A$4:$B$500,2,0),"")</f>
        <v>WIPP</v>
      </c>
      <c r="K58" s="78" t="s">
        <v>7</v>
      </c>
      <c r="L58" s="74" t="s">
        <v>188</v>
      </c>
      <c r="M58" s="71" t="str">
        <f>IF(B58&gt;1,VLOOKUP(B58,DB!$D$4:$F$800,3,0),"")</f>
        <v>BATIK AIR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301</v>
      </c>
      <c r="C59" s="81" t="str">
        <f>IF(B59&gt;1,VLOOKUP(B59,DB!$D$4:$E$800,2,0),"")</f>
        <v>A 320</v>
      </c>
      <c r="D59" s="88" t="s">
        <v>7</v>
      </c>
      <c r="E59" s="101" t="b">
        <v>0</v>
      </c>
      <c r="F59" s="83">
        <v>0.22916666666666666</v>
      </c>
      <c r="G59" s="102" t="b">
        <v>1</v>
      </c>
      <c r="H59" s="85" t="s">
        <v>1227</v>
      </c>
      <c r="I59" s="86" t="str">
        <f>IF(K59&gt;1,VLOOKUP(K59,DB!$A$4:$B$500,2,0),"")</f>
        <v>EX RON</v>
      </c>
      <c r="J59" s="87" t="str">
        <f>IF(L59&gt;1,VLOOKUP(L59,DB!$A$4:$B$500,2,0),"")</f>
        <v>WARR</v>
      </c>
      <c r="K59" s="88" t="s">
        <v>7</v>
      </c>
      <c r="L59" s="84" t="s">
        <v>239</v>
      </c>
      <c r="M59" s="81" t="str">
        <f>IF(B59&gt;1,VLOOKUP(B59,DB!$D$4:$F$800,3,0),"")</f>
        <v>BATIK AIR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892</v>
      </c>
      <c r="C60" s="71" t="str">
        <f>IF(B60&gt;1,VLOOKUP(B60,DB!$D$4:$E$800,2,0),"")</f>
        <v>B 733</v>
      </c>
      <c r="D60" s="78" t="s">
        <v>7</v>
      </c>
      <c r="E60" s="104" t="b">
        <v>0</v>
      </c>
      <c r="F60" s="73">
        <v>0.6166666666666667</v>
      </c>
      <c r="G60" s="94" t="b">
        <v>1</v>
      </c>
      <c r="H60" s="75" t="s">
        <v>1251</v>
      </c>
      <c r="I60" s="76" t="str">
        <f>IF(K60&gt;1,VLOOKUP(K60,DB!$A$4:$B$500,2,0),"")</f>
        <v>EX RON</v>
      </c>
      <c r="J60" s="77" t="str">
        <f>IF(L60&gt;1,VLOOKUP(L60,DB!$A$4:$B$500,2,0),"")</f>
        <v>WAOO</v>
      </c>
      <c r="K60" s="78" t="s">
        <v>7</v>
      </c>
      <c r="L60" s="74" t="s">
        <v>382</v>
      </c>
      <c r="M60" s="71" t="str">
        <f>IF(B60&gt;1,VLOOKUP(B60,DB!$D$4:$F$800,3,0),"")</f>
        <v>TRIGANA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886</v>
      </c>
      <c r="C61" s="81" t="str">
        <f>IF(B61&gt;1,VLOOKUP(B61,DB!$D$4:$E$800,2,0),"")</f>
        <v>B 733</v>
      </c>
      <c r="D61" s="88" t="s">
        <v>7</v>
      </c>
      <c r="E61" s="105" t="b">
        <v>0</v>
      </c>
      <c r="F61" s="204" t="s">
        <v>1618</v>
      </c>
      <c r="G61" s="92" t="b">
        <v>1</v>
      </c>
      <c r="H61" s="85" t="s">
        <v>1254</v>
      </c>
      <c r="I61" s="86" t="str">
        <f>IF(K61&gt;1,VLOOKUP(K61,DB!$A$4:$B$500,2,0),"")</f>
        <v>EX RON</v>
      </c>
      <c r="J61" s="87" t="str">
        <f>IF(L61&gt;1,VLOOKUP(L61,DB!$A$4:$B$500,2,0),"")</f>
        <v>WIKK</v>
      </c>
      <c r="K61" s="88" t="s">
        <v>7</v>
      </c>
      <c r="L61" s="84" t="s">
        <v>348</v>
      </c>
      <c r="M61" s="81" t="str">
        <f>IF(B61&gt;1,VLOOKUP(B61,DB!$D$4:$F$800,3,0),"")</f>
        <v>TRIGANA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811</v>
      </c>
      <c r="C62" s="71" t="str">
        <f>IF(B62&gt;1,VLOOKUP(B62,DB!$D$4:$E$800,2,0),"")</f>
        <v>PH 300</v>
      </c>
      <c r="D62" s="106">
        <v>0.17708333333333334</v>
      </c>
      <c r="E62" s="161" t="b">
        <v>1</v>
      </c>
      <c r="F62" s="108">
        <v>0.2465277777777778</v>
      </c>
      <c r="G62" s="109" t="b">
        <v>1</v>
      </c>
      <c r="H62" s="110" t="s">
        <v>1236</v>
      </c>
      <c r="I62" s="112" t="s">
        <v>1218</v>
      </c>
      <c r="J62" s="74" t="s">
        <v>91</v>
      </c>
      <c r="K62" s="111"/>
      <c r="L62" s="102"/>
      <c r="M62" s="71" t="str">
        <f>IF(B62&gt;1,VLOOKUP(B62,DB!$D$4:$F$800,3,0),"")</f>
        <v>PURAWISATA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34</v>
      </c>
      <c r="C63" s="81" t="str">
        <f>IF(B63&gt;1,VLOOKUP(B63,DB!$D$4:$E$800,2,0),"")</f>
        <v>B 733</v>
      </c>
      <c r="D63" s="82">
        <v>0.21180555555555555</v>
      </c>
      <c r="E63" s="159" t="b">
        <v>1</v>
      </c>
      <c r="F63" s="83">
        <v>0.3020833333333333</v>
      </c>
      <c r="G63" s="92" t="b">
        <v>1</v>
      </c>
      <c r="H63" s="85" t="s">
        <v>1252</v>
      </c>
      <c r="I63" s="103" t="s">
        <v>70</v>
      </c>
      <c r="J63" s="84" t="s">
        <v>52</v>
      </c>
      <c r="K63" s="88"/>
      <c r="L63" s="84"/>
      <c r="M63" s="81" t="str">
        <f>IF(B63&gt;1,VLOOKUP(B63,DB!$D$4:$F$800,3,0),"")</f>
        <v>AIRNESIA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269" t="s">
        <v>935</v>
      </c>
      <c r="C64" s="219" t="str">
        <f>IF(B64&gt;1,VLOOKUP(B64,DB!$D$4:$E$800,2,0),"")</f>
        <v>CT 700</v>
      </c>
      <c r="D64" s="72">
        <v>0.21666666666666667</v>
      </c>
      <c r="E64" s="160" t="b">
        <v>1</v>
      </c>
      <c r="F64" s="220">
        <v>0.3111111111111111</v>
      </c>
      <c r="G64" s="94" t="b">
        <v>1</v>
      </c>
      <c r="H64" s="75" t="s">
        <v>1232</v>
      </c>
      <c r="I64" s="112" t="s">
        <v>319</v>
      </c>
      <c r="J64" s="221" t="s">
        <v>283</v>
      </c>
      <c r="K64" s="78"/>
      <c r="L64" s="74"/>
      <c r="M64" s="219" t="s">
        <v>810</v>
      </c>
      <c r="N64" s="222" t="s">
        <v>1358</v>
      </c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955</v>
      </c>
      <c r="C65" s="81" t="str">
        <f>IF(B65&gt;1,VLOOKUP(B65,DB!$D$4:$E$800,2,0),"")</f>
        <v>EMB 135</v>
      </c>
      <c r="D65" s="82">
        <v>0.2326388888888889</v>
      </c>
      <c r="E65" s="159" t="b">
        <v>1</v>
      </c>
      <c r="F65" s="83">
        <v>0.34652777777777777</v>
      </c>
      <c r="G65" s="92" t="b">
        <v>1</v>
      </c>
      <c r="H65" s="85" t="s">
        <v>1216</v>
      </c>
      <c r="I65" s="103" t="s">
        <v>1218</v>
      </c>
      <c r="J65" s="84" t="s">
        <v>1270</v>
      </c>
      <c r="K65" s="88"/>
      <c r="L65" s="84"/>
      <c r="M65" s="81" t="s">
        <v>1211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288</v>
      </c>
      <c r="C66" s="71" t="str">
        <f>IF(B66&gt;1,VLOOKUP(B66,DB!$D$4:$E$800,2,0),"")</f>
        <v>A 320</v>
      </c>
      <c r="D66" s="72">
        <v>0.2465277777777778</v>
      </c>
      <c r="E66" s="160" t="b">
        <v>1</v>
      </c>
      <c r="F66" s="73">
        <v>0.2861111111111111</v>
      </c>
      <c r="G66" s="94" t="b">
        <v>1</v>
      </c>
      <c r="H66" s="75" t="s">
        <v>1227</v>
      </c>
      <c r="I66" s="112" t="s">
        <v>1239</v>
      </c>
      <c r="J66" s="77" t="str">
        <f>IF(L66&gt;1,VLOOKUP(L66,DB!$A$4:$B$500,2,0),"")</f>
        <v>WARA</v>
      </c>
      <c r="K66" s="78" t="s">
        <v>7</v>
      </c>
      <c r="L66" s="74" t="s">
        <v>298</v>
      </c>
      <c r="M66" s="71" t="str">
        <f>IF(B66&gt;1,VLOOKUP(B66,DB!$D$4:$F$800,3,0),"")</f>
        <v>BATIK AIR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290</v>
      </c>
      <c r="C67" s="81" t="str">
        <f>IF(B67&gt;1,VLOOKUP(B67,DB!$D$4:$E$800,2,0),"")</f>
        <v>A 320</v>
      </c>
      <c r="D67" s="82">
        <v>0.2604166666666667</v>
      </c>
      <c r="E67" s="159" t="b">
        <v>1</v>
      </c>
      <c r="F67" s="83">
        <v>0.37569444444444444</v>
      </c>
      <c r="G67" s="92" t="b">
        <v>1</v>
      </c>
      <c r="H67" s="85" t="s">
        <v>1236</v>
      </c>
      <c r="I67" s="86" t="str">
        <f>IF(K67&gt;1,VLOOKUP(K67,DB!$A$4:$B$500,2,0),"")</f>
        <v>WARR</v>
      </c>
      <c r="J67" s="87" t="str">
        <f>IF(L67&gt;1,VLOOKUP(L67,DB!$A$4:$B$500,2,0),"")</f>
        <v>WAHQ</v>
      </c>
      <c r="K67" s="88" t="s">
        <v>235</v>
      </c>
      <c r="L67" s="84" t="s">
        <v>181</v>
      </c>
      <c r="M67" s="81" t="str">
        <f>IF(B67&gt;1,VLOOKUP(B67,DB!$D$4:$F$800,3,0),"")</f>
        <v>BATIK AIR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540</v>
      </c>
      <c r="C68" s="71" t="str">
        <f>IF(B68&gt;1,VLOOKUP(B68,DB!$D$4:$E$800,2,0),"")</f>
        <v>ATR 72</v>
      </c>
      <c r="D68" s="106">
        <v>0.3013888888888889</v>
      </c>
      <c r="E68" s="161" t="b">
        <v>1</v>
      </c>
      <c r="F68" s="208" t="s">
        <v>1619</v>
      </c>
      <c r="G68" s="109" t="b">
        <v>1</v>
      </c>
      <c r="H68" s="110" t="s">
        <v>1247</v>
      </c>
      <c r="I68" s="76" t="str">
        <f>IF(K68&gt;1,VLOOKUP(K68,DB!$A$4:$B$500,2,0),"")</f>
        <v>WAHH</v>
      </c>
      <c r="J68" s="77" t="str">
        <f>IF(L68&gt;1,VLOOKUP(L68,DB!$A$4:$B$500,2,0),"")</f>
        <v>WAHH</v>
      </c>
      <c r="K68" s="111" t="s">
        <v>479</v>
      </c>
      <c r="L68" s="102" t="s">
        <v>482</v>
      </c>
      <c r="M68" s="71" t="str">
        <f>IF(B68&gt;1,VLOOKUP(B68,DB!$D$4:$F$800,3,0),"")</f>
        <v>FLY JAYA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180</v>
      </c>
      <c r="C69" s="81" t="str">
        <f>IF(B69&gt;1,VLOOKUP(B69,DB!$D$4:$E$800,2,0),"")</f>
        <v>A 320</v>
      </c>
      <c r="D69" s="82">
        <v>0.3284722222222222</v>
      </c>
      <c r="E69" s="159" t="b">
        <v>1</v>
      </c>
      <c r="F69" s="204" t="s">
        <v>1620</v>
      </c>
      <c r="G69" s="92" t="b">
        <v>1</v>
      </c>
      <c r="H69" s="85" t="s">
        <v>1248</v>
      </c>
      <c r="I69" s="86" t="str">
        <f>IF(K69&gt;1,VLOOKUP(K69,DB!$A$4:$B$500,2,0),"")</f>
        <v>WIBB</v>
      </c>
      <c r="J69" s="87" t="str">
        <f>IF(L69&gt;1,VLOOKUP(L69,DB!$A$4:$B$500,2,0),"")</f>
        <v>WAHI</v>
      </c>
      <c r="K69" s="88" t="s">
        <v>211</v>
      </c>
      <c r="L69" s="84" t="s">
        <v>268</v>
      </c>
      <c r="M69" s="81" t="str">
        <f>IF(B69&gt;1,VLOOKUP(B69,DB!$D$4:$F$800,3,0),"")</f>
        <v>BATIK AIR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92</v>
      </c>
      <c r="C70" s="71" t="str">
        <f>IF(B70&gt;1,VLOOKUP(B70,DB!$D$4:$E$800,2,0),"")</f>
        <v>A 320</v>
      </c>
      <c r="D70" s="72">
        <v>0.33194444444444443</v>
      </c>
      <c r="E70" s="160" t="b">
        <v>1</v>
      </c>
      <c r="F70" s="73">
        <v>0.3729166666666667</v>
      </c>
      <c r="G70" s="94" t="b">
        <v>1</v>
      </c>
      <c r="H70" s="75" t="s">
        <v>1255</v>
      </c>
      <c r="I70" s="76" t="str">
        <f>IF(K70&gt;1,VLOOKUP(K70,DB!$A$4:$B$500,2,0),"")</f>
        <v>WIPP</v>
      </c>
      <c r="J70" s="77" t="str">
        <f>IF(L70&gt;1,VLOOKUP(L70,DB!$A$4:$B$500,2,0),"")</f>
        <v>WARR</v>
      </c>
      <c r="K70" s="78" t="s">
        <v>194</v>
      </c>
      <c r="L70" s="74" t="s">
        <v>243</v>
      </c>
      <c r="M70" s="71" t="str">
        <f>IF(B70&gt;1,VLOOKUP(B70,DB!$D$4:$F$800,3,0),"")</f>
        <v>BATIK AIR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1145</v>
      </c>
      <c r="C71" s="81" t="str">
        <f>IF(B71&gt;1,VLOOKUP(B71,DB!$D$4:$E$800,2,0),"")</f>
        <v>CL 605</v>
      </c>
      <c r="D71" s="209" t="s">
        <v>1618</v>
      </c>
      <c r="E71" s="159" t="b">
        <v>1</v>
      </c>
      <c r="F71" s="83">
        <v>0.42291666666666666</v>
      </c>
      <c r="G71" s="92" t="b">
        <v>1</v>
      </c>
      <c r="H71" s="85" t="s">
        <v>1250</v>
      </c>
      <c r="I71" s="103" t="s">
        <v>1217</v>
      </c>
      <c r="J71" s="84" t="s">
        <v>1258</v>
      </c>
      <c r="K71" s="88"/>
      <c r="L71" s="84"/>
      <c r="M71" s="81" t="s">
        <v>1211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269" t="s">
        <v>748</v>
      </c>
      <c r="C72" s="219" t="str">
        <f>IF(B72&gt;1,VLOOKUP(B72,DB!$D$4:$E$800,2,0),"")</f>
        <v>CL 850</v>
      </c>
      <c r="D72" s="106">
        <v>0.3326388888888889</v>
      </c>
      <c r="E72" s="161" t="b">
        <v>1</v>
      </c>
      <c r="F72" s="272">
        <v>0.40694444444444444</v>
      </c>
      <c r="G72" s="109" t="b">
        <v>1</v>
      </c>
      <c r="H72" s="110" t="s">
        <v>1232</v>
      </c>
      <c r="I72" s="112" t="s">
        <v>1220</v>
      </c>
      <c r="J72" s="221" t="s">
        <v>91</v>
      </c>
      <c r="K72" s="111"/>
      <c r="L72" s="102"/>
      <c r="M72" s="219" t="str">
        <f>IF(B72&gt;1,VLOOKUP(B72,DB!$D$4:$F$800,3,0),"")</f>
        <v>JETSET</v>
      </c>
      <c r="N72" s="222" t="s">
        <v>1621</v>
      </c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301</v>
      </c>
      <c r="C73" s="81" t="str">
        <f>IF(B73&gt;1,VLOOKUP(B73,DB!$D$4:$E$800,2,0),"")</f>
        <v>A 320</v>
      </c>
      <c r="D73" s="209" t="s">
        <v>1622</v>
      </c>
      <c r="E73" s="159" t="b">
        <v>1</v>
      </c>
      <c r="F73" s="83">
        <v>0.40555555555555556</v>
      </c>
      <c r="G73" s="92" t="b">
        <v>1</v>
      </c>
      <c r="H73" s="85" t="s">
        <v>1247</v>
      </c>
      <c r="I73" s="86" t="str">
        <f>IF(K73&gt;1,VLOOKUP(K73,DB!$A$4:$B$500,2,0),"")</f>
        <v>WARR</v>
      </c>
      <c r="J73" s="87" t="str">
        <f>IF(L73&gt;1,VLOOKUP(L73,DB!$A$4:$B$500,2,0),"")</f>
        <v>WAHS</v>
      </c>
      <c r="K73" s="88" t="s">
        <v>237</v>
      </c>
      <c r="L73" s="84" t="s">
        <v>289</v>
      </c>
      <c r="M73" s="81" t="str">
        <f>IF(B73&gt;1,VLOOKUP(B73,DB!$D$4:$F$800,3,0),"")</f>
        <v>BATIK AIR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309</v>
      </c>
      <c r="C74" s="71" t="str">
        <f>IF(B74&gt;1,VLOOKUP(B74,DB!$D$4:$E$800,2,0),"")</f>
        <v>A 320</v>
      </c>
      <c r="D74" s="72">
        <v>0.4166666666666667</v>
      </c>
      <c r="E74" s="160" t="b">
        <v>1</v>
      </c>
      <c r="F74" s="73">
        <v>0.44513888888888886</v>
      </c>
      <c r="G74" s="94" t="b">
        <v>1</v>
      </c>
      <c r="H74" s="75" t="s">
        <v>1225</v>
      </c>
      <c r="I74" s="76" t="str">
        <f>IF(K74&gt;1,VLOOKUP(K74,DB!$A$4:$B$500,2,0),"")</f>
        <v>WIPP</v>
      </c>
      <c r="J74" s="77" t="str">
        <f>IF(L74&gt;1,VLOOKUP(L74,DB!$A$4:$B$500,2,0),"")</f>
        <v>WAHQ</v>
      </c>
      <c r="K74" s="78" t="s">
        <v>190</v>
      </c>
      <c r="L74" s="74" t="s">
        <v>264</v>
      </c>
      <c r="M74" s="71" t="str">
        <f>IF(B74&gt;1,VLOOKUP(B74,DB!$D$4:$F$800,3,0),"")</f>
        <v>BATIK AIR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288</v>
      </c>
      <c r="C75" s="81" t="str">
        <f>IF(B75&gt;1,VLOOKUP(B75,DB!$D$4:$E$800,2,0),"")</f>
        <v>A 320</v>
      </c>
      <c r="D75" s="82">
        <v>0.425</v>
      </c>
      <c r="E75" s="159" t="b">
        <v>1</v>
      </c>
      <c r="F75" s="83">
        <v>0.46597222222222223</v>
      </c>
      <c r="G75" s="92" t="b">
        <v>1</v>
      </c>
      <c r="H75" s="85" t="s">
        <v>1246</v>
      </c>
      <c r="I75" s="86" t="str">
        <f>IF(K75&gt;1,VLOOKUP(K75,DB!$A$4:$B$500,2,0),"")</f>
        <v>WARA</v>
      </c>
      <c r="J75" s="87" t="str">
        <f>IF(L75&gt;1,VLOOKUP(L75,DB!$A$4:$B$500,2,0),"")</f>
        <v>WARA</v>
      </c>
      <c r="K75" s="88" t="s">
        <v>295</v>
      </c>
      <c r="L75" s="84" t="s">
        <v>302</v>
      </c>
      <c r="M75" s="81" t="str">
        <f>IF(B75&gt;1,VLOOKUP(B75,DB!$D$4:$F$800,3,0),"")</f>
        <v>BATIK AIR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540</v>
      </c>
      <c r="C76" s="71" t="str">
        <f>IF(B76&gt;1,VLOOKUP(B76,DB!$D$4:$E$800,2,0),"")</f>
        <v>ATR 72</v>
      </c>
      <c r="D76" s="72">
        <v>0.45</v>
      </c>
      <c r="E76" s="160" t="b">
        <v>1</v>
      </c>
      <c r="F76" s="73">
        <v>0.4895833333333333</v>
      </c>
      <c r="G76" s="94" t="b">
        <v>1</v>
      </c>
      <c r="H76" s="75" t="s">
        <v>1247</v>
      </c>
      <c r="I76" s="76" t="str">
        <f>IF(K76&gt;1,VLOOKUP(K76,DB!$A$4:$B$500,2,0),"")</f>
        <v>WAHH</v>
      </c>
      <c r="J76" s="77" t="str">
        <f>IF(L76&gt;1,VLOOKUP(L76,DB!$A$4:$B$500,2,0),"")</f>
        <v>WAHH</v>
      </c>
      <c r="K76" s="78" t="s">
        <v>690</v>
      </c>
      <c r="L76" s="74" t="s">
        <v>694</v>
      </c>
      <c r="M76" s="71" t="str">
        <f>IF(B76&gt;1,VLOOKUP(B76,DB!$D$4:$F$800,3,0),"")</f>
        <v>FLY JAYA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393</v>
      </c>
      <c r="C77" s="81" t="str">
        <f>IF(B77&gt;1,VLOOKUP(B77,DB!$D$4:$E$800,2,0),"")</f>
        <v>A 320</v>
      </c>
      <c r="D77" s="82">
        <v>0.4861111111111111</v>
      </c>
      <c r="E77" s="159" t="b">
        <v>1</v>
      </c>
      <c r="F77" s="83">
        <v>0.5305555555555556</v>
      </c>
      <c r="G77" s="92" t="b">
        <v>1</v>
      </c>
      <c r="H77" s="85" t="s">
        <v>1248</v>
      </c>
      <c r="I77" s="86" t="str">
        <f>IF(K77&gt;1,VLOOKUP(K77,DB!$A$4:$B$500,2,0),"")</f>
        <v>WIMN</v>
      </c>
      <c r="J77" s="87" t="str">
        <f>IF(L77&gt;1,VLOOKUP(L77,DB!$A$4:$B$500,2,0),"")</f>
        <v>WARA</v>
      </c>
      <c r="K77" s="88" t="s">
        <v>497</v>
      </c>
      <c r="L77" s="84" t="s">
        <v>555</v>
      </c>
      <c r="M77" s="81" t="str">
        <f>IF(B77&gt;1,VLOOKUP(B77,DB!$D$4:$F$800,3,0),"")</f>
        <v>CITILINK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269" t="s">
        <v>558</v>
      </c>
      <c r="C78" s="219" t="str">
        <f>IF(B78&gt;1,VLOOKUP(B78,DB!$D$4:$E$800,2,0),"")</f>
        <v>B 738</v>
      </c>
      <c r="D78" s="223">
        <v>0.49444444444444446</v>
      </c>
      <c r="E78" s="273" t="b">
        <v>1</v>
      </c>
      <c r="F78" s="73">
        <v>0.54375</v>
      </c>
      <c r="G78" s="94" t="b">
        <v>1</v>
      </c>
      <c r="H78" s="75" t="s">
        <v>1232</v>
      </c>
      <c r="I78" s="262" t="str">
        <f>IF(K78&gt;1,VLOOKUP(K78,DB!$A$4:$B$500,2,0),"")</f>
        <v>WIMM</v>
      </c>
      <c r="J78" s="77" t="str">
        <f>IF(L78&gt;1,VLOOKUP(L78,DB!$A$4:$B$500,2,0),"")</f>
        <v>WARR</v>
      </c>
      <c r="K78" s="224" t="s">
        <v>79</v>
      </c>
      <c r="L78" s="74" t="s">
        <v>81</v>
      </c>
      <c r="M78" s="219" t="str">
        <f>IF(B78&gt;1,VLOOKUP(B78,DB!$D$4:$F$800,3,0),"")</f>
        <v>GARUDA</v>
      </c>
      <c r="N78" s="274" t="s">
        <v>1623</v>
      </c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290</v>
      </c>
      <c r="C79" s="81" t="str">
        <f>IF(B79&gt;1,VLOOKUP(B79,DB!$D$4:$E$800,2,0),"")</f>
        <v>A 320</v>
      </c>
      <c r="D79" s="82">
        <v>0.48333333333333334</v>
      </c>
      <c r="E79" s="159" t="b">
        <v>1</v>
      </c>
      <c r="F79" s="83">
        <v>0.5291666666666667</v>
      </c>
      <c r="G79" s="92" t="b">
        <v>1</v>
      </c>
      <c r="H79" s="85" t="s">
        <v>1246</v>
      </c>
      <c r="I79" s="86" t="str">
        <f>IF(K79&gt;1,VLOOKUP(K79,DB!$A$4:$B$500,2,0),"")</f>
        <v>WAHQ</v>
      </c>
      <c r="J79" s="87" t="str">
        <f>IF(L79&gt;1,VLOOKUP(L79,DB!$A$4:$B$500,2,0),"")</f>
        <v>WAHI</v>
      </c>
      <c r="K79" s="88" t="s">
        <v>178</v>
      </c>
      <c r="L79" s="84" t="s">
        <v>276</v>
      </c>
      <c r="M79" s="81" t="str">
        <f>IF(B79&gt;1,VLOOKUP(B79,DB!$D$4:$F$800,3,0),"")</f>
        <v>BATIK AIR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180</v>
      </c>
      <c r="C80" s="71" t="str">
        <f>IF(B80&gt;1,VLOOKUP(B80,DB!$D$4:$E$800,2,0),"")</f>
        <v>A 320</v>
      </c>
      <c r="D80" s="72">
        <v>0.48055555555555557</v>
      </c>
      <c r="E80" s="160" t="b">
        <v>1</v>
      </c>
      <c r="F80" s="73">
        <v>0.5263888888888889</v>
      </c>
      <c r="G80" s="94" t="b">
        <v>1</v>
      </c>
      <c r="H80" s="75" t="s">
        <v>1225</v>
      </c>
      <c r="I80" s="76" t="str">
        <f>IF(K80&gt;1,VLOOKUP(K80,DB!$A$4:$B$500,2,0),"")</f>
        <v>WAHI</v>
      </c>
      <c r="J80" s="77" t="str">
        <f>IF(L80&gt;1,VLOOKUP(L80,DB!$A$4:$B$500,2,0),"")</f>
        <v>WARR</v>
      </c>
      <c r="K80" s="78" t="s">
        <v>278</v>
      </c>
      <c r="L80" s="74" t="s">
        <v>247</v>
      </c>
      <c r="M80" s="71" t="str">
        <f>IF(B80&gt;1,VLOOKUP(B80,DB!$D$4:$F$800,3,0),"")</f>
        <v>BATIK AIR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738</v>
      </c>
      <c r="C81" s="81" t="str">
        <f>IF(B81&gt;1,VLOOKUP(B81,DB!$D$4:$E$800,2,0),"")</f>
        <v>EMB 135</v>
      </c>
      <c r="D81" s="82">
        <v>0.4548611111111111</v>
      </c>
      <c r="E81" s="159" t="b">
        <v>1</v>
      </c>
      <c r="F81" s="83">
        <v>0.4888888888888889</v>
      </c>
      <c r="G81" s="92" t="b">
        <v>1</v>
      </c>
      <c r="H81" s="85" t="s">
        <v>1216</v>
      </c>
      <c r="I81" s="103" t="s">
        <v>1218</v>
      </c>
      <c r="J81" s="84" t="s">
        <v>82</v>
      </c>
      <c r="K81" s="88"/>
      <c r="L81" s="84"/>
      <c r="M81" s="81" t="str">
        <f>IF(B81&gt;1,VLOOKUP(B81,DB!$D$4:$F$800,3,0),"")</f>
        <v>IAT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92</v>
      </c>
      <c r="C82" s="71" t="str">
        <f>IF(B82&gt;1,VLOOKUP(B82,DB!$D$4:$E$800,2,0),"")</f>
        <v>A 320</v>
      </c>
      <c r="D82" s="72">
        <v>0.50625</v>
      </c>
      <c r="E82" s="160" t="b">
        <v>1</v>
      </c>
      <c r="F82" s="73">
        <v>0.5402777777777777</v>
      </c>
      <c r="G82" s="94" t="b">
        <v>1</v>
      </c>
      <c r="H82" s="75" t="s">
        <v>1247</v>
      </c>
      <c r="I82" s="76" t="str">
        <f>IF(K82&gt;1,VLOOKUP(K82,DB!$A$4:$B$500,2,0),"")</f>
        <v>WARR</v>
      </c>
      <c r="J82" s="77" t="str">
        <f>IF(L82&gt;1,VLOOKUP(L82,DB!$A$4:$B$500,2,0),"")</f>
        <v>WIPP</v>
      </c>
      <c r="K82" s="78" t="s">
        <v>249</v>
      </c>
      <c r="L82" s="74" t="s">
        <v>183</v>
      </c>
      <c r="M82" s="71" t="str">
        <f>IF(B82&gt;1,VLOOKUP(B82,DB!$D$4:$F$800,3,0),"")</f>
        <v>BATIK AIR</v>
      </c>
      <c r="N82" s="114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745</v>
      </c>
      <c r="C83" s="81" t="str">
        <f>IF(B83&gt;1,VLOOKUP(B83,DB!$D$4:$E$800,2,0),"")</f>
        <v>G IV</v>
      </c>
      <c r="D83" s="82">
        <v>0.5097222222222222</v>
      </c>
      <c r="E83" s="159" t="b">
        <v>1</v>
      </c>
      <c r="F83" s="83">
        <v>0.5381944444444444</v>
      </c>
      <c r="G83" s="92" t="b">
        <v>1</v>
      </c>
      <c r="H83" s="85" t="s">
        <v>1249</v>
      </c>
      <c r="I83" s="103" t="s">
        <v>82</v>
      </c>
      <c r="J83" s="84" t="s">
        <v>91</v>
      </c>
      <c r="K83" s="88" t="s">
        <v>1257</v>
      </c>
      <c r="L83" s="84"/>
      <c r="M83" s="81" t="str">
        <f>IF(B83&gt;1,VLOOKUP(B83,DB!$D$4:$F$800,3,0),"")</f>
        <v>JETSET</v>
      </c>
      <c r="N83" s="96"/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85</v>
      </c>
      <c r="C84" s="71" t="str">
        <f>IF(B84&gt;1,VLOOKUP(B84,DB!$D$4:$E$800,2,0),"")</f>
        <v>A 320</v>
      </c>
      <c r="D84" s="72">
        <v>0.53125</v>
      </c>
      <c r="E84" s="160" t="b">
        <v>1</v>
      </c>
      <c r="F84" s="73">
        <v>0.5673611111111111</v>
      </c>
      <c r="G84" s="94" t="b">
        <v>1</v>
      </c>
      <c r="H84" s="75" t="s">
        <v>1229</v>
      </c>
      <c r="I84" s="76" t="str">
        <f>IF(K84&gt;1,VLOOKUP(K84,DB!$A$4:$B$500,2,0),"")</f>
        <v>WARR</v>
      </c>
      <c r="J84" s="77" t="str">
        <f>IF(L84&gt;1,VLOOKUP(L84,DB!$A$4:$B$500,2,0),"")</f>
        <v>WARR</v>
      </c>
      <c r="K84" s="78" t="s">
        <v>257</v>
      </c>
      <c r="L84" s="74" t="s">
        <v>229</v>
      </c>
      <c r="M84" s="71" t="str">
        <f>IF(B84&gt;1,VLOOKUP(B84,DB!$D$4:$F$800,3,0),"")</f>
        <v>BATIK AIR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785</v>
      </c>
      <c r="C85" s="81" t="str">
        <f>IF(B85&gt;1,VLOOKUP(B85,DB!$D$4:$E$800,2,0),"")</f>
        <v>L 1000</v>
      </c>
      <c r="D85" s="82">
        <v>0.5256944444444445</v>
      </c>
      <c r="E85" s="159" t="b">
        <v>1</v>
      </c>
      <c r="F85" s="83">
        <v>0.5486111111111112</v>
      </c>
      <c r="G85" s="92" t="b">
        <v>1</v>
      </c>
      <c r="H85" s="85" t="s">
        <v>1216</v>
      </c>
      <c r="I85" s="103" t="s">
        <v>91</v>
      </c>
      <c r="J85" s="84" t="s">
        <v>1264</v>
      </c>
      <c r="K85" s="88"/>
      <c r="L85" s="84"/>
      <c r="M85" s="81" t="str">
        <f>IF(B85&gt;1,VLOOKUP(B85,DB!$D$4:$F$800,3,0),"")</f>
        <v>PREMI</v>
      </c>
      <c r="N85" s="89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301</v>
      </c>
      <c r="C86" s="71" t="str">
        <f>IF(B86&gt;1,VLOOKUP(B86,DB!$D$4:$E$800,2,0),"")</f>
        <v>A 320</v>
      </c>
      <c r="D86" s="72">
        <v>0.5277777777777778</v>
      </c>
      <c r="E86" s="160" t="b">
        <v>1</v>
      </c>
      <c r="F86" s="73">
        <v>0.5770833333333333</v>
      </c>
      <c r="G86" s="94" t="b">
        <v>1</v>
      </c>
      <c r="H86" s="75" t="s">
        <v>1236</v>
      </c>
      <c r="I86" s="76" t="str">
        <f>IF(K86&gt;1,VLOOKUP(K86,DB!$A$4:$B$500,2,0),"")</f>
        <v>WAHS</v>
      </c>
      <c r="J86" s="77" t="str">
        <f>IF(L86&gt;1,VLOOKUP(L86,DB!$A$4:$B$500,2,0),"")</f>
        <v>WIMM</v>
      </c>
      <c r="K86" s="78" t="s">
        <v>287</v>
      </c>
      <c r="L86" s="74" t="s">
        <v>172</v>
      </c>
      <c r="M86" s="71" t="str">
        <f>IF(B86&gt;1,VLOOKUP(B86,DB!$D$4:$F$800,3,0),"")</f>
        <v>BATIK AIR</v>
      </c>
      <c r="N86" s="13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40</v>
      </c>
      <c r="C87" s="81" t="str">
        <f>IF(B87&gt;1,VLOOKUP(B87,DB!$D$4:$E$800,2,0),"")</f>
        <v>B 734</v>
      </c>
      <c r="D87" s="82">
        <v>0.5708333333333333</v>
      </c>
      <c r="E87" s="159" t="b">
        <v>1</v>
      </c>
      <c r="F87" s="83">
        <v>0.6513888888888889</v>
      </c>
      <c r="G87" s="92" t="b">
        <v>1</v>
      </c>
      <c r="H87" s="85" t="s">
        <v>1254</v>
      </c>
      <c r="I87" s="103" t="s">
        <v>1231</v>
      </c>
      <c r="J87" s="87" t="str">
        <f>IF(L87&gt;1,VLOOKUP(L87,DB!$A$4:$B$500,2,0),"")</f>
        <v>WIOO</v>
      </c>
      <c r="K87" s="88"/>
      <c r="L87" s="84" t="s">
        <v>51</v>
      </c>
      <c r="M87" s="81" t="str">
        <f>IF(B87&gt;1,VLOOKUP(B87,DB!$D$4:$F$800,3,0),"")</f>
        <v>B. B. N.</v>
      </c>
      <c r="N87" s="89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345</v>
      </c>
      <c r="C88" s="71" t="str">
        <f>IF(B88&gt;1,VLOOKUP(B88,DB!$D$4:$E$800,2,0),"")</f>
        <v>ATR 72</v>
      </c>
      <c r="D88" s="207" t="s">
        <v>1624</v>
      </c>
      <c r="E88" s="161" t="b">
        <v>1</v>
      </c>
      <c r="F88" s="108">
        <v>0.8798611111111111</v>
      </c>
      <c r="G88" s="109" t="b">
        <v>1</v>
      </c>
      <c r="H88" s="110" t="s">
        <v>1239</v>
      </c>
      <c r="I88" s="112" t="s">
        <v>1229</v>
      </c>
      <c r="J88" s="74" t="s">
        <v>1250</v>
      </c>
      <c r="K88" s="111"/>
      <c r="L88" s="102"/>
      <c r="M88" s="71" t="str">
        <f>IF(B88&gt;1,VLOOKUP(B88,DB!$D$4:$F$800,3,0),"")</f>
        <v>CITILINK</v>
      </c>
      <c r="N88" s="115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967</v>
      </c>
      <c r="C89" s="81" t="str">
        <f>IF(B89&gt;1,VLOOKUP(B89,DB!$D$4:$E$800,2,0),"")</f>
        <v>EMB 135</v>
      </c>
      <c r="D89" s="82">
        <v>0.5583333333333333</v>
      </c>
      <c r="E89" s="159" t="b">
        <v>1</v>
      </c>
      <c r="F89" s="83">
        <v>0.5902777777777778</v>
      </c>
      <c r="G89" s="92" t="b">
        <v>1</v>
      </c>
      <c r="H89" s="85" t="s">
        <v>1249</v>
      </c>
      <c r="I89" s="103" t="s">
        <v>1601</v>
      </c>
      <c r="J89" s="84" t="s">
        <v>1263</v>
      </c>
      <c r="K89" s="88"/>
      <c r="L89" s="84"/>
      <c r="M89" s="81" t="s">
        <v>1214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269" t="s">
        <v>313</v>
      </c>
      <c r="C90" s="219" t="str">
        <f>IF(B90&gt;1,VLOOKUP(B90,DB!$D$4:$E$800,2,0),"")</f>
        <v>A 320</v>
      </c>
      <c r="D90" s="223">
        <v>0.5701388888888889</v>
      </c>
      <c r="E90" s="160" t="b">
        <v>1</v>
      </c>
      <c r="F90" s="73">
        <v>0.6041666666666666</v>
      </c>
      <c r="G90" s="94" t="b">
        <v>1</v>
      </c>
      <c r="H90" s="75" t="s">
        <v>1247</v>
      </c>
      <c r="I90" s="262" t="str">
        <f>IF(K90&gt;1,VLOOKUP(K90,DB!$A$4:$B$500,2,0),"")</f>
        <v>WADD</v>
      </c>
      <c r="J90" s="77" t="str">
        <f>IF(L90&gt;1,VLOOKUP(L90,DB!$A$4:$B$500,2,0),"")</f>
        <v>WAHS</v>
      </c>
      <c r="K90" s="224" t="s">
        <v>221</v>
      </c>
      <c r="L90" s="74" t="s">
        <v>293</v>
      </c>
      <c r="M90" s="219" t="str">
        <f>IF(B90&gt;1,VLOOKUP(B90,DB!$D$4:$F$800,3,0),"")</f>
        <v>BATIK AIR</v>
      </c>
      <c r="N90" s="222" t="s">
        <v>1625</v>
      </c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309</v>
      </c>
      <c r="C91" s="81" t="str">
        <f>IF(B91&gt;1,VLOOKUP(B91,DB!$D$4:$E$800,2,0),"")</f>
        <v>A 320</v>
      </c>
      <c r="D91" s="82">
        <v>0.5659722222222222</v>
      </c>
      <c r="E91" s="159" t="b">
        <v>1</v>
      </c>
      <c r="F91" s="83">
        <v>0.6013888888888889</v>
      </c>
      <c r="G91" s="92" t="b">
        <v>1</v>
      </c>
      <c r="H91" s="85" t="s">
        <v>1246</v>
      </c>
      <c r="I91" s="86" t="str">
        <f>IF(K91&gt;1,VLOOKUP(K91,DB!$A$4:$B$500,2,0),"")</f>
        <v>WAHQ</v>
      </c>
      <c r="J91" s="87" t="str">
        <f>IF(L91&gt;1,VLOOKUP(L91,DB!$A$4:$B$500,2,0),"")</f>
        <v>WIEE</v>
      </c>
      <c r="K91" s="88" t="s">
        <v>266</v>
      </c>
      <c r="L91" s="84" t="s">
        <v>215</v>
      </c>
      <c r="M91" s="81" t="str">
        <f>IF(B91&gt;1,VLOOKUP(B91,DB!$D$4:$F$800,3,0),"")</f>
        <v>BATIK AIR</v>
      </c>
      <c r="N91" s="96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34</v>
      </c>
      <c r="C92" s="71" t="str">
        <f>IF(B92&gt;1,VLOOKUP(B92,DB!$D$4:$E$800,2,0),"")</f>
        <v>B 733</v>
      </c>
      <c r="D92" s="72">
        <v>0.5805555555555556</v>
      </c>
      <c r="E92" s="160" t="b">
        <v>1</v>
      </c>
      <c r="F92" s="73">
        <v>0.9127988425898366</v>
      </c>
      <c r="G92" s="94" t="b">
        <v>1</v>
      </c>
      <c r="H92" s="75" t="s">
        <v>1252</v>
      </c>
      <c r="I92" s="112" t="s">
        <v>61</v>
      </c>
      <c r="J92" s="74" t="s">
        <v>70</v>
      </c>
      <c r="K92" s="78"/>
      <c r="L92" s="74"/>
      <c r="M92" s="71" t="str">
        <f>IF(B92&gt;1,VLOOKUP(B92,DB!$D$4:$F$800,3,0),"")</f>
        <v>AIRNESIA</v>
      </c>
      <c r="N92" s="79"/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785</v>
      </c>
      <c r="C93" s="81" t="str">
        <f>IF(B93&gt;1,VLOOKUP(B93,DB!$D$4:$E$800,2,0),"")</f>
        <v>L 1000</v>
      </c>
      <c r="D93" s="82">
        <v>0.5555555555555556</v>
      </c>
      <c r="E93" s="159" t="b">
        <v>1</v>
      </c>
      <c r="F93" s="83"/>
      <c r="G93" s="92" t="b">
        <v>0</v>
      </c>
      <c r="H93" s="85" t="s">
        <v>1264</v>
      </c>
      <c r="I93" s="103" t="s">
        <v>1216</v>
      </c>
      <c r="J93" s="87" t="str">
        <f>IF(L93&gt;1,VLOOKUP(L93,DB!$A$4:$B$500,2,0),"")</f>
        <v/>
      </c>
      <c r="K93" s="88"/>
      <c r="L93" s="84"/>
      <c r="M93" s="81" t="str">
        <f>IF(B93&gt;1,VLOOKUP(B93,DB!$D$4:$F$800,3,0),"")</f>
        <v>PREMI</v>
      </c>
      <c r="N93" s="96"/>
      <c r="O93" s="84" t="str">
        <f t="shared" si="1"/>
        <v>RON</v>
      </c>
      <c r="Q93" s="1" t="str">
        <f t="shared" si="2"/>
        <v>SA16</v>
      </c>
      <c r="R93" s="1" t="str">
        <f t="shared" si="3"/>
        <v>RON</v>
      </c>
      <c r="S93" s="1" t="str">
        <f t="shared" si="4"/>
        <v>L 1000</v>
      </c>
      <c r="T93" s="1" t="str">
        <f t="shared" si="5"/>
        <v>N-227GV</v>
      </c>
      <c r="U93" s="1" t="str">
        <f t="shared" si="6"/>
        <v>PREMI</v>
      </c>
    </row>
    <row r="94" ht="15.75" customHeight="1">
      <c r="A94" s="71">
        <v>77.0</v>
      </c>
      <c r="B94" s="71" t="s">
        <v>886</v>
      </c>
      <c r="C94" s="71" t="str">
        <f>IF(B94&gt;1,VLOOKUP(B94,DB!$D$4:$E$800,2,0),"")</f>
        <v>B 733</v>
      </c>
      <c r="D94" s="72">
        <v>0.5951388888888889</v>
      </c>
      <c r="E94" s="160" t="b">
        <v>1</v>
      </c>
      <c r="F94" s="73">
        <v>0.7520833333333333</v>
      </c>
      <c r="G94" s="94" t="b">
        <v>1</v>
      </c>
      <c r="H94" s="75" t="s">
        <v>1253</v>
      </c>
      <c r="I94" s="76" t="str">
        <f>IF(K94&gt;1,VLOOKUP(K94,DB!$A$4:$B$500,2,0),"")</f>
        <v>WIDN</v>
      </c>
      <c r="J94" s="77" t="str">
        <f>IF(L94&gt;1,VLOOKUP(L94,DB!$A$4:$B$500,2,0),"")</f>
        <v>WAAA</v>
      </c>
      <c r="K94" s="78" t="s">
        <v>360</v>
      </c>
      <c r="L94" s="74" t="s">
        <v>376</v>
      </c>
      <c r="M94" s="71" t="str">
        <f>IF(B94&gt;1,VLOOKUP(B94,DB!$D$4:$F$800,3,0),"")</f>
        <v>TRIGANA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288</v>
      </c>
      <c r="C95" s="81" t="str">
        <f>IF(B95&gt;1,VLOOKUP(B95,DB!$D$4:$E$800,2,0),"")</f>
        <v>A 320</v>
      </c>
      <c r="D95" s="82">
        <v>0.6069444444444444</v>
      </c>
      <c r="E95" s="159" t="b">
        <v>1</v>
      </c>
      <c r="F95" s="83">
        <v>0.6569444444444444</v>
      </c>
      <c r="G95" s="92" t="b">
        <v>1</v>
      </c>
      <c r="H95" s="85" t="s">
        <v>1229</v>
      </c>
      <c r="I95" s="86" t="str">
        <f>IF(K95&gt;1,VLOOKUP(K95,DB!$A$4:$B$500,2,0),"")</f>
        <v>WARA</v>
      </c>
      <c r="J95" s="87" t="str">
        <f>IF(L95&gt;1,VLOOKUP(L95,DB!$A$4:$B$500,2,0),"")</f>
        <v>WADD</v>
      </c>
      <c r="K95" s="88" t="s">
        <v>300</v>
      </c>
      <c r="L95" s="84" t="s">
        <v>227</v>
      </c>
      <c r="M95" s="81" t="str">
        <f>IF(B95&gt;1,VLOOKUP(B95,DB!$D$4:$F$800,3,0),"")</f>
        <v>BATIK AIR</v>
      </c>
      <c r="N95" s="96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828</v>
      </c>
      <c r="C96" s="71" t="str">
        <f>IF(B96&gt;1,VLOOKUP(B96,DB!$D$4:$E$800,2,0),"")</f>
        <v>C 208</v>
      </c>
      <c r="D96" s="72">
        <v>0.6125</v>
      </c>
      <c r="E96" s="160" t="b">
        <v>1</v>
      </c>
      <c r="F96" s="73">
        <v>0.65625</v>
      </c>
      <c r="G96" s="94" t="b">
        <v>1</v>
      </c>
      <c r="H96" s="75" t="s">
        <v>1225</v>
      </c>
      <c r="I96" s="112" t="s">
        <v>1256</v>
      </c>
      <c r="J96" s="74" t="s">
        <v>664</v>
      </c>
      <c r="K96" s="78"/>
      <c r="L96" s="74"/>
      <c r="M96" s="71" t="str">
        <f>IF(B96&gt;1,VLOOKUP(B96,DB!$D$4:$F$800,3,0),"")</f>
        <v>SUSI AIR</v>
      </c>
      <c r="N96" s="79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967</v>
      </c>
      <c r="C97" s="81" t="str">
        <f>IF(B97&gt;1,VLOOKUP(B97,DB!$D$4:$E$800,2,0),"")</f>
        <v>EMB 135</v>
      </c>
      <c r="D97" s="82">
        <v>0.5972222222222222</v>
      </c>
      <c r="E97" s="159" t="b">
        <v>1</v>
      </c>
      <c r="F97" s="83"/>
      <c r="G97" s="92" t="b">
        <v>0</v>
      </c>
      <c r="H97" s="85" t="s">
        <v>1263</v>
      </c>
      <c r="I97" s="103" t="s">
        <v>1249</v>
      </c>
      <c r="J97" s="87" t="str">
        <f>IF(L97&gt;1,VLOOKUP(L97,DB!$A$4:$B$500,2,0),"")</f>
        <v/>
      </c>
      <c r="K97" s="88"/>
      <c r="L97" s="84"/>
      <c r="M97" s="81" t="s">
        <v>1214</v>
      </c>
      <c r="N97" s="96"/>
      <c r="O97" s="84" t="str">
        <f t="shared" si="1"/>
        <v>RON</v>
      </c>
      <c r="Q97" s="1" t="str">
        <f t="shared" si="2"/>
        <v>SA17</v>
      </c>
      <c r="R97" s="1" t="str">
        <f t="shared" si="3"/>
        <v>RON</v>
      </c>
      <c r="S97" s="1" t="str">
        <f t="shared" si="4"/>
        <v>EMB 135</v>
      </c>
      <c r="T97" s="1" t="str">
        <f t="shared" si="5"/>
        <v>T7-MPI</v>
      </c>
      <c r="U97" s="1" t="str">
        <f t="shared" si="6"/>
        <v>KARISMA</v>
      </c>
    </row>
    <row r="98" ht="15.75" customHeight="1">
      <c r="A98" s="71">
        <v>81.0</v>
      </c>
      <c r="B98" s="71" t="s">
        <v>540</v>
      </c>
      <c r="C98" s="71" t="str">
        <f>IF(B98&gt;1,VLOOKUP(B98,DB!$D$4:$E$800,2,0),"")</f>
        <v>ATR 72</v>
      </c>
      <c r="D98" s="72">
        <v>0.6326388888888889</v>
      </c>
      <c r="E98" s="160" t="b">
        <v>1</v>
      </c>
      <c r="F98" s="73">
        <v>0.6527777777777778</v>
      </c>
      <c r="G98" s="94" t="b">
        <v>1</v>
      </c>
      <c r="H98" s="75" t="s">
        <v>1248</v>
      </c>
      <c r="I98" s="76" t="str">
        <f>IF(K98&gt;1,VLOOKUP(K98,DB!$A$4:$B$500,2,0),"")</f>
        <v>WAHH</v>
      </c>
      <c r="J98" s="77" t="str">
        <f>IF(L98&gt;1,VLOOKUP(L98,DB!$A$4:$B$500,2,0),"")</f>
        <v>WAHH</v>
      </c>
      <c r="K98" s="78" t="s">
        <v>484</v>
      </c>
      <c r="L98" s="74" t="s">
        <v>486</v>
      </c>
      <c r="M98" s="71" t="str">
        <f>IF(B98&gt;1,VLOOKUP(B98,DB!$D$4:$F$800,3,0),"")</f>
        <v>FLY JAYA</v>
      </c>
      <c r="N98" s="13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958</v>
      </c>
      <c r="C99" s="81" t="str">
        <f>IF(B99&gt;1,VLOOKUP(B99,DB!$D$4:$E$800,2,0),"")</f>
        <v>G VI</v>
      </c>
      <c r="D99" s="88" t="s">
        <v>1626</v>
      </c>
      <c r="E99" s="159" t="b">
        <v>1</v>
      </c>
      <c r="F99" s="83">
        <v>0.6625</v>
      </c>
      <c r="G99" s="92" t="b">
        <v>1</v>
      </c>
      <c r="H99" s="85" t="s">
        <v>1249</v>
      </c>
      <c r="I99" s="103" t="s">
        <v>91</v>
      </c>
      <c r="J99" s="84" t="s">
        <v>1218</v>
      </c>
      <c r="K99" s="88"/>
      <c r="L99" s="84"/>
      <c r="M99" s="81" t="s">
        <v>1214</v>
      </c>
      <c r="N99" s="89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831</v>
      </c>
      <c r="C100" s="71" t="str">
        <f>IF(B100&gt;1,VLOOKUP(B100,DB!$D$4:$E$800,2,0),"")</f>
        <v>C 208</v>
      </c>
      <c r="D100" s="72">
        <v>0.6277777777777778</v>
      </c>
      <c r="E100" s="160" t="b">
        <v>1</v>
      </c>
      <c r="F100" s="73">
        <v>0.6479166666666667</v>
      </c>
      <c r="G100" s="94" t="b">
        <v>1</v>
      </c>
      <c r="H100" s="75" t="s">
        <v>1256</v>
      </c>
      <c r="I100" s="76" t="str">
        <f>IF(K100&gt;1,VLOOKUP(K100,DB!$A$4:$B$500,2,0),"")</f>
        <v>WICN</v>
      </c>
      <c r="J100" s="77" t="str">
        <f>IF(L100&gt;1,VLOOKUP(L100,DB!$A$4:$B$500,2,0),"")</f>
        <v>WICN</v>
      </c>
      <c r="K100" s="78" t="s">
        <v>666</v>
      </c>
      <c r="L100" s="74" t="s">
        <v>663</v>
      </c>
      <c r="M100" s="71" t="str">
        <f>IF(B100&gt;1,VLOOKUP(B100,DB!$D$4:$F$800,3,0),"")</f>
        <v>SUSI AIR</v>
      </c>
      <c r="N100" s="79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210" t="s">
        <v>935</v>
      </c>
      <c r="C101" s="210" t="str">
        <f>IF(B101&gt;1,VLOOKUP(B101,DB!$D$4:$E$800,2,0),"")</f>
        <v>CT 700</v>
      </c>
      <c r="D101" s="225">
        <v>0.6256944444444444</v>
      </c>
      <c r="E101" s="159" t="b">
        <v>1</v>
      </c>
      <c r="F101" s="83">
        <v>0.6506944444444445</v>
      </c>
      <c r="G101" s="92" t="b">
        <v>1</v>
      </c>
      <c r="H101" s="85" t="s">
        <v>1232</v>
      </c>
      <c r="I101" s="226" t="s">
        <v>283</v>
      </c>
      <c r="J101" s="84" t="s">
        <v>319</v>
      </c>
      <c r="K101" s="88"/>
      <c r="L101" s="84"/>
      <c r="M101" s="210" t="s">
        <v>810</v>
      </c>
      <c r="N101" s="213" t="s">
        <v>1358</v>
      </c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290</v>
      </c>
      <c r="C102" s="71" t="str">
        <f>IF(B102&gt;1,VLOOKUP(B102,DB!$D$4:$E$800,2,0),"")</f>
        <v>A 320</v>
      </c>
      <c r="D102" s="72">
        <v>0.64375</v>
      </c>
      <c r="E102" s="160" t="b">
        <v>1</v>
      </c>
      <c r="F102" s="73">
        <v>0.6798611111111111</v>
      </c>
      <c r="G102" s="94" t="b">
        <v>1</v>
      </c>
      <c r="H102" s="75" t="s">
        <v>1246</v>
      </c>
      <c r="I102" s="76" t="str">
        <f>IF(K102&gt;1,VLOOKUP(K102,DB!$A$4:$B$500,2,0),"")</f>
        <v>WAHI</v>
      </c>
      <c r="J102" s="77" t="str">
        <f>IF(L102&gt;1,VLOOKUP(L102,DB!$A$4:$B$500,2,0),"")</f>
        <v>WIPP</v>
      </c>
      <c r="K102" s="78" t="s">
        <v>274</v>
      </c>
      <c r="L102" s="74" t="s">
        <v>198</v>
      </c>
      <c r="M102" s="71" t="str">
        <f>IF(B102&gt;1,VLOOKUP(B102,DB!$D$4:$F$800,3,0),"")</f>
        <v>BATIK AIR</v>
      </c>
      <c r="N102" s="13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393</v>
      </c>
      <c r="C103" s="81" t="str">
        <f>IF(B103&gt;1,VLOOKUP(B103,DB!$D$4:$E$800,2,0),"")</f>
        <v>A 320</v>
      </c>
      <c r="D103" s="82">
        <v>0.6652777777777777</v>
      </c>
      <c r="E103" s="159" t="b">
        <v>1</v>
      </c>
      <c r="F103" s="83">
        <v>0.6930555555555555</v>
      </c>
      <c r="G103" s="92" t="b">
        <v>1</v>
      </c>
      <c r="H103" s="85" t="s">
        <v>1247</v>
      </c>
      <c r="I103" s="86" t="str">
        <f>IF(K103&gt;1,VLOOKUP(K103,DB!$A$4:$B$500,2,0),"")</f>
        <v>WARA</v>
      </c>
      <c r="J103" s="87" t="str">
        <f>IF(L103&gt;1,VLOOKUP(L103,DB!$A$4:$B$500,2,0),"")</f>
        <v>WAHI</v>
      </c>
      <c r="K103" s="88" t="s">
        <v>557</v>
      </c>
      <c r="L103" s="84" t="s">
        <v>535</v>
      </c>
      <c r="M103" s="81" t="str">
        <f>IF(B103&gt;1,VLOOKUP(B103,DB!$D$4:$F$800,3,0),"")</f>
        <v>CITILINK</v>
      </c>
      <c r="N103" s="96"/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71" t="s">
        <v>180</v>
      </c>
      <c r="C104" s="71" t="str">
        <f>IF(B104&gt;1,VLOOKUP(B104,DB!$D$4:$E$800,2,0),"")</f>
        <v>A 320</v>
      </c>
      <c r="D104" s="72">
        <v>0.6763888888888889</v>
      </c>
      <c r="E104" s="160" t="b">
        <v>1</v>
      </c>
      <c r="F104" s="73">
        <v>0.7069444444444445</v>
      </c>
      <c r="G104" s="94" t="b">
        <v>1</v>
      </c>
      <c r="H104" s="75" t="s">
        <v>1229</v>
      </c>
      <c r="I104" s="76" t="str">
        <f>IF(K104&gt;1,VLOOKUP(K104,DB!$A$4:$B$500,2,0),"")</f>
        <v>WARR</v>
      </c>
      <c r="J104" s="77" t="str">
        <f>IF(L104&gt;1,VLOOKUP(L104,DB!$A$4:$B$500,2,0),"")</f>
        <v>WAHI</v>
      </c>
      <c r="K104" s="78" t="s">
        <v>245</v>
      </c>
      <c r="L104" s="74" t="s">
        <v>280</v>
      </c>
      <c r="M104" s="71" t="str">
        <f>IF(B104&gt;1,VLOOKUP(B104,DB!$D$4:$F$800,3,0),"")</f>
        <v>BATIK AIR</v>
      </c>
      <c r="N104" s="13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92</v>
      </c>
      <c r="C105" s="81" t="str">
        <f>IF(B105&gt;1,VLOOKUP(B105,DB!$D$4:$E$800,2,0),"")</f>
        <v>A 320</v>
      </c>
      <c r="D105" s="82">
        <v>0.6729166666666667</v>
      </c>
      <c r="E105" s="159" t="b">
        <v>1</v>
      </c>
      <c r="F105" s="83">
        <v>0.7034722222222223</v>
      </c>
      <c r="G105" s="92" t="b">
        <v>1</v>
      </c>
      <c r="H105" s="85" t="s">
        <v>1225</v>
      </c>
      <c r="I105" s="86" t="str">
        <f>IF(K105&gt;1,VLOOKUP(K105,DB!$A$4:$B$500,2,0),"")</f>
        <v>WIPP</v>
      </c>
      <c r="J105" s="87" t="str">
        <f>IF(L105&gt;1,VLOOKUP(L105,DB!$A$4:$B$500,2,0),"")</f>
        <v>WARR</v>
      </c>
      <c r="K105" s="88" t="s">
        <v>186</v>
      </c>
      <c r="L105" s="84" t="s">
        <v>233</v>
      </c>
      <c r="M105" s="81" t="str">
        <f>IF(B105&gt;1,VLOOKUP(B105,DB!$D$4:$F$800,3,0),"")</f>
        <v>BATIK AIR</v>
      </c>
      <c r="N105" s="96"/>
      <c r="O105" s="84" t="str">
        <f t="shared" si="1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558</v>
      </c>
      <c r="C106" s="71" t="str">
        <f>IF(B106&gt;1,VLOOKUP(B106,DB!$D$4:$E$800,2,0),"")</f>
        <v>B 738</v>
      </c>
      <c r="D106" s="72">
        <v>0.6833333333333333</v>
      </c>
      <c r="E106" s="160" t="b">
        <v>1</v>
      </c>
      <c r="F106" s="73">
        <v>0.7194444444444444</v>
      </c>
      <c r="G106" s="94" t="b">
        <v>1</v>
      </c>
      <c r="H106" s="75" t="s">
        <v>1248</v>
      </c>
      <c r="I106" s="76" t="str">
        <f>IF(K106&gt;1,VLOOKUP(K106,DB!$A$4:$B$500,2,0),"")</f>
        <v>WARR</v>
      </c>
      <c r="J106" s="77" t="str">
        <f>IF(L106&gt;1,VLOOKUP(L106,DB!$A$4:$B$500,2,0),"")</f>
        <v>WARR</v>
      </c>
      <c r="K106" s="78" t="s">
        <v>84</v>
      </c>
      <c r="L106" s="74" t="s">
        <v>676</v>
      </c>
      <c r="M106" s="71" t="str">
        <f>IF(B106&gt;1,VLOOKUP(B106,DB!$D$4:$F$800,3,0),"")</f>
        <v>GARUDA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738</v>
      </c>
      <c r="C107" s="81" t="str">
        <f>IF(B107&gt;1,VLOOKUP(B107,DB!$D$4:$E$800,2,0),"")</f>
        <v>EMB 135</v>
      </c>
      <c r="D107" s="82">
        <v>0.6902777777777778</v>
      </c>
      <c r="E107" s="159" t="b">
        <v>1</v>
      </c>
      <c r="F107" s="83">
        <v>0.7006944444444444</v>
      </c>
      <c r="G107" s="92" t="b">
        <v>1</v>
      </c>
      <c r="H107" s="85" t="s">
        <v>1249</v>
      </c>
      <c r="I107" s="103" t="s">
        <v>82</v>
      </c>
      <c r="J107" s="84" t="s">
        <v>1218</v>
      </c>
      <c r="K107" s="88"/>
      <c r="L107" s="84"/>
      <c r="M107" s="81" t="str">
        <f>IF(B107&gt;1,VLOOKUP(B107,DB!$D$4:$F$800,3,0),"")</f>
        <v>IAT</v>
      </c>
      <c r="N107" s="89"/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85</v>
      </c>
      <c r="C108" s="71" t="str">
        <f>IF(B108&gt;1,VLOOKUP(B108,DB!$D$4:$E$800,2,0),"")</f>
        <v>A 320</v>
      </c>
      <c r="D108" s="72">
        <v>0.7027777777777777</v>
      </c>
      <c r="E108" s="160" t="b">
        <v>1</v>
      </c>
      <c r="F108" s="73">
        <v>0.7326388888888888</v>
      </c>
      <c r="G108" s="94" t="b">
        <v>1</v>
      </c>
      <c r="H108" s="75" t="s">
        <v>1246</v>
      </c>
      <c r="I108" s="76" t="str">
        <f>IF(K108&gt;1,VLOOKUP(K108,DB!$A$4:$B$500,2,0),"")</f>
        <v>WARR</v>
      </c>
      <c r="J108" s="77" t="str">
        <f>IF(L108&gt;1,VLOOKUP(L108,DB!$A$4:$B$500,2,0),"")</f>
        <v>WARR</v>
      </c>
      <c r="K108" s="78" t="s">
        <v>241</v>
      </c>
      <c r="L108" s="74" t="s">
        <v>255</v>
      </c>
      <c r="M108" s="71" t="str">
        <f>IF(B108&gt;1,VLOOKUP(B108,DB!$D$4:$F$800,3,0),"")</f>
        <v>BATIK AIR</v>
      </c>
      <c r="N108" s="79"/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795</v>
      </c>
      <c r="C109" s="81" t="str">
        <f>IF(B109&gt;1,VLOOKUP(B109,DB!$D$4:$E$800,2,0),"")</f>
        <v>G VI</v>
      </c>
      <c r="D109" s="82">
        <v>0.7152777777777778</v>
      </c>
      <c r="E109" s="159" t="b">
        <v>1</v>
      </c>
      <c r="F109" s="83">
        <v>0.7402777777777778</v>
      </c>
      <c r="G109" s="92" t="b">
        <v>1</v>
      </c>
      <c r="H109" s="85" t="s">
        <v>1216</v>
      </c>
      <c r="I109" s="103" t="s">
        <v>1258</v>
      </c>
      <c r="J109" s="84" t="s">
        <v>1465</v>
      </c>
      <c r="K109" s="88"/>
      <c r="L109" s="84"/>
      <c r="M109" s="81" t="str">
        <f>IF(B109&gt;1,VLOOKUP(B109,DB!$D$4:$F$800,3,0),"")</f>
        <v>PREMI</v>
      </c>
      <c r="N109" s="89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313</v>
      </c>
      <c r="C110" s="71" t="str">
        <f>IF(B110&gt;1,VLOOKUP(B110,DB!$D$4:$E$800,2,0),"")</f>
        <v>A 320</v>
      </c>
      <c r="D110" s="72">
        <v>0.7111111111111111</v>
      </c>
      <c r="E110" s="160" t="b">
        <v>1</v>
      </c>
      <c r="F110" s="73">
        <v>0.7756944444444445</v>
      </c>
      <c r="G110" s="94" t="b">
        <v>1</v>
      </c>
      <c r="H110" s="75" t="s">
        <v>1225</v>
      </c>
      <c r="I110" s="76" t="str">
        <f>IF(K110&gt;1,VLOOKUP(K110,DB!$A$4:$B$500,2,0),"")</f>
        <v>WAHS</v>
      </c>
      <c r="J110" s="77" t="str">
        <f>IF(L110&gt;1,VLOOKUP(L110,DB!$A$4:$B$500,2,0),"")</f>
        <v>WIBB</v>
      </c>
      <c r="K110" s="78" t="s">
        <v>291</v>
      </c>
      <c r="L110" s="74" t="s">
        <v>209</v>
      </c>
      <c r="M110" s="71" t="str">
        <f>IF(B110&gt;1,VLOOKUP(B110,DB!$D$4:$F$800,3,0),"")</f>
        <v>BATIK AIR</v>
      </c>
      <c r="N110" s="13"/>
      <c r="O110" s="74" t="str">
        <f t="shared" si="1"/>
        <v/>
      </c>
      <c r="Q110" s="1" t="str">
        <f t="shared" si="2"/>
        <v/>
      </c>
      <c r="R110" s="1" t="str">
        <f t="shared" si="3"/>
        <v/>
      </c>
      <c r="S110" s="1" t="str">
        <f t="shared" si="4"/>
        <v/>
      </c>
      <c r="T110" s="1" t="str">
        <f t="shared" si="5"/>
        <v/>
      </c>
      <c r="U110" s="1" t="str">
        <f t="shared" si="6"/>
        <v/>
      </c>
    </row>
    <row r="111" ht="15.75" customHeight="1">
      <c r="A111" s="81">
        <v>94.0</v>
      </c>
      <c r="B111" s="81" t="s">
        <v>915</v>
      </c>
      <c r="C111" s="81" t="str">
        <f>IF(B111&gt;1,VLOOKUP(B111,DB!$D$4:$E$800,2,0),"")</f>
        <v>GLEX</v>
      </c>
      <c r="D111" s="82">
        <v>0.7729166666666667</v>
      </c>
      <c r="E111" s="159" t="b">
        <v>1</v>
      </c>
      <c r="F111" s="83">
        <v>0.8105378009277047</v>
      </c>
      <c r="G111" s="92" t="b">
        <v>1</v>
      </c>
      <c r="H111" s="85" t="s">
        <v>1216</v>
      </c>
      <c r="I111" s="103" t="s">
        <v>91</v>
      </c>
      <c r="J111" s="84" t="s">
        <v>1220</v>
      </c>
      <c r="K111" s="88"/>
      <c r="L111" s="84"/>
      <c r="M111" s="81" t="s">
        <v>810</v>
      </c>
      <c r="N111" s="89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309</v>
      </c>
      <c r="C112" s="71" t="str">
        <f>IF(B112&gt;1,VLOOKUP(B112,DB!$D$4:$E$800,2,0),"")</f>
        <v>A 320</v>
      </c>
      <c r="D112" s="72">
        <v>0.7756944444444445</v>
      </c>
      <c r="E112" s="160" t="b">
        <v>1</v>
      </c>
      <c r="F112" s="73">
        <v>0.807198773152777</v>
      </c>
      <c r="G112" s="94" t="b">
        <v>1</v>
      </c>
      <c r="H112" s="75" t="s">
        <v>1246</v>
      </c>
      <c r="I112" s="76" t="str">
        <f>IF(K112&gt;1,VLOOKUP(K112,DB!$A$4:$B$500,2,0),"")</f>
        <v>WIEE</v>
      </c>
      <c r="J112" s="77" t="str">
        <f>IF(L112&gt;1,VLOOKUP(L112,DB!$A$4:$B$500,2,0),"")</f>
        <v>WARR</v>
      </c>
      <c r="K112" s="78" t="s">
        <v>213</v>
      </c>
      <c r="L112" s="74" t="s">
        <v>259</v>
      </c>
      <c r="M112" s="71" t="str">
        <f>IF(B112&gt;1,VLOOKUP(B112,DB!$D$4:$F$800,3,0),"")</f>
        <v>BATIK AIR</v>
      </c>
      <c r="N112" s="79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307</v>
      </c>
      <c r="C113" s="81" t="str">
        <f>IF(B113&gt;1,VLOOKUP(B113,DB!$D$4:$E$800,2,0),"")</f>
        <v>A 320</v>
      </c>
      <c r="D113" s="82">
        <v>0.7819444444444444</v>
      </c>
      <c r="E113" s="159" t="b">
        <v>1</v>
      </c>
      <c r="F113" s="83">
        <v>0.8156248148152372</v>
      </c>
      <c r="G113" s="92" t="b">
        <v>1</v>
      </c>
      <c r="H113" s="85" t="s">
        <v>1225</v>
      </c>
      <c r="I113" s="86" t="str">
        <f>IF(K113&gt;1,VLOOKUP(K113,DB!$A$4:$B$500,2,0),"")</f>
        <v>WIMM</v>
      </c>
      <c r="J113" s="87" t="str">
        <f>IF(L113&gt;1,VLOOKUP(L113,DB!$A$4:$B$500,2,0),"")</f>
        <v>WIPP</v>
      </c>
      <c r="K113" s="88" t="s">
        <v>170</v>
      </c>
      <c r="L113" s="84" t="s">
        <v>192</v>
      </c>
      <c r="M113" s="81" t="str">
        <f>IF(B113&gt;1,VLOOKUP(B113,DB!$D$4:$F$800,3,0),"")</f>
        <v>BATIK AIR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290</v>
      </c>
      <c r="C114" s="71" t="str">
        <f>IF(B114&gt;1,VLOOKUP(B114,DB!$D$4:$E$800,2,0),"")</f>
        <v>A 320</v>
      </c>
      <c r="D114" s="72">
        <v>0.8</v>
      </c>
      <c r="E114" s="160" t="b">
        <v>1</v>
      </c>
      <c r="F114" s="73">
        <v>0.8625</v>
      </c>
      <c r="G114" s="94" t="b">
        <v>1</v>
      </c>
      <c r="H114" s="75" t="s">
        <v>1236</v>
      </c>
      <c r="I114" s="76" t="str">
        <f>IF(K114&gt;1,VLOOKUP(K114,DB!$A$4:$B$500,2,0),"")</f>
        <v>WIPP</v>
      </c>
      <c r="J114" s="74" t="s">
        <v>1217</v>
      </c>
      <c r="K114" s="78" t="s">
        <v>196</v>
      </c>
      <c r="L114" s="74"/>
      <c r="M114" s="71" t="str">
        <f>IF(B114&gt;1,VLOOKUP(B114,DB!$D$4:$F$800,3,0),"")</f>
        <v>BATIK AIR</v>
      </c>
      <c r="N114" s="13"/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798</v>
      </c>
      <c r="C115" s="81" t="str">
        <f>IF(B115&gt;1,VLOOKUP(B115,DB!$D$4:$E$800,2,0),"")</f>
        <v>G V</v>
      </c>
      <c r="D115" s="82">
        <v>0.7854166666666667</v>
      </c>
      <c r="E115" s="159" t="b">
        <v>1</v>
      </c>
      <c r="F115" s="83">
        <v>0.8207767592539312</v>
      </c>
      <c r="G115" s="92" t="b">
        <v>1</v>
      </c>
      <c r="H115" s="85" t="s">
        <v>1232</v>
      </c>
      <c r="I115" s="103" t="s">
        <v>262</v>
      </c>
      <c r="J115" s="84" t="s">
        <v>1218</v>
      </c>
      <c r="K115" s="88"/>
      <c r="L115" s="84"/>
      <c r="M115" s="81" t="s">
        <v>1211</v>
      </c>
      <c r="N115" s="96"/>
      <c r="O115" s="84" t="str">
        <f t="shared" si="1"/>
        <v/>
      </c>
      <c r="Q115" s="1" t="str">
        <f t="shared" si="2"/>
        <v/>
      </c>
      <c r="R115" s="1" t="str">
        <f t="shared" si="3"/>
        <v/>
      </c>
      <c r="S115" s="1" t="str">
        <f t="shared" si="4"/>
        <v/>
      </c>
      <c r="T115" s="1" t="str">
        <f t="shared" si="5"/>
        <v/>
      </c>
      <c r="U115" s="1" t="str">
        <f t="shared" si="6"/>
        <v/>
      </c>
    </row>
    <row r="116" ht="15.75" customHeight="1">
      <c r="A116" s="71">
        <v>99.0</v>
      </c>
      <c r="B116" s="71" t="s">
        <v>393</v>
      </c>
      <c r="C116" s="71" t="str">
        <f>IF(B116&gt;1,VLOOKUP(B116,DB!$D$4:$E$800,2,0),"")</f>
        <v>A 320</v>
      </c>
      <c r="D116" s="72">
        <v>0.809621099535434</v>
      </c>
      <c r="E116" s="160" t="b">
        <v>1</v>
      </c>
      <c r="F116" s="73">
        <v>0.8506944444444444</v>
      </c>
      <c r="G116" s="94" t="b">
        <v>1</v>
      </c>
      <c r="H116" s="75" t="s">
        <v>1247</v>
      </c>
      <c r="I116" s="76" t="str">
        <f>IF(K116&gt;1,VLOOKUP(K116,DB!$A$4:$B$500,2,0),"")</f>
        <v>WAHI</v>
      </c>
      <c r="J116" s="77" t="str">
        <f>IF(L116&gt;1,VLOOKUP(L116,DB!$A$4:$B$500,2,0),"")</f>
        <v>WARR</v>
      </c>
      <c r="K116" s="78" t="s">
        <v>539</v>
      </c>
      <c r="L116" s="74" t="s">
        <v>563</v>
      </c>
      <c r="M116" s="71" t="str">
        <f>IF(B116&gt;1,VLOOKUP(B116,DB!$D$4:$F$800,3,0),"")</f>
        <v>CITILINK</v>
      </c>
      <c r="N116" s="79"/>
      <c r="O116" s="74" t="str">
        <f t="shared" si="1"/>
        <v/>
      </c>
      <c r="Q116" s="1" t="str">
        <f t="shared" si="2"/>
        <v/>
      </c>
      <c r="R116" s="1" t="str">
        <f t="shared" si="3"/>
        <v/>
      </c>
      <c r="S116" s="1" t="str">
        <f t="shared" si="4"/>
        <v/>
      </c>
      <c r="T116" s="1" t="str">
        <f t="shared" si="5"/>
        <v/>
      </c>
      <c r="U116" s="1" t="str">
        <f t="shared" si="6"/>
        <v/>
      </c>
    </row>
    <row r="117" ht="15.75" customHeight="1">
      <c r="A117" s="81">
        <v>100.0</v>
      </c>
      <c r="B117" s="81" t="s">
        <v>959</v>
      </c>
      <c r="C117" s="81" t="str">
        <f>IF(B117&gt;1,VLOOKUP(B117,DB!$D$4:$E$800,2,0),"")</f>
        <v>EMB 135</v>
      </c>
      <c r="D117" s="82">
        <v>0.7951352083327947</v>
      </c>
      <c r="E117" s="159" t="b">
        <v>1</v>
      </c>
      <c r="F117" s="83">
        <v>0.8195511111116502</v>
      </c>
      <c r="G117" s="92" t="b">
        <v>1</v>
      </c>
      <c r="H117" s="85" t="s">
        <v>1250</v>
      </c>
      <c r="I117" s="103" t="s">
        <v>13</v>
      </c>
      <c r="J117" s="84" t="s">
        <v>1231</v>
      </c>
      <c r="K117" s="88"/>
      <c r="L117" s="84"/>
      <c r="M117" s="81" t="s">
        <v>1211</v>
      </c>
      <c r="N117" s="89"/>
      <c r="O117" s="84" t="str">
        <f t="shared" si="1"/>
        <v/>
      </c>
      <c r="Q117" s="1" t="str">
        <f t="shared" si="2"/>
        <v/>
      </c>
      <c r="R117" s="1" t="str">
        <f t="shared" si="3"/>
        <v/>
      </c>
      <c r="S117" s="1" t="str">
        <f t="shared" si="4"/>
        <v/>
      </c>
      <c r="T117" s="1" t="str">
        <f t="shared" si="5"/>
        <v/>
      </c>
      <c r="U117" s="1" t="str">
        <f t="shared" si="6"/>
        <v/>
      </c>
    </row>
    <row r="118" ht="15.75" customHeight="1">
      <c r="A118" s="71">
        <v>101.0</v>
      </c>
      <c r="B118" s="71" t="s">
        <v>180</v>
      </c>
      <c r="C118" s="71" t="str">
        <f>IF(B118&gt;1,VLOOKUP(B118,DB!$D$4:$E$800,2,0),"")</f>
        <v>A 320</v>
      </c>
      <c r="D118" s="72">
        <v>0.8229166666666666</v>
      </c>
      <c r="E118" s="160" t="b">
        <v>1</v>
      </c>
      <c r="F118" s="73">
        <v>0.9</v>
      </c>
      <c r="G118" s="94" t="b">
        <v>1</v>
      </c>
      <c r="H118" s="75" t="s">
        <v>1229</v>
      </c>
      <c r="I118" s="76" t="str">
        <f>IF(K118&gt;1,VLOOKUP(K118,DB!$A$4:$B$500,2,0),"")</f>
        <v>WAHI</v>
      </c>
      <c r="J118" s="74" t="s">
        <v>1235</v>
      </c>
      <c r="K118" s="78" t="s">
        <v>261</v>
      </c>
      <c r="L118" s="74"/>
      <c r="M118" s="71" t="str">
        <f>IF(B118&gt;1,VLOOKUP(B118,DB!$D$4:$F$800,3,0),"")</f>
        <v>BATIK AIR</v>
      </c>
      <c r="N118" s="13"/>
      <c r="O118" s="74" t="str">
        <f t="shared" si="1"/>
        <v/>
      </c>
      <c r="Q118" s="1" t="str">
        <f t="shared" si="2"/>
        <v/>
      </c>
      <c r="R118" s="1" t="str">
        <f t="shared" si="3"/>
        <v/>
      </c>
      <c r="S118" s="1" t="str">
        <f t="shared" si="4"/>
        <v/>
      </c>
      <c r="T118" s="1" t="str">
        <f t="shared" si="5"/>
        <v/>
      </c>
      <c r="U118" s="1" t="str">
        <f t="shared" si="6"/>
        <v/>
      </c>
    </row>
    <row r="119" ht="15.75" customHeight="1">
      <c r="A119" s="81">
        <v>102.0</v>
      </c>
      <c r="B119" s="81" t="s">
        <v>92</v>
      </c>
      <c r="C119" s="81" t="str">
        <f>IF(B119&gt;1,VLOOKUP(B119,DB!$D$4:$E$800,2,0),"")</f>
        <v>A 320</v>
      </c>
      <c r="D119" s="82">
        <v>0.85</v>
      </c>
      <c r="E119" s="159" t="b">
        <v>1</v>
      </c>
      <c r="F119" s="83"/>
      <c r="G119" s="92" t="b">
        <v>0</v>
      </c>
      <c r="H119" s="85" t="s">
        <v>1225</v>
      </c>
      <c r="I119" s="86" t="str">
        <f>IF(K119&gt;1,VLOOKUP(K119,DB!$A$4:$B$500,2,0),"")</f>
        <v>WARR</v>
      </c>
      <c r="J119" s="87" t="str">
        <f>IF(L119&gt;1,VLOOKUP(L119,DB!$A$4:$B$500,2,0),"")</f>
        <v/>
      </c>
      <c r="K119" s="88" t="s">
        <v>231</v>
      </c>
      <c r="L119" s="84"/>
      <c r="M119" s="81" t="str">
        <f>IF(B119&gt;1,VLOOKUP(B119,DB!$D$4:$F$800,3,0),"")</f>
        <v>BATIK AIR</v>
      </c>
      <c r="N119" s="96"/>
      <c r="O119" s="84" t="str">
        <f t="shared" si="1"/>
        <v>RON</v>
      </c>
      <c r="Q119" s="1" t="str">
        <f t="shared" si="2"/>
        <v>A3</v>
      </c>
      <c r="R119" s="1" t="str">
        <f t="shared" si="3"/>
        <v>RON</v>
      </c>
      <c r="S119" s="1" t="str">
        <f t="shared" si="4"/>
        <v>A 320</v>
      </c>
      <c r="T119" s="1" t="str">
        <f t="shared" si="5"/>
        <v>PK-BKU</v>
      </c>
      <c r="U119" s="1" t="str">
        <f t="shared" si="6"/>
        <v>BATIK AIR</v>
      </c>
    </row>
    <row r="120" ht="15.75" customHeight="1">
      <c r="A120" s="71">
        <v>103.0</v>
      </c>
      <c r="B120" s="71" t="s">
        <v>915</v>
      </c>
      <c r="C120" s="71" t="str">
        <f>IF(B120&gt;1,VLOOKUP(B120,DB!$D$4:$E$800,2,0),"")</f>
        <v>GLEX</v>
      </c>
      <c r="D120" s="72">
        <v>0.8173611111111111</v>
      </c>
      <c r="E120" s="160" t="b">
        <v>1</v>
      </c>
      <c r="F120" s="73"/>
      <c r="G120" s="94" t="b">
        <v>0</v>
      </c>
      <c r="H120" s="75" t="s">
        <v>1220</v>
      </c>
      <c r="I120" s="112" t="s">
        <v>1216</v>
      </c>
      <c r="J120" s="77" t="str">
        <f>IF(L120&gt;1,VLOOKUP(L120,DB!$A$4:$B$500,2,0),"")</f>
        <v/>
      </c>
      <c r="K120" s="78"/>
      <c r="L120" s="74"/>
      <c r="M120" s="71" t="s">
        <v>810</v>
      </c>
      <c r="N120" s="13"/>
      <c r="O120" s="74" t="str">
        <f t="shared" si="1"/>
        <v>RON</v>
      </c>
      <c r="Q120" s="1" t="str">
        <f t="shared" si="2"/>
        <v>SA03</v>
      </c>
      <c r="R120" s="1" t="str">
        <f t="shared" si="3"/>
        <v>RON</v>
      </c>
      <c r="S120" s="1" t="str">
        <f t="shared" si="4"/>
        <v>GLEX</v>
      </c>
      <c r="T120" s="1" t="str">
        <f t="shared" si="5"/>
        <v>N-11UB</v>
      </c>
      <c r="U120" s="1" t="str">
        <f t="shared" si="6"/>
        <v>PTN</v>
      </c>
    </row>
    <row r="121" ht="15.75" customHeight="1">
      <c r="A121" s="81">
        <v>104.0</v>
      </c>
      <c r="B121" s="81" t="s">
        <v>959</v>
      </c>
      <c r="C121" s="81" t="str">
        <f>IF(B121&gt;1,VLOOKUP(B121,DB!$D$4:$E$800,2,0),"")</f>
        <v>EMB 135</v>
      </c>
      <c r="D121" s="82">
        <v>0.8263888888888888</v>
      </c>
      <c r="E121" s="159" t="b">
        <v>1</v>
      </c>
      <c r="F121" s="83"/>
      <c r="G121" s="92" t="b">
        <v>0</v>
      </c>
      <c r="H121" s="85" t="s">
        <v>1231</v>
      </c>
      <c r="I121" s="103" t="s">
        <v>1250</v>
      </c>
      <c r="J121" s="87" t="str">
        <f>IF(L121&gt;1,VLOOKUP(L121,DB!$A$4:$B$500,2,0),"")</f>
        <v/>
      </c>
      <c r="K121" s="88"/>
      <c r="L121" s="84"/>
      <c r="M121" s="81" t="s">
        <v>1211</v>
      </c>
      <c r="N121" s="96"/>
      <c r="O121" s="84" t="str">
        <f t="shared" si="1"/>
        <v>RON</v>
      </c>
      <c r="Q121" s="1" t="str">
        <f t="shared" si="2"/>
        <v>SA09</v>
      </c>
      <c r="R121" s="1" t="str">
        <f t="shared" si="3"/>
        <v>RON</v>
      </c>
      <c r="S121" s="1" t="str">
        <f t="shared" si="4"/>
        <v>EMB 135</v>
      </c>
      <c r="T121" s="1" t="str">
        <f t="shared" si="5"/>
        <v>T7-889</v>
      </c>
      <c r="U121" s="1" t="str">
        <f t="shared" si="6"/>
        <v>AFM</v>
      </c>
    </row>
    <row r="122" ht="15.75" customHeight="1">
      <c r="A122" s="71">
        <v>105.0</v>
      </c>
      <c r="B122" s="71" t="s">
        <v>389</v>
      </c>
      <c r="C122" s="71" t="str">
        <f>IF(B122&gt;1,VLOOKUP(B122,DB!$D$4:$E$800,2,0),"")</f>
        <v>A 320</v>
      </c>
      <c r="D122" s="72">
        <v>0.8611111111111112</v>
      </c>
      <c r="E122" s="160" t="b">
        <v>1</v>
      </c>
      <c r="F122" s="73">
        <v>0.8958333333333334</v>
      </c>
      <c r="G122" s="94" t="b">
        <v>1</v>
      </c>
      <c r="H122" s="75" t="s">
        <v>1247</v>
      </c>
      <c r="I122" s="76" t="str">
        <f>IF(K122&gt;1,VLOOKUP(K122,DB!$A$4:$B$500,2,0),"")</f>
        <v>WADD</v>
      </c>
      <c r="J122" s="77" t="str">
        <f>IF(L122&gt;1,VLOOKUP(L122,DB!$A$4:$B$500,2,0),"")</f>
        <v>WADD</v>
      </c>
      <c r="K122" s="78" t="s">
        <v>585</v>
      </c>
      <c r="L122" s="74" t="s">
        <v>583</v>
      </c>
      <c r="M122" s="71" t="str">
        <f>IF(B122&gt;1,VLOOKUP(B122,DB!$D$4:$F$800,3,0),"")</f>
        <v>CITILINK</v>
      </c>
      <c r="N122" s="13"/>
      <c r="O122" s="74" t="str">
        <f t="shared" si="1"/>
        <v/>
      </c>
      <c r="Q122" s="1" t="str">
        <f t="shared" si="2"/>
        <v/>
      </c>
      <c r="R122" s="1" t="str">
        <f t="shared" si="3"/>
        <v/>
      </c>
      <c r="S122" s="1" t="str">
        <f t="shared" si="4"/>
        <v/>
      </c>
      <c r="T122" s="1" t="str">
        <f t="shared" si="5"/>
        <v/>
      </c>
      <c r="U122" s="1" t="str">
        <f t="shared" si="6"/>
        <v/>
      </c>
    </row>
    <row r="123" ht="15.75" customHeight="1">
      <c r="A123" s="81">
        <v>106.0</v>
      </c>
      <c r="B123" s="81" t="s">
        <v>748</v>
      </c>
      <c r="C123" s="81" t="str">
        <f>IF(B123&gt;1,VLOOKUP(B123,DB!$D$4:$E$800,2,0),"")</f>
        <v>CL 850</v>
      </c>
      <c r="D123" s="82">
        <v>0.8479166666666667</v>
      </c>
      <c r="E123" s="159" t="b">
        <v>1</v>
      </c>
      <c r="F123" s="83">
        <v>0.8696718055580277</v>
      </c>
      <c r="G123" s="92" t="b">
        <v>1</v>
      </c>
      <c r="H123" s="85" t="s">
        <v>1250</v>
      </c>
      <c r="I123" s="103" t="s">
        <v>13</v>
      </c>
      <c r="J123" s="84" t="s">
        <v>1461</v>
      </c>
      <c r="K123" s="88" t="s">
        <v>1541</v>
      </c>
      <c r="L123" s="84"/>
      <c r="M123" s="81" t="str">
        <f>IF(B123&gt;1,VLOOKUP(B123,DB!$D$4:$F$800,3,0),"")</f>
        <v>JETSET</v>
      </c>
      <c r="N123" s="96"/>
      <c r="O123" s="84" t="str">
        <f t="shared" si="1"/>
        <v/>
      </c>
      <c r="Q123" s="1" t="str">
        <f t="shared" si="2"/>
        <v/>
      </c>
      <c r="R123" s="1" t="str">
        <f t="shared" si="3"/>
        <v/>
      </c>
      <c r="S123" s="1" t="str">
        <f t="shared" si="4"/>
        <v/>
      </c>
      <c r="T123" s="1" t="str">
        <f t="shared" si="5"/>
        <v/>
      </c>
      <c r="U123" s="1" t="str">
        <f t="shared" si="6"/>
        <v/>
      </c>
    </row>
    <row r="124" ht="15.75" customHeight="1">
      <c r="A124" s="71">
        <v>107.0</v>
      </c>
      <c r="B124" s="71" t="s">
        <v>795</v>
      </c>
      <c r="C124" s="71" t="str">
        <f>IF(B124&gt;1,VLOOKUP(B124,DB!$D$4:$E$800,2,0),"")</f>
        <v>G VI</v>
      </c>
      <c r="D124" s="72">
        <v>0.8534722222222222</v>
      </c>
      <c r="E124" s="160" t="b">
        <v>1</v>
      </c>
      <c r="F124" s="73">
        <v>0.875</v>
      </c>
      <c r="G124" s="94" t="b">
        <v>1</v>
      </c>
      <c r="H124" s="75" t="s">
        <v>1249</v>
      </c>
      <c r="I124" s="112" t="s">
        <v>1465</v>
      </c>
      <c r="J124" s="74" t="s">
        <v>1218</v>
      </c>
      <c r="K124" s="78" t="s">
        <v>1627</v>
      </c>
      <c r="L124" s="74"/>
      <c r="M124" s="71" t="str">
        <f>IF(B124&gt;1,VLOOKUP(B124,DB!$D$4:$F$800,3,0),"")</f>
        <v>PREMI</v>
      </c>
      <c r="N124" s="13"/>
      <c r="O124" s="74" t="str">
        <f t="shared" si="1"/>
        <v/>
      </c>
      <c r="Q124" s="1" t="str">
        <f t="shared" si="2"/>
        <v/>
      </c>
      <c r="R124" s="1" t="str">
        <f t="shared" si="3"/>
        <v/>
      </c>
      <c r="S124" s="1" t="str">
        <f t="shared" si="4"/>
        <v/>
      </c>
      <c r="T124" s="1" t="str">
        <f t="shared" si="5"/>
        <v/>
      </c>
      <c r="U124" s="1" t="str">
        <f t="shared" si="6"/>
        <v/>
      </c>
    </row>
    <row r="125" ht="15.75" customHeight="1">
      <c r="A125" s="81">
        <v>108.0</v>
      </c>
      <c r="B125" s="81" t="s">
        <v>964</v>
      </c>
      <c r="C125" s="81" t="str">
        <f>IF(B125&gt;1,VLOOKUP(B125,DB!$D$4:$E$800,2,0),"")</f>
        <v>G IV</v>
      </c>
      <c r="D125" s="82">
        <v>0.8673611111111111</v>
      </c>
      <c r="E125" s="159" t="b">
        <v>1</v>
      </c>
      <c r="F125" s="83">
        <v>0.9013888888888889</v>
      </c>
      <c r="G125" s="92" t="b">
        <v>1</v>
      </c>
      <c r="H125" s="85" t="s">
        <v>1232</v>
      </c>
      <c r="I125" s="103" t="s">
        <v>453</v>
      </c>
      <c r="J125" s="84" t="s">
        <v>1460</v>
      </c>
      <c r="K125" s="88"/>
      <c r="L125" s="84"/>
      <c r="M125" s="81" t="s">
        <v>1211</v>
      </c>
      <c r="N125" s="137" t="s">
        <v>1295</v>
      </c>
      <c r="O125" s="84" t="str">
        <f t="shared" si="1"/>
        <v/>
      </c>
      <c r="Q125" s="1" t="str">
        <f t="shared" si="2"/>
        <v/>
      </c>
      <c r="R125" s="1" t="str">
        <f t="shared" si="3"/>
        <v/>
      </c>
      <c r="S125" s="1" t="str">
        <f t="shared" si="4"/>
        <v/>
      </c>
      <c r="T125" s="1" t="str">
        <f t="shared" si="5"/>
        <v/>
      </c>
      <c r="U125" s="1" t="str">
        <f t="shared" si="6"/>
        <v/>
      </c>
    </row>
    <row r="126" ht="15.75" customHeight="1">
      <c r="A126" s="71">
        <v>109.0</v>
      </c>
      <c r="B126" s="71" t="s">
        <v>326</v>
      </c>
      <c r="C126" s="71" t="str">
        <f>IF(B126&gt;1,VLOOKUP(B126,DB!$D$4:$E$800,2,0),"")</f>
        <v>A 320</v>
      </c>
      <c r="D126" s="72">
        <v>0.8715277777777778</v>
      </c>
      <c r="E126" s="160" t="b">
        <v>1</v>
      </c>
      <c r="F126" s="73"/>
      <c r="G126" s="94" t="b">
        <v>0</v>
      </c>
      <c r="H126" s="75" t="s">
        <v>1255</v>
      </c>
      <c r="I126" s="76" t="str">
        <f>IF(K126&gt;1,VLOOKUP(K126,DB!$A$4:$B$500,2,0),"")</f>
        <v>WARR</v>
      </c>
      <c r="J126" s="77" t="str">
        <f>IF(L126&gt;1,VLOOKUP(L126,DB!$A$4:$B$500,2,0),"")</f>
        <v/>
      </c>
      <c r="K126" s="78" t="s">
        <v>253</v>
      </c>
      <c r="L126" s="74"/>
      <c r="M126" s="71" t="str">
        <f>IF(B126&gt;1,VLOOKUP(B126,DB!$D$4:$F$800,3,0),"")</f>
        <v>BATIK AIR</v>
      </c>
      <c r="N126" s="13"/>
      <c r="O126" s="74" t="str">
        <f t="shared" si="1"/>
        <v>RON</v>
      </c>
      <c r="Q126" s="1" t="str">
        <f t="shared" si="2"/>
        <v>B8</v>
      </c>
      <c r="R126" s="1" t="str">
        <f t="shared" si="3"/>
        <v>RON</v>
      </c>
      <c r="S126" s="1" t="str">
        <f t="shared" si="4"/>
        <v>A 320</v>
      </c>
      <c r="T126" s="1" t="str">
        <f t="shared" si="5"/>
        <v>PK-LZH</v>
      </c>
      <c r="U126" s="1" t="str">
        <f t="shared" si="6"/>
        <v>BATIK AIR</v>
      </c>
    </row>
    <row r="127" ht="15.75" customHeight="1">
      <c r="A127" s="81">
        <v>110.0</v>
      </c>
      <c r="B127" s="81" t="s">
        <v>40</v>
      </c>
      <c r="C127" s="81" t="str">
        <f>IF(B127&gt;1,VLOOKUP(B127,DB!$D$4:$E$800,2,0),"")</f>
        <v>B 734</v>
      </c>
      <c r="D127" s="82">
        <v>0.8763888888888889</v>
      </c>
      <c r="E127" s="159" t="b">
        <v>1</v>
      </c>
      <c r="F127" s="83"/>
      <c r="G127" s="92" t="b">
        <v>0</v>
      </c>
      <c r="H127" s="85" t="s">
        <v>1254</v>
      </c>
      <c r="I127" s="86" t="str">
        <f>IF(K127&gt;1,VLOOKUP(K127,DB!$A$4:$B$500,2,0),"")</f>
        <v>WIOO</v>
      </c>
      <c r="J127" s="87" t="str">
        <f>IF(L127&gt;1,VLOOKUP(L127,DB!$A$4:$B$500,2,0),"")</f>
        <v/>
      </c>
      <c r="K127" s="88" t="s">
        <v>54</v>
      </c>
      <c r="L127" s="84"/>
      <c r="M127" s="81" t="str">
        <f>IF(B127&gt;1,VLOOKUP(B127,DB!$D$4:$F$800,3,0),"")</f>
        <v>B. B. N.</v>
      </c>
      <c r="N127" s="96"/>
      <c r="O127" s="84" t="str">
        <f t="shared" si="1"/>
        <v>RON</v>
      </c>
      <c r="Q127" s="1" t="str">
        <f t="shared" si="2"/>
        <v>B13</v>
      </c>
      <c r="R127" s="1" t="str">
        <f t="shared" si="3"/>
        <v>RON</v>
      </c>
      <c r="S127" s="1" t="str">
        <f t="shared" si="4"/>
        <v>B 734</v>
      </c>
      <c r="T127" s="1" t="str">
        <f t="shared" si="5"/>
        <v>PK-BBJ</v>
      </c>
      <c r="U127" s="1" t="str">
        <f t="shared" si="6"/>
        <v>B. B. N.</v>
      </c>
    </row>
    <row r="128" ht="15.75" customHeight="1">
      <c r="A128" s="71">
        <v>111.0</v>
      </c>
      <c r="B128" s="71" t="s">
        <v>892</v>
      </c>
      <c r="C128" s="71" t="str">
        <f>IF(B128&gt;1,VLOOKUP(B128,DB!$D$4:$E$800,2,0),"")</f>
        <v>B 733</v>
      </c>
      <c r="D128" s="72">
        <v>0.8854166666666666</v>
      </c>
      <c r="E128" s="160" t="b">
        <v>1</v>
      </c>
      <c r="F128" s="73">
        <v>0.943095752314548</v>
      </c>
      <c r="G128" s="94" t="b">
        <v>1</v>
      </c>
      <c r="H128" s="75" t="s">
        <v>1251</v>
      </c>
      <c r="I128" s="76" t="str">
        <f>IF(K128&gt;1,VLOOKUP(K128,DB!$A$4:$B$500,2,0),"")</f>
        <v>WALL</v>
      </c>
      <c r="J128" s="74" t="s">
        <v>1234</v>
      </c>
      <c r="K128" s="78" t="s">
        <v>398</v>
      </c>
      <c r="L128" s="74"/>
      <c r="M128" s="71" t="str">
        <f>IF(B128&gt;1,VLOOKUP(B128,DB!$D$4:$F$800,3,0),"")</f>
        <v>TRIGANA</v>
      </c>
      <c r="N128" s="13"/>
      <c r="O128" s="74" t="str">
        <f t="shared" si="1"/>
        <v/>
      </c>
      <c r="Q128" s="1" t="str">
        <f t="shared" si="2"/>
        <v/>
      </c>
      <c r="R128" s="1" t="str">
        <f t="shared" si="3"/>
        <v/>
      </c>
      <c r="S128" s="1" t="str">
        <f t="shared" si="4"/>
        <v/>
      </c>
      <c r="T128" s="1" t="str">
        <f t="shared" si="5"/>
        <v/>
      </c>
      <c r="U128" s="1" t="str">
        <f t="shared" si="6"/>
        <v/>
      </c>
    </row>
    <row r="129" ht="15.75" customHeight="1">
      <c r="A129" s="81">
        <v>112.0</v>
      </c>
      <c r="B129" s="81" t="s">
        <v>654</v>
      </c>
      <c r="C129" s="81" t="str">
        <f>IF(B129&gt;1,VLOOKUP(B129,DB!$D$4:$E$800,2,0),"")</f>
        <v>B 738</v>
      </c>
      <c r="D129" s="82">
        <v>0.8923611111111112</v>
      </c>
      <c r="E129" s="159" t="b">
        <v>1</v>
      </c>
      <c r="F129" s="83"/>
      <c r="G129" s="92" t="b">
        <v>0</v>
      </c>
      <c r="H129" s="85" t="s">
        <v>1248</v>
      </c>
      <c r="I129" s="86" t="str">
        <f>IF(K129&gt;1,VLOOKUP(K129,DB!$A$4:$B$500,2,0),"")</f>
        <v>WARR</v>
      </c>
      <c r="J129" s="87" t="str">
        <f>IF(L129&gt;1,VLOOKUP(L129,DB!$A$4:$B$500,2,0),"")</f>
        <v/>
      </c>
      <c r="K129" s="88" t="s">
        <v>678</v>
      </c>
      <c r="L129" s="84"/>
      <c r="M129" s="81" t="str">
        <f>IF(B129&gt;1,VLOOKUP(B129,DB!$D$4:$F$800,3,0),"")</f>
        <v>GARUDA</v>
      </c>
      <c r="N129" s="96"/>
      <c r="O129" s="84" t="str">
        <f t="shared" si="1"/>
        <v>RON</v>
      </c>
      <c r="Q129" s="1" t="str">
        <f t="shared" si="2"/>
        <v>B2</v>
      </c>
      <c r="R129" s="1" t="str">
        <f t="shared" si="3"/>
        <v>RON</v>
      </c>
      <c r="S129" s="1" t="str">
        <f t="shared" si="4"/>
        <v>B 738</v>
      </c>
      <c r="T129" s="1" t="str">
        <f t="shared" si="5"/>
        <v>PK-GNG</v>
      </c>
      <c r="U129" s="1" t="str">
        <f t="shared" si="6"/>
        <v>GARUDA</v>
      </c>
    </row>
    <row r="130" ht="15.75" customHeight="1">
      <c r="A130" s="71">
        <v>113.0</v>
      </c>
      <c r="B130" s="71" t="s">
        <v>288</v>
      </c>
      <c r="C130" s="71" t="str">
        <f>IF(B130&gt;1,VLOOKUP(B130,DB!$D$4:$E$800,2,0),"")</f>
        <v>A 320</v>
      </c>
      <c r="D130" s="72">
        <v>0.9041666666666667</v>
      </c>
      <c r="E130" s="160" t="b">
        <v>1</v>
      </c>
      <c r="F130" s="73"/>
      <c r="G130" s="94" t="b">
        <v>0</v>
      </c>
      <c r="H130" s="75" t="s">
        <v>1227</v>
      </c>
      <c r="I130" s="76" t="str">
        <f>IF(K130&gt;1,VLOOKUP(K130,DB!$A$4:$B$500,2,0),"")</f>
        <v>WADD</v>
      </c>
      <c r="J130" s="77" t="str">
        <f>IF(L130&gt;1,VLOOKUP(L130,DB!$A$4:$B$500,2,0),"")</f>
        <v/>
      </c>
      <c r="K130" s="78" t="s">
        <v>225</v>
      </c>
      <c r="L130" s="74"/>
      <c r="M130" s="71" t="str">
        <f>IF(B130&gt;1,VLOOKUP(B130,DB!$D$4:$F$800,3,0),"")</f>
        <v>BATIK AIR</v>
      </c>
      <c r="N130" s="79"/>
      <c r="O130" s="74" t="str">
        <f t="shared" si="1"/>
        <v>RON</v>
      </c>
      <c r="Q130" s="1" t="str">
        <f t="shared" si="2"/>
        <v>B9</v>
      </c>
      <c r="R130" s="1" t="str">
        <f t="shared" si="3"/>
        <v>RON</v>
      </c>
      <c r="S130" s="1" t="str">
        <f t="shared" si="4"/>
        <v>A 320</v>
      </c>
      <c r="T130" s="1" t="str">
        <f t="shared" si="5"/>
        <v>PK-LUI</v>
      </c>
      <c r="U130" s="1" t="str">
        <f t="shared" si="6"/>
        <v>BATIK AIR</v>
      </c>
    </row>
    <row r="131" ht="15.75" customHeight="1">
      <c r="A131" s="81">
        <v>114.0</v>
      </c>
      <c r="B131" s="81" t="s">
        <v>290</v>
      </c>
      <c r="C131" s="81" t="str">
        <f>IF(B131&gt;1,VLOOKUP(B131,DB!$D$4:$E$800,2,0),"")</f>
        <v>A 320</v>
      </c>
      <c r="D131" s="82">
        <v>0.8694444444444445</v>
      </c>
      <c r="E131" s="159" t="b">
        <v>1</v>
      </c>
      <c r="F131" s="83"/>
      <c r="G131" s="92" t="b">
        <v>0</v>
      </c>
      <c r="H131" s="85" t="s">
        <v>1217</v>
      </c>
      <c r="I131" s="103" t="s">
        <v>1236</v>
      </c>
      <c r="J131" s="87" t="str">
        <f>IF(L131&gt;1,VLOOKUP(L131,DB!$A$4:$B$500,2,0),"")</f>
        <v/>
      </c>
      <c r="K131" s="88"/>
      <c r="L131" s="84"/>
      <c r="M131" s="81" t="str">
        <f>IF(B131&gt;1,VLOOKUP(B131,DB!$D$4:$F$800,3,0),"")</f>
        <v>BATIK AIR</v>
      </c>
      <c r="N131" s="96"/>
      <c r="O131" s="84" t="str">
        <f t="shared" si="1"/>
        <v>RON</v>
      </c>
      <c r="Q131" s="1" t="str">
        <f t="shared" si="2"/>
        <v>SA01</v>
      </c>
      <c r="R131" s="1" t="str">
        <f t="shared" si="3"/>
        <v>RON</v>
      </c>
      <c r="S131" s="1" t="str">
        <f t="shared" si="4"/>
        <v>A 320</v>
      </c>
      <c r="T131" s="1" t="str">
        <f t="shared" si="5"/>
        <v>PK-LUJ</v>
      </c>
      <c r="U131" s="1" t="str">
        <f t="shared" si="6"/>
        <v>BATIK AIR</v>
      </c>
    </row>
    <row r="132" ht="15.75" customHeight="1">
      <c r="A132" s="71">
        <v>115.0</v>
      </c>
      <c r="B132" s="71" t="s">
        <v>748</v>
      </c>
      <c r="C132" s="71" t="str">
        <f>IF(B132&gt;1,VLOOKUP(B132,DB!$D$4:$E$800,2,0),"")</f>
        <v>CL 850</v>
      </c>
      <c r="D132" s="72">
        <v>0.8708333333333333</v>
      </c>
      <c r="E132" s="160" t="b">
        <v>1</v>
      </c>
      <c r="F132" s="73"/>
      <c r="G132" s="94" t="b">
        <v>0</v>
      </c>
      <c r="H132" s="75" t="s">
        <v>1461</v>
      </c>
      <c r="I132" s="112" t="s">
        <v>1250</v>
      </c>
      <c r="J132" s="77" t="str">
        <f>IF(L132&gt;1,VLOOKUP(L132,DB!$A$4:$B$500,2,0),"")</f>
        <v/>
      </c>
      <c r="K132" s="78"/>
      <c r="L132" s="74"/>
      <c r="M132" s="71" t="str">
        <f>IF(B132&gt;1,VLOOKUP(B132,DB!$D$4:$F$800,3,0),"")</f>
        <v>JETSET</v>
      </c>
      <c r="N132" s="13"/>
      <c r="O132" s="74" t="str">
        <f t="shared" si="1"/>
        <v>RON</v>
      </c>
      <c r="Q132" s="1" t="str">
        <f t="shared" si="2"/>
        <v>RE06</v>
      </c>
      <c r="R132" s="1" t="str">
        <f t="shared" si="3"/>
        <v>RON</v>
      </c>
      <c r="S132" s="1" t="str">
        <f t="shared" si="4"/>
        <v>CL 850</v>
      </c>
      <c r="T132" s="1" t="str">
        <f t="shared" si="5"/>
        <v>PK-KAS</v>
      </c>
      <c r="U132" s="1" t="str">
        <f t="shared" si="6"/>
        <v>JETSET</v>
      </c>
    </row>
    <row r="133" ht="15.75" customHeight="1">
      <c r="A133" s="81">
        <v>116.0</v>
      </c>
      <c r="B133" s="81" t="s">
        <v>345</v>
      </c>
      <c r="C133" s="81" t="str">
        <f>IF(B133&gt;1,VLOOKUP(B133,DB!$D$4:$E$800,2,0),"")</f>
        <v>ATR 72</v>
      </c>
      <c r="D133" s="82">
        <v>0.8868055555555555</v>
      </c>
      <c r="E133" s="159" t="b">
        <v>1</v>
      </c>
      <c r="F133" s="83"/>
      <c r="G133" s="92" t="b">
        <v>0</v>
      </c>
      <c r="H133" s="85" t="s">
        <v>1250</v>
      </c>
      <c r="I133" s="103" t="s">
        <v>1239</v>
      </c>
      <c r="J133" s="87" t="str">
        <f>IF(L133&gt;1,VLOOKUP(L133,DB!$A$4:$B$500,2,0),"")</f>
        <v/>
      </c>
      <c r="K133" s="88"/>
      <c r="L133" s="84"/>
      <c r="M133" s="81" t="str">
        <f>IF(B133&gt;1,VLOOKUP(B133,DB!$D$4:$F$800,3,0),"")</f>
        <v>CITILINK</v>
      </c>
      <c r="N133" s="96"/>
      <c r="O133" s="84" t="str">
        <f t="shared" si="1"/>
        <v>RON</v>
      </c>
      <c r="Q133" s="1" t="str">
        <f t="shared" si="2"/>
        <v>B6</v>
      </c>
      <c r="R133" s="1" t="str">
        <f t="shared" si="3"/>
        <v>RON</v>
      </c>
      <c r="S133" s="1" t="str">
        <f t="shared" si="4"/>
        <v>ATR 72</v>
      </c>
      <c r="T133" s="1" t="str">
        <f t="shared" si="5"/>
        <v>PK-GJT</v>
      </c>
      <c r="U133" s="1" t="str">
        <f t="shared" si="6"/>
        <v>CITILINK</v>
      </c>
    </row>
    <row r="134" ht="15.75" customHeight="1">
      <c r="A134" s="90">
        <v>117.0</v>
      </c>
      <c r="B134" s="90" t="s">
        <v>512</v>
      </c>
      <c r="C134" s="71" t="str">
        <f>IF(B134&gt;1,VLOOKUP(B134,DB!$D$4:$E$800,2,0),"")</f>
        <v>B 735</v>
      </c>
      <c r="D134" s="117">
        <v>0.8888888888888888</v>
      </c>
      <c r="E134" s="215" t="b">
        <v>1</v>
      </c>
      <c r="F134" s="119"/>
      <c r="G134" s="120" t="b">
        <v>0</v>
      </c>
      <c r="H134" s="121" t="s">
        <v>1253</v>
      </c>
      <c r="I134" s="112" t="s">
        <v>1235</v>
      </c>
      <c r="J134" s="77" t="str">
        <f>IF(L134&gt;1,VLOOKUP(L134,DB!$A$4:$B$500,2,0),"")</f>
        <v/>
      </c>
      <c r="K134" s="122"/>
      <c r="L134" s="123"/>
      <c r="M134" s="71" t="str">
        <f>IF(B134&gt;1,VLOOKUP(B134,DB!$D$4:$F$800,3,0),"")</f>
        <v>CITILINK</v>
      </c>
      <c r="N134" s="124"/>
      <c r="O134" s="123" t="str">
        <f t="shared" si="1"/>
        <v>RON</v>
      </c>
      <c r="Q134" s="1" t="str">
        <f t="shared" si="2"/>
        <v>B10</v>
      </c>
      <c r="R134" s="1" t="str">
        <f t="shared" si="3"/>
        <v>RON</v>
      </c>
      <c r="S134" s="1" t="str">
        <f t="shared" si="4"/>
        <v>B 735</v>
      </c>
      <c r="T134" s="1" t="str">
        <f t="shared" si="5"/>
        <v>PK-GGC</v>
      </c>
      <c r="U134" s="1" t="str">
        <f t="shared" si="6"/>
        <v>CITILINK</v>
      </c>
    </row>
    <row r="135" ht="15.75" customHeight="1">
      <c r="A135" s="81">
        <v>118.0</v>
      </c>
      <c r="B135" s="81" t="s">
        <v>763</v>
      </c>
      <c r="C135" s="81" t="str">
        <f>IF(B135&gt;1,VLOOKUP(B135,DB!$D$4:$E$800,2,0),"")</f>
        <v>ATR 72</v>
      </c>
      <c r="D135" s="82">
        <v>0.8949354976866744</v>
      </c>
      <c r="E135" s="159" t="b">
        <v>1</v>
      </c>
      <c r="F135" s="83"/>
      <c r="G135" s="92" t="b">
        <v>0</v>
      </c>
      <c r="H135" s="85" t="s">
        <v>1246</v>
      </c>
      <c r="I135" s="103" t="s">
        <v>1237</v>
      </c>
      <c r="J135" s="87" t="str">
        <f>IF(L135&gt;1,VLOOKUP(L135,DB!$A$4:$B$500,2,0),"")</f>
        <v/>
      </c>
      <c r="K135" s="88"/>
      <c r="L135" s="84"/>
      <c r="M135" s="81" t="str">
        <f>IF(B135&gt;1,VLOOKUP(B135,DB!$D$4:$F$800,3,0),"")</f>
        <v>PELITA</v>
      </c>
      <c r="N135" s="96"/>
      <c r="O135" s="84" t="str">
        <f t="shared" si="1"/>
        <v>RON</v>
      </c>
      <c r="Q135" s="1" t="str">
        <f t="shared" si="2"/>
        <v>A2</v>
      </c>
      <c r="R135" s="1" t="str">
        <f t="shared" si="3"/>
        <v>RON</v>
      </c>
      <c r="S135" s="1" t="str">
        <f t="shared" si="4"/>
        <v>ATR 72</v>
      </c>
      <c r="T135" s="1" t="str">
        <f t="shared" si="5"/>
        <v>PK-PAH</v>
      </c>
      <c r="U135" s="1" t="str">
        <f t="shared" si="6"/>
        <v>PELITA</v>
      </c>
    </row>
    <row r="136" ht="15.75" customHeight="1">
      <c r="A136" s="90">
        <v>119.0</v>
      </c>
      <c r="B136" s="90" t="s">
        <v>964</v>
      </c>
      <c r="C136" s="71" t="str">
        <f>IF(B136&gt;1,VLOOKUP(B136,DB!$D$4:$E$800,2,0),"")</f>
        <v>G IV</v>
      </c>
      <c r="D136" s="117">
        <v>0.9027777777777778</v>
      </c>
      <c r="E136" s="215" t="b">
        <v>1</v>
      </c>
      <c r="F136" s="119"/>
      <c r="G136" s="120" t="b">
        <v>0</v>
      </c>
      <c r="H136" s="121" t="s">
        <v>1460</v>
      </c>
      <c r="I136" s="112" t="s">
        <v>1232</v>
      </c>
      <c r="J136" s="77" t="str">
        <f>IF(L136&gt;1,VLOOKUP(L136,DB!$A$4:$B$500,2,0),"")</f>
        <v/>
      </c>
      <c r="K136" s="122"/>
      <c r="L136" s="123"/>
      <c r="M136" s="71" t="s">
        <v>1211</v>
      </c>
      <c r="N136" s="124"/>
      <c r="O136" s="123" t="str">
        <f t="shared" si="1"/>
        <v>RON</v>
      </c>
      <c r="Q136" s="1" t="str">
        <f t="shared" si="2"/>
        <v>RE07</v>
      </c>
      <c r="R136" s="1" t="str">
        <f t="shared" si="3"/>
        <v>RON</v>
      </c>
      <c r="S136" s="1" t="str">
        <f t="shared" si="4"/>
        <v>G IV</v>
      </c>
      <c r="T136" s="1" t="str">
        <f t="shared" si="5"/>
        <v>T7-HNA</v>
      </c>
      <c r="U136" s="1" t="str">
        <f t="shared" si="6"/>
        <v>AFM</v>
      </c>
    </row>
    <row r="137" ht="15.75" customHeight="1">
      <c r="A137" s="81">
        <v>120.0</v>
      </c>
      <c r="B137" s="81" t="s">
        <v>801</v>
      </c>
      <c r="C137" s="81" t="str">
        <f>IF(B137&gt;1,VLOOKUP(B137,DB!$D$4:$E$800,2,0),"")</f>
        <v>G 7500</v>
      </c>
      <c r="D137" s="82">
        <v>0.8972222222222223</v>
      </c>
      <c r="E137" s="159" t="b">
        <v>1</v>
      </c>
      <c r="F137" s="83">
        <v>0.9377765393510344</v>
      </c>
      <c r="G137" s="92" t="b">
        <v>1</v>
      </c>
      <c r="H137" s="85" t="s">
        <v>1216</v>
      </c>
      <c r="I137" s="103" t="s">
        <v>1218</v>
      </c>
      <c r="J137" s="84" t="s">
        <v>1305</v>
      </c>
      <c r="K137" s="88"/>
      <c r="L137" s="84"/>
      <c r="M137" s="81" t="str">
        <f>IF(B137&gt;1,VLOOKUP(B137,DB!$D$4:$F$800,3,0),"")</f>
        <v>PREMI</v>
      </c>
      <c r="N137" s="96"/>
      <c r="O137" s="84" t="str">
        <f t="shared" si="1"/>
        <v/>
      </c>
      <c r="Q137" s="1" t="str">
        <f t="shared" si="2"/>
        <v/>
      </c>
      <c r="R137" s="1" t="str">
        <f t="shared" si="3"/>
        <v/>
      </c>
      <c r="S137" s="1" t="str">
        <f t="shared" si="4"/>
        <v/>
      </c>
      <c r="T137" s="1" t="str">
        <f t="shared" si="5"/>
        <v/>
      </c>
      <c r="U137" s="1" t="str">
        <f t="shared" si="6"/>
        <v/>
      </c>
    </row>
    <row r="138" ht="15.75" customHeight="1">
      <c r="A138" s="90">
        <v>121.0</v>
      </c>
      <c r="B138" s="90" t="s">
        <v>1166</v>
      </c>
      <c r="C138" s="71" t="str">
        <f>IF(B138&gt;1,VLOOKUP(B138,DB!$D$4:$E$800,2,0),"")</f>
        <v>G VII</v>
      </c>
      <c r="D138" s="117">
        <v>0.9083333333333333</v>
      </c>
      <c r="E138" s="215" t="b">
        <v>1</v>
      </c>
      <c r="F138" s="119"/>
      <c r="G138" s="120" t="b">
        <v>0</v>
      </c>
      <c r="H138" s="121" t="s">
        <v>1236</v>
      </c>
      <c r="I138" s="112" t="s">
        <v>1234</v>
      </c>
      <c r="J138" s="77" t="str">
        <f>IF(L138&gt;1,VLOOKUP(L138,DB!$A$4:$B$500,2,0),"")</f>
        <v/>
      </c>
      <c r="K138" s="122"/>
      <c r="L138" s="123"/>
      <c r="M138" s="71" t="s">
        <v>1214</v>
      </c>
      <c r="N138" s="124"/>
      <c r="O138" s="123" t="str">
        <f t="shared" si="1"/>
        <v>RON</v>
      </c>
      <c r="Q138" s="1" t="str">
        <f t="shared" si="2"/>
        <v>B7</v>
      </c>
      <c r="R138" s="1" t="str">
        <f t="shared" si="3"/>
        <v>RON</v>
      </c>
      <c r="S138" s="1" t="str">
        <f t="shared" si="4"/>
        <v>G VII</v>
      </c>
      <c r="T138" s="1" t="str">
        <f t="shared" si="5"/>
        <v>N-721GA</v>
      </c>
      <c r="U138" s="1" t="str">
        <f t="shared" si="6"/>
        <v>KARISMA</v>
      </c>
    </row>
    <row r="139" ht="15.75" customHeight="1">
      <c r="A139" s="81">
        <v>122.0</v>
      </c>
      <c r="B139" s="81" t="s">
        <v>180</v>
      </c>
      <c r="C139" s="81" t="str">
        <f>IF(B139&gt;1,VLOOKUP(B139,DB!$D$4:$E$800,2,0),"")</f>
        <v>A 320</v>
      </c>
      <c r="D139" s="82">
        <v>0.9069444444444444</v>
      </c>
      <c r="E139" s="159" t="b">
        <v>1</v>
      </c>
      <c r="F139" s="83"/>
      <c r="G139" s="92" t="b">
        <v>0</v>
      </c>
      <c r="H139" s="85" t="s">
        <v>1235</v>
      </c>
      <c r="I139" s="103" t="s">
        <v>1229</v>
      </c>
      <c r="J139" s="87" t="str">
        <f>IF(L139&gt;1,VLOOKUP(L139,DB!$A$4:$B$500,2,0),"")</f>
        <v/>
      </c>
      <c r="K139" s="88"/>
      <c r="L139" s="84"/>
      <c r="M139" s="81" t="str">
        <f>IF(B139&gt;1,VLOOKUP(B139,DB!$D$4:$F$800,3,0),"")</f>
        <v>BATIK AIR</v>
      </c>
      <c r="N139" s="96"/>
      <c r="O139" s="84" t="str">
        <f t="shared" si="1"/>
        <v>RON</v>
      </c>
      <c r="Q139" s="1" t="str">
        <f t="shared" si="2"/>
        <v>SA12</v>
      </c>
      <c r="R139" s="1" t="str">
        <f t="shared" si="3"/>
        <v>RON</v>
      </c>
      <c r="S139" s="1" t="str">
        <f t="shared" si="4"/>
        <v>A 320</v>
      </c>
      <c r="T139" s="1" t="str">
        <f t="shared" si="5"/>
        <v>PK-LAI</v>
      </c>
      <c r="U139" s="1" t="str">
        <f t="shared" si="6"/>
        <v>BATIK AIR</v>
      </c>
    </row>
    <row r="140" ht="15.75" customHeight="1">
      <c r="A140" s="90">
        <v>123.0</v>
      </c>
      <c r="B140" s="90" t="s">
        <v>892</v>
      </c>
      <c r="C140" s="71" t="str">
        <f>IF(B140&gt;1,VLOOKUP(B140,DB!$D$4:$E$800,2,0),"")</f>
        <v>B 733</v>
      </c>
      <c r="D140" s="117">
        <v>0.95</v>
      </c>
      <c r="E140" s="215" t="b">
        <v>1</v>
      </c>
      <c r="F140" s="119"/>
      <c r="G140" s="120" t="b">
        <v>0</v>
      </c>
      <c r="H140" s="121" t="s">
        <v>1234</v>
      </c>
      <c r="I140" s="112" t="s">
        <v>1251</v>
      </c>
      <c r="J140" s="77" t="str">
        <f>IF(L140&gt;1,VLOOKUP(L140,DB!$A$4:$B$500,2,0),"")</f>
        <v/>
      </c>
      <c r="K140" s="122"/>
      <c r="L140" s="123"/>
      <c r="M140" s="71" t="str">
        <f>IF(B140&gt;1,VLOOKUP(B140,DB!$D$4:$F$800,3,0),"")</f>
        <v>TRIGANA</v>
      </c>
      <c r="N140" s="124"/>
      <c r="O140" s="123" t="str">
        <f t="shared" si="1"/>
        <v>RON</v>
      </c>
      <c r="Q140" s="1" t="str">
        <f t="shared" si="2"/>
        <v>SA11</v>
      </c>
      <c r="R140" s="1" t="str">
        <f t="shared" si="3"/>
        <v>RON</v>
      </c>
      <c r="S140" s="1" t="str">
        <f t="shared" si="4"/>
        <v>B 733</v>
      </c>
      <c r="T140" s="1" t="str">
        <f t="shared" si="5"/>
        <v>PK-YST</v>
      </c>
      <c r="U140" s="1" t="str">
        <f t="shared" si="6"/>
        <v>TRIGANA</v>
      </c>
    </row>
    <row r="141" ht="15.75" customHeight="1">
      <c r="A141" s="81">
        <v>124.0</v>
      </c>
      <c r="B141" s="142" t="s">
        <v>393</v>
      </c>
      <c r="C141" s="81" t="str">
        <f>IF(B141&gt;1,VLOOKUP(B141,DB!$D$4:$E$800,2,0),"")</f>
        <v>A 320</v>
      </c>
      <c r="D141" s="143">
        <v>0.9895833333333334</v>
      </c>
      <c r="E141" s="228" t="b">
        <v>1</v>
      </c>
      <c r="F141" s="145"/>
      <c r="G141" s="146" t="b">
        <v>0</v>
      </c>
      <c r="H141" s="147" t="s">
        <v>1247</v>
      </c>
      <c r="I141" s="86" t="str">
        <f>IF(K141&gt;1,VLOOKUP(K141,DB!$A$4:$B$500,2,0),"")</f>
        <v>WARR</v>
      </c>
      <c r="J141" s="87" t="str">
        <f>IF(L141&gt;1,VLOOKUP(L141,DB!$A$4:$B$500,2,0),"")</f>
        <v/>
      </c>
      <c r="K141" s="148" t="s">
        <v>565</v>
      </c>
      <c r="L141" s="149"/>
      <c r="M141" s="81" t="str">
        <f>IF(B141&gt;1,VLOOKUP(B141,DB!$D$4:$F$800,3,0),"")</f>
        <v>CITILINK</v>
      </c>
      <c r="N141" s="96"/>
      <c r="O141" s="84" t="str">
        <f t="shared" si="1"/>
        <v>RON</v>
      </c>
      <c r="Q141" s="1" t="str">
        <f t="shared" si="2"/>
        <v>B1</v>
      </c>
      <c r="R141" s="1" t="str">
        <f t="shared" si="3"/>
        <v>RON</v>
      </c>
      <c r="S141" s="1" t="str">
        <f t="shared" si="4"/>
        <v>A 320</v>
      </c>
      <c r="T141" s="1" t="str">
        <f t="shared" si="5"/>
        <v>PK-GLX</v>
      </c>
      <c r="U141" s="1" t="str">
        <f t="shared" si="6"/>
        <v>CITILINK</v>
      </c>
    </row>
    <row r="142" ht="15.75" customHeight="1">
      <c r="A142" s="90">
        <v>125.0</v>
      </c>
      <c r="B142" s="90"/>
      <c r="C142" s="71" t="str">
        <f>IF(B142&gt;1,VLOOKUP(B142,DB!$D$4:$E$800,2,0),"")</f>
        <v/>
      </c>
      <c r="D142" s="117"/>
      <c r="E142" s="215" t="b">
        <v>0</v>
      </c>
      <c r="F142" s="119"/>
      <c r="G142" s="120" t="b">
        <v>0</v>
      </c>
      <c r="H142" s="121"/>
      <c r="I142" s="76" t="str">
        <f>IF(K142&gt;1,VLOOKUP(K142,DB!$A$4:$B$500,2,0),"")</f>
        <v/>
      </c>
      <c r="J142" s="77" t="str">
        <f>IF(L142&gt;1,VLOOKUP(L142,DB!$A$4:$B$500,2,0),"")</f>
        <v/>
      </c>
      <c r="K142" s="122"/>
      <c r="L142" s="123"/>
      <c r="M142" s="71" t="str">
        <f>IF(B142&gt;1,VLOOKUP(B142,DB!$D$4:$F$800,3,0),"")</f>
        <v/>
      </c>
      <c r="N142" s="124"/>
      <c r="O142" s="123" t="str">
        <f t="shared" si="1"/>
        <v>RON</v>
      </c>
      <c r="Q142" s="1" t="str">
        <f t="shared" si="2"/>
        <v/>
      </c>
      <c r="R142" s="1" t="str">
        <f t="shared" si="3"/>
        <v>RON</v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81">
        <v>126.0</v>
      </c>
      <c r="B143" s="81"/>
      <c r="C143" s="81" t="str">
        <f>IF(B143&gt;1,VLOOKUP(B143,DB!$D$4:$E$800,2,0),"")</f>
        <v/>
      </c>
      <c r="D143" s="82"/>
      <c r="E143" s="105" t="b">
        <v>0</v>
      </c>
      <c r="F143" s="83"/>
      <c r="G143" s="92" t="b">
        <v>0</v>
      </c>
      <c r="H143" s="85"/>
      <c r="I143" s="86" t="str">
        <f>IF(K143&gt;1,VLOOKUP(K143,DB!$A$4:$B$500,2,0),"")</f>
        <v/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/>
      </c>
      <c r="N143" s="96"/>
      <c r="O143" s="84" t="str">
        <f t="shared" si="1"/>
        <v>RON</v>
      </c>
      <c r="Q143" s="1" t="str">
        <f t="shared" si="2"/>
        <v/>
      </c>
      <c r="R143" s="1" t="str">
        <f t="shared" si="3"/>
        <v>RON</v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90">
        <v>127.0</v>
      </c>
      <c r="B144" s="90"/>
      <c r="C144" s="71" t="str">
        <f>IF(B144&gt;1,VLOOKUP(B144,DB!$D$4:$E$800,2,0),"")</f>
        <v/>
      </c>
      <c r="D144" s="117"/>
      <c r="E144" s="118" t="b">
        <v>0</v>
      </c>
      <c r="F144" s="119"/>
      <c r="G144" s="120" t="b">
        <v>0</v>
      </c>
      <c r="H144" s="121"/>
      <c r="I144" s="76" t="str">
        <f>IF(K144&gt;1,VLOOKUP(K144,DB!$A$4:$B$500,2,0),"")</f>
        <v/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/>
      </c>
      <c r="N144" s="124"/>
      <c r="O144" s="123" t="str">
        <f t="shared" si="1"/>
        <v>RON</v>
      </c>
      <c r="Q144" s="1" t="str">
        <f t="shared" si="2"/>
        <v/>
      </c>
      <c r="R144" s="1" t="str">
        <f t="shared" si="3"/>
        <v>RON</v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81">
        <v>128.0</v>
      </c>
      <c r="B145" s="81"/>
      <c r="C145" s="81" t="str">
        <f>IF(B145&gt;1,VLOOKUP(B145,DB!$D$4:$E$800,2,0),"")</f>
        <v/>
      </c>
      <c r="D145" s="82"/>
      <c r="E145" s="105" t="b">
        <v>0</v>
      </c>
      <c r="F145" s="83"/>
      <c r="G145" s="92" t="b">
        <v>0</v>
      </c>
      <c r="H145" s="85"/>
      <c r="I145" s="86" t="str">
        <f>IF(K145&gt;1,VLOOKUP(K145,DB!$A$4:$B$500,2,0),"")</f>
        <v/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/>
      </c>
      <c r="N145" s="96"/>
      <c r="O145" s="84" t="str">
        <f t="shared" si="1"/>
        <v>RON</v>
      </c>
      <c r="Q145" s="1" t="str">
        <f t="shared" si="2"/>
        <v/>
      </c>
      <c r="R145" s="1" t="str">
        <f t="shared" si="3"/>
        <v>RON</v>
      </c>
      <c r="S145" s="1" t="str">
        <f t="shared" si="4"/>
        <v/>
      </c>
      <c r="T145" s="1" t="str">
        <f t="shared" si="5"/>
        <v/>
      </c>
      <c r="U145" s="1" t="str">
        <f t="shared" si="6"/>
        <v/>
      </c>
    </row>
    <row r="146" ht="15.75" customHeight="1">
      <c r="A146" s="90">
        <v>129.0</v>
      </c>
      <c r="B146" s="90"/>
      <c r="C146" s="71" t="str">
        <f>IF(B146&gt;1,VLOOKUP(B146,DB!$D$4:$E$800,2,0),"")</f>
        <v/>
      </c>
      <c r="D146" s="117"/>
      <c r="E146" s="118" t="b">
        <v>0</v>
      </c>
      <c r="F146" s="119"/>
      <c r="G146" s="120" t="b">
        <v>0</v>
      </c>
      <c r="H146" s="121"/>
      <c r="I146" s="76" t="str">
        <f>IF(K146&gt;1,VLOOKUP(K146,DB!$A$4:$B$500,2,0),"")</f>
        <v/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/>
      </c>
      <c r="N146" s="124"/>
      <c r="O146" s="123" t="str">
        <f t="shared" si="1"/>
        <v>RON</v>
      </c>
      <c r="Q146" s="1" t="str">
        <f t="shared" si="2"/>
        <v/>
      </c>
      <c r="R146" s="1" t="str">
        <f t="shared" si="3"/>
        <v>RON</v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81">
        <v>130.0</v>
      </c>
      <c r="B147" s="81"/>
      <c r="C147" s="81" t="str">
        <f>IF(B147&gt;1,VLOOKUP(B147,DB!$D$4:$E$800,2,0),"")</f>
        <v/>
      </c>
      <c r="D147" s="82"/>
      <c r="E147" s="105" t="b">
        <v>0</v>
      </c>
      <c r="F147" s="83"/>
      <c r="G147" s="92" t="b">
        <v>0</v>
      </c>
      <c r="H147" s="85"/>
      <c r="I147" s="86" t="str">
        <f>IF(K147&gt;1,VLOOKUP(K147,DB!$A$4:$B$500,2,0),"")</f>
        <v/>
      </c>
      <c r="J147" s="87" t="str">
        <f>IF(L147&gt;1,VLOOKUP(L147,DB!$A$4:$B$500,2,0),"")</f>
        <v/>
      </c>
      <c r="K147" s="88"/>
      <c r="L147" s="84"/>
      <c r="M147" s="81" t="str">
        <f>IF(B147&gt;1,VLOOKUP(B147,DB!$D$4:$F$800,3,0),"")</f>
        <v/>
      </c>
      <c r="N147" s="96"/>
      <c r="O147" s="84" t="str">
        <f t="shared" si="1"/>
        <v>RON</v>
      </c>
      <c r="Q147" s="1" t="str">
        <f t="shared" si="2"/>
        <v/>
      </c>
      <c r="R147" s="1" t="str">
        <f t="shared" si="3"/>
        <v>RON</v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90">
        <v>131.0</v>
      </c>
      <c r="B148" s="90"/>
      <c r="C148" s="71" t="str">
        <f>IF(B148&gt;1,VLOOKUP(B148,DB!$D$4:$E$800,2,0),"")</f>
        <v/>
      </c>
      <c r="D148" s="117"/>
      <c r="E148" s="118" t="b">
        <v>0</v>
      </c>
      <c r="F148" s="119"/>
      <c r="G148" s="120" t="b">
        <v>0</v>
      </c>
      <c r="H148" s="121"/>
      <c r="I148" s="76" t="str">
        <f>IF(K148&gt;1,VLOOKUP(K148,DB!$A$4:$B$500,2,0),"")</f>
        <v/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/>
      </c>
      <c r="N148" s="124"/>
      <c r="O148" s="123" t="str">
        <f t="shared" si="1"/>
        <v>RON</v>
      </c>
      <c r="Q148" s="1" t="str">
        <f t="shared" si="2"/>
        <v/>
      </c>
      <c r="R148" s="1" t="str">
        <f t="shared" si="3"/>
        <v>RON</v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2"/>
      <c r="E149" s="105" t="b">
        <v>0</v>
      </c>
      <c r="F149" s="83"/>
      <c r="G149" s="92" t="b">
        <v>0</v>
      </c>
      <c r="H149" s="85"/>
      <c r="I149" s="86" t="str">
        <f>IF(K149&gt;1,VLOOKUP(K149,DB!$A$4:$B$500,2,0),"")</f>
        <v/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/>
      </c>
      <c r="N149" s="96"/>
      <c r="O149" s="84" t="str">
        <f t="shared" si="1"/>
        <v>RON</v>
      </c>
      <c r="Q149" s="1" t="str">
        <f t="shared" si="2"/>
        <v/>
      </c>
      <c r="R149" s="1" t="str">
        <f t="shared" si="3"/>
        <v>RON</v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117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1"/>
        <v>RON</v>
      </c>
      <c r="Q150" s="1" t="str">
        <f t="shared" si="2"/>
        <v/>
      </c>
      <c r="R150" s="1" t="str">
        <f t="shared" si="3"/>
        <v>RON</v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1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1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1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1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1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1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1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1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1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1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1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1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1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1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1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1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1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45866.0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1180</v>
      </c>
      <c r="D10" s="27"/>
      <c r="E10" s="26" t="s">
        <v>1181</v>
      </c>
      <c r="F10" s="28"/>
      <c r="G10" s="28"/>
      <c r="H10" s="27"/>
    </row>
    <row r="11" ht="15.75" customHeight="1">
      <c r="A11" s="25"/>
      <c r="B11" s="21"/>
      <c r="C11" s="29" t="s">
        <v>1182</v>
      </c>
      <c r="D11" s="30"/>
      <c r="E11" s="26" t="s">
        <v>1183</v>
      </c>
      <c r="F11" s="28"/>
      <c r="G11" s="28"/>
      <c r="H11" s="27"/>
    </row>
    <row r="12" ht="15.75" customHeight="1">
      <c r="A12" s="25"/>
      <c r="B12" s="21"/>
      <c r="C12" s="29" t="s">
        <v>1184</v>
      </c>
      <c r="D12" s="30"/>
      <c r="E12" s="29" t="s">
        <v>1322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54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2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2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963</v>
      </c>
      <c r="C27" s="81" t="str">
        <f>IF(B27&gt;1,VLOOKUP(B27,DB!$D$4:$E$800,2,0),"")</f>
        <v>HK 800</v>
      </c>
      <c r="D27" s="82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1214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T7-FCN</v>
      </c>
      <c r="U27" s="1" t="str">
        <f t="shared" si="6"/>
        <v>KARISMA</v>
      </c>
    </row>
    <row r="28" ht="15.75" customHeight="1">
      <c r="A28" s="71">
        <v>11.0</v>
      </c>
      <c r="B28" s="71" t="s">
        <v>1123</v>
      </c>
      <c r="C28" s="71" t="str">
        <f>IF(B28&gt;1,VLOOKUP(B28,DB!$D$4:$E$800,2,0),"")</f>
        <v>KING AIR</v>
      </c>
      <c r="D28" s="72" t="s">
        <v>7</v>
      </c>
      <c r="E28" s="73" t="b">
        <v>0</v>
      </c>
      <c r="F28" s="73">
        <v>0.25625</v>
      </c>
      <c r="G28" s="74" t="b">
        <v>1</v>
      </c>
      <c r="H28" s="75" t="s">
        <v>1212</v>
      </c>
      <c r="I28" s="76" t="str">
        <f>IF(K28&gt;1,VLOOKUP(K28,DB!$A$4:$B$500,2,0),"")</f>
        <v>EX RON</v>
      </c>
      <c r="J28" s="74" t="s">
        <v>1218</v>
      </c>
      <c r="K28" s="78" t="s">
        <v>7</v>
      </c>
      <c r="L28" s="74"/>
      <c r="M28" s="71" t="s">
        <v>1211</v>
      </c>
      <c r="N28" s="79"/>
      <c r="O28" s="74" t="str">
        <f t="shared" si="1"/>
        <v/>
      </c>
      <c r="Q28" s="1" t="str">
        <f t="shared" si="2"/>
        <v/>
      </c>
      <c r="R28" s="1" t="str">
        <f t="shared" si="3"/>
        <v/>
      </c>
      <c r="S28" s="1" t="str">
        <f t="shared" si="4"/>
        <v/>
      </c>
      <c r="T28" s="1" t="str">
        <f t="shared" si="5"/>
        <v/>
      </c>
      <c r="U28" s="1" t="str">
        <f t="shared" si="6"/>
        <v/>
      </c>
    </row>
    <row r="29" ht="15.75" customHeight="1">
      <c r="A29" s="81">
        <v>12.0</v>
      </c>
      <c r="B29" s="81" t="s">
        <v>1134</v>
      </c>
      <c r="C29" s="81" t="str">
        <f>IF(B29&gt;1,VLOOKUP(B29,DB!$D$4:$E$800,2,0),"")</f>
        <v>LJ 55</v>
      </c>
      <c r="D29" s="82" t="s">
        <v>7</v>
      </c>
      <c r="E29" s="83" t="b">
        <v>0</v>
      </c>
      <c r="F29" s="83">
        <v>0.4666666666666667</v>
      </c>
      <c r="G29" s="84" t="b">
        <v>1</v>
      </c>
      <c r="H29" s="85" t="s">
        <v>1213</v>
      </c>
      <c r="I29" s="86" t="str">
        <f>IF(K29&gt;1,VLOOKUP(K29,DB!$A$4:$B$500,2,0),"")</f>
        <v>EX RON</v>
      </c>
      <c r="J29" s="84" t="s">
        <v>1236</v>
      </c>
      <c r="K29" s="88" t="s">
        <v>7</v>
      </c>
      <c r="L29" s="84"/>
      <c r="M29" s="81" t="s">
        <v>1310</v>
      </c>
      <c r="N29" s="89"/>
      <c r="O29" s="84" t="str">
        <f t="shared" si="1"/>
        <v/>
      </c>
      <c r="Q29" s="1" t="str">
        <f t="shared" si="2"/>
        <v/>
      </c>
      <c r="R29" s="1" t="str">
        <f t="shared" si="3"/>
        <v/>
      </c>
      <c r="S29" s="1" t="str">
        <f t="shared" si="4"/>
        <v/>
      </c>
      <c r="T29" s="1" t="str">
        <f t="shared" si="5"/>
        <v/>
      </c>
      <c r="U29" s="1" t="str">
        <f t="shared" si="6"/>
        <v/>
      </c>
    </row>
    <row r="30" ht="15.75" customHeight="1">
      <c r="A30" s="71">
        <v>13.0</v>
      </c>
      <c r="B30" s="71" t="s">
        <v>968</v>
      </c>
      <c r="C30" s="71" t="str">
        <f>IF(B30&gt;1,VLOOKUP(B30,DB!$D$4:$E$800,2,0),"")</f>
        <v>HK 850</v>
      </c>
      <c r="D30" s="72" t="s">
        <v>7</v>
      </c>
      <c r="E30" s="73" t="b">
        <v>0</v>
      </c>
      <c r="F30" s="73">
        <v>0.3923611111111111</v>
      </c>
      <c r="G30" s="74" t="b">
        <v>1</v>
      </c>
      <c r="H30" s="75" t="s">
        <v>1215</v>
      </c>
      <c r="I30" s="76" t="str">
        <f>IF(K30&gt;1,VLOOKUP(K30,DB!$A$4:$B$500,2,0),"")</f>
        <v>EX RON</v>
      </c>
      <c r="J30" s="74" t="s">
        <v>1216</v>
      </c>
      <c r="K30" s="78" t="s">
        <v>7</v>
      </c>
      <c r="L30" s="74"/>
      <c r="M30" s="71" t="s">
        <v>1214</v>
      </c>
      <c r="N30" s="79"/>
      <c r="O30" s="74" t="str">
        <f t="shared" si="1"/>
        <v/>
      </c>
      <c r="Q30" s="1" t="str">
        <f t="shared" si="2"/>
        <v/>
      </c>
      <c r="R30" s="1" t="str">
        <f t="shared" si="3"/>
        <v/>
      </c>
      <c r="S30" s="1" t="str">
        <f t="shared" si="4"/>
        <v/>
      </c>
      <c r="T30" s="1" t="str">
        <f t="shared" si="5"/>
        <v/>
      </c>
      <c r="U30" s="1" t="str">
        <f t="shared" si="6"/>
        <v/>
      </c>
    </row>
    <row r="31" ht="15.75" customHeight="1">
      <c r="A31" s="81">
        <v>14.0</v>
      </c>
      <c r="B31" s="81" t="s">
        <v>290</v>
      </c>
      <c r="C31" s="81" t="str">
        <f>IF(B31&gt;1,VLOOKUP(B31,DB!$D$4:$E$800,2,0),"")</f>
        <v>A 320</v>
      </c>
      <c r="D31" s="82" t="s">
        <v>7</v>
      </c>
      <c r="E31" s="83" t="b">
        <v>0</v>
      </c>
      <c r="F31" s="83">
        <v>0.2611111111111111</v>
      </c>
      <c r="G31" s="84" t="b">
        <v>1</v>
      </c>
      <c r="H31" s="85" t="s">
        <v>1217</v>
      </c>
      <c r="I31" s="86" t="str">
        <f>IF(K31&gt;1,VLOOKUP(K31,DB!$A$4:$B$500,2,0),"")</f>
        <v>EX RON</v>
      </c>
      <c r="J31" s="84" t="s">
        <v>1227</v>
      </c>
      <c r="K31" s="88" t="s">
        <v>7</v>
      </c>
      <c r="L31" s="84"/>
      <c r="M31" s="81" t="str">
        <f>IF(B31&gt;1,VLOOKUP(B31,DB!$D$4:$F$800,3,0),"")</f>
        <v>BATIK AIR</v>
      </c>
      <c r="N31" s="89"/>
      <c r="O31" s="84" t="str">
        <f t="shared" si="1"/>
        <v/>
      </c>
      <c r="Q31" s="1" t="str">
        <f t="shared" si="2"/>
        <v/>
      </c>
      <c r="R31" s="1" t="str">
        <f t="shared" si="3"/>
        <v/>
      </c>
      <c r="S31" s="1" t="str">
        <f t="shared" si="4"/>
        <v/>
      </c>
      <c r="T31" s="1" t="str">
        <f t="shared" si="5"/>
        <v/>
      </c>
      <c r="U31" s="1" t="str">
        <f t="shared" si="6"/>
        <v/>
      </c>
    </row>
    <row r="32" ht="15.75" customHeight="1">
      <c r="A32" s="71">
        <v>15.0</v>
      </c>
      <c r="B32" s="71" t="s">
        <v>806</v>
      </c>
      <c r="C32" s="71" t="str">
        <f>IF(B32&gt;1,VLOOKUP(B32,DB!$D$4:$E$800,2,0),"")</f>
        <v>EC 135</v>
      </c>
      <c r="D32" s="72" t="s">
        <v>7</v>
      </c>
      <c r="E32" s="73" t="b">
        <v>0</v>
      </c>
      <c r="F32" s="73"/>
      <c r="G32" s="74" t="b">
        <v>0</v>
      </c>
      <c r="H32" s="75" t="s">
        <v>1219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tr">
        <f>IF(B32&gt;1,VLOOKUP(B32,DB!$D$4:$F$800,3,0),"")</f>
        <v>PREMI</v>
      </c>
      <c r="N32" s="79"/>
      <c r="O32" s="74" t="str">
        <f t="shared" si="1"/>
        <v>RON</v>
      </c>
      <c r="Q32" s="1" t="str">
        <f t="shared" si="2"/>
        <v>SA02</v>
      </c>
      <c r="R32" s="1" t="str">
        <f t="shared" si="3"/>
        <v>RON</v>
      </c>
      <c r="S32" s="1" t="str">
        <f t="shared" si="4"/>
        <v>EC 135</v>
      </c>
      <c r="T32" s="1" t="str">
        <f t="shared" si="5"/>
        <v>PK-RJH</v>
      </c>
      <c r="U32" s="1" t="str">
        <f t="shared" si="6"/>
        <v>PREMI</v>
      </c>
    </row>
    <row r="33" ht="15.75" customHeight="1">
      <c r="A33" s="81">
        <v>16.0</v>
      </c>
      <c r="B33" s="81" t="s">
        <v>915</v>
      </c>
      <c r="C33" s="81" t="str">
        <f>IF(B33&gt;1,VLOOKUP(B33,DB!$D$4:$E$800,2,0),"")</f>
        <v>GLEX</v>
      </c>
      <c r="D33" s="82" t="s">
        <v>7</v>
      </c>
      <c r="E33" s="83" t="b">
        <v>0</v>
      </c>
      <c r="F33" s="83"/>
      <c r="G33" s="84" t="b">
        <v>0</v>
      </c>
      <c r="H33" s="85" t="s">
        <v>1220</v>
      </c>
      <c r="I33" s="86" t="str">
        <f>IF(K33&gt;1,VLOOKUP(K33,DB!$A$4:$B$500,2,0),"")</f>
        <v/>
      </c>
      <c r="J33" s="87" t="str">
        <f>IF(L33&gt;1,VLOOKUP(L33,DB!$A$4:$B$500,2,0),"")</f>
        <v/>
      </c>
      <c r="K33" s="88"/>
      <c r="L33" s="84"/>
      <c r="M33" s="81" t="s">
        <v>810</v>
      </c>
      <c r="N33" s="89"/>
      <c r="O33" s="84" t="str">
        <f t="shared" si="1"/>
        <v>RON</v>
      </c>
      <c r="Q33" s="1" t="str">
        <f t="shared" si="2"/>
        <v>SA03</v>
      </c>
      <c r="R33" s="1" t="str">
        <f t="shared" si="3"/>
        <v>RON</v>
      </c>
      <c r="S33" s="1" t="str">
        <f t="shared" si="4"/>
        <v>GLEX</v>
      </c>
      <c r="T33" s="1" t="str">
        <f t="shared" si="5"/>
        <v>N-11UB</v>
      </c>
      <c r="U33" s="1" t="str">
        <f t="shared" si="6"/>
        <v>PTN</v>
      </c>
    </row>
    <row r="34" ht="15.75" customHeight="1">
      <c r="A34" s="71">
        <v>17.0</v>
      </c>
      <c r="B34" s="71" t="s">
        <v>756</v>
      </c>
      <c r="C34" s="71" t="str">
        <f>IF(B34&gt;1,VLOOKUP(B34,DB!$D$4:$E$800,2,0),"")</f>
        <v>BBJ</v>
      </c>
      <c r="D34" s="72" t="s">
        <v>7</v>
      </c>
      <c r="E34" s="73" t="b">
        <v>0</v>
      </c>
      <c r="F34" s="73">
        <v>0.44930555555555557</v>
      </c>
      <c r="G34" s="74" t="b">
        <v>1</v>
      </c>
      <c r="H34" s="75" t="s">
        <v>1223</v>
      </c>
      <c r="I34" s="76" t="str">
        <f>IF(K34&gt;1,VLOOKUP(K34,DB!$A$4:$B$500,2,0),"")</f>
        <v>EX RON</v>
      </c>
      <c r="J34" s="74" t="s">
        <v>1249</v>
      </c>
      <c r="K34" s="78" t="s">
        <v>7</v>
      </c>
      <c r="L34" s="74"/>
      <c r="M34" s="71" t="str">
        <f>IF(B34&gt;1,VLOOKUP(B34,DB!$D$4:$F$800,3,0),"")</f>
        <v>JIP</v>
      </c>
      <c r="N34" s="79"/>
      <c r="O34" s="74" t="str">
        <f t="shared" si="1"/>
        <v/>
      </c>
      <c r="Q34" s="1" t="str">
        <f t="shared" si="2"/>
        <v/>
      </c>
      <c r="R34" s="1" t="str">
        <f t="shared" si="3"/>
        <v/>
      </c>
      <c r="S34" s="1" t="str">
        <f t="shared" si="4"/>
        <v/>
      </c>
      <c r="T34" s="1" t="str">
        <f t="shared" si="5"/>
        <v/>
      </c>
      <c r="U34" s="1" t="str">
        <f t="shared" si="6"/>
        <v/>
      </c>
    </row>
    <row r="35" ht="15.75" customHeight="1">
      <c r="A35" s="81">
        <v>18.0</v>
      </c>
      <c r="B35" s="81" t="s">
        <v>978</v>
      </c>
      <c r="C35" s="81" t="str">
        <f>IF(B35&gt;1,VLOOKUP(B35,DB!$D$4:$E$800,2,0),"")</f>
        <v>EMB 135</v>
      </c>
      <c r="D35" s="82" t="s">
        <v>7</v>
      </c>
      <c r="E35" s="83" t="b">
        <v>0</v>
      </c>
      <c r="F35" s="83"/>
      <c r="G35" s="84" t="b">
        <v>0</v>
      </c>
      <c r="H35" s="85" t="s">
        <v>1224</v>
      </c>
      <c r="I35" s="86" t="str">
        <f>IF(K35&gt;1,VLOOKUP(K35,DB!$A$4:$B$500,2,0),"")</f>
        <v/>
      </c>
      <c r="J35" s="87" t="str">
        <f>IF(L35&gt;1,VLOOKUP(L35,DB!$A$4:$B$500,2,0),"")</f>
        <v/>
      </c>
      <c r="K35" s="88"/>
      <c r="L35" s="84"/>
      <c r="M35" s="81" t="s">
        <v>1214</v>
      </c>
      <c r="N35" s="89"/>
      <c r="O35" s="84" t="str">
        <f t="shared" si="1"/>
        <v>RON</v>
      </c>
      <c r="Q35" s="1" t="str">
        <f t="shared" si="2"/>
        <v>SA05</v>
      </c>
      <c r="R35" s="1" t="str">
        <f t="shared" si="3"/>
        <v>RON</v>
      </c>
      <c r="S35" s="1" t="str">
        <f t="shared" si="4"/>
        <v>EMB 135</v>
      </c>
      <c r="T35" s="1" t="str">
        <f t="shared" si="5"/>
        <v>VP-CLL</v>
      </c>
      <c r="U35" s="1" t="str">
        <f t="shared" si="6"/>
        <v>KARISMA</v>
      </c>
    </row>
    <row r="36" ht="15.75" customHeight="1">
      <c r="A36" s="71">
        <v>19.0</v>
      </c>
      <c r="B36" s="71" t="s">
        <v>762</v>
      </c>
      <c r="C36" s="71" t="str">
        <f>IF(B36&gt;1,VLOOKUP(B36,DB!$D$4:$E$800,2,0),"")</f>
        <v>G IV</v>
      </c>
      <c r="D36" s="72" t="s">
        <v>7</v>
      </c>
      <c r="E36" s="73" t="b">
        <v>0</v>
      </c>
      <c r="F36" s="73">
        <v>0.9152777777777777</v>
      </c>
      <c r="G36" s="74" t="b">
        <v>1</v>
      </c>
      <c r="H36" s="75" t="s">
        <v>1226</v>
      </c>
      <c r="I36" s="76" t="str">
        <f>IF(K36&gt;1,VLOOKUP(K36,DB!$A$4:$B$500,2,0),"")</f>
        <v>EX RON</v>
      </c>
      <c r="J36" s="74" t="s">
        <v>1249</v>
      </c>
      <c r="K36" s="78" t="s">
        <v>7</v>
      </c>
      <c r="L36" s="74"/>
      <c r="M36" s="71" t="str">
        <f>IF(B36&gt;1,VLOOKUP(B36,DB!$D$4:$F$800,3,0),"")</f>
        <v>JIP</v>
      </c>
      <c r="N36" s="79"/>
      <c r="O36" s="74" t="str">
        <f t="shared" si="1"/>
        <v/>
      </c>
      <c r="Q36" s="1" t="str">
        <f t="shared" si="2"/>
        <v/>
      </c>
      <c r="R36" s="1" t="str">
        <f t="shared" si="3"/>
        <v/>
      </c>
      <c r="S36" s="1" t="str">
        <f t="shared" si="4"/>
        <v/>
      </c>
      <c r="T36" s="1" t="str">
        <f t="shared" si="5"/>
        <v/>
      </c>
      <c r="U36" s="1" t="str">
        <f t="shared" si="6"/>
        <v/>
      </c>
    </row>
    <row r="37" ht="15.75" customHeight="1">
      <c r="A37" s="81">
        <v>20.0</v>
      </c>
      <c r="B37" s="81" t="s">
        <v>743</v>
      </c>
      <c r="C37" s="81" t="str">
        <f>IF(B37&gt;1,VLOOKUP(B37,DB!$D$4:$E$800,2,0),"")</f>
        <v>B 733</v>
      </c>
      <c r="D37" s="82" t="s">
        <v>7</v>
      </c>
      <c r="E37" s="83" t="b">
        <v>0</v>
      </c>
      <c r="F37" s="83">
        <v>0.3736111111111111</v>
      </c>
      <c r="G37" s="84" t="b">
        <v>1</v>
      </c>
      <c r="H37" s="85" t="s">
        <v>1228</v>
      </c>
      <c r="I37" s="86" t="str">
        <f>IF(K37&gt;1,VLOOKUP(K37,DB!$A$4:$B$500,2,0),"")</f>
        <v>EX RON</v>
      </c>
      <c r="J37" s="84" t="s">
        <v>1252</v>
      </c>
      <c r="K37" s="88" t="s">
        <v>7</v>
      </c>
      <c r="L37" s="84"/>
      <c r="M37" s="81" t="str">
        <f>IF(B37&gt;1,VLOOKUP(B37,DB!$D$4:$F$800,3,0),"")</f>
        <v>JAYAWIJAYA</v>
      </c>
      <c r="N37" s="89"/>
      <c r="O37" s="84" t="str">
        <f t="shared" si="1"/>
        <v/>
      </c>
      <c r="Q37" s="1" t="str">
        <f t="shared" si="2"/>
        <v/>
      </c>
      <c r="R37" s="1" t="str">
        <f t="shared" si="3"/>
        <v/>
      </c>
      <c r="S37" s="1" t="str">
        <f t="shared" si="4"/>
        <v/>
      </c>
      <c r="T37" s="1" t="str">
        <f t="shared" si="5"/>
        <v/>
      </c>
      <c r="U37" s="1" t="str">
        <f t="shared" si="6"/>
        <v/>
      </c>
    </row>
    <row r="38" ht="15.75" customHeight="1">
      <c r="A38" s="71">
        <v>21.0</v>
      </c>
      <c r="B38" s="71" t="s">
        <v>284</v>
      </c>
      <c r="C38" s="71" t="str">
        <f>IF(B38&gt;1,VLOOKUP(B38,DB!$D$4:$E$800,2,0),"")</f>
        <v>A 320</v>
      </c>
      <c r="D38" s="72" t="s">
        <v>7</v>
      </c>
      <c r="E38" s="73" t="b">
        <v>0</v>
      </c>
      <c r="F38" s="73">
        <v>0.9805555555555555</v>
      </c>
      <c r="G38" s="74" t="b">
        <v>1</v>
      </c>
      <c r="H38" s="75" t="s">
        <v>1230</v>
      </c>
      <c r="I38" s="76" t="str">
        <f>IF(K38&gt;1,VLOOKUP(K38,DB!$A$4:$B$500,2,0),"")</f>
        <v>EX RON</v>
      </c>
      <c r="J38" s="74" t="s">
        <v>1227</v>
      </c>
      <c r="K38" s="78" t="s">
        <v>7</v>
      </c>
      <c r="L38" s="74"/>
      <c r="M38" s="71" t="str">
        <f>IF(B38&gt;1,VLOOKUP(B38,DB!$D$4:$F$800,3,0),"")</f>
        <v>BATIK AIR</v>
      </c>
      <c r="N38" s="79"/>
      <c r="O38" s="74" t="str">
        <f t="shared" si="1"/>
        <v/>
      </c>
      <c r="Q38" s="1" t="str">
        <f t="shared" si="2"/>
        <v/>
      </c>
      <c r="R38" s="1" t="str">
        <f t="shared" si="3"/>
        <v/>
      </c>
      <c r="S38" s="1" t="str">
        <f t="shared" si="4"/>
        <v/>
      </c>
      <c r="T38" s="1" t="str">
        <f t="shared" si="5"/>
        <v/>
      </c>
      <c r="U38" s="1" t="str">
        <f t="shared" si="6"/>
        <v/>
      </c>
    </row>
    <row r="39" ht="15.75" customHeight="1">
      <c r="A39" s="81">
        <v>22.0</v>
      </c>
      <c r="B39" s="81" t="s">
        <v>959</v>
      </c>
      <c r="C39" s="81" t="str">
        <f>IF(B39&gt;1,VLOOKUP(B39,DB!$D$4:$E$800,2,0),"")</f>
        <v>EMB 135</v>
      </c>
      <c r="D39" s="82" t="s">
        <v>7</v>
      </c>
      <c r="E39" s="91" t="b">
        <v>0</v>
      </c>
      <c r="F39" s="83">
        <v>0.2638888888888889</v>
      </c>
      <c r="G39" s="92" t="b">
        <v>1</v>
      </c>
      <c r="H39" s="85" t="s">
        <v>1231</v>
      </c>
      <c r="I39" s="86" t="str">
        <f>IF(K39&gt;1,VLOOKUP(K39,DB!$A$4:$B$500,2,0),"")</f>
        <v>EX RON</v>
      </c>
      <c r="J39" s="84" t="s">
        <v>1218</v>
      </c>
      <c r="K39" s="88" t="s">
        <v>7</v>
      </c>
      <c r="L39" s="84"/>
      <c r="M39" s="81" t="s">
        <v>1211</v>
      </c>
      <c r="N39" s="89"/>
      <c r="O39" s="84" t="str">
        <f t="shared" si="1"/>
        <v/>
      </c>
      <c r="Q39" s="1" t="str">
        <f t="shared" si="2"/>
        <v/>
      </c>
      <c r="R39" s="1" t="str">
        <f t="shared" si="3"/>
        <v/>
      </c>
      <c r="S39" s="1" t="str">
        <f t="shared" si="4"/>
        <v/>
      </c>
      <c r="T39" s="1" t="str">
        <f t="shared" si="5"/>
        <v/>
      </c>
      <c r="U39" s="1" t="str">
        <f t="shared" si="6"/>
        <v/>
      </c>
    </row>
    <row r="40" ht="15.75" customHeight="1">
      <c r="A40" s="71">
        <v>23.0</v>
      </c>
      <c r="B40" s="71" t="s">
        <v>893</v>
      </c>
      <c r="C40" s="71" t="str">
        <f>IF(B40&gt;1,VLOOKUP(B40,DB!$D$4:$E$800,2,0),"")</f>
        <v>G VI</v>
      </c>
      <c r="D40" s="72" t="s">
        <v>7</v>
      </c>
      <c r="E40" s="93" t="b">
        <v>0</v>
      </c>
      <c r="F40" s="73">
        <v>0.9270833333333334</v>
      </c>
      <c r="G40" s="94" t="b">
        <v>1</v>
      </c>
      <c r="H40" s="75" t="s">
        <v>1233</v>
      </c>
      <c r="I40" s="76" t="str">
        <f>IF(K40&gt;1,VLOOKUP(K40,DB!$A$4:$B$500,2,0),"")</f>
        <v>EX RON</v>
      </c>
      <c r="J40" s="74" t="s">
        <v>1216</v>
      </c>
      <c r="K40" s="78" t="s">
        <v>7</v>
      </c>
      <c r="L40" s="74"/>
      <c r="M40" s="71" t="s">
        <v>1211</v>
      </c>
      <c r="N40" s="13"/>
      <c r="O40" s="74" t="str">
        <f t="shared" si="1"/>
        <v/>
      </c>
      <c r="Q40" s="1" t="str">
        <f t="shared" si="2"/>
        <v/>
      </c>
      <c r="R40" s="1" t="str">
        <f t="shared" si="3"/>
        <v/>
      </c>
      <c r="S40" s="1" t="str">
        <f t="shared" si="4"/>
        <v/>
      </c>
      <c r="T40" s="1" t="str">
        <f t="shared" si="5"/>
        <v/>
      </c>
      <c r="U40" s="1" t="str">
        <f t="shared" si="6"/>
        <v/>
      </c>
    </row>
    <row r="41" ht="15.75" customHeight="1">
      <c r="A41" s="81">
        <v>24.0</v>
      </c>
      <c r="B41" s="81" t="s">
        <v>892</v>
      </c>
      <c r="C41" s="81" t="str">
        <f>IF(B41&gt;1,VLOOKUP(B41,DB!$D$4:$E$800,2,0),"")</f>
        <v>B 733</v>
      </c>
      <c r="D41" s="82" t="s">
        <v>7</v>
      </c>
      <c r="E41" s="95" t="b">
        <v>0</v>
      </c>
      <c r="F41" s="83"/>
      <c r="G41" s="92" t="b">
        <v>0</v>
      </c>
      <c r="H41" s="85" t="s">
        <v>1234</v>
      </c>
      <c r="I41" s="86" t="str">
        <f>IF(K41&gt;1,VLOOKUP(K41,DB!$A$4:$B$500,2,0),"")</f>
        <v/>
      </c>
      <c r="J41" s="87" t="str">
        <f>IF(L41&gt;1,VLOOKUP(L41,DB!$A$4:$B$500,2,0),"")</f>
        <v/>
      </c>
      <c r="K41" s="88"/>
      <c r="L41" s="84"/>
      <c r="M41" s="81" t="str">
        <f>IF(B41&gt;1,VLOOKUP(B41,DB!$D$4:$F$800,3,0),"")</f>
        <v>TRIGANA</v>
      </c>
      <c r="N41" s="96"/>
      <c r="O41" s="84" t="str">
        <f t="shared" si="1"/>
        <v>RON</v>
      </c>
      <c r="Q41" s="1" t="str">
        <f t="shared" si="2"/>
        <v>SA11</v>
      </c>
      <c r="R41" s="1" t="str">
        <f t="shared" si="3"/>
        <v>RON</v>
      </c>
      <c r="S41" s="1" t="str">
        <f t="shared" si="4"/>
        <v>B 733</v>
      </c>
      <c r="T41" s="1" t="str">
        <f t="shared" si="5"/>
        <v>PK-YST</v>
      </c>
      <c r="U41" s="1" t="str">
        <f t="shared" si="6"/>
        <v>TRIGANA</v>
      </c>
    </row>
    <row r="42" ht="15.75" customHeight="1">
      <c r="A42" s="97">
        <v>25.0</v>
      </c>
      <c r="B42" s="71" t="s">
        <v>180</v>
      </c>
      <c r="C42" s="71" t="str">
        <f>IF(B42&gt;1,VLOOKUP(B42,DB!$D$4:$E$800,2,0),"")</f>
        <v>A 320</v>
      </c>
      <c r="D42" s="72" t="s">
        <v>7</v>
      </c>
      <c r="E42" s="98" t="b">
        <v>0</v>
      </c>
      <c r="F42" s="73">
        <v>0.2361111111111111</v>
      </c>
      <c r="G42" s="94" t="b">
        <v>1</v>
      </c>
      <c r="H42" s="75" t="s">
        <v>1235</v>
      </c>
      <c r="I42" s="76" t="str">
        <f>IF(K42&gt;1,VLOOKUP(K42,DB!$A$4:$B$500,2,0),"")</f>
        <v>EX RON</v>
      </c>
      <c r="J42" s="74" t="s">
        <v>1229</v>
      </c>
      <c r="K42" s="78" t="s">
        <v>7</v>
      </c>
      <c r="L42" s="74"/>
      <c r="M42" s="71" t="str">
        <f>IF(B42&gt;1,VLOOKUP(B42,DB!$D$4:$F$800,3,0),"")</f>
        <v>BATIK AIR</v>
      </c>
      <c r="N42" s="13"/>
      <c r="O42" s="74" t="str">
        <f t="shared" si="1"/>
        <v/>
      </c>
      <c r="Q42" s="1" t="str">
        <f t="shared" si="2"/>
        <v/>
      </c>
      <c r="R42" s="1" t="str">
        <f t="shared" si="3"/>
        <v/>
      </c>
      <c r="S42" s="1" t="str">
        <f t="shared" si="4"/>
        <v/>
      </c>
      <c r="T42" s="1" t="str">
        <f t="shared" si="5"/>
        <v/>
      </c>
      <c r="U42" s="1" t="str">
        <f t="shared" si="6"/>
        <v/>
      </c>
    </row>
    <row r="43" ht="15.75" customHeight="1">
      <c r="A43" s="81">
        <v>26.0</v>
      </c>
      <c r="B43" s="81" t="s">
        <v>785</v>
      </c>
      <c r="C43" s="81" t="str">
        <f>IF(B43&gt;1,VLOOKUP(B43,DB!$D$4:$E$800,2,0),"")</f>
        <v>L 1000</v>
      </c>
      <c r="D43" s="82" t="s">
        <v>7</v>
      </c>
      <c r="E43" s="91" t="b">
        <v>0</v>
      </c>
      <c r="F43" s="83"/>
      <c r="G43" s="92" t="b">
        <v>0</v>
      </c>
      <c r="H43" s="85" t="s">
        <v>1237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tr">
        <f>IF(B43&gt;1,VLOOKUP(B43,DB!$D$4:$F$800,3,0),"")</f>
        <v>PREMI</v>
      </c>
      <c r="N43" s="89"/>
      <c r="O43" s="84" t="str">
        <f t="shared" si="1"/>
        <v>RON</v>
      </c>
      <c r="Q43" s="1" t="str">
        <f t="shared" si="2"/>
        <v>SA13</v>
      </c>
      <c r="R43" s="1" t="str">
        <f t="shared" si="3"/>
        <v>RON</v>
      </c>
      <c r="S43" s="1" t="str">
        <f t="shared" si="4"/>
        <v>L 1000</v>
      </c>
      <c r="T43" s="1" t="str">
        <f t="shared" si="5"/>
        <v>N-227GV</v>
      </c>
      <c r="U43" s="1" t="str">
        <f t="shared" si="6"/>
        <v>PREMI</v>
      </c>
    </row>
    <row r="44" ht="15.75" customHeight="1">
      <c r="A44" s="71">
        <v>27.0</v>
      </c>
      <c r="B44" s="71" t="s">
        <v>967</v>
      </c>
      <c r="C44" s="71" t="str">
        <f>IF(B44&gt;1,VLOOKUP(B44,DB!$D$4:$E$800,2,0),"")</f>
        <v>EMB 135</v>
      </c>
      <c r="D44" s="72" t="s">
        <v>7</v>
      </c>
      <c r="E44" s="98" t="b">
        <v>0</v>
      </c>
      <c r="F44" s="73"/>
      <c r="G44" s="94" t="b">
        <v>0</v>
      </c>
      <c r="H44" s="75" t="s">
        <v>1239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">
        <v>1214</v>
      </c>
      <c r="N44" s="13"/>
      <c r="O44" s="74" t="str">
        <f t="shared" si="1"/>
        <v>RON</v>
      </c>
      <c r="Q44" s="1" t="str">
        <f t="shared" si="2"/>
        <v>SA14</v>
      </c>
      <c r="R44" s="1" t="str">
        <f t="shared" si="3"/>
        <v>RON</v>
      </c>
      <c r="S44" s="1" t="str">
        <f t="shared" si="4"/>
        <v>EMB 135</v>
      </c>
      <c r="T44" s="1" t="str">
        <f t="shared" si="5"/>
        <v>T7-MPI</v>
      </c>
      <c r="U44" s="1" t="str">
        <f t="shared" si="6"/>
        <v>KARISMA</v>
      </c>
    </row>
    <row r="45" ht="15.75" customHeight="1">
      <c r="A45" s="81">
        <v>28.0</v>
      </c>
      <c r="B45" s="81" t="s">
        <v>1064</v>
      </c>
      <c r="C45" s="81" t="str">
        <f>IF(B45&gt;1,VLOOKUP(B45,DB!$D$4:$E$800,2,0),"")</f>
        <v>EMB 135</v>
      </c>
      <c r="D45" s="82" t="s">
        <v>7</v>
      </c>
      <c r="E45" s="95" t="b">
        <v>0</v>
      </c>
      <c r="F45" s="83"/>
      <c r="G45" s="92" t="b">
        <v>0</v>
      </c>
      <c r="H45" s="85" t="s">
        <v>1241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">
        <v>1214</v>
      </c>
      <c r="N45" s="89"/>
      <c r="O45" s="84" t="str">
        <f t="shared" si="1"/>
        <v>RON</v>
      </c>
      <c r="Q45" s="1" t="str">
        <f t="shared" si="2"/>
        <v>RE01</v>
      </c>
      <c r="R45" s="1" t="str">
        <f t="shared" si="3"/>
        <v>RON</v>
      </c>
      <c r="S45" s="1" t="str">
        <f t="shared" si="4"/>
        <v>EMB 135</v>
      </c>
      <c r="T45" s="1" t="str">
        <f t="shared" si="5"/>
        <v>T7-GBS</v>
      </c>
      <c r="U45" s="1" t="str">
        <f t="shared" si="6"/>
        <v>KARISMA</v>
      </c>
    </row>
    <row r="46" ht="15.75" customHeight="1">
      <c r="A46" s="71">
        <v>29.0</v>
      </c>
      <c r="B46" s="71" t="s">
        <v>332</v>
      </c>
      <c r="C46" s="71" t="str">
        <f>IF(B46&gt;1,VLOOKUP(B46,DB!$D$4:$E$800,2,0),"")</f>
        <v>GLEX</v>
      </c>
      <c r="D46" s="72" t="s">
        <v>7</v>
      </c>
      <c r="E46" s="93" t="b">
        <v>0</v>
      </c>
      <c r="F46" s="73"/>
      <c r="G46" s="94" t="b">
        <v>0</v>
      </c>
      <c r="H46" s="75" t="s">
        <v>1242</v>
      </c>
      <c r="I46" s="76" t="str">
        <f>IF(K46&gt;1,VLOOKUP(K46,DB!$A$4:$B$500,2,0),"")</f>
        <v/>
      </c>
      <c r="J46" s="77" t="str">
        <f>IF(L46&gt;1,VLOOKUP(L46,DB!$A$4:$B$500,2,0),"")</f>
        <v/>
      </c>
      <c r="K46" s="78"/>
      <c r="L46" s="74"/>
      <c r="M46" s="71" t="str">
        <f>IF(B46&gt;1,VLOOKUP(B46,DB!$D$4:$F$800,3,0),"")</f>
        <v>BIOMANTARA</v>
      </c>
      <c r="N46" s="13"/>
      <c r="O46" s="74" t="str">
        <f t="shared" si="1"/>
        <v>RON</v>
      </c>
      <c r="Q46" s="1" t="str">
        <f t="shared" si="2"/>
        <v>RE02</v>
      </c>
      <c r="R46" s="1" t="str">
        <f t="shared" si="3"/>
        <v>RON</v>
      </c>
      <c r="S46" s="1" t="str">
        <f t="shared" si="4"/>
        <v>GLEX</v>
      </c>
      <c r="T46" s="1" t="str">
        <f t="shared" si="5"/>
        <v>N-939AP</v>
      </c>
      <c r="U46" s="1" t="str">
        <f t="shared" si="6"/>
        <v>BIOMANTARA</v>
      </c>
    </row>
    <row r="47" ht="15.75" customHeight="1">
      <c r="A47" s="81">
        <v>30.0</v>
      </c>
      <c r="B47" s="81" t="s">
        <v>1142</v>
      </c>
      <c r="C47" s="81" t="str">
        <f>IF(B47&gt;1,VLOOKUP(B47,DB!$D$4:$E$800,2,0),"")</f>
        <v>EMB 135</v>
      </c>
      <c r="D47" s="82" t="s">
        <v>7</v>
      </c>
      <c r="E47" s="91" t="b">
        <v>0</v>
      </c>
      <c r="F47" s="83"/>
      <c r="G47" s="92" t="b">
        <v>0</v>
      </c>
      <c r="H47" s="85" t="s">
        <v>1243</v>
      </c>
      <c r="I47" s="86" t="str">
        <f>IF(K47&gt;1,VLOOKUP(K47,DB!$A$4:$B$500,2,0),"")</f>
        <v/>
      </c>
      <c r="J47" s="87" t="str">
        <f>IF(L47&gt;1,VLOOKUP(L47,DB!$A$4:$B$500,2,0),"")</f>
        <v/>
      </c>
      <c r="K47" s="88"/>
      <c r="L47" s="84"/>
      <c r="M47" s="81" t="s">
        <v>1310</v>
      </c>
      <c r="N47" s="96"/>
      <c r="O47" s="84" t="str">
        <f t="shared" si="1"/>
        <v>RON</v>
      </c>
      <c r="Q47" s="1" t="str">
        <f t="shared" si="2"/>
        <v>RE03</v>
      </c>
      <c r="R47" s="1" t="str">
        <f t="shared" si="3"/>
        <v>RON</v>
      </c>
      <c r="S47" s="1" t="str">
        <f t="shared" si="4"/>
        <v>EMB 135</v>
      </c>
      <c r="T47" s="1" t="str">
        <f t="shared" si="5"/>
        <v>T7-MRC</v>
      </c>
      <c r="U47" s="1" t="str">
        <f t="shared" si="6"/>
        <v>BGS</v>
      </c>
    </row>
    <row r="48" ht="15.75" customHeight="1">
      <c r="A48" s="71">
        <v>31.0</v>
      </c>
      <c r="B48" s="71" t="s">
        <v>912</v>
      </c>
      <c r="C48" s="71" t="str">
        <f>IF(B48&gt;1,VLOOKUP(B48,DB!$D$4:$E$800,2,0),"")</f>
        <v>GLEX</v>
      </c>
      <c r="D48" s="72" t="s">
        <v>7</v>
      </c>
      <c r="E48" s="93" t="b">
        <v>0</v>
      </c>
      <c r="F48" s="73"/>
      <c r="G48" s="94" t="b">
        <v>0</v>
      </c>
      <c r="H48" s="75" t="s">
        <v>1244</v>
      </c>
      <c r="I48" s="76" t="str">
        <f>IF(K48&gt;1,VLOOKUP(K48,DB!$A$4:$B$500,2,0),"")</f>
        <v/>
      </c>
      <c r="J48" s="77" t="str">
        <f>IF(L48&gt;1,VLOOKUP(L48,DB!$A$4:$B$500,2,0),"")</f>
        <v/>
      </c>
      <c r="K48" s="78"/>
      <c r="L48" s="74"/>
      <c r="M48" s="71" t="s">
        <v>1214</v>
      </c>
      <c r="N48" s="79"/>
      <c r="O48" s="74" t="str">
        <f t="shared" si="1"/>
        <v>RON</v>
      </c>
      <c r="Q48" s="1" t="str">
        <f t="shared" si="2"/>
        <v>RE04</v>
      </c>
      <c r="R48" s="1" t="str">
        <f t="shared" si="3"/>
        <v>RON</v>
      </c>
      <c r="S48" s="1" t="str">
        <f t="shared" si="4"/>
        <v>GLEX</v>
      </c>
      <c r="T48" s="1" t="str">
        <f t="shared" si="5"/>
        <v>M-JGVJ</v>
      </c>
      <c r="U48" s="1" t="str">
        <f t="shared" si="6"/>
        <v>KARISMA</v>
      </c>
    </row>
    <row r="49" ht="15.75" customHeight="1">
      <c r="A49" s="81">
        <v>32.0</v>
      </c>
      <c r="B49" s="81" t="s">
        <v>832</v>
      </c>
      <c r="C49" s="81" t="str">
        <f>IF(B49&gt;1,VLOOKUP(B49,DB!$D$4:$E$800,2,0),"")</f>
        <v>ATR 72</v>
      </c>
      <c r="D49" s="82" t="s">
        <v>7</v>
      </c>
      <c r="E49" s="91" t="b">
        <v>0</v>
      </c>
      <c r="F49" s="83">
        <v>0.9229166666666667</v>
      </c>
      <c r="G49" s="92" t="b">
        <v>1</v>
      </c>
      <c r="H49" s="85" t="s">
        <v>1245</v>
      </c>
      <c r="I49" s="86" t="str">
        <f>IF(K49&gt;1,VLOOKUP(K49,DB!$A$4:$B$500,2,0),"")</f>
        <v>EX RON</v>
      </c>
      <c r="J49" s="84" t="s">
        <v>1229</v>
      </c>
      <c r="K49" s="88" t="s">
        <v>7</v>
      </c>
      <c r="L49" s="84"/>
      <c r="M49" s="81" t="str">
        <f>IF(B49&gt;1,VLOOKUP(B49,DB!$D$4:$F$800,3,0),"")</f>
        <v>TAS</v>
      </c>
      <c r="N49" s="89"/>
      <c r="O49" s="84" t="str">
        <f t="shared" si="1"/>
        <v/>
      </c>
      <c r="Q49" s="1" t="str">
        <f t="shared" si="2"/>
        <v/>
      </c>
      <c r="R49" s="1" t="str">
        <f t="shared" si="3"/>
        <v/>
      </c>
      <c r="S49" s="1" t="str">
        <f t="shared" si="4"/>
        <v/>
      </c>
      <c r="T49" s="1" t="str">
        <f t="shared" si="5"/>
        <v/>
      </c>
      <c r="U49" s="1" t="str">
        <f t="shared" si="6"/>
        <v/>
      </c>
    </row>
    <row r="50" ht="15.75" customHeight="1">
      <c r="A50" s="71">
        <v>33.0</v>
      </c>
      <c r="B50" s="71" t="s">
        <v>748</v>
      </c>
      <c r="C50" s="71" t="str">
        <f>IF(B50&gt;1,VLOOKUP(B50,DB!$D$4:$E$800,2,0),"")</f>
        <v>CL 850</v>
      </c>
      <c r="D50" s="72" t="s">
        <v>7</v>
      </c>
      <c r="E50" s="93" t="b">
        <v>0</v>
      </c>
      <c r="F50" s="73"/>
      <c r="G50" s="94" t="b">
        <v>0</v>
      </c>
      <c r="H50" s="75" t="s">
        <v>1461</v>
      </c>
      <c r="I50" s="76" t="str">
        <f>IF(K50&gt;1,VLOOKUP(K50,DB!$A$4:$B$500,2,0),"")</f>
        <v/>
      </c>
      <c r="J50" s="77" t="str">
        <f>IF(L50&gt;1,VLOOKUP(L50,DB!$A$4:$B$500,2,0),"")</f>
        <v/>
      </c>
      <c r="K50" s="78"/>
      <c r="L50" s="74"/>
      <c r="M50" s="71" t="str">
        <f>IF(B50&gt;1,VLOOKUP(B50,DB!$D$4:$F$800,3,0),"")</f>
        <v>JETSET</v>
      </c>
      <c r="N50" s="79"/>
      <c r="O50" s="74" t="str">
        <f t="shared" si="1"/>
        <v>RON</v>
      </c>
      <c r="Q50" s="1" t="str">
        <f t="shared" si="2"/>
        <v>RE06</v>
      </c>
      <c r="R50" s="1" t="str">
        <f t="shared" si="3"/>
        <v>RON</v>
      </c>
      <c r="S50" s="1" t="str">
        <f t="shared" si="4"/>
        <v>CL 850</v>
      </c>
      <c r="T50" s="1" t="str">
        <f t="shared" si="5"/>
        <v>PK-KAS</v>
      </c>
      <c r="U50" s="1" t="str">
        <f t="shared" si="6"/>
        <v>JETSET</v>
      </c>
    </row>
    <row r="51" ht="15.75" customHeight="1">
      <c r="A51" s="81">
        <v>34.0</v>
      </c>
      <c r="B51" s="81" t="s">
        <v>964</v>
      </c>
      <c r="C51" s="81" t="str">
        <f>IF(B51&gt;1,VLOOKUP(B51,DB!$D$4:$E$800,2,0),"")</f>
        <v>G IV</v>
      </c>
      <c r="D51" s="82" t="s">
        <v>7</v>
      </c>
      <c r="E51" s="91" t="b">
        <v>0</v>
      </c>
      <c r="F51" s="83">
        <v>0.8486111111111111</v>
      </c>
      <c r="G51" s="92" t="b">
        <v>1</v>
      </c>
      <c r="H51" s="85" t="s">
        <v>1460</v>
      </c>
      <c r="I51" s="86" t="str">
        <f>IF(K51&gt;1,VLOOKUP(K51,DB!$A$4:$B$500,2,0),"")</f>
        <v>EX RON</v>
      </c>
      <c r="J51" s="84" t="s">
        <v>1249</v>
      </c>
      <c r="K51" s="88" t="s">
        <v>7</v>
      </c>
      <c r="L51" s="84"/>
      <c r="M51" s="81" t="s">
        <v>1211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763</v>
      </c>
      <c r="C52" s="71" t="str">
        <f>IF(B52&gt;1,VLOOKUP(B52,DB!$D$4:$E$800,2,0),"")</f>
        <v>ATR 72</v>
      </c>
      <c r="D52" s="72" t="s">
        <v>7</v>
      </c>
      <c r="E52" s="93" t="b">
        <v>0</v>
      </c>
      <c r="F52" s="73">
        <v>0.20277777777777778</v>
      </c>
      <c r="G52" s="94" t="b">
        <v>1</v>
      </c>
      <c r="H52" s="75" t="s">
        <v>1246</v>
      </c>
      <c r="I52" s="76" t="str">
        <f>IF(K52&gt;1,VLOOKUP(K52,DB!$A$4:$B$500,2,0),"")</f>
        <v>EX RON</v>
      </c>
      <c r="J52" s="77" t="str">
        <f>IF(L52&gt;1,VLOOKUP(L52,DB!$A$4:$B$500,2,0),"")</f>
        <v>WIDM</v>
      </c>
      <c r="K52" s="78" t="s">
        <v>7</v>
      </c>
      <c r="L52" s="74" t="s">
        <v>470</v>
      </c>
      <c r="M52" s="71" t="str">
        <f>IF(B52&gt;1,VLOOKUP(B52,DB!$D$4:$F$800,3,0),"")</f>
        <v>PELITA</v>
      </c>
      <c r="N52" s="79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92</v>
      </c>
      <c r="C53" s="81" t="str">
        <f>IF(B53&gt;1,VLOOKUP(B53,DB!$D$4:$E$800,2,0),"")</f>
        <v>A 320</v>
      </c>
      <c r="D53" s="82" t="s">
        <v>7</v>
      </c>
      <c r="E53" s="91" t="b">
        <v>0</v>
      </c>
      <c r="F53" s="83">
        <v>0.38055555555555554</v>
      </c>
      <c r="G53" s="92" t="b">
        <v>1</v>
      </c>
      <c r="H53" s="85" t="s">
        <v>1225</v>
      </c>
      <c r="I53" s="86" t="str">
        <f>IF(K53&gt;1,VLOOKUP(K53,DB!$A$4:$B$500,2,0),"")</f>
        <v>EX RON</v>
      </c>
      <c r="J53" s="87" t="str">
        <f>IF(L53&gt;1,VLOOKUP(L53,DB!$A$4:$B$500,2,0),"")</f>
        <v>WARR</v>
      </c>
      <c r="K53" s="88" t="s">
        <v>7</v>
      </c>
      <c r="L53" s="84" t="s">
        <v>243</v>
      </c>
      <c r="M53" s="81" t="str">
        <f>IF(B53&gt;1,VLOOKUP(B53,DB!$D$4:$F$800,3,0),"")</f>
        <v>BATIK AIR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393</v>
      </c>
      <c r="C54" s="71" t="str">
        <f>IF(B54&gt;1,VLOOKUP(B54,DB!$D$4:$E$800,2,0),"")</f>
        <v>A 320</v>
      </c>
      <c r="D54" s="72" t="s">
        <v>7</v>
      </c>
      <c r="E54" s="93" t="b">
        <v>0</v>
      </c>
      <c r="F54" s="73">
        <v>0.2743055555555556</v>
      </c>
      <c r="G54" s="94" t="b">
        <v>1</v>
      </c>
      <c r="H54" s="75" t="s">
        <v>1247</v>
      </c>
      <c r="I54" s="76" t="str">
        <f>IF(K54&gt;1,VLOOKUP(K54,DB!$A$4:$B$500,2,0),"")</f>
        <v>EX RON</v>
      </c>
      <c r="J54" s="77" t="str">
        <f>IF(L54&gt;1,VLOOKUP(L54,DB!$A$4:$B$500,2,0),"")</f>
        <v>WIMN</v>
      </c>
      <c r="K54" s="78" t="s">
        <v>7</v>
      </c>
      <c r="L54" s="74" t="s">
        <v>494</v>
      </c>
      <c r="M54" s="71" t="str">
        <f>IF(B54&gt;1,VLOOKUP(B54,DB!$D$4:$F$800,3,0),"")</f>
        <v>CITILINK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654</v>
      </c>
      <c r="C55" s="81" t="str">
        <f>IF(B55&gt;1,VLOOKUP(B55,DB!$D$4:$E$800,2,0),"")</f>
        <v>B 738</v>
      </c>
      <c r="D55" s="82" t="s">
        <v>7</v>
      </c>
      <c r="E55" s="91" t="b">
        <v>0</v>
      </c>
      <c r="F55" s="83">
        <v>0.2513888888888889</v>
      </c>
      <c r="G55" s="92" t="b">
        <v>1</v>
      </c>
      <c r="H55" s="85" t="s">
        <v>1248</v>
      </c>
      <c r="I55" s="86" t="str">
        <f>IF(K55&gt;1,VLOOKUP(K55,DB!$A$4:$B$500,2,0),"")</f>
        <v>EX RON</v>
      </c>
      <c r="J55" s="87" t="str">
        <f>IF(L55&gt;1,VLOOKUP(L55,DB!$A$4:$B$500,2,0),"")</f>
        <v>WIMM</v>
      </c>
      <c r="K55" s="88" t="s">
        <v>7</v>
      </c>
      <c r="L55" s="84" t="s">
        <v>77</v>
      </c>
      <c r="M55" s="81" t="str">
        <f>IF(B55&gt;1,VLOOKUP(B55,DB!$D$4:$F$800,3,0),"")</f>
        <v>GARUDA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345</v>
      </c>
      <c r="C56" s="71" t="str">
        <f>IF(B56&gt;1,VLOOKUP(B56,DB!$D$4:$E$800,2,0),"")</f>
        <v>ATR 72</v>
      </c>
      <c r="D56" s="72" t="s">
        <v>7</v>
      </c>
      <c r="E56" s="93" t="b">
        <v>0</v>
      </c>
      <c r="F56" s="73">
        <v>0.24166666666666667</v>
      </c>
      <c r="G56" s="94" t="b">
        <v>1</v>
      </c>
      <c r="H56" s="75" t="s">
        <v>1250</v>
      </c>
      <c r="I56" s="76" t="str">
        <f>IF(K56&gt;1,VLOOKUP(K56,DB!$A$4:$B$500,2,0),"")</f>
        <v>EX RON</v>
      </c>
      <c r="J56" s="77" t="str">
        <f>IF(L56&gt;1,VLOOKUP(L56,DB!$A$4:$B$500,2,0),"")</f>
        <v>WAHH</v>
      </c>
      <c r="K56" s="78" t="s">
        <v>7</v>
      </c>
      <c r="L56" s="74" t="s">
        <v>591</v>
      </c>
      <c r="M56" s="71" t="str">
        <f>IF(B56&gt;1,VLOOKUP(B56,DB!$D$4:$F$800,3,0),"")</f>
        <v>CITILINK</v>
      </c>
      <c r="N56" s="138" t="s">
        <v>1628</v>
      </c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1166</v>
      </c>
      <c r="C57" s="81" t="str">
        <f>IF(B57&gt;1,VLOOKUP(B57,DB!$D$4:$E$800,2,0),"")</f>
        <v>G VII</v>
      </c>
      <c r="D57" s="82" t="s">
        <v>7</v>
      </c>
      <c r="E57" s="141" t="b">
        <v>0</v>
      </c>
      <c r="F57" s="83">
        <v>0.23472222222222222</v>
      </c>
      <c r="G57" s="84" t="b">
        <v>1</v>
      </c>
      <c r="H57" s="85" t="s">
        <v>1236</v>
      </c>
      <c r="I57" s="86" t="str">
        <f>IF(K57&gt;1,VLOOKUP(K57,DB!$A$4:$B$500,2,0),"")</f>
        <v>EX RON</v>
      </c>
      <c r="J57" s="84" t="s">
        <v>1521</v>
      </c>
      <c r="K57" s="88" t="s">
        <v>7</v>
      </c>
      <c r="L57" s="84"/>
      <c r="M57" s="81" t="s">
        <v>1214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326</v>
      </c>
      <c r="C58" s="71" t="str">
        <f>IF(B58&gt;1,VLOOKUP(B58,DB!$D$4:$E$800,2,0),"")</f>
        <v>A 320</v>
      </c>
      <c r="D58" s="72" t="s">
        <v>7</v>
      </c>
      <c r="E58" s="101" t="b">
        <v>0</v>
      </c>
      <c r="F58" s="73">
        <v>0.2951388888888889</v>
      </c>
      <c r="G58" s="102" t="b">
        <v>1</v>
      </c>
      <c r="H58" s="75" t="s">
        <v>1255</v>
      </c>
      <c r="I58" s="76" t="str">
        <f>IF(K58&gt;1,VLOOKUP(K58,DB!$A$4:$B$500,2,0),"")</f>
        <v>EX RON</v>
      </c>
      <c r="J58" s="77" t="str">
        <f>IF(L58&gt;1,VLOOKUP(L58,DB!$A$4:$B$500,2,0),"")</f>
        <v>WIPP</v>
      </c>
      <c r="K58" s="78" t="s">
        <v>7</v>
      </c>
      <c r="L58" s="74" t="s">
        <v>188</v>
      </c>
      <c r="M58" s="71" t="str">
        <f>IF(B58&gt;1,VLOOKUP(B58,DB!$D$4:$F$800,3,0),"")</f>
        <v>BATIK AIR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288</v>
      </c>
      <c r="C59" s="81" t="str">
        <f>IF(B59&gt;1,VLOOKUP(B59,DB!$D$4:$E$800,2,0),"")</f>
        <v>A 320</v>
      </c>
      <c r="D59" s="82" t="s">
        <v>7</v>
      </c>
      <c r="E59" s="105" t="b">
        <v>0</v>
      </c>
      <c r="F59" s="83">
        <v>0.22117667824204545</v>
      </c>
      <c r="G59" s="92" t="b">
        <v>1</v>
      </c>
      <c r="H59" s="85" t="s">
        <v>1227</v>
      </c>
      <c r="I59" s="86" t="str">
        <f>IF(K59&gt;1,VLOOKUP(K59,DB!$A$4:$B$500,2,0),"")</f>
        <v>EX RON</v>
      </c>
      <c r="J59" s="87" t="str">
        <f>IF(L59&gt;1,VLOOKUP(L59,DB!$A$4:$B$500,2,0),"")</f>
        <v>WARR</v>
      </c>
      <c r="K59" s="88" t="s">
        <v>7</v>
      </c>
      <c r="L59" s="84" t="s">
        <v>239</v>
      </c>
      <c r="M59" s="81" t="str">
        <f>IF(B59&gt;1,VLOOKUP(B59,DB!$D$4:$F$800,3,0),"")</f>
        <v>BATIK AIR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512</v>
      </c>
      <c r="C60" s="71" t="str">
        <f>IF(B60&gt;1,VLOOKUP(B60,DB!$D$4:$E$800,2,0),"")</f>
        <v>B 735</v>
      </c>
      <c r="D60" s="72" t="s">
        <v>7</v>
      </c>
      <c r="E60" s="104" t="b">
        <v>0</v>
      </c>
      <c r="F60" s="73">
        <v>0.2847222222222222</v>
      </c>
      <c r="G60" s="94" t="b">
        <v>1</v>
      </c>
      <c r="H60" s="75" t="s">
        <v>1253</v>
      </c>
      <c r="I60" s="76" t="str">
        <f>IF(K60&gt;1,VLOOKUP(K60,DB!$A$4:$B$500,2,0),"")</f>
        <v>EX RON</v>
      </c>
      <c r="J60" s="77" t="str">
        <f>IF(L60&gt;1,VLOOKUP(L60,DB!$A$4:$B$500,2,0),"")</f>
        <v>WAGG</v>
      </c>
      <c r="K60" s="78" t="s">
        <v>7</v>
      </c>
      <c r="L60" s="74" t="s">
        <v>686</v>
      </c>
      <c r="M60" s="71" t="str">
        <f>IF(B60&gt;1,VLOOKUP(B60,DB!$D$4:$F$800,3,0),"")</f>
        <v>CITILINK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40</v>
      </c>
      <c r="C61" s="81" t="str">
        <f>IF(B61&gt;1,VLOOKUP(B61,DB!$D$4:$E$800,2,0),"")</f>
        <v>B 734</v>
      </c>
      <c r="D61" s="88" t="s">
        <v>7</v>
      </c>
      <c r="E61" s="107" t="b">
        <v>0</v>
      </c>
      <c r="F61" s="83">
        <v>0.044444444444444446</v>
      </c>
      <c r="G61" s="109" t="b">
        <v>1</v>
      </c>
      <c r="H61" s="85" t="s">
        <v>1254</v>
      </c>
      <c r="I61" s="86" t="str">
        <f>IF(K61&gt;1,VLOOKUP(K61,DB!$A$4:$B$500,2,0),"")</f>
        <v>EX RON</v>
      </c>
      <c r="J61" s="84" t="s">
        <v>1240</v>
      </c>
      <c r="K61" s="111" t="s">
        <v>7</v>
      </c>
      <c r="L61" s="84"/>
      <c r="M61" s="81" t="str">
        <f>IF(B61&gt;1,VLOOKUP(B61,DB!$D$4:$F$800,3,0),"")</f>
        <v>B. B. N.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40</v>
      </c>
      <c r="C62" s="71" t="str">
        <f>IF(B62&gt;1,VLOOKUP(B62,DB!$D$4:$E$800,2,0),"")</f>
        <v>B 734</v>
      </c>
      <c r="D62" s="72">
        <v>0.05138888888888889</v>
      </c>
      <c r="E62" s="160" t="b">
        <v>1</v>
      </c>
      <c r="F62" s="73">
        <v>0.7993055555555556</v>
      </c>
      <c r="G62" s="94" t="b">
        <v>1</v>
      </c>
      <c r="H62" s="75" t="s">
        <v>1240</v>
      </c>
      <c r="I62" s="112" t="s">
        <v>1254</v>
      </c>
      <c r="J62" s="74" t="s">
        <v>1251</v>
      </c>
      <c r="K62" s="78"/>
      <c r="L62" s="74"/>
      <c r="M62" s="71" t="str">
        <f>IF(B62&gt;1,VLOOKUP(B62,DB!$D$4:$F$800,3,0),"")</f>
        <v>B. B. N.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886</v>
      </c>
      <c r="C63" s="81" t="str">
        <f>IF(B63&gt;1,VLOOKUP(B63,DB!$D$4:$E$800,2,0),"")</f>
        <v>B 733</v>
      </c>
      <c r="D63" s="82">
        <v>0.20833333333333334</v>
      </c>
      <c r="E63" s="159" t="b">
        <v>1</v>
      </c>
      <c r="F63" s="83">
        <v>0.5659722222222222</v>
      </c>
      <c r="G63" s="92" t="b">
        <v>1</v>
      </c>
      <c r="H63" s="85" t="s">
        <v>1254</v>
      </c>
      <c r="I63" s="86" t="str">
        <f>IF(K63&gt;1,VLOOKUP(K63,DB!$A$4:$B$500,2,0),"")</f>
        <v>WAMM</v>
      </c>
      <c r="J63" s="87" t="str">
        <f>IF(L63&gt;1,VLOOKUP(L63,DB!$A$4:$B$500,2,0),"")</f>
        <v>WAOO</v>
      </c>
      <c r="K63" s="88" t="s">
        <v>406</v>
      </c>
      <c r="L63" s="84" t="s">
        <v>382</v>
      </c>
      <c r="M63" s="81" t="str">
        <f>IF(B63&gt;1,VLOOKUP(B63,DB!$D$4:$F$800,3,0),"")</f>
        <v>TRIGANA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34</v>
      </c>
      <c r="C64" s="71" t="str">
        <f>IF(B64&gt;1,VLOOKUP(B64,DB!$D$4:$E$800,2,0),"")</f>
        <v>B 733</v>
      </c>
      <c r="D64" s="72">
        <v>0.21247248842701083</v>
      </c>
      <c r="E64" s="160" t="b">
        <v>1</v>
      </c>
      <c r="F64" s="73">
        <v>0.6104166666666667</v>
      </c>
      <c r="G64" s="94" t="b">
        <v>1</v>
      </c>
      <c r="H64" s="75" t="s">
        <v>1251</v>
      </c>
      <c r="I64" s="112" t="s">
        <v>70</v>
      </c>
      <c r="J64" s="74" t="s">
        <v>61</v>
      </c>
      <c r="K64" s="78"/>
      <c r="L64" s="74"/>
      <c r="M64" s="71" t="str">
        <f>IF(B64&gt;1,VLOOKUP(B64,DB!$D$4:$F$800,3,0),"")</f>
        <v>AIRNESIA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303</v>
      </c>
      <c r="C65" s="81" t="str">
        <f>IF(B65&gt;1,VLOOKUP(B65,DB!$D$4:$E$800,2,0),"")</f>
        <v>A 320</v>
      </c>
      <c r="D65" s="82">
        <v>0.2569444444444444</v>
      </c>
      <c r="E65" s="159" t="b">
        <v>1</v>
      </c>
      <c r="F65" s="83">
        <v>0.2923611111111111</v>
      </c>
      <c r="G65" s="92" t="b">
        <v>1</v>
      </c>
      <c r="H65" s="85" t="s">
        <v>1246</v>
      </c>
      <c r="I65" s="86" t="str">
        <f>IF(K65&gt;1,VLOOKUP(K65,DB!$A$4:$B$500,2,0),"")</f>
        <v>WARR</v>
      </c>
      <c r="J65" s="87" t="str">
        <f>IF(L65&gt;1,VLOOKUP(L65,DB!$A$4:$B$500,2,0),"")</f>
        <v>WARA</v>
      </c>
      <c r="K65" s="88" t="s">
        <v>235</v>
      </c>
      <c r="L65" s="84" t="s">
        <v>298</v>
      </c>
      <c r="M65" s="81" t="str">
        <f>IF(B65&gt;1,VLOOKUP(B65,DB!$D$4:$F$800,3,0),"")</f>
        <v>BATIK AIR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780</v>
      </c>
      <c r="C66" s="71" t="str">
        <f>IF(B66&gt;1,VLOOKUP(B66,DB!$D$4:$E$800,2,0),"")</f>
        <v>B 738</v>
      </c>
      <c r="D66" s="72">
        <v>0.2548611111111111</v>
      </c>
      <c r="E66" s="160" t="b">
        <v>1</v>
      </c>
      <c r="F66" s="73">
        <v>0.50625</v>
      </c>
      <c r="G66" s="94" t="b">
        <v>1</v>
      </c>
      <c r="H66" s="75" t="s">
        <v>1232</v>
      </c>
      <c r="I66" s="112" t="s">
        <v>13</v>
      </c>
      <c r="J66" s="74" t="s">
        <v>166</v>
      </c>
      <c r="K66" s="78"/>
      <c r="L66" s="74"/>
      <c r="M66" s="71" t="str">
        <f>IF(B66&gt;1,VLOOKUP(B66,DB!$D$4:$F$800,3,0),"")</f>
        <v>POLICE</v>
      </c>
      <c r="N66" s="138" t="s">
        <v>1368</v>
      </c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180</v>
      </c>
      <c r="C67" s="81" t="str">
        <f>IF(B67&gt;1,VLOOKUP(B67,DB!$D$4:$E$800,2,0),"")</f>
        <v>A 320</v>
      </c>
      <c r="D67" s="82">
        <v>0.24305555555555555</v>
      </c>
      <c r="E67" s="159" t="b">
        <v>1</v>
      </c>
      <c r="F67" s="83">
        <v>0.3486111111111111</v>
      </c>
      <c r="G67" s="92" t="b">
        <v>1</v>
      </c>
      <c r="H67" s="85" t="s">
        <v>1229</v>
      </c>
      <c r="I67" s="103" t="s">
        <v>1235</v>
      </c>
      <c r="J67" s="87" t="str">
        <f>IF(L67&gt;1,VLOOKUP(L67,DB!$A$4:$B$500,2,0),"")</f>
        <v>WAHI</v>
      </c>
      <c r="K67" s="88"/>
      <c r="L67" s="84" t="s">
        <v>268</v>
      </c>
      <c r="M67" s="81" t="str">
        <f>IF(B67&gt;1,VLOOKUP(B67,DB!$D$4:$F$800,3,0),"")</f>
        <v>BATIK AIR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290</v>
      </c>
      <c r="C68" s="71" t="str">
        <f>IF(B68&gt;1,VLOOKUP(B68,DB!$D$4:$E$800,2,0),"")</f>
        <v>A 320</v>
      </c>
      <c r="D68" s="72">
        <v>0.26805555555555555</v>
      </c>
      <c r="E68" s="161" t="b">
        <v>1</v>
      </c>
      <c r="F68" s="108">
        <v>0.3909722222222222</v>
      </c>
      <c r="G68" s="109" t="b">
        <v>1</v>
      </c>
      <c r="H68" s="110" t="s">
        <v>1227</v>
      </c>
      <c r="I68" s="112" t="s">
        <v>1217</v>
      </c>
      <c r="J68" s="77" t="str">
        <f>IF(L68&gt;1,VLOOKUP(L68,DB!$A$4:$B$500,2,0),"")</f>
        <v>WADD</v>
      </c>
      <c r="K68" s="111"/>
      <c r="L68" s="74" t="s">
        <v>223</v>
      </c>
      <c r="M68" s="71" t="str">
        <f>IF(B68&gt;1,VLOOKUP(B68,DB!$D$4:$F$800,3,0),"")</f>
        <v>BATIK AIR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540</v>
      </c>
      <c r="C69" s="81" t="str">
        <f>IF(B69&gt;1,VLOOKUP(B69,DB!$D$4:$E$800,2,0),"")</f>
        <v>ATR 72</v>
      </c>
      <c r="D69" s="82">
        <v>0.3</v>
      </c>
      <c r="E69" s="159" t="b">
        <v>1</v>
      </c>
      <c r="F69" s="83">
        <v>0.3277777777777778</v>
      </c>
      <c r="G69" s="92" t="b">
        <v>1</v>
      </c>
      <c r="H69" s="85" t="s">
        <v>1248</v>
      </c>
      <c r="I69" s="86" t="str">
        <f>IF(K69&gt;1,VLOOKUP(K69,DB!$A$4:$B$500,2,0),"")</f>
        <v>WAHH</v>
      </c>
      <c r="J69" s="87" t="str">
        <f>IF(L69&gt;1,VLOOKUP(L69,DB!$A$4:$B$500,2,0),"")</f>
        <v>WAHH</v>
      </c>
      <c r="K69" s="88" t="s">
        <v>479</v>
      </c>
      <c r="L69" s="84" t="s">
        <v>482</v>
      </c>
      <c r="M69" s="81" t="str">
        <f>IF(B69&gt;1,VLOOKUP(B69,DB!$D$4:$F$800,3,0),"")</f>
        <v>FLY JAYA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788</v>
      </c>
      <c r="C70" s="71" t="str">
        <f>IF(B70&gt;1,VLOOKUP(B70,DB!$D$4:$E$800,2,0),"")</f>
        <v>GLEX</v>
      </c>
      <c r="D70" s="72">
        <v>0.2791666666666667</v>
      </c>
      <c r="E70" s="160" t="b">
        <v>1</v>
      </c>
      <c r="F70" s="73">
        <v>0.3333333333333333</v>
      </c>
      <c r="G70" s="94" t="b">
        <v>1</v>
      </c>
      <c r="H70" s="75" t="s">
        <v>1216</v>
      </c>
      <c r="I70" s="112" t="s">
        <v>1218</v>
      </c>
      <c r="J70" s="74" t="s">
        <v>91</v>
      </c>
      <c r="K70" s="78"/>
      <c r="L70" s="74"/>
      <c r="M70" s="71" t="str">
        <f>IF(B70&gt;1,VLOOKUP(B70,DB!$D$4:$F$800,3,0),"")</f>
        <v>PREMI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837</v>
      </c>
      <c r="C71" s="81" t="str">
        <f>IF(B71&gt;1,VLOOKUP(B71,DB!$D$4:$E$800,2,0),"")</f>
        <v>B 734</v>
      </c>
      <c r="D71" s="88" t="s">
        <v>7</v>
      </c>
      <c r="E71" s="105" t="b">
        <v>0</v>
      </c>
      <c r="F71" s="83">
        <v>0.3229166666666667</v>
      </c>
      <c r="G71" s="92" t="b">
        <v>0</v>
      </c>
      <c r="H71" s="85" t="s">
        <v>1259</v>
      </c>
      <c r="I71" s="86" t="str">
        <f>IF(K71&gt;1,VLOOKUP(K71,DB!$A$4:$B$500,2,0),"")</f>
        <v>EX RON</v>
      </c>
      <c r="J71" s="84" t="s">
        <v>201</v>
      </c>
      <c r="K71" s="88" t="s">
        <v>7</v>
      </c>
      <c r="L71" s="84"/>
      <c r="M71" s="81" t="str">
        <f>IF(B71&gt;1,VLOOKUP(B71,DB!$D$4:$F$800,3,0),"")</f>
        <v>TNI AU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307</v>
      </c>
      <c r="C72" s="71" t="str">
        <f>IF(B72&gt;1,VLOOKUP(B72,DB!$D$4:$E$800,2,0),"")</f>
        <v>A 320</v>
      </c>
      <c r="D72" s="72">
        <v>0.33194444444444443</v>
      </c>
      <c r="E72" s="161" t="b">
        <v>1</v>
      </c>
      <c r="F72" s="108">
        <v>0.3680555555555556</v>
      </c>
      <c r="G72" s="109" t="b">
        <v>1</v>
      </c>
      <c r="H72" s="110" t="s">
        <v>1246</v>
      </c>
      <c r="I72" s="76" t="str">
        <f>IF(K72&gt;1,VLOOKUP(K72,DB!$A$4:$B$500,2,0),"")</f>
        <v>WIPP</v>
      </c>
      <c r="J72" s="77" t="str">
        <f>IF(L72&gt;1,VLOOKUP(L72,DB!$A$4:$B$500,2,0),"")</f>
        <v>WAHQ</v>
      </c>
      <c r="K72" s="111" t="s">
        <v>194</v>
      </c>
      <c r="L72" s="102" t="s">
        <v>181</v>
      </c>
      <c r="M72" s="71" t="str">
        <f>IF(B72&gt;1,VLOOKUP(B72,DB!$D$4:$F$800,3,0),"")</f>
        <v>BATIK AIR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313</v>
      </c>
      <c r="C73" s="81" t="str">
        <f>IF(B73&gt;1,VLOOKUP(B73,DB!$D$4:$E$800,2,0),"")</f>
        <v>A 320</v>
      </c>
      <c r="D73" s="82">
        <v>0.3388888888888889</v>
      </c>
      <c r="E73" s="159" t="b">
        <v>1</v>
      </c>
      <c r="F73" s="83">
        <v>0.40625</v>
      </c>
      <c r="G73" s="92" t="b">
        <v>1</v>
      </c>
      <c r="H73" s="85" t="s">
        <v>1255</v>
      </c>
      <c r="I73" s="86" t="str">
        <f>IF(K73&gt;1,VLOOKUP(K73,DB!$A$4:$B$500,2,0),"")</f>
        <v>WIBB</v>
      </c>
      <c r="J73" s="87" t="str">
        <f>IF(L73&gt;1,VLOOKUP(L73,DB!$A$4:$B$500,2,0),"")</f>
        <v>WAHS</v>
      </c>
      <c r="K73" s="88" t="s">
        <v>211</v>
      </c>
      <c r="L73" s="84" t="s">
        <v>289</v>
      </c>
      <c r="M73" s="81" t="str">
        <f>IF(B73&gt;1,VLOOKUP(B73,DB!$D$4:$F$800,3,0),"")</f>
        <v>BATIK AIR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288</v>
      </c>
      <c r="C74" s="71" t="str">
        <f>IF(B74&gt;1,VLOOKUP(B74,DB!$D$4:$E$800,2,0),"")</f>
        <v>A 320</v>
      </c>
      <c r="D74" s="72">
        <v>0.3625</v>
      </c>
      <c r="E74" s="160" t="b">
        <v>1</v>
      </c>
      <c r="F74" s="73">
        <v>0.39375</v>
      </c>
      <c r="G74" s="94" t="b">
        <v>1</v>
      </c>
      <c r="H74" s="75" t="s">
        <v>1229</v>
      </c>
      <c r="I74" s="76" t="str">
        <f>IF(K74&gt;1,VLOOKUP(K74,DB!$A$4:$B$500,2,0),"")</f>
        <v>WARR</v>
      </c>
      <c r="J74" s="77" t="str">
        <f>IF(L74&gt;1,VLOOKUP(L74,DB!$A$4:$B$500,2,0),"")</f>
        <v>WARR</v>
      </c>
      <c r="K74" s="78" t="s">
        <v>237</v>
      </c>
      <c r="L74" s="74" t="s">
        <v>251</v>
      </c>
      <c r="M74" s="71" t="str">
        <f>IF(B74&gt;1,VLOOKUP(B74,DB!$D$4:$F$800,3,0),"")</f>
        <v>BATIK AIR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345</v>
      </c>
      <c r="C75" s="81" t="str">
        <f>IF(B75&gt;1,VLOOKUP(B75,DB!$D$4:$E$800,2,0),"")</f>
        <v>ATR 72</v>
      </c>
      <c r="D75" s="82">
        <v>0.3819444444444444</v>
      </c>
      <c r="E75" s="159" t="b">
        <v>1</v>
      </c>
      <c r="F75" s="83">
        <v>0.40694444444444444</v>
      </c>
      <c r="G75" s="92" t="b">
        <v>1</v>
      </c>
      <c r="H75" s="85" t="s">
        <v>1248</v>
      </c>
      <c r="I75" s="86" t="str">
        <f>IF(K75&gt;1,VLOOKUP(K75,DB!$A$4:$B$500,2,0),"")</f>
        <v>WAHH</v>
      </c>
      <c r="J75" s="87" t="str">
        <f>IF(L75&gt;1,VLOOKUP(L75,DB!$A$4:$B$500,2,0),"")</f>
        <v>WAHH</v>
      </c>
      <c r="K75" s="88" t="s">
        <v>593</v>
      </c>
      <c r="L75" s="84" t="s">
        <v>599</v>
      </c>
      <c r="M75" s="81" t="str">
        <f>IF(B75&gt;1,VLOOKUP(B75,DB!$D$4:$F$800,3,0),"")</f>
        <v>CITILINK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729</v>
      </c>
      <c r="C76" s="71" t="str">
        <f>IF(B76&gt;1,VLOOKUP(B76,DB!$D$4:$E$800,2,0),"")</f>
        <v>C 172</v>
      </c>
      <c r="D76" s="72">
        <v>0.3020833333333333</v>
      </c>
      <c r="E76" s="160" t="b">
        <v>1</v>
      </c>
      <c r="F76" s="73">
        <v>0.3458333333333333</v>
      </c>
      <c r="G76" s="94" t="b">
        <v>1</v>
      </c>
      <c r="H76" s="75" t="s">
        <v>1217</v>
      </c>
      <c r="I76" s="112" t="s">
        <v>1218</v>
      </c>
      <c r="J76" s="74" t="s">
        <v>1522</v>
      </c>
      <c r="K76" s="78"/>
      <c r="L76" s="74"/>
      <c r="M76" s="71" t="str">
        <f>IF(B76&gt;1,VLOOKUP(B76,DB!$D$4:$F$800,3,0),"")</f>
        <v>GENESA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831</v>
      </c>
      <c r="C77" s="81" t="str">
        <f>IF(B77&gt;1,VLOOKUP(B77,DB!$D$4:$E$800,2,0),"")</f>
        <v>C 208</v>
      </c>
      <c r="D77" s="82">
        <v>0.3715277777777778</v>
      </c>
      <c r="E77" s="159" t="b">
        <v>1</v>
      </c>
      <c r="F77" s="83">
        <v>0.5965277777777778</v>
      </c>
      <c r="G77" s="92" t="b">
        <v>1</v>
      </c>
      <c r="H77" s="85" t="s">
        <v>1256</v>
      </c>
      <c r="I77" s="86" t="str">
        <f>IF(K77&gt;1,VLOOKUP(K77,DB!$A$4:$B$500,2,0),"")</f>
        <v>WICC</v>
      </c>
      <c r="J77" s="87" t="str">
        <f>IF(L77&gt;1,VLOOKUP(L77,DB!$A$4:$B$500,2,0),"")</f>
        <v>WICC</v>
      </c>
      <c r="K77" s="88" t="s">
        <v>670</v>
      </c>
      <c r="L77" s="84" t="s">
        <v>668</v>
      </c>
      <c r="M77" s="81" t="str">
        <f>IF(B77&gt;1,VLOOKUP(B77,DB!$D$4:$F$800,3,0),"")</f>
        <v>SUSI AIR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968</v>
      </c>
      <c r="C78" s="71" t="str">
        <f>IF(B78&gt;1,VLOOKUP(B78,DB!$D$4:$E$800,2,0),"")</f>
        <v>HK 850</v>
      </c>
      <c r="D78" s="72">
        <v>0.3993055555555556</v>
      </c>
      <c r="E78" s="160" t="b">
        <v>1</v>
      </c>
      <c r="F78" s="73">
        <v>0.5222222222222223</v>
      </c>
      <c r="G78" s="94" t="b">
        <v>1</v>
      </c>
      <c r="H78" s="75" t="s">
        <v>1216</v>
      </c>
      <c r="I78" s="112" t="s">
        <v>1215</v>
      </c>
      <c r="J78" s="74" t="s">
        <v>1280</v>
      </c>
      <c r="K78" s="78"/>
      <c r="L78" s="74"/>
      <c r="M78" s="71" t="s">
        <v>1214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743</v>
      </c>
      <c r="C79" s="81" t="str">
        <f>IF(B79&gt;1,VLOOKUP(B79,DB!$D$4:$E$800,2,0),"")</f>
        <v>B 733</v>
      </c>
      <c r="D79" s="82">
        <v>0.38055555555555554</v>
      </c>
      <c r="E79" s="159" t="b">
        <v>1</v>
      </c>
      <c r="F79" s="83">
        <v>0.4548611111111111</v>
      </c>
      <c r="G79" s="92" t="b">
        <v>1</v>
      </c>
      <c r="H79" s="85" t="s">
        <v>1252</v>
      </c>
      <c r="I79" s="103" t="s">
        <v>1228</v>
      </c>
      <c r="J79" s="84" t="s">
        <v>349</v>
      </c>
      <c r="K79" s="88"/>
      <c r="L79" s="84"/>
      <c r="M79" s="81" t="str">
        <f>IF(B79&gt;1,VLOOKUP(B79,DB!$D$4:$F$800,3,0),"")</f>
        <v>JAYAWIJAYA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326</v>
      </c>
      <c r="C80" s="71" t="str">
        <f>IF(B80&gt;1,VLOOKUP(B80,DB!$D$4:$E$800,2,0),"")</f>
        <v>A 320</v>
      </c>
      <c r="D80" s="72">
        <v>0.4166666666666667</v>
      </c>
      <c r="E80" s="160" t="b">
        <v>1</v>
      </c>
      <c r="F80" s="73">
        <v>0.44722222222222224</v>
      </c>
      <c r="G80" s="94" t="b">
        <v>1</v>
      </c>
      <c r="H80" s="75" t="s">
        <v>1229</v>
      </c>
      <c r="I80" s="76" t="str">
        <f>IF(K80&gt;1,VLOOKUP(K80,DB!$A$4:$B$500,2,0),"")</f>
        <v>WIPP</v>
      </c>
      <c r="J80" s="77" t="str">
        <f>IF(L80&gt;1,VLOOKUP(L80,DB!$A$4:$B$500,2,0),"")</f>
        <v>WAHQ</v>
      </c>
      <c r="K80" s="78" t="s">
        <v>190</v>
      </c>
      <c r="L80" s="74" t="s">
        <v>264</v>
      </c>
      <c r="M80" s="71" t="str">
        <f>IF(B80&gt;1,VLOOKUP(B80,DB!$D$4:$F$800,3,0),"")</f>
        <v>BATIK AIR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303</v>
      </c>
      <c r="C81" s="81" t="str">
        <f>IF(B81&gt;1,VLOOKUP(B81,DB!$D$4:$E$800,2,0),"")</f>
        <v>A 320</v>
      </c>
      <c r="D81" s="82">
        <v>0.4395833333333333</v>
      </c>
      <c r="E81" s="159" t="b">
        <v>1</v>
      </c>
      <c r="F81" s="83">
        <v>0.46875</v>
      </c>
      <c r="G81" s="92" t="b">
        <v>1</v>
      </c>
      <c r="H81" s="85" t="s">
        <v>1246</v>
      </c>
      <c r="I81" s="86" t="str">
        <f>IF(K81&gt;1,VLOOKUP(K81,DB!$A$4:$B$500,2,0),"")</f>
        <v>WARA</v>
      </c>
      <c r="J81" s="87" t="str">
        <f>IF(L81&gt;1,VLOOKUP(L81,DB!$A$4:$B$500,2,0),"")</f>
        <v>WARA</v>
      </c>
      <c r="K81" s="88" t="s">
        <v>295</v>
      </c>
      <c r="L81" s="84" t="s">
        <v>302</v>
      </c>
      <c r="M81" s="81" t="str">
        <f>IF(B81&gt;1,VLOOKUP(B81,DB!$D$4:$F$800,3,0),"")</f>
        <v>BATIK AIR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1169</v>
      </c>
      <c r="C82" s="71" t="str">
        <f>IF(B82&gt;1,VLOOKUP(B82,DB!$D$4:$E$800,2,0),"")</f>
        <v>GLEX</v>
      </c>
      <c r="D82" s="72">
        <v>0.4326388888888889</v>
      </c>
      <c r="E82" s="160" t="b">
        <v>1</v>
      </c>
      <c r="F82" s="73">
        <v>0.4909722222222222</v>
      </c>
      <c r="G82" s="94" t="b">
        <v>1</v>
      </c>
      <c r="H82" s="75" t="s">
        <v>1248</v>
      </c>
      <c r="I82" s="112" t="s">
        <v>1629</v>
      </c>
      <c r="J82" s="74" t="s">
        <v>1228</v>
      </c>
      <c r="K82" s="78"/>
      <c r="L82" s="74"/>
      <c r="M82" s="71" t="s">
        <v>1310</v>
      </c>
      <c r="N82" s="114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540</v>
      </c>
      <c r="C83" s="81" t="str">
        <f>IF(B83&gt;1,VLOOKUP(B83,DB!$D$4:$E$800,2,0),"")</f>
        <v>ATR 72</v>
      </c>
      <c r="D83" s="82">
        <v>0.4625</v>
      </c>
      <c r="E83" s="159" t="b">
        <v>1</v>
      </c>
      <c r="F83" s="83">
        <v>0.49583333333333335</v>
      </c>
      <c r="G83" s="92" t="b">
        <v>1</v>
      </c>
      <c r="H83" s="85" t="s">
        <v>1225</v>
      </c>
      <c r="I83" s="86" t="str">
        <f>IF(K83&gt;1,VLOOKUP(K83,DB!$A$4:$B$500,2,0),"")</f>
        <v>WAHH</v>
      </c>
      <c r="J83" s="87" t="str">
        <f>IF(L83&gt;1,VLOOKUP(L83,DB!$A$4:$B$500,2,0),"")</f>
        <v>WAHH</v>
      </c>
      <c r="K83" s="88" t="s">
        <v>690</v>
      </c>
      <c r="L83" s="84" t="s">
        <v>694</v>
      </c>
      <c r="M83" s="81" t="str">
        <f>IF(B83&gt;1,VLOOKUP(B83,DB!$D$4:$F$800,3,0),"")</f>
        <v>FLY JAYA</v>
      </c>
      <c r="N83" s="96"/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756</v>
      </c>
      <c r="C84" s="71" t="str">
        <f>IF(B84&gt;1,VLOOKUP(B84,DB!$D$4:$E$800,2,0),"")</f>
        <v>BBJ</v>
      </c>
      <c r="D84" s="72">
        <v>0.45625</v>
      </c>
      <c r="E84" s="160" t="b">
        <v>1</v>
      </c>
      <c r="F84" s="73">
        <v>0.5305555555555556</v>
      </c>
      <c r="G84" s="94" t="b">
        <v>1</v>
      </c>
      <c r="H84" s="75" t="s">
        <v>1249</v>
      </c>
      <c r="I84" s="112" t="s">
        <v>1223</v>
      </c>
      <c r="J84" s="74" t="s">
        <v>1258</v>
      </c>
      <c r="K84" s="78"/>
      <c r="L84" s="74"/>
      <c r="M84" s="71" t="str">
        <f>IF(B84&gt;1,VLOOKUP(B84,DB!$D$4:$F$800,3,0),"")</f>
        <v>JIP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512</v>
      </c>
      <c r="C85" s="81" t="str">
        <f>IF(B85&gt;1,VLOOKUP(B85,DB!$D$4:$E$800,2,0),"")</f>
        <v>B 735</v>
      </c>
      <c r="D85" s="82">
        <v>0.4673611111111111</v>
      </c>
      <c r="E85" s="159" t="b">
        <v>1</v>
      </c>
      <c r="F85" s="83">
        <v>0.5472222222222223</v>
      </c>
      <c r="G85" s="92" t="b">
        <v>1</v>
      </c>
      <c r="H85" s="85" t="s">
        <v>1253</v>
      </c>
      <c r="I85" s="86" t="str">
        <f>IF(K85&gt;1,VLOOKUP(K85,DB!$A$4:$B$500,2,0),"")</f>
        <v>WAGG</v>
      </c>
      <c r="J85" s="84" t="s">
        <v>1264</v>
      </c>
      <c r="K85" s="88" t="s">
        <v>696</v>
      </c>
      <c r="L85" s="84"/>
      <c r="M85" s="81" t="str">
        <f>IF(B85&gt;1,VLOOKUP(B85,DB!$D$4:$F$800,3,0),"")</f>
        <v>CITILINK</v>
      </c>
      <c r="N85" s="89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1170</v>
      </c>
      <c r="C86" s="71" t="str">
        <f>IF(B86&gt;1,VLOOKUP(B86,DB!$D$4:$E$800,2,0),"")</f>
        <v>FAL8X</v>
      </c>
      <c r="D86" s="72">
        <v>0.4722222222222222</v>
      </c>
      <c r="E86" s="160" t="b">
        <v>1</v>
      </c>
      <c r="F86" s="73">
        <v>0.49583333333333335</v>
      </c>
      <c r="G86" s="94" t="b">
        <v>1</v>
      </c>
      <c r="H86" s="75" t="s">
        <v>1250</v>
      </c>
      <c r="I86" s="112" t="s">
        <v>1356</v>
      </c>
      <c r="J86" s="74" t="s">
        <v>1235</v>
      </c>
      <c r="K86" s="78"/>
      <c r="L86" s="74"/>
      <c r="M86" s="71" t="s">
        <v>1214</v>
      </c>
      <c r="N86" s="13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654</v>
      </c>
      <c r="C87" s="81" t="str">
        <f>IF(B87&gt;1,VLOOKUP(B87,DB!$D$4:$E$800,2,0),"")</f>
        <v>B 738</v>
      </c>
      <c r="D87" s="82">
        <v>0.48541666666666666</v>
      </c>
      <c r="E87" s="159" t="b">
        <v>1</v>
      </c>
      <c r="F87" s="83">
        <v>0.5305555555555556</v>
      </c>
      <c r="G87" s="92" t="b">
        <v>1</v>
      </c>
      <c r="H87" s="85" t="s">
        <v>1247</v>
      </c>
      <c r="I87" s="86" t="str">
        <f>IF(K87&gt;1,VLOOKUP(K87,DB!$A$4:$B$500,2,0),"")</f>
        <v>WIMM</v>
      </c>
      <c r="J87" s="87" t="str">
        <f>IF(L87&gt;1,VLOOKUP(L87,DB!$A$4:$B$500,2,0),"")</f>
        <v>WARR</v>
      </c>
      <c r="K87" s="88" t="s">
        <v>79</v>
      </c>
      <c r="L87" s="84" t="s">
        <v>81</v>
      </c>
      <c r="M87" s="81" t="str">
        <f>IF(B87&gt;1,VLOOKUP(B87,DB!$D$4:$F$800,3,0),"")</f>
        <v>GARUDA</v>
      </c>
      <c r="N87" s="89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393</v>
      </c>
      <c r="C88" s="71" t="str">
        <f>IF(B88&gt;1,VLOOKUP(B88,DB!$D$4:$E$800,2,0),"")</f>
        <v>A 320</v>
      </c>
      <c r="D88" s="106">
        <v>0.49236111111111114</v>
      </c>
      <c r="E88" s="161" t="b">
        <v>1</v>
      </c>
      <c r="F88" s="108">
        <v>0.5270833333333333</v>
      </c>
      <c r="G88" s="109" t="b">
        <v>1</v>
      </c>
      <c r="H88" s="110" t="s">
        <v>1229</v>
      </c>
      <c r="I88" s="76" t="str">
        <f>IF(K88&gt;1,VLOOKUP(K88,DB!$A$4:$B$500,2,0),"")</f>
        <v>WIMN</v>
      </c>
      <c r="J88" s="77" t="str">
        <f>IF(L88&gt;1,VLOOKUP(L88,DB!$A$4:$B$500,2,0),"")</f>
        <v>WARA</v>
      </c>
      <c r="K88" s="111" t="s">
        <v>497</v>
      </c>
      <c r="L88" s="102" t="s">
        <v>555</v>
      </c>
      <c r="M88" s="71" t="str">
        <f>IF(B88&gt;1,VLOOKUP(B88,DB!$D$4:$F$800,3,0),"")</f>
        <v>CITILINK</v>
      </c>
      <c r="N88" s="115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180</v>
      </c>
      <c r="C89" s="81" t="str">
        <f>IF(B89&gt;1,VLOOKUP(B89,DB!$D$4:$E$800,2,0),"")</f>
        <v>A 320</v>
      </c>
      <c r="D89" s="82">
        <v>0.4826388888888889</v>
      </c>
      <c r="E89" s="159" t="b">
        <v>1</v>
      </c>
      <c r="F89" s="83">
        <v>0.5180555555555556</v>
      </c>
      <c r="G89" s="92" t="b">
        <v>1</v>
      </c>
      <c r="H89" s="85" t="s">
        <v>1227</v>
      </c>
      <c r="I89" s="86" t="str">
        <f>IF(K89&gt;1,VLOOKUP(K89,DB!$A$4:$B$500,2,0),"")</f>
        <v>WAHI</v>
      </c>
      <c r="J89" s="87" t="str">
        <f>IF(L89&gt;1,VLOOKUP(L89,DB!$A$4:$B$500,2,0),"")</f>
        <v>WARR</v>
      </c>
      <c r="K89" s="88" t="s">
        <v>278</v>
      </c>
      <c r="L89" s="84" t="s">
        <v>247</v>
      </c>
      <c r="M89" s="81" t="str">
        <f>IF(B89&gt;1,VLOOKUP(B89,DB!$D$4:$F$800,3,0),"")</f>
        <v>BATIK AIR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307</v>
      </c>
      <c r="C90" s="71" t="str">
        <f>IF(B90&gt;1,VLOOKUP(B90,DB!$D$4:$E$800,2,0),"")</f>
        <v>A 320</v>
      </c>
      <c r="D90" s="72">
        <v>0.49027777777777776</v>
      </c>
      <c r="E90" s="160" t="b">
        <v>1</v>
      </c>
      <c r="F90" s="73">
        <v>0.5486111111111112</v>
      </c>
      <c r="G90" s="94" t="b">
        <v>1</v>
      </c>
      <c r="H90" s="75" t="s">
        <v>1246</v>
      </c>
      <c r="I90" s="76" t="str">
        <f>IF(K90&gt;1,VLOOKUP(K90,DB!$A$4:$B$500,2,0),"")</f>
        <v>WAHQ</v>
      </c>
      <c r="J90" s="77" t="str">
        <f>IF(L90&gt;1,VLOOKUP(L90,DB!$A$4:$B$500,2,0),"")</f>
        <v>WAHI</v>
      </c>
      <c r="K90" s="78" t="s">
        <v>178</v>
      </c>
      <c r="L90" s="74" t="s">
        <v>276</v>
      </c>
      <c r="M90" s="71" t="str">
        <f>IF(B90&gt;1,VLOOKUP(B90,DB!$D$4:$F$800,3,0),"")</f>
        <v>BATIK AIR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1134</v>
      </c>
      <c r="C91" s="81" t="str">
        <f>IF(B91&gt;1,VLOOKUP(B91,DB!$D$4:$E$800,2,0),"")</f>
        <v>LJ 55</v>
      </c>
      <c r="D91" s="82">
        <v>0.4736111111111111</v>
      </c>
      <c r="E91" s="159" t="b">
        <v>1</v>
      </c>
      <c r="F91" s="83">
        <v>0.5694444444444444</v>
      </c>
      <c r="G91" s="92" t="b">
        <v>1</v>
      </c>
      <c r="H91" s="85" t="s">
        <v>1236</v>
      </c>
      <c r="I91" s="103" t="s">
        <v>1213</v>
      </c>
      <c r="J91" s="84" t="s">
        <v>26</v>
      </c>
      <c r="K91" s="88"/>
      <c r="L91" s="84"/>
      <c r="M91" s="81" t="s">
        <v>1348</v>
      </c>
      <c r="N91" s="96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1169</v>
      </c>
      <c r="C92" s="71" t="str">
        <f>IF(B92&gt;1,VLOOKUP(B92,DB!$D$4:$E$800,2,0),"")</f>
        <v>GLEX</v>
      </c>
      <c r="D92" s="72">
        <v>0.4979166666666667</v>
      </c>
      <c r="E92" s="160" t="b">
        <v>1</v>
      </c>
      <c r="F92" s="73"/>
      <c r="G92" s="94" t="b">
        <v>0</v>
      </c>
      <c r="H92" s="75" t="s">
        <v>1228</v>
      </c>
      <c r="I92" s="112" t="s">
        <v>1248</v>
      </c>
      <c r="J92" s="77" t="str">
        <f>IF(L92&gt;1,VLOOKUP(L92,DB!$A$4:$B$500,2,0),"")</f>
        <v/>
      </c>
      <c r="K92" s="78"/>
      <c r="L92" s="74"/>
      <c r="M92" s="71" t="s">
        <v>1310</v>
      </c>
      <c r="N92" s="79"/>
      <c r="O92" s="74" t="str">
        <f t="shared" si="1"/>
        <v>RON</v>
      </c>
      <c r="Q92" s="1" t="str">
        <f t="shared" si="2"/>
        <v>SA07</v>
      </c>
      <c r="R92" s="1" t="str">
        <f t="shared" si="3"/>
        <v>RON</v>
      </c>
      <c r="S92" s="1" t="str">
        <f t="shared" si="4"/>
        <v>GLEX</v>
      </c>
      <c r="T92" s="1" t="str">
        <f t="shared" si="5"/>
        <v>9M-TAN</v>
      </c>
      <c r="U92" s="1" t="str">
        <f t="shared" si="6"/>
        <v>BGS</v>
      </c>
    </row>
    <row r="93" ht="15.75" customHeight="1">
      <c r="A93" s="81">
        <v>76.0</v>
      </c>
      <c r="B93" s="81" t="s">
        <v>1170</v>
      </c>
      <c r="C93" s="81" t="str">
        <f>IF(B93&gt;1,VLOOKUP(B93,DB!$D$4:$E$800,2,0),"")</f>
        <v>FAL8X</v>
      </c>
      <c r="D93" s="82">
        <v>0.5027777777777778</v>
      </c>
      <c r="E93" s="159" t="b">
        <v>1</v>
      </c>
      <c r="F93" s="83"/>
      <c r="G93" s="92" t="b">
        <v>0</v>
      </c>
      <c r="H93" s="85" t="s">
        <v>1235</v>
      </c>
      <c r="I93" s="103" t="s">
        <v>1250</v>
      </c>
      <c r="J93" s="87" t="str">
        <f>IF(L93&gt;1,VLOOKUP(L93,DB!$A$4:$B$500,2,0),"")</f>
        <v/>
      </c>
      <c r="K93" s="88"/>
      <c r="L93" s="84"/>
      <c r="M93" s="81" t="s">
        <v>1214</v>
      </c>
      <c r="N93" s="96"/>
      <c r="O93" s="84" t="str">
        <f t="shared" si="1"/>
        <v>RON</v>
      </c>
      <c r="Q93" s="1" t="str">
        <f t="shared" si="2"/>
        <v>SA12</v>
      </c>
      <c r="R93" s="1" t="str">
        <f t="shared" si="3"/>
        <v>RON</v>
      </c>
      <c r="S93" s="1" t="str">
        <f t="shared" si="4"/>
        <v>FAL8X</v>
      </c>
      <c r="T93" s="1" t="str">
        <f t="shared" si="5"/>
        <v>N-410F</v>
      </c>
      <c r="U93" s="1" t="str">
        <f t="shared" si="6"/>
        <v>KARISMA</v>
      </c>
    </row>
    <row r="94" ht="15.75" customHeight="1">
      <c r="A94" s="71">
        <v>77.0</v>
      </c>
      <c r="B94" s="71" t="s">
        <v>313</v>
      </c>
      <c r="C94" s="71" t="str">
        <f>IF(B94&gt;1,VLOOKUP(B94,DB!$D$4:$E$800,2,0),"")</f>
        <v>A 320</v>
      </c>
      <c r="D94" s="72">
        <v>0.5201388888888889</v>
      </c>
      <c r="E94" s="160" t="b">
        <v>1</v>
      </c>
      <c r="F94" s="73">
        <v>0.5520833333333334</v>
      </c>
      <c r="G94" s="94" t="b">
        <v>1</v>
      </c>
      <c r="H94" s="75" t="s">
        <v>1225</v>
      </c>
      <c r="I94" s="76" t="str">
        <f>IF(K94&gt;1,VLOOKUP(K94,DB!$A$4:$B$500,2,0),"")</f>
        <v>WAHS</v>
      </c>
      <c r="J94" s="77" t="str">
        <f>IF(L94&gt;1,VLOOKUP(L94,DB!$A$4:$B$500,2,0),"")</f>
        <v>WIMM</v>
      </c>
      <c r="K94" s="78" t="s">
        <v>287</v>
      </c>
      <c r="L94" s="74" t="s">
        <v>172</v>
      </c>
      <c r="M94" s="71" t="str">
        <f>IF(B94&gt;1,VLOOKUP(B94,DB!$D$4:$F$800,3,0),"")</f>
        <v>BATIK AIR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788</v>
      </c>
      <c r="C95" s="81" t="str">
        <f>IF(B95&gt;1,VLOOKUP(B95,DB!$D$4:$E$800,2,0),"")</f>
        <v>GLEX</v>
      </c>
      <c r="D95" s="82">
        <v>0.525</v>
      </c>
      <c r="E95" s="159" t="b">
        <v>1</v>
      </c>
      <c r="F95" s="83">
        <v>0.55625</v>
      </c>
      <c r="G95" s="92" t="b">
        <v>1</v>
      </c>
      <c r="H95" s="85" t="s">
        <v>1216</v>
      </c>
      <c r="I95" s="103" t="s">
        <v>91</v>
      </c>
      <c r="J95" s="84" t="s">
        <v>1263</v>
      </c>
      <c r="K95" s="88"/>
      <c r="L95" s="84"/>
      <c r="M95" s="81" t="str">
        <f>IF(B95&gt;1,VLOOKUP(B95,DB!$D$4:$F$800,3,0),"")</f>
        <v>PREMI</v>
      </c>
      <c r="N95" s="96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751</v>
      </c>
      <c r="C96" s="71" t="str">
        <f>IF(B96&gt;1,VLOOKUP(B96,DB!$D$4:$E$800,2,0),"")</f>
        <v>HK 800</v>
      </c>
      <c r="D96" s="72">
        <v>0.5291666666666667</v>
      </c>
      <c r="E96" s="160" t="b">
        <v>1</v>
      </c>
      <c r="F96" s="73">
        <v>0.6777777777777778</v>
      </c>
      <c r="G96" s="94" t="b">
        <v>1</v>
      </c>
      <c r="H96" s="75" t="s">
        <v>1232</v>
      </c>
      <c r="I96" s="112" t="s">
        <v>1258</v>
      </c>
      <c r="J96" s="74" t="s">
        <v>166</v>
      </c>
      <c r="K96" s="78" t="s">
        <v>1523</v>
      </c>
      <c r="L96" s="74"/>
      <c r="M96" s="71" t="str">
        <f>IF(B96&gt;1,VLOOKUP(B96,DB!$D$4:$F$800,3,0),"")</f>
        <v>JETSET</v>
      </c>
      <c r="N96" s="138" t="s">
        <v>1630</v>
      </c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92</v>
      </c>
      <c r="C97" s="81" t="str">
        <f>IF(B97&gt;1,VLOOKUP(B97,DB!$D$4:$E$800,2,0),"")</f>
        <v>A 320</v>
      </c>
      <c r="D97" s="82">
        <v>0.5541666666666667</v>
      </c>
      <c r="E97" s="159" t="b">
        <v>1</v>
      </c>
      <c r="F97" s="83">
        <v>0.6041666666666666</v>
      </c>
      <c r="G97" s="92" t="b">
        <v>1</v>
      </c>
      <c r="H97" s="85" t="s">
        <v>1255</v>
      </c>
      <c r="I97" s="86" t="str">
        <f>IF(K97&gt;1,VLOOKUP(K97,DB!$A$4:$B$500,2,0),"")</f>
        <v>WARR</v>
      </c>
      <c r="J97" s="87" t="str">
        <f>IF(L97&gt;1,VLOOKUP(L97,DB!$A$4:$B$500,2,0),"")</f>
        <v>WIPP</v>
      </c>
      <c r="K97" s="88" t="s">
        <v>249</v>
      </c>
      <c r="L97" s="84" t="s">
        <v>183</v>
      </c>
      <c r="M97" s="81" t="str">
        <f>IF(B97&gt;1,VLOOKUP(B97,DB!$D$4:$F$800,3,0),"")</f>
        <v>BATIK AIR</v>
      </c>
      <c r="N97" s="96"/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288</v>
      </c>
      <c r="C98" s="71" t="str">
        <f>IF(B98&gt;1,VLOOKUP(B98,DB!$D$4:$E$800,2,0),"")</f>
        <v>A 320</v>
      </c>
      <c r="D98" s="72">
        <v>0.5472222222222223</v>
      </c>
      <c r="E98" s="160" t="b">
        <v>1</v>
      </c>
      <c r="F98" s="73">
        <v>0.5819444444444445</v>
      </c>
      <c r="G98" s="94" t="b">
        <v>1</v>
      </c>
      <c r="H98" s="75" t="s">
        <v>1229</v>
      </c>
      <c r="I98" s="76" t="str">
        <f>IF(K98&gt;1,VLOOKUP(K98,DB!$A$4:$B$500,2,0),"")</f>
        <v>WARR</v>
      </c>
      <c r="J98" s="77" t="str">
        <f>IF(L98&gt;1,VLOOKUP(L98,DB!$A$4:$B$500,2,0),"")</f>
        <v>WARR</v>
      </c>
      <c r="K98" s="78" t="s">
        <v>257</v>
      </c>
      <c r="L98" s="74" t="s">
        <v>229</v>
      </c>
      <c r="M98" s="71" t="str">
        <f>IF(B98&gt;1,VLOOKUP(B98,DB!$D$4:$F$800,3,0),"")</f>
        <v>BATIK AIR</v>
      </c>
      <c r="N98" s="13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345</v>
      </c>
      <c r="C99" s="81" t="str">
        <f>IF(B99&gt;1,VLOOKUP(B99,DB!$D$4:$E$800,2,0),"")</f>
        <v>ATR 72</v>
      </c>
      <c r="D99" s="82">
        <v>0.5694444444444444</v>
      </c>
      <c r="E99" s="159" t="b">
        <v>1</v>
      </c>
      <c r="F99" s="83">
        <v>0.6055555555555555</v>
      </c>
      <c r="G99" s="92" t="b">
        <v>1</v>
      </c>
      <c r="H99" s="85" t="s">
        <v>1247</v>
      </c>
      <c r="I99" s="86" t="str">
        <f>IF(K99&gt;1,VLOOKUP(K99,DB!$A$4:$B$500,2,0),"")</f>
        <v>WAHH</v>
      </c>
      <c r="J99" s="87" t="str">
        <f>IF(L99&gt;1,VLOOKUP(L99,DB!$A$4:$B$500,2,0),"")</f>
        <v>WAHH</v>
      </c>
      <c r="K99" s="88" t="s">
        <v>597</v>
      </c>
      <c r="L99" s="84" t="s">
        <v>595</v>
      </c>
      <c r="M99" s="81" t="str">
        <f>IF(B99&gt;1,VLOOKUP(B99,DB!$D$4:$F$800,3,0),"")</f>
        <v>CITILINK</v>
      </c>
      <c r="N99" s="89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326</v>
      </c>
      <c r="C100" s="71" t="str">
        <f>IF(B100&gt;1,VLOOKUP(B100,DB!$D$4:$E$800,2,0),"")</f>
        <v>A 320</v>
      </c>
      <c r="D100" s="72">
        <v>0.5722222222222222</v>
      </c>
      <c r="E100" s="160" t="b">
        <v>1</v>
      </c>
      <c r="F100" s="73">
        <v>0.6152777777777778</v>
      </c>
      <c r="G100" s="94" t="b">
        <v>1</v>
      </c>
      <c r="H100" s="75" t="s">
        <v>1246</v>
      </c>
      <c r="I100" s="76" t="str">
        <f>IF(K100&gt;1,VLOOKUP(K100,DB!$A$4:$B$500,2,0),"")</f>
        <v>WAHQ</v>
      </c>
      <c r="J100" s="77" t="str">
        <f>IF(L100&gt;1,VLOOKUP(L100,DB!$A$4:$B$500,2,0),"")</f>
        <v>WIEE</v>
      </c>
      <c r="K100" s="78" t="s">
        <v>266</v>
      </c>
      <c r="L100" s="74" t="s">
        <v>215</v>
      </c>
      <c r="M100" s="71" t="str">
        <f>IF(B100&gt;1,VLOOKUP(B100,DB!$D$4:$F$800,3,0),"")</f>
        <v>BATIK AIR</v>
      </c>
      <c r="N100" s="79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290</v>
      </c>
      <c r="C101" s="81" t="str">
        <f>IF(B101&gt;1,VLOOKUP(B101,DB!$D$4:$E$800,2,0),"")</f>
        <v>A 320</v>
      </c>
      <c r="D101" s="82">
        <v>0.5763888888888888</v>
      </c>
      <c r="E101" s="159" t="b">
        <v>1</v>
      </c>
      <c r="F101" s="83">
        <v>0.6111111111111112</v>
      </c>
      <c r="G101" s="92" t="b">
        <v>1</v>
      </c>
      <c r="H101" s="85" t="s">
        <v>1225</v>
      </c>
      <c r="I101" s="86" t="str">
        <f>IF(K101&gt;1,VLOOKUP(K101,DB!$A$4:$B$500,2,0),"")</f>
        <v>WADD</v>
      </c>
      <c r="J101" s="87" t="str">
        <f>IF(L101&gt;1,VLOOKUP(L101,DB!$A$4:$B$500,2,0),"")</f>
        <v>WAHS</v>
      </c>
      <c r="K101" s="88" t="s">
        <v>221</v>
      </c>
      <c r="L101" s="84" t="s">
        <v>293</v>
      </c>
      <c r="M101" s="81" t="str">
        <f>IF(B101&gt;1,VLOOKUP(B101,DB!$D$4:$F$800,3,0),"")</f>
        <v>BATIK AIR</v>
      </c>
      <c r="N101" s="89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763</v>
      </c>
      <c r="C102" s="71" t="str">
        <f>IF(B102&gt;1,VLOOKUP(B102,DB!$D$4:$E$800,2,0),"")</f>
        <v>ATR 72</v>
      </c>
      <c r="D102" s="72">
        <v>0.61875</v>
      </c>
      <c r="E102" s="160" t="b">
        <v>1</v>
      </c>
      <c r="F102" s="73">
        <v>0.6763888888888889</v>
      </c>
      <c r="G102" s="94" t="b">
        <v>1</v>
      </c>
      <c r="H102" s="75" t="s">
        <v>1229</v>
      </c>
      <c r="I102" s="76" t="str">
        <f>IF(K102&gt;1,VLOOKUP(K102,DB!$A$4:$B$500,2,0),"")</f>
        <v>WIDM</v>
      </c>
      <c r="J102" s="74" t="s">
        <v>1631</v>
      </c>
      <c r="K102" s="78" t="s">
        <v>473</v>
      </c>
      <c r="L102" s="74"/>
      <c r="M102" s="71" t="str">
        <f>IF(B102&gt;1,VLOOKUP(B102,DB!$D$4:$F$800,3,0),"")</f>
        <v>PELITA</v>
      </c>
      <c r="N102" s="13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512</v>
      </c>
      <c r="C103" s="81" t="str">
        <f>IF(B103&gt;1,VLOOKUP(B103,DB!$D$4:$E$800,2,0),"")</f>
        <v>B 735</v>
      </c>
      <c r="D103" s="82">
        <v>0.5548611111111111</v>
      </c>
      <c r="E103" s="159" t="b">
        <v>1</v>
      </c>
      <c r="F103" s="83"/>
      <c r="G103" s="92" t="b">
        <v>0</v>
      </c>
      <c r="H103" s="85" t="s">
        <v>1264</v>
      </c>
      <c r="I103" s="103" t="s">
        <v>1253</v>
      </c>
      <c r="J103" s="87" t="str">
        <f>IF(L103&gt;1,VLOOKUP(L103,DB!$A$4:$B$500,2,0),"")</f>
        <v/>
      </c>
      <c r="K103" s="88"/>
      <c r="L103" s="84"/>
      <c r="M103" s="81" t="str">
        <f>IF(B103&gt;1,VLOOKUP(B103,DB!$D$4:$F$800,3,0),"")</f>
        <v>CITILINK</v>
      </c>
      <c r="N103" s="96"/>
      <c r="O103" s="84" t="str">
        <f t="shared" si="1"/>
        <v>RON</v>
      </c>
      <c r="Q103" s="1" t="str">
        <f t="shared" si="2"/>
        <v>SA16</v>
      </c>
      <c r="R103" s="1" t="str">
        <f t="shared" si="3"/>
        <v>RON</v>
      </c>
      <c r="S103" s="1" t="str">
        <f t="shared" si="4"/>
        <v>B 735</v>
      </c>
      <c r="T103" s="1" t="str">
        <f t="shared" si="5"/>
        <v>PK-GGC</v>
      </c>
      <c r="U103" s="1" t="str">
        <f t="shared" si="6"/>
        <v>CITILINK</v>
      </c>
    </row>
    <row r="104" ht="15.75" customHeight="1">
      <c r="A104" s="71">
        <v>87.0</v>
      </c>
      <c r="B104" s="71" t="s">
        <v>955</v>
      </c>
      <c r="C104" s="71" t="str">
        <f>IF(B104&gt;1,VLOOKUP(B104,DB!$D$4:$E$800,2,0),"")</f>
        <v>EMB 135</v>
      </c>
      <c r="D104" s="72">
        <v>0.5902777777777778</v>
      </c>
      <c r="E104" s="160" t="b">
        <v>1</v>
      </c>
      <c r="F104" s="73">
        <v>0.6298611111111111</v>
      </c>
      <c r="G104" s="94" t="b">
        <v>1</v>
      </c>
      <c r="H104" s="75" t="s">
        <v>1216</v>
      </c>
      <c r="I104" s="112" t="s">
        <v>1283</v>
      </c>
      <c r="J104" s="74" t="s">
        <v>1275</v>
      </c>
      <c r="K104" s="78"/>
      <c r="L104" s="74"/>
      <c r="M104" s="71" t="s">
        <v>1211</v>
      </c>
      <c r="N104" s="13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81" t="s">
        <v>788</v>
      </c>
      <c r="C105" s="81" t="str">
        <f>IF(B105&gt;1,VLOOKUP(B105,DB!$D$4:$E$800,2,0),"")</f>
        <v>GLEX</v>
      </c>
      <c r="D105" s="82">
        <v>0.5631944444444444</v>
      </c>
      <c r="E105" s="159" t="b">
        <v>1</v>
      </c>
      <c r="F105" s="83"/>
      <c r="G105" s="92" t="b">
        <v>0</v>
      </c>
      <c r="H105" s="85" t="s">
        <v>1263</v>
      </c>
      <c r="I105" s="103" t="s">
        <v>1216</v>
      </c>
      <c r="J105" s="87" t="str">
        <f>IF(L105&gt;1,VLOOKUP(L105,DB!$A$4:$B$500,2,0),"")</f>
        <v/>
      </c>
      <c r="K105" s="88"/>
      <c r="L105" s="84"/>
      <c r="M105" s="81" t="str">
        <f>IF(B105&gt;1,VLOOKUP(B105,DB!$D$4:$F$800,3,0),"")</f>
        <v>PREMI</v>
      </c>
      <c r="N105" s="96"/>
      <c r="O105" s="84" t="str">
        <f t="shared" si="1"/>
        <v>RON</v>
      </c>
      <c r="Q105" s="1" t="str">
        <f t="shared" si="2"/>
        <v>SA17</v>
      </c>
      <c r="R105" s="1" t="str">
        <f t="shared" si="3"/>
        <v>RON</v>
      </c>
      <c r="S105" s="1" t="str">
        <f t="shared" si="4"/>
        <v>GLEX</v>
      </c>
      <c r="T105" s="1" t="str">
        <f t="shared" si="5"/>
        <v>N-970NX</v>
      </c>
      <c r="U105" s="1" t="str">
        <f t="shared" si="6"/>
        <v>PREMI</v>
      </c>
    </row>
    <row r="106" ht="15.75" customHeight="1">
      <c r="A106" s="71">
        <v>89.0</v>
      </c>
      <c r="B106" s="71" t="s">
        <v>540</v>
      </c>
      <c r="C106" s="71" t="str">
        <f>IF(B106&gt;1,VLOOKUP(B106,DB!$D$4:$E$800,2,0),"")</f>
        <v>ATR 72</v>
      </c>
      <c r="D106" s="72">
        <v>0.6333333333333333</v>
      </c>
      <c r="E106" s="160" t="b">
        <v>1</v>
      </c>
      <c r="F106" s="73">
        <v>0.6534722222222222</v>
      </c>
      <c r="G106" s="94" t="b">
        <v>1</v>
      </c>
      <c r="H106" s="75" t="s">
        <v>1247</v>
      </c>
      <c r="I106" s="76" t="str">
        <f>IF(K106&gt;1,VLOOKUP(K106,DB!$A$4:$B$500,2,0),"")</f>
        <v>WAHH</v>
      </c>
      <c r="J106" s="77" t="str">
        <f>IF(L106&gt;1,VLOOKUP(L106,DB!$A$4:$B$500,2,0),"")</f>
        <v>WAHH</v>
      </c>
      <c r="K106" s="78" t="s">
        <v>484</v>
      </c>
      <c r="L106" s="74" t="s">
        <v>486</v>
      </c>
      <c r="M106" s="71" t="str">
        <f>IF(B106&gt;1,VLOOKUP(B106,DB!$D$4:$F$800,3,0),"")</f>
        <v>FLY JAYA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303</v>
      </c>
      <c r="C107" s="81" t="str">
        <f>IF(B107&gt;1,VLOOKUP(B107,DB!$D$4:$E$800,2,0),"")</f>
        <v>A 320</v>
      </c>
      <c r="D107" s="82">
        <v>0.6180555555555556</v>
      </c>
      <c r="E107" s="159" t="b">
        <v>1</v>
      </c>
      <c r="F107" s="83">
        <v>0.6576388888888889</v>
      </c>
      <c r="G107" s="92" t="b">
        <v>1</v>
      </c>
      <c r="H107" s="85" t="s">
        <v>1225</v>
      </c>
      <c r="I107" s="86" t="str">
        <f>IF(K107&gt;1,VLOOKUP(K107,DB!$A$4:$B$500,2,0),"")</f>
        <v>WARA</v>
      </c>
      <c r="J107" s="87" t="str">
        <f>IF(L107&gt;1,VLOOKUP(L107,DB!$A$4:$B$500,2,0),"")</f>
        <v>WADD</v>
      </c>
      <c r="K107" s="88" t="s">
        <v>300</v>
      </c>
      <c r="L107" s="84" t="s">
        <v>227</v>
      </c>
      <c r="M107" s="81" t="str">
        <f>IF(B107&gt;1,VLOOKUP(B107,DB!$D$4:$F$800,3,0),"")</f>
        <v>BATIK AIR</v>
      </c>
      <c r="N107" s="89"/>
      <c r="O107" s="84" t="str">
        <f t="shared" si="1"/>
        <v/>
      </c>
      <c r="Q107" s="1" t="str">
        <f t="shared" si="2"/>
        <v/>
      </c>
      <c r="R107" s="1" t="str">
        <f t="shared" si="3"/>
        <v/>
      </c>
      <c r="S107" s="1" t="str">
        <f t="shared" si="4"/>
        <v/>
      </c>
      <c r="T107" s="1" t="str">
        <f t="shared" si="5"/>
        <v/>
      </c>
      <c r="U107" s="1" t="str">
        <f t="shared" si="6"/>
        <v/>
      </c>
    </row>
    <row r="108" ht="15.75" customHeight="1">
      <c r="A108" s="71">
        <v>91.0</v>
      </c>
      <c r="B108" s="71" t="s">
        <v>1172</v>
      </c>
      <c r="C108" s="71" t="s">
        <v>824</v>
      </c>
      <c r="D108" s="72">
        <v>0.6291666666666667</v>
      </c>
      <c r="E108" s="160" t="b">
        <v>1</v>
      </c>
      <c r="F108" s="73">
        <v>0.65625</v>
      </c>
      <c r="G108" s="94" t="b">
        <v>1</v>
      </c>
      <c r="H108" s="75" t="s">
        <v>1249</v>
      </c>
      <c r="I108" s="112" t="s">
        <v>1266</v>
      </c>
      <c r="J108" s="74" t="s">
        <v>1212</v>
      </c>
      <c r="K108" s="78"/>
      <c r="L108" s="74"/>
      <c r="M108" s="71" t="s">
        <v>1222</v>
      </c>
      <c r="N108" s="138" t="s">
        <v>1632</v>
      </c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1123</v>
      </c>
      <c r="C109" s="81" t="str">
        <f>IF(B109&gt;1,VLOOKUP(B109,DB!$D$4:$E$800,2,0),"")</f>
        <v>KING AIR</v>
      </c>
      <c r="D109" s="82">
        <v>0.6041666666666666</v>
      </c>
      <c r="E109" s="159" t="b">
        <v>1</v>
      </c>
      <c r="F109" s="83"/>
      <c r="G109" s="92" t="b">
        <v>0</v>
      </c>
      <c r="H109" s="85" t="s">
        <v>1319</v>
      </c>
      <c r="I109" s="103" t="s">
        <v>1218</v>
      </c>
      <c r="J109" s="87" t="str">
        <f>IF(L109&gt;1,VLOOKUP(L109,DB!$A$4:$B$500,2,0),"")</f>
        <v/>
      </c>
      <c r="K109" s="88"/>
      <c r="L109" s="84"/>
      <c r="M109" s="81" t="s">
        <v>1211</v>
      </c>
      <c r="N109" s="89"/>
      <c r="O109" s="84" t="str">
        <f t="shared" si="1"/>
        <v>RON</v>
      </c>
      <c r="Q109" s="1" t="str">
        <f t="shared" si="2"/>
        <v>NSA14</v>
      </c>
      <c r="R109" s="1" t="str">
        <f t="shared" si="3"/>
        <v>RON</v>
      </c>
      <c r="S109" s="1" t="str">
        <f t="shared" si="4"/>
        <v>KING AIR</v>
      </c>
      <c r="T109" s="1" t="str">
        <f t="shared" si="5"/>
        <v>T7-HNC</v>
      </c>
      <c r="U109" s="1" t="str">
        <f t="shared" si="6"/>
        <v>AFM</v>
      </c>
    </row>
    <row r="110" ht="15.75" customHeight="1">
      <c r="A110" s="71">
        <v>93.0</v>
      </c>
      <c r="B110" s="71" t="s">
        <v>307</v>
      </c>
      <c r="C110" s="71" t="str">
        <f>IF(B110&gt;1,VLOOKUP(B110,DB!$D$4:$E$800,2,0),"")</f>
        <v>A 320</v>
      </c>
      <c r="D110" s="72">
        <v>0.6527777777777778</v>
      </c>
      <c r="E110" s="160" t="b">
        <v>1</v>
      </c>
      <c r="F110" s="73">
        <v>0.6840277777777778</v>
      </c>
      <c r="G110" s="94" t="b">
        <v>1</v>
      </c>
      <c r="H110" s="75" t="s">
        <v>1250</v>
      </c>
      <c r="I110" s="76" t="str">
        <f>IF(K110&gt;1,VLOOKUP(K110,DB!$A$4:$B$500,2,0),"")</f>
        <v>WAHI</v>
      </c>
      <c r="J110" s="77" t="str">
        <f>IF(L110&gt;1,VLOOKUP(L110,DB!$A$4:$B$500,2,0),"")</f>
        <v>WIPP</v>
      </c>
      <c r="K110" s="78" t="s">
        <v>274</v>
      </c>
      <c r="L110" s="74" t="s">
        <v>198</v>
      </c>
      <c r="M110" s="71" t="str">
        <f>IF(B110&gt;1,VLOOKUP(B110,DB!$D$4:$F$800,3,0),"")</f>
        <v>BATIK AIR</v>
      </c>
      <c r="N110" s="138" t="s">
        <v>1633</v>
      </c>
      <c r="O110" s="74" t="str">
        <f t="shared" si="1"/>
        <v/>
      </c>
      <c r="Q110" s="1" t="str">
        <f t="shared" si="2"/>
        <v/>
      </c>
      <c r="R110" s="1" t="str">
        <f t="shared" si="3"/>
        <v/>
      </c>
      <c r="S110" s="1" t="str">
        <f t="shared" si="4"/>
        <v/>
      </c>
      <c r="T110" s="1" t="str">
        <f t="shared" si="5"/>
        <v/>
      </c>
      <c r="U110" s="1" t="str">
        <f t="shared" si="6"/>
        <v/>
      </c>
    </row>
    <row r="111" ht="15.75" customHeight="1">
      <c r="A111" s="81">
        <v>94.0</v>
      </c>
      <c r="B111" s="81" t="s">
        <v>955</v>
      </c>
      <c r="C111" s="81" t="str">
        <f>IF(B111&gt;1,VLOOKUP(B111,DB!$D$4:$E$800,2,0),"")</f>
        <v>EMB 135</v>
      </c>
      <c r="D111" s="82">
        <v>0.6375</v>
      </c>
      <c r="E111" s="159" t="b">
        <v>1</v>
      </c>
      <c r="F111" s="83">
        <v>0.6458333333333334</v>
      </c>
      <c r="G111" s="92" t="b">
        <v>1</v>
      </c>
      <c r="H111" s="85" t="s">
        <v>1275</v>
      </c>
      <c r="I111" s="103" t="s">
        <v>1216</v>
      </c>
      <c r="J111" s="84" t="s">
        <v>1218</v>
      </c>
      <c r="K111" s="88"/>
      <c r="L111" s="84"/>
      <c r="M111" s="81" t="s">
        <v>1211</v>
      </c>
      <c r="N111" s="89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393</v>
      </c>
      <c r="C112" s="71" t="str">
        <f>IF(B112&gt;1,VLOOKUP(B112,DB!$D$4:$E$800,2,0),"")</f>
        <v>A 320</v>
      </c>
      <c r="D112" s="72">
        <v>0.6625</v>
      </c>
      <c r="E112" s="160" t="b">
        <v>1</v>
      </c>
      <c r="F112" s="73">
        <v>0.6965277777777777</v>
      </c>
      <c r="G112" s="94" t="b">
        <v>1</v>
      </c>
      <c r="H112" s="75" t="s">
        <v>1247</v>
      </c>
      <c r="I112" s="76" t="str">
        <f>IF(K112&gt;1,VLOOKUP(K112,DB!$A$4:$B$500,2,0),"")</f>
        <v>WARA</v>
      </c>
      <c r="J112" s="77" t="str">
        <f>IF(L112&gt;1,VLOOKUP(L112,DB!$A$4:$B$500,2,0),"")</f>
        <v>WARR</v>
      </c>
      <c r="K112" s="78" t="s">
        <v>557</v>
      </c>
      <c r="L112" s="74" t="s">
        <v>563</v>
      </c>
      <c r="M112" s="71" t="str">
        <f>IF(B112&gt;1,VLOOKUP(B112,DB!$D$4:$F$800,3,0),"")</f>
        <v>CITILINK</v>
      </c>
      <c r="N112" s="79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180</v>
      </c>
      <c r="C113" s="81" t="str">
        <f>IF(B113&gt;1,VLOOKUP(B113,DB!$D$4:$E$800,2,0),"")</f>
        <v>A 320</v>
      </c>
      <c r="D113" s="82">
        <v>0.66875</v>
      </c>
      <c r="E113" s="159" t="b">
        <v>1</v>
      </c>
      <c r="F113" s="83">
        <v>0.7701388888888889</v>
      </c>
      <c r="G113" s="92" t="b">
        <v>1</v>
      </c>
      <c r="H113" s="85" t="s">
        <v>1246</v>
      </c>
      <c r="I113" s="86" t="str">
        <f>IF(K113&gt;1,VLOOKUP(K113,DB!$A$4:$B$500,2,0),"")</f>
        <v>WARR</v>
      </c>
      <c r="J113" s="87" t="str">
        <f>IF(L113&gt;1,VLOOKUP(L113,DB!$A$4:$B$500,2,0),"")</f>
        <v>WAHI</v>
      </c>
      <c r="K113" s="88" t="s">
        <v>245</v>
      </c>
      <c r="L113" s="84" t="s">
        <v>280</v>
      </c>
      <c r="M113" s="81" t="str">
        <f>IF(B113&gt;1,VLOOKUP(B113,DB!$D$4:$F$800,3,0),"")</f>
        <v>BATIK AIR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654</v>
      </c>
      <c r="C114" s="71" t="str">
        <f>IF(B114&gt;1,VLOOKUP(B114,DB!$D$4:$E$800,2,0),"")</f>
        <v>B 738</v>
      </c>
      <c r="D114" s="72">
        <v>0.6895833333333333</v>
      </c>
      <c r="E114" s="160" t="b">
        <v>1</v>
      </c>
      <c r="F114" s="73">
        <v>0.7368055555555556</v>
      </c>
      <c r="G114" s="94" t="b">
        <v>1</v>
      </c>
      <c r="H114" s="75" t="s">
        <v>1248</v>
      </c>
      <c r="I114" s="76" t="str">
        <f>IF(K114&gt;1,VLOOKUP(K114,DB!$A$4:$B$500,2,0),"")</f>
        <v>WARR</v>
      </c>
      <c r="J114" s="77" t="str">
        <f>IF(L114&gt;1,VLOOKUP(L114,DB!$A$4:$B$500,2,0),"")</f>
        <v>WARR</v>
      </c>
      <c r="K114" s="78" t="s">
        <v>84</v>
      </c>
      <c r="L114" s="74" t="s">
        <v>676</v>
      </c>
      <c r="M114" s="71" t="str">
        <f>IF(B114&gt;1,VLOOKUP(B114,DB!$D$4:$F$800,3,0),"")</f>
        <v>GARUDA</v>
      </c>
      <c r="N114" s="13"/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1172</v>
      </c>
      <c r="C115" s="81" t="s">
        <v>824</v>
      </c>
      <c r="D115" s="82">
        <v>0.6631944444444444</v>
      </c>
      <c r="E115" s="159" t="b">
        <v>1</v>
      </c>
      <c r="F115" s="83"/>
      <c r="G115" s="92" t="b">
        <v>0</v>
      </c>
      <c r="H115" s="85" t="s">
        <v>1212</v>
      </c>
      <c r="I115" s="103" t="s">
        <v>1249</v>
      </c>
      <c r="J115" s="87" t="str">
        <f>IF(L115&gt;1,VLOOKUP(L115,DB!$A$4:$B$500,2,0),"")</f>
        <v/>
      </c>
      <c r="K115" s="88"/>
      <c r="L115" s="84"/>
      <c r="M115" s="81" t="s">
        <v>1222</v>
      </c>
      <c r="N115" s="96"/>
      <c r="O115" s="84" t="str">
        <f t="shared" si="1"/>
        <v>RON</v>
      </c>
      <c r="Q115" s="1" t="str">
        <f t="shared" si="2"/>
        <v>NSA11</v>
      </c>
      <c r="R115" s="1" t="str">
        <f t="shared" si="3"/>
        <v>RON</v>
      </c>
      <c r="S115" s="1" t="str">
        <f t="shared" si="4"/>
        <v>AVANTI</v>
      </c>
      <c r="T115" s="1" t="str">
        <f t="shared" si="5"/>
        <v>9M-TSH</v>
      </c>
      <c r="U115" s="1" t="str">
        <f t="shared" si="6"/>
        <v>GAPURA</v>
      </c>
    </row>
    <row r="116" ht="15.75" customHeight="1">
      <c r="A116" s="71">
        <v>99.0</v>
      </c>
      <c r="B116" s="71" t="s">
        <v>1030</v>
      </c>
      <c r="C116" s="71" t="str">
        <f>IF(B116&gt;1,VLOOKUP(B116,DB!$D$4:$E$800,2,0),"")</f>
        <v>G IV</v>
      </c>
      <c r="D116" s="72">
        <v>0.6722222222222223</v>
      </c>
      <c r="E116" s="160" t="b">
        <v>1</v>
      </c>
      <c r="F116" s="73">
        <v>0.6958333333333333</v>
      </c>
      <c r="G116" s="94" t="b">
        <v>1</v>
      </c>
      <c r="H116" s="75" t="s">
        <v>1216</v>
      </c>
      <c r="I116" s="112" t="s">
        <v>1270</v>
      </c>
      <c r="J116" s="74" t="s">
        <v>1217</v>
      </c>
      <c r="K116" s="78"/>
      <c r="L116" s="74"/>
      <c r="M116" s="71" t="s">
        <v>1634</v>
      </c>
      <c r="N116" s="79"/>
      <c r="O116" s="74" t="str">
        <f t="shared" si="1"/>
        <v/>
      </c>
      <c r="Q116" s="1" t="str">
        <f t="shared" si="2"/>
        <v/>
      </c>
      <c r="R116" s="1" t="str">
        <f t="shared" si="3"/>
        <v/>
      </c>
      <c r="S116" s="1" t="str">
        <f t="shared" si="4"/>
        <v/>
      </c>
      <c r="T116" s="1" t="str">
        <f t="shared" si="5"/>
        <v/>
      </c>
      <c r="U116" s="1" t="str">
        <f t="shared" si="6"/>
        <v/>
      </c>
    </row>
    <row r="117" ht="15.75" customHeight="1">
      <c r="A117" s="81">
        <v>100.0</v>
      </c>
      <c r="B117" s="81" t="s">
        <v>763</v>
      </c>
      <c r="C117" s="81" t="str">
        <f>IF(B117&gt;1,VLOOKUP(B117,DB!$D$4:$E$800,2,0),"")</f>
        <v>ATR 72</v>
      </c>
      <c r="D117" s="82">
        <v>0.6777777777777778</v>
      </c>
      <c r="E117" s="159" t="b">
        <v>1</v>
      </c>
      <c r="F117" s="83"/>
      <c r="G117" s="92" t="b">
        <v>0</v>
      </c>
      <c r="H117" s="85" t="s">
        <v>1631</v>
      </c>
      <c r="I117" s="103" t="s">
        <v>1229</v>
      </c>
      <c r="J117" s="87" t="str">
        <f>IF(L117&gt;1,VLOOKUP(L117,DB!$A$4:$B$500,2,0),"")</f>
        <v/>
      </c>
      <c r="K117" s="88"/>
      <c r="L117" s="84"/>
      <c r="M117" s="81" t="str">
        <f>IF(B117&gt;1,VLOOKUP(B117,DB!$D$4:$F$800,3,0),"")</f>
        <v>PELITA</v>
      </c>
      <c r="N117" s="89"/>
      <c r="O117" s="84" t="str">
        <f t="shared" si="1"/>
        <v>RON</v>
      </c>
      <c r="Q117" s="1" t="str">
        <f t="shared" si="2"/>
        <v>RW01</v>
      </c>
      <c r="R117" s="1" t="str">
        <f t="shared" si="3"/>
        <v>RON</v>
      </c>
      <c r="S117" s="1" t="str">
        <f t="shared" si="4"/>
        <v>ATR 72</v>
      </c>
      <c r="T117" s="1" t="str">
        <f t="shared" si="5"/>
        <v>PK-PAH</v>
      </c>
      <c r="U117" s="1" t="str">
        <f t="shared" si="6"/>
        <v>PELITA</v>
      </c>
    </row>
    <row r="118" ht="15.75" customHeight="1">
      <c r="A118" s="71">
        <v>101.0</v>
      </c>
      <c r="B118" s="71" t="s">
        <v>399</v>
      </c>
      <c r="C118" s="71" t="str">
        <f>IF(B118&gt;1,VLOOKUP(B118,DB!$D$4:$E$800,2,0),"")</f>
        <v>A 320</v>
      </c>
      <c r="D118" s="72">
        <v>0.7402777777777778</v>
      </c>
      <c r="E118" s="160" t="b">
        <v>1</v>
      </c>
      <c r="F118" s="73">
        <v>0.7680555555555556</v>
      </c>
      <c r="G118" s="94" t="b">
        <v>1</v>
      </c>
      <c r="H118" s="75" t="s">
        <v>1247</v>
      </c>
      <c r="I118" s="76" t="str">
        <f>IF(K118&gt;1,VLOOKUP(K118,DB!$A$4:$B$500,2,0),"")</f>
        <v>WADD</v>
      </c>
      <c r="J118" s="77" t="str">
        <f>IF(L118&gt;1,VLOOKUP(L118,DB!$A$4:$B$500,2,0),"")</f>
        <v>WADD</v>
      </c>
      <c r="K118" s="78" t="s">
        <v>585</v>
      </c>
      <c r="L118" s="74" t="s">
        <v>583</v>
      </c>
      <c r="M118" s="71" t="str">
        <f>IF(B118&gt;1,VLOOKUP(B118,DB!$D$4:$F$800,3,0),"")</f>
        <v>CITILINK</v>
      </c>
      <c r="N118" s="13"/>
      <c r="O118" s="74" t="str">
        <f t="shared" si="1"/>
        <v/>
      </c>
      <c r="Q118" s="1" t="str">
        <f t="shared" si="2"/>
        <v/>
      </c>
      <c r="R118" s="1" t="str">
        <f t="shared" si="3"/>
        <v/>
      </c>
      <c r="S118" s="1" t="str">
        <f t="shared" si="4"/>
        <v/>
      </c>
      <c r="T118" s="1" t="str">
        <f t="shared" si="5"/>
        <v/>
      </c>
      <c r="U118" s="1" t="str">
        <f t="shared" si="6"/>
        <v/>
      </c>
    </row>
    <row r="119" ht="15.75" customHeight="1">
      <c r="A119" s="81">
        <v>102.0</v>
      </c>
      <c r="B119" s="81" t="s">
        <v>288</v>
      </c>
      <c r="C119" s="81" t="str">
        <f>IF(B119&gt;1,VLOOKUP(B119,DB!$D$4:$E$800,2,0),"")</f>
        <v>A 320</v>
      </c>
      <c r="D119" s="82">
        <v>0.7465277777777778</v>
      </c>
      <c r="E119" s="159" t="b">
        <v>1</v>
      </c>
      <c r="F119" s="83">
        <v>0.7805555555555556</v>
      </c>
      <c r="G119" s="92" t="b">
        <v>1</v>
      </c>
      <c r="H119" s="85" t="s">
        <v>1255</v>
      </c>
      <c r="I119" s="86" t="str">
        <f>IF(K119&gt;1,VLOOKUP(K119,DB!$A$4:$B$500,2,0),"")</f>
        <v>WARR</v>
      </c>
      <c r="J119" s="87" t="str">
        <f>IF(L119&gt;1,VLOOKUP(L119,DB!$A$4:$B$500,2,0),"")</f>
        <v>WIBB</v>
      </c>
      <c r="K119" s="88" t="s">
        <v>241</v>
      </c>
      <c r="L119" s="84" t="s">
        <v>209</v>
      </c>
      <c r="M119" s="81" t="str">
        <f>IF(B119&gt;1,VLOOKUP(B119,DB!$D$4:$F$800,3,0),"")</f>
        <v>BATIK AIR</v>
      </c>
      <c r="N119" s="96"/>
      <c r="O119" s="84" t="str">
        <f t="shared" si="1"/>
        <v/>
      </c>
      <c r="Q119" s="1" t="str">
        <f t="shared" si="2"/>
        <v/>
      </c>
      <c r="R119" s="1" t="str">
        <f t="shared" si="3"/>
        <v/>
      </c>
      <c r="S119" s="1" t="str">
        <f t="shared" si="4"/>
        <v/>
      </c>
      <c r="T119" s="1" t="str">
        <f t="shared" si="5"/>
        <v/>
      </c>
      <c r="U119" s="1" t="str">
        <f t="shared" si="6"/>
        <v/>
      </c>
    </row>
    <row r="120" ht="15.75" customHeight="1">
      <c r="A120" s="71">
        <v>103.0</v>
      </c>
      <c r="B120" s="71" t="s">
        <v>743</v>
      </c>
      <c r="C120" s="71" t="str">
        <f>IF(B120&gt;1,VLOOKUP(B120,DB!$D$4:$E$800,2,0),"")</f>
        <v>B 733</v>
      </c>
      <c r="D120" s="72">
        <v>0.7034722222222223</v>
      </c>
      <c r="E120" s="160" t="b">
        <v>1</v>
      </c>
      <c r="F120" s="73"/>
      <c r="G120" s="94" t="b">
        <v>0</v>
      </c>
      <c r="H120" s="75" t="s">
        <v>1254</v>
      </c>
      <c r="I120" s="112" t="s">
        <v>358</v>
      </c>
      <c r="J120" s="77" t="str">
        <f>IF(L120&gt;1,VLOOKUP(L120,DB!$A$4:$B$500,2,0),"")</f>
        <v/>
      </c>
      <c r="K120" s="78"/>
      <c r="L120" s="74"/>
      <c r="M120" s="71" t="str">
        <f>IF(B120&gt;1,VLOOKUP(B120,DB!$D$4:$F$800,3,0),"")</f>
        <v>JAYAWIJAYA</v>
      </c>
      <c r="N120" s="13"/>
      <c r="O120" s="74" t="str">
        <f t="shared" si="1"/>
        <v>RON</v>
      </c>
      <c r="Q120" s="1" t="str">
        <f t="shared" si="2"/>
        <v>B13</v>
      </c>
      <c r="R120" s="1" t="str">
        <f t="shared" si="3"/>
        <v>RON</v>
      </c>
      <c r="S120" s="1" t="str">
        <f t="shared" si="4"/>
        <v>B 733</v>
      </c>
      <c r="T120" s="1" t="str">
        <f t="shared" si="5"/>
        <v>PK-JRB</v>
      </c>
      <c r="U120" s="1" t="str">
        <f t="shared" si="6"/>
        <v>JAYAWIJAYA</v>
      </c>
    </row>
    <row r="121" ht="15.75" customHeight="1">
      <c r="A121" s="81">
        <v>104.0</v>
      </c>
      <c r="B121" s="81" t="s">
        <v>290</v>
      </c>
      <c r="C121" s="81" t="str">
        <f>IF(B121&gt;1,VLOOKUP(B121,DB!$D$4:$E$800,2,0),"")</f>
        <v>A 320</v>
      </c>
      <c r="D121" s="82">
        <v>0.7166666666666667</v>
      </c>
      <c r="E121" s="159" t="b">
        <v>1</v>
      </c>
      <c r="F121" s="83">
        <v>0.7805555555555556</v>
      </c>
      <c r="G121" s="92" t="b">
        <v>1</v>
      </c>
      <c r="H121" s="85" t="s">
        <v>1229</v>
      </c>
      <c r="I121" s="86" t="str">
        <f>IF(K121&gt;1,VLOOKUP(K121,DB!$A$4:$B$500,2,0),"")</f>
        <v>WAHS</v>
      </c>
      <c r="J121" s="87" t="str">
        <f>IF(L121&gt;1,VLOOKUP(L121,DB!$A$4:$B$500,2,0),"")</f>
        <v>WARR</v>
      </c>
      <c r="K121" s="88" t="s">
        <v>291</v>
      </c>
      <c r="L121" s="84" t="s">
        <v>233</v>
      </c>
      <c r="M121" s="81" t="str">
        <f>IF(B121&gt;1,VLOOKUP(B121,DB!$D$4:$F$800,3,0),"")</f>
        <v>BATIK AIR</v>
      </c>
      <c r="N121" s="96"/>
      <c r="O121" s="84" t="str">
        <f t="shared" si="1"/>
        <v/>
      </c>
      <c r="Q121" s="1" t="str">
        <f t="shared" si="2"/>
        <v/>
      </c>
      <c r="R121" s="1" t="str">
        <f t="shared" si="3"/>
        <v/>
      </c>
      <c r="S121" s="1" t="str">
        <f t="shared" si="4"/>
        <v/>
      </c>
      <c r="T121" s="1" t="str">
        <f t="shared" si="5"/>
        <v/>
      </c>
      <c r="U121" s="1" t="str">
        <f t="shared" si="6"/>
        <v/>
      </c>
    </row>
    <row r="122" ht="15.75" customHeight="1">
      <c r="A122" s="71">
        <v>105.0</v>
      </c>
      <c r="B122" s="71" t="s">
        <v>345</v>
      </c>
      <c r="C122" s="71" t="str">
        <f>IF(B122&gt;1,VLOOKUP(B122,DB!$D$4:$E$800,2,0),"")</f>
        <v>ATR 72</v>
      </c>
      <c r="D122" s="72">
        <v>0.7479166666666667</v>
      </c>
      <c r="E122" s="160" t="b">
        <v>1</v>
      </c>
      <c r="F122" s="73"/>
      <c r="G122" s="94" t="b">
        <v>0</v>
      </c>
      <c r="H122" s="75" t="s">
        <v>1225</v>
      </c>
      <c r="I122" s="76" t="str">
        <f>IF(K122&gt;1,VLOOKUP(K122,DB!$A$4:$B$500,2,0),"")</f>
        <v>WAHH</v>
      </c>
      <c r="J122" s="77" t="str">
        <f>IF(L122&gt;1,VLOOKUP(L122,DB!$A$4:$B$500,2,0),"")</f>
        <v/>
      </c>
      <c r="K122" s="78" t="s">
        <v>601</v>
      </c>
      <c r="L122" s="74"/>
      <c r="M122" s="71" t="str">
        <f>IF(B122&gt;1,VLOOKUP(B122,DB!$D$4:$F$800,3,0),"")</f>
        <v>CITILINK</v>
      </c>
      <c r="N122" s="13"/>
      <c r="O122" s="74" t="str">
        <f t="shared" si="1"/>
        <v>RON</v>
      </c>
      <c r="Q122" s="1" t="str">
        <f t="shared" si="2"/>
        <v>A3</v>
      </c>
      <c r="R122" s="1" t="str">
        <f t="shared" si="3"/>
        <v>RON</v>
      </c>
      <c r="S122" s="1" t="str">
        <f t="shared" si="4"/>
        <v>ATR 72</v>
      </c>
      <c r="T122" s="1" t="str">
        <f t="shared" si="5"/>
        <v>PK-GJT</v>
      </c>
      <c r="U122" s="1" t="str">
        <f t="shared" si="6"/>
        <v>CITILINK</v>
      </c>
    </row>
    <row r="123" ht="15.75" customHeight="1">
      <c r="A123" s="81">
        <v>106.0</v>
      </c>
      <c r="B123" s="81" t="s">
        <v>1030</v>
      </c>
      <c r="C123" s="81" t="str">
        <f>IF(B123&gt;1,VLOOKUP(B123,DB!$D$4:$E$800,2,0),"")</f>
        <v>G IV</v>
      </c>
      <c r="D123" s="82">
        <v>0.7027777777777777</v>
      </c>
      <c r="E123" s="159" t="b">
        <v>1</v>
      </c>
      <c r="F123" s="83"/>
      <c r="G123" s="92" t="b">
        <v>0</v>
      </c>
      <c r="H123" s="85" t="s">
        <v>1217</v>
      </c>
      <c r="I123" s="103" t="s">
        <v>1216</v>
      </c>
      <c r="J123" s="87" t="str">
        <f>IF(L123&gt;1,VLOOKUP(L123,DB!$A$4:$B$500,2,0),"")</f>
        <v/>
      </c>
      <c r="K123" s="88"/>
      <c r="L123" s="84"/>
      <c r="M123" s="81" t="s">
        <v>1211</v>
      </c>
      <c r="N123" s="96"/>
      <c r="O123" s="84" t="str">
        <f t="shared" si="1"/>
        <v>RON</v>
      </c>
      <c r="Q123" s="1" t="str">
        <f t="shared" si="2"/>
        <v>SA01</v>
      </c>
      <c r="R123" s="1" t="str">
        <f t="shared" si="3"/>
        <v>RON</v>
      </c>
      <c r="S123" s="1" t="str">
        <f t="shared" si="4"/>
        <v>G IV</v>
      </c>
      <c r="T123" s="1" t="str">
        <f t="shared" si="5"/>
        <v>N-440QS</v>
      </c>
      <c r="U123" s="1" t="str">
        <f t="shared" si="6"/>
        <v>AFM</v>
      </c>
    </row>
    <row r="124" ht="15.75" customHeight="1">
      <c r="A124" s="71">
        <v>107.0</v>
      </c>
      <c r="B124" s="71" t="s">
        <v>40</v>
      </c>
      <c r="C124" s="71" t="str">
        <f>IF(B124&gt;1,VLOOKUP(B124,DB!$D$4:$E$800,2,0),"")</f>
        <v>B 734</v>
      </c>
      <c r="D124" s="72">
        <v>0.80625</v>
      </c>
      <c r="E124" s="160" t="b">
        <v>1</v>
      </c>
      <c r="F124" s="73">
        <v>0.8819444444444444</v>
      </c>
      <c r="G124" s="94" t="b">
        <v>1</v>
      </c>
      <c r="H124" s="75" t="s">
        <v>1251</v>
      </c>
      <c r="I124" s="112" t="s">
        <v>1240</v>
      </c>
      <c r="J124" s="77" t="str">
        <f>IF(L124&gt;1,VLOOKUP(L124,DB!$A$4:$B$500,2,0),"")</f>
        <v>WAAA</v>
      </c>
      <c r="K124" s="78"/>
      <c r="L124" s="74" t="s">
        <v>682</v>
      </c>
      <c r="M124" s="71" t="str">
        <f>IF(B124&gt;1,VLOOKUP(B124,DB!$D$4:$F$800,3,0),"")</f>
        <v>B. B. N.</v>
      </c>
      <c r="N124" s="13"/>
      <c r="O124" s="74" t="str">
        <f t="shared" si="1"/>
        <v/>
      </c>
      <c r="Q124" s="1" t="str">
        <f t="shared" si="2"/>
        <v/>
      </c>
      <c r="R124" s="1" t="str">
        <f t="shared" si="3"/>
        <v/>
      </c>
      <c r="S124" s="1" t="str">
        <f t="shared" si="4"/>
        <v/>
      </c>
      <c r="T124" s="1" t="str">
        <f t="shared" si="5"/>
        <v/>
      </c>
      <c r="U124" s="1" t="str">
        <f t="shared" si="6"/>
        <v/>
      </c>
    </row>
    <row r="125" ht="15.75" customHeight="1">
      <c r="A125" s="81">
        <v>108.0</v>
      </c>
      <c r="B125" s="81" t="s">
        <v>837</v>
      </c>
      <c r="C125" s="81" t="str">
        <f>IF(B125&gt;1,VLOOKUP(B125,DB!$D$4:$E$800,2,0),"")</f>
        <v>B 734</v>
      </c>
      <c r="D125" s="82">
        <v>0.7284722222222222</v>
      </c>
      <c r="E125" s="105" t="b">
        <v>0</v>
      </c>
      <c r="F125" s="83"/>
      <c r="G125" s="92" t="b">
        <v>0</v>
      </c>
      <c r="H125" s="85" t="s">
        <v>1259</v>
      </c>
      <c r="I125" s="103" t="s">
        <v>201</v>
      </c>
      <c r="J125" s="87" t="str">
        <f>IF(L125&gt;1,VLOOKUP(L125,DB!$A$4:$B$500,2,0),"")</f>
        <v/>
      </c>
      <c r="K125" s="88"/>
      <c r="L125" s="84"/>
      <c r="M125" s="81" t="str">
        <f>IF(B125&gt;1,VLOOKUP(B125,DB!$D$4:$F$800,3,0),"")</f>
        <v>TNI AU</v>
      </c>
      <c r="N125" s="96"/>
      <c r="O125" s="84" t="str">
        <f t="shared" si="1"/>
        <v>RON</v>
      </c>
      <c r="Q125" s="1" t="str">
        <f t="shared" si="2"/>
        <v>BASEOPS</v>
      </c>
      <c r="R125" s="1" t="str">
        <f t="shared" si="3"/>
        <v>RON</v>
      </c>
      <c r="S125" s="1" t="str">
        <f t="shared" si="4"/>
        <v>B 734</v>
      </c>
      <c r="T125" s="1" t="str">
        <f t="shared" si="5"/>
        <v>A-7305</v>
      </c>
      <c r="U125" s="1" t="str">
        <f t="shared" si="6"/>
        <v>TNI AU</v>
      </c>
    </row>
    <row r="126" ht="15.75" customHeight="1">
      <c r="A126" s="71">
        <v>109.0</v>
      </c>
      <c r="B126" s="71" t="s">
        <v>92</v>
      </c>
      <c r="C126" s="71" t="str">
        <f>IF(B126&gt;1,VLOOKUP(B126,DB!$D$4:$E$800,2,0),"")</f>
        <v>A 320</v>
      </c>
      <c r="D126" s="72">
        <v>0.7534722222222222</v>
      </c>
      <c r="E126" s="160" t="b">
        <v>1</v>
      </c>
      <c r="F126" s="73">
        <v>0.7923611111111111</v>
      </c>
      <c r="G126" s="94" t="b">
        <v>1</v>
      </c>
      <c r="H126" s="75" t="s">
        <v>1248</v>
      </c>
      <c r="I126" s="76" t="str">
        <f>IF(K126&gt;1,VLOOKUP(K126,DB!$A$4:$B$500,2,0),"")</f>
        <v>WIPP</v>
      </c>
      <c r="J126" s="77" t="str">
        <f>IF(L126&gt;1,VLOOKUP(L126,DB!$A$4:$B$500,2,0),"")</f>
        <v>WARR</v>
      </c>
      <c r="K126" s="78" t="s">
        <v>186</v>
      </c>
      <c r="L126" s="74" t="s">
        <v>255</v>
      </c>
      <c r="M126" s="71" t="str">
        <f>IF(B126&gt;1,VLOOKUP(B126,DB!$D$4:$F$800,3,0),"")</f>
        <v>BATIK AIR</v>
      </c>
      <c r="N126" s="13"/>
      <c r="O126" s="74" t="str">
        <f t="shared" si="1"/>
        <v/>
      </c>
      <c r="Q126" s="1" t="str">
        <f t="shared" si="2"/>
        <v/>
      </c>
      <c r="R126" s="1" t="str">
        <f t="shared" si="3"/>
        <v/>
      </c>
      <c r="S126" s="1" t="str">
        <f t="shared" si="4"/>
        <v/>
      </c>
      <c r="T126" s="1" t="str">
        <f t="shared" si="5"/>
        <v/>
      </c>
      <c r="U126" s="1" t="str">
        <f t="shared" si="6"/>
        <v/>
      </c>
    </row>
    <row r="127" ht="15.75" customHeight="1">
      <c r="A127" s="81">
        <v>110.0</v>
      </c>
      <c r="B127" s="81" t="s">
        <v>301</v>
      </c>
      <c r="C127" s="81" t="str">
        <f>IF(B127&gt;1,VLOOKUP(B127,DB!$D$4:$E$800,2,0),"")</f>
        <v>A 320</v>
      </c>
      <c r="D127" s="82">
        <v>0.7777777777777778</v>
      </c>
      <c r="E127" s="159" t="b">
        <v>1</v>
      </c>
      <c r="F127" s="83">
        <v>0.84375</v>
      </c>
      <c r="G127" s="92" t="b">
        <v>1</v>
      </c>
      <c r="H127" s="85" t="s">
        <v>1246</v>
      </c>
      <c r="I127" s="86" t="str">
        <f>IF(K127&gt;1,VLOOKUP(K127,DB!$A$4:$B$500,2,0),"")</f>
        <v>WIMM</v>
      </c>
      <c r="J127" s="87" t="str">
        <f>IF(L127&gt;1,VLOOKUP(L127,DB!$A$4:$B$500,2,0),"")</f>
        <v>WARR</v>
      </c>
      <c r="K127" s="88" t="s">
        <v>170</v>
      </c>
      <c r="L127" s="84" t="s">
        <v>259</v>
      </c>
      <c r="M127" s="81" t="str">
        <f>IF(B127&gt;1,VLOOKUP(B127,DB!$D$4:$F$800,3,0),"")</f>
        <v>BATIK AIR</v>
      </c>
      <c r="N127" s="96"/>
      <c r="O127" s="84" t="str">
        <f t="shared" si="1"/>
        <v/>
      </c>
      <c r="Q127" s="1" t="str">
        <f t="shared" si="2"/>
        <v/>
      </c>
      <c r="R127" s="1" t="str">
        <f t="shared" si="3"/>
        <v/>
      </c>
      <c r="S127" s="1" t="str">
        <f t="shared" si="4"/>
        <v/>
      </c>
      <c r="T127" s="1" t="str">
        <f t="shared" si="5"/>
        <v/>
      </c>
      <c r="U127" s="1" t="str">
        <f t="shared" si="6"/>
        <v/>
      </c>
    </row>
    <row r="128" ht="15.75" customHeight="1">
      <c r="A128" s="71">
        <v>111.0</v>
      </c>
      <c r="B128" s="71" t="s">
        <v>1028</v>
      </c>
      <c r="C128" s="71" t="str">
        <f>IF(B128&gt;1,VLOOKUP(B128,DB!$D$4:$E$800,2,0),"")</f>
        <v>G V</v>
      </c>
      <c r="D128" s="72">
        <v>0.7666666666666667</v>
      </c>
      <c r="E128" s="160" t="b">
        <v>1</v>
      </c>
      <c r="F128" s="73">
        <v>0.7902777777777777</v>
      </c>
      <c r="G128" s="94" t="b">
        <v>1</v>
      </c>
      <c r="H128" s="75" t="s">
        <v>1216</v>
      </c>
      <c r="I128" s="112" t="s">
        <v>1315</v>
      </c>
      <c r="J128" s="74" t="s">
        <v>1635</v>
      </c>
      <c r="K128" s="78"/>
      <c r="L128" s="74"/>
      <c r="M128" s="71" t="s">
        <v>1211</v>
      </c>
      <c r="N128" s="13"/>
      <c r="O128" s="74" t="str">
        <f t="shared" si="1"/>
        <v/>
      </c>
      <c r="Q128" s="1" t="str">
        <f t="shared" si="2"/>
        <v/>
      </c>
      <c r="R128" s="1" t="str">
        <f t="shared" si="3"/>
        <v/>
      </c>
      <c r="S128" s="1" t="str">
        <f t="shared" si="4"/>
        <v/>
      </c>
      <c r="T128" s="1" t="str">
        <f t="shared" si="5"/>
        <v/>
      </c>
      <c r="U128" s="1" t="str">
        <f t="shared" si="6"/>
        <v/>
      </c>
    </row>
    <row r="129" ht="15.75" customHeight="1">
      <c r="A129" s="81">
        <v>112.0</v>
      </c>
      <c r="B129" s="210" t="s">
        <v>326</v>
      </c>
      <c r="C129" s="210" t="str">
        <f>IF(B129&gt;1,VLOOKUP(B129,DB!$D$4:$E$800,2,0),"")</f>
        <v>A 320</v>
      </c>
      <c r="D129" s="82">
        <v>0.8006944444444445</v>
      </c>
      <c r="E129" s="159" t="b">
        <v>1</v>
      </c>
      <c r="F129" s="211">
        <v>0.8381944444444445</v>
      </c>
      <c r="G129" s="92" t="b">
        <v>1</v>
      </c>
      <c r="H129" s="85" t="s">
        <v>1249</v>
      </c>
      <c r="I129" s="86" t="str">
        <f>IF(K129&gt;1,VLOOKUP(K129,DB!$A$4:$B$500,2,0),"")</f>
        <v>WIEE</v>
      </c>
      <c r="J129" s="249" t="str">
        <f>IF(L129&gt;1,VLOOKUP(L129,DB!$A$4:$B$500,2,0),"")</f>
        <v>WIPP</v>
      </c>
      <c r="K129" s="88" t="s">
        <v>213</v>
      </c>
      <c r="L129" s="212" t="s">
        <v>192</v>
      </c>
      <c r="M129" s="210" t="str">
        <f>IF(B129&gt;1,VLOOKUP(B129,DB!$D$4:$F$800,3,0),"")</f>
        <v>BATIK AIR</v>
      </c>
      <c r="N129" s="213" t="s">
        <v>1464</v>
      </c>
      <c r="O129" s="84" t="str">
        <f t="shared" si="1"/>
        <v/>
      </c>
      <c r="Q129" s="1" t="str">
        <f t="shared" si="2"/>
        <v/>
      </c>
      <c r="R129" s="1" t="str">
        <f t="shared" si="3"/>
        <v/>
      </c>
      <c r="S129" s="1" t="str">
        <f t="shared" si="4"/>
        <v/>
      </c>
      <c r="T129" s="1" t="str">
        <f t="shared" si="5"/>
        <v/>
      </c>
      <c r="U129" s="1" t="str">
        <f t="shared" si="6"/>
        <v/>
      </c>
    </row>
    <row r="130" ht="15.75" customHeight="1">
      <c r="A130" s="71">
        <v>113.0</v>
      </c>
      <c r="B130" s="71" t="s">
        <v>307</v>
      </c>
      <c r="C130" s="71" t="str">
        <f>IF(B130&gt;1,VLOOKUP(B130,DB!$D$4:$E$800,2,0),"")</f>
        <v>A 320</v>
      </c>
      <c r="D130" s="72">
        <v>0.8048611111111111</v>
      </c>
      <c r="E130" s="160" t="b">
        <v>1</v>
      </c>
      <c r="F130" s="73"/>
      <c r="G130" s="94" t="b">
        <v>0</v>
      </c>
      <c r="H130" s="75" t="s">
        <v>1255</v>
      </c>
      <c r="I130" s="76" t="str">
        <f>IF(K130&gt;1,VLOOKUP(K130,DB!$A$4:$B$500,2,0),"")</f>
        <v>WIPP</v>
      </c>
      <c r="J130" s="77" t="str">
        <f>IF(L130&gt;1,VLOOKUP(L130,DB!$A$4:$B$500,2,0),"")</f>
        <v/>
      </c>
      <c r="K130" s="78" t="s">
        <v>196</v>
      </c>
      <c r="L130" s="74"/>
      <c r="M130" s="71" t="str">
        <f>IF(B130&gt;1,VLOOKUP(B130,DB!$D$4:$F$800,3,0),"")</f>
        <v>BATIK AIR</v>
      </c>
      <c r="N130" s="79"/>
      <c r="O130" s="74" t="str">
        <f t="shared" si="1"/>
        <v>RON</v>
      </c>
      <c r="Q130" s="1" t="str">
        <f t="shared" si="2"/>
        <v>B8</v>
      </c>
      <c r="R130" s="1" t="str">
        <f t="shared" si="3"/>
        <v>RON</v>
      </c>
      <c r="S130" s="1" t="str">
        <f t="shared" si="4"/>
        <v>A 320</v>
      </c>
      <c r="T130" s="1" t="str">
        <f t="shared" si="5"/>
        <v>PK-LUR</v>
      </c>
      <c r="U130" s="1" t="str">
        <f t="shared" si="6"/>
        <v>BATIK AIR</v>
      </c>
    </row>
    <row r="131" ht="15.75" customHeight="1">
      <c r="A131" s="81">
        <v>114.0</v>
      </c>
      <c r="B131" s="210" t="s">
        <v>1130</v>
      </c>
      <c r="C131" s="210" t="str">
        <f>IF(B131&gt;1,VLOOKUP(B131,DB!$D$4:$E$800,2,0),"")</f>
        <v>A 321</v>
      </c>
      <c r="D131" s="225">
        <v>0.8194444444444444</v>
      </c>
      <c r="E131" s="159" t="b">
        <v>1</v>
      </c>
      <c r="F131" s="83">
        <v>0.8506944444444444</v>
      </c>
      <c r="G131" s="92" t="b">
        <v>1</v>
      </c>
      <c r="H131" s="85" t="s">
        <v>1259</v>
      </c>
      <c r="I131" s="226" t="s">
        <v>1266</v>
      </c>
      <c r="J131" s="84" t="s">
        <v>1223</v>
      </c>
      <c r="K131" s="88"/>
      <c r="L131" s="84"/>
      <c r="M131" s="210" t="s">
        <v>787</v>
      </c>
      <c r="N131" s="213" t="s">
        <v>1636</v>
      </c>
      <c r="O131" s="84" t="str">
        <f t="shared" si="1"/>
        <v/>
      </c>
      <c r="Q131" s="1" t="str">
        <f t="shared" si="2"/>
        <v/>
      </c>
      <c r="R131" s="1" t="str">
        <f t="shared" si="3"/>
        <v/>
      </c>
      <c r="S131" s="1" t="str">
        <f t="shared" si="4"/>
        <v/>
      </c>
      <c r="T131" s="1" t="str">
        <f t="shared" si="5"/>
        <v/>
      </c>
      <c r="U131" s="1" t="str">
        <f t="shared" si="6"/>
        <v/>
      </c>
    </row>
    <row r="132" ht="15.75" customHeight="1">
      <c r="A132" s="71">
        <v>115.0</v>
      </c>
      <c r="B132" s="219" t="s">
        <v>760</v>
      </c>
      <c r="C132" s="219" t="str">
        <f>IF(B132&gt;1,VLOOKUP(B132,DB!$D$4:$E$800,2,0),"")</f>
        <v>G 500</v>
      </c>
      <c r="D132" s="223">
        <v>0.8152777777777778</v>
      </c>
      <c r="E132" s="160" t="b">
        <v>1</v>
      </c>
      <c r="F132" s="73">
        <v>0.8680555555555556</v>
      </c>
      <c r="G132" s="94" t="b">
        <v>1</v>
      </c>
      <c r="H132" s="75" t="s">
        <v>1232</v>
      </c>
      <c r="I132" s="240" t="s">
        <v>1599</v>
      </c>
      <c r="J132" s="74" t="s">
        <v>1218</v>
      </c>
      <c r="K132" s="78"/>
      <c r="L132" s="74"/>
      <c r="M132" s="219" t="str">
        <f>IF(B132&gt;1,VLOOKUP(B132,DB!$D$4:$F$800,3,0),"")</f>
        <v>JIP</v>
      </c>
      <c r="N132" s="222" t="s">
        <v>1284</v>
      </c>
      <c r="O132" s="74" t="str">
        <f t="shared" si="1"/>
        <v/>
      </c>
      <c r="Q132" s="1" t="str">
        <f t="shared" si="2"/>
        <v/>
      </c>
      <c r="R132" s="1" t="str">
        <f t="shared" si="3"/>
        <v/>
      </c>
      <c r="S132" s="1" t="str">
        <f t="shared" si="4"/>
        <v/>
      </c>
      <c r="T132" s="1" t="str">
        <f t="shared" si="5"/>
        <v/>
      </c>
      <c r="U132" s="1" t="str">
        <f t="shared" si="6"/>
        <v/>
      </c>
    </row>
    <row r="133" ht="15.75" customHeight="1">
      <c r="A133" s="81">
        <v>116.0</v>
      </c>
      <c r="B133" s="81" t="s">
        <v>1028</v>
      </c>
      <c r="C133" s="81" t="str">
        <f>IF(B133&gt;1,VLOOKUP(B133,DB!$D$4:$E$800,2,0),"")</f>
        <v>G V</v>
      </c>
      <c r="D133" s="82">
        <v>0.7916666666666666</v>
      </c>
      <c r="E133" s="159" t="b">
        <v>1</v>
      </c>
      <c r="F133" s="83"/>
      <c r="G133" s="92" t="b">
        <v>0</v>
      </c>
      <c r="H133" s="85" t="s">
        <v>1635</v>
      </c>
      <c r="I133" s="103" t="s">
        <v>1216</v>
      </c>
      <c r="J133" s="87" t="str">
        <f>IF(L133&gt;1,VLOOKUP(L133,DB!$A$4:$B$500,2,0),"")</f>
        <v/>
      </c>
      <c r="K133" s="88"/>
      <c r="L133" s="84"/>
      <c r="M133" s="81" t="s">
        <v>1211</v>
      </c>
      <c r="N133" s="96"/>
      <c r="O133" s="84" t="str">
        <f t="shared" si="1"/>
        <v>RON</v>
      </c>
      <c r="Q133" s="1" t="str">
        <f t="shared" si="2"/>
        <v>RW02</v>
      </c>
      <c r="R133" s="1" t="str">
        <f t="shared" si="3"/>
        <v>RON</v>
      </c>
      <c r="S133" s="1" t="str">
        <f t="shared" si="4"/>
        <v>G V</v>
      </c>
      <c r="T133" s="1" t="str">
        <f t="shared" si="5"/>
        <v>B-8125</v>
      </c>
      <c r="U133" s="1" t="str">
        <f t="shared" si="6"/>
        <v>AFM</v>
      </c>
    </row>
    <row r="134" ht="15.75" customHeight="1">
      <c r="A134" s="90">
        <v>117.0</v>
      </c>
      <c r="B134" s="90" t="s">
        <v>393</v>
      </c>
      <c r="C134" s="71" t="str">
        <f>IF(B134&gt;1,VLOOKUP(B134,DB!$D$4:$E$800,2,0),"")</f>
        <v>A 320</v>
      </c>
      <c r="D134" s="117">
        <v>0.8458333333333333</v>
      </c>
      <c r="E134" s="215" t="b">
        <v>1</v>
      </c>
      <c r="F134" s="119"/>
      <c r="G134" s="120" t="b">
        <v>0</v>
      </c>
      <c r="H134" s="121" t="s">
        <v>1247</v>
      </c>
      <c r="I134" s="76" t="str">
        <f>IF(K134&gt;1,VLOOKUP(K134,DB!$A$4:$B$500,2,0),"")</f>
        <v>WARR</v>
      </c>
      <c r="J134" s="77" t="str">
        <f>IF(L134&gt;1,VLOOKUP(L134,DB!$A$4:$B$500,2,0),"")</f>
        <v/>
      </c>
      <c r="K134" s="122" t="s">
        <v>565</v>
      </c>
      <c r="L134" s="123"/>
      <c r="M134" s="71" t="str">
        <f>IF(B134&gt;1,VLOOKUP(B134,DB!$D$4:$F$800,3,0),"")</f>
        <v>CITILINK</v>
      </c>
      <c r="N134" s="124"/>
      <c r="O134" s="123" t="str">
        <f t="shared" si="1"/>
        <v>RON</v>
      </c>
      <c r="Q134" s="1" t="str">
        <f t="shared" si="2"/>
        <v>B1</v>
      </c>
      <c r="R134" s="1" t="str">
        <f t="shared" si="3"/>
        <v>RON</v>
      </c>
      <c r="S134" s="1" t="str">
        <f t="shared" si="4"/>
        <v>A 320</v>
      </c>
      <c r="T134" s="1" t="str">
        <f t="shared" si="5"/>
        <v>PK-GLX</v>
      </c>
      <c r="U134" s="1" t="str">
        <f t="shared" si="6"/>
        <v>CITILINK</v>
      </c>
    </row>
    <row r="135" ht="15.75" customHeight="1">
      <c r="A135" s="81">
        <v>118.0</v>
      </c>
      <c r="B135" s="81" t="s">
        <v>303</v>
      </c>
      <c r="C135" s="81" t="str">
        <f>IF(B135&gt;1,VLOOKUP(B135,DB!$D$4:$E$800,2,0),"")</f>
        <v>A 320</v>
      </c>
      <c r="D135" s="82">
        <v>0.8368055555555556</v>
      </c>
      <c r="E135" s="159" t="b">
        <v>1</v>
      </c>
      <c r="F135" s="83"/>
      <c r="G135" s="92" t="b">
        <v>0</v>
      </c>
      <c r="H135" s="85" t="s">
        <v>1236</v>
      </c>
      <c r="I135" s="86" t="str">
        <f>IF(K135&gt;1,VLOOKUP(K135,DB!$A$4:$B$500,2,0),"")</f>
        <v>WADD</v>
      </c>
      <c r="J135" s="87" t="str">
        <f>IF(L135&gt;1,VLOOKUP(L135,DB!$A$4:$B$500,2,0),"")</f>
        <v/>
      </c>
      <c r="K135" s="88" t="s">
        <v>225</v>
      </c>
      <c r="L135" s="84"/>
      <c r="M135" s="81" t="str">
        <f>IF(B135&gt;1,VLOOKUP(B135,DB!$D$4:$F$800,3,0),"")</f>
        <v>BATIK AIR</v>
      </c>
      <c r="N135" s="96"/>
      <c r="O135" s="84" t="str">
        <f t="shared" si="1"/>
        <v>RON</v>
      </c>
      <c r="Q135" s="1" t="str">
        <f t="shared" si="2"/>
        <v>B7</v>
      </c>
      <c r="R135" s="1" t="str">
        <f t="shared" si="3"/>
        <v>RON</v>
      </c>
      <c r="S135" s="1" t="str">
        <f t="shared" si="4"/>
        <v>A 320</v>
      </c>
      <c r="T135" s="1" t="str">
        <f t="shared" si="5"/>
        <v>PK-LUP</v>
      </c>
      <c r="U135" s="1" t="str">
        <f t="shared" si="6"/>
        <v>BATIK AIR</v>
      </c>
    </row>
    <row r="136" ht="15.75" customHeight="1">
      <c r="A136" s="90">
        <v>119.0</v>
      </c>
      <c r="B136" s="90" t="s">
        <v>886</v>
      </c>
      <c r="C136" s="71" t="str">
        <f>IF(B136&gt;1,VLOOKUP(B136,DB!$D$4:$E$800,2,0),"")</f>
        <v>B 733</v>
      </c>
      <c r="D136" s="117">
        <v>0.84375</v>
      </c>
      <c r="E136" s="215" t="b">
        <v>1</v>
      </c>
      <c r="F136" s="119"/>
      <c r="G136" s="120" t="b">
        <v>0</v>
      </c>
      <c r="H136" s="121" t="s">
        <v>1252</v>
      </c>
      <c r="I136" s="76" t="str">
        <f>IF(K136&gt;1,VLOOKUP(K136,DB!$A$4:$B$500,2,0),"")</f>
        <v>WALL</v>
      </c>
      <c r="J136" s="77" t="str">
        <f>IF(L136&gt;1,VLOOKUP(L136,DB!$A$4:$B$500,2,0),"")</f>
        <v/>
      </c>
      <c r="K136" s="122" t="s">
        <v>398</v>
      </c>
      <c r="L136" s="123"/>
      <c r="M136" s="71" t="str">
        <f>IF(B136&gt;1,VLOOKUP(B136,DB!$D$4:$F$800,3,0),"")</f>
        <v>TRIGANA</v>
      </c>
      <c r="N136" s="124"/>
      <c r="O136" s="123" t="str">
        <f t="shared" si="1"/>
        <v>RON</v>
      </c>
      <c r="Q136" s="1" t="str">
        <f t="shared" si="2"/>
        <v>B11</v>
      </c>
      <c r="R136" s="1" t="str">
        <f t="shared" si="3"/>
        <v>RON</v>
      </c>
      <c r="S136" s="1" t="str">
        <f t="shared" si="4"/>
        <v>B 733</v>
      </c>
      <c r="T136" s="1" t="str">
        <f t="shared" si="5"/>
        <v>PK-YSH</v>
      </c>
      <c r="U136" s="1" t="str">
        <f t="shared" si="6"/>
        <v>TRIGANA</v>
      </c>
    </row>
    <row r="137" ht="15.75" customHeight="1">
      <c r="A137" s="81">
        <v>120.0</v>
      </c>
      <c r="B137" s="81" t="s">
        <v>800</v>
      </c>
      <c r="C137" s="81" t="str">
        <f>IF(B137&gt;1,VLOOKUP(B137,DB!$D$4:$E$800,2,0),"")</f>
        <v>GLEX</v>
      </c>
      <c r="D137" s="82">
        <v>0.85625</v>
      </c>
      <c r="E137" s="159" t="b">
        <v>1</v>
      </c>
      <c r="F137" s="83">
        <v>0.9055555555555556</v>
      </c>
      <c r="G137" s="92" t="b">
        <v>1</v>
      </c>
      <c r="H137" s="85" t="s">
        <v>1216</v>
      </c>
      <c r="I137" s="103" t="s">
        <v>1499</v>
      </c>
      <c r="J137" s="84" t="s">
        <v>1218</v>
      </c>
      <c r="K137" s="88"/>
      <c r="L137" s="84"/>
      <c r="M137" s="81" t="str">
        <f>IF(B137&gt;1,VLOOKUP(B137,DB!$D$4:$F$800,3,0),"")</f>
        <v>PREMI</v>
      </c>
      <c r="N137" s="96"/>
      <c r="O137" s="84" t="str">
        <f t="shared" si="1"/>
        <v/>
      </c>
      <c r="Q137" s="1" t="str">
        <f t="shared" si="2"/>
        <v/>
      </c>
      <c r="R137" s="1" t="str">
        <f t="shared" si="3"/>
        <v/>
      </c>
      <c r="S137" s="1" t="str">
        <f t="shared" si="4"/>
        <v/>
      </c>
      <c r="T137" s="1" t="str">
        <f t="shared" si="5"/>
        <v/>
      </c>
      <c r="U137" s="1" t="str">
        <f t="shared" si="6"/>
        <v/>
      </c>
    </row>
    <row r="138" ht="15.75" customHeight="1">
      <c r="A138" s="90">
        <v>121.0</v>
      </c>
      <c r="B138" s="90" t="s">
        <v>180</v>
      </c>
      <c r="C138" s="71" t="str">
        <f>IF(B138&gt;1,VLOOKUP(B138,DB!$D$4:$E$800,2,0),"")</f>
        <v>A 320</v>
      </c>
      <c r="D138" s="117">
        <v>0.8645833333333334</v>
      </c>
      <c r="E138" s="215" t="b">
        <v>1</v>
      </c>
      <c r="F138" s="119">
        <v>0.9354166666666667</v>
      </c>
      <c r="G138" s="120" t="b">
        <v>1</v>
      </c>
      <c r="H138" s="121" t="s">
        <v>1250</v>
      </c>
      <c r="I138" s="76" t="str">
        <f>IF(K138&gt;1,VLOOKUP(K138,DB!$A$4:$B$500,2,0),"")</f>
        <v>WAHI</v>
      </c>
      <c r="J138" s="74" t="s">
        <v>1226</v>
      </c>
      <c r="K138" s="122" t="s">
        <v>261</v>
      </c>
      <c r="L138" s="123"/>
      <c r="M138" s="71" t="str">
        <f>IF(B138&gt;1,VLOOKUP(B138,DB!$D$4:$F$800,3,0),"")</f>
        <v>BATIK AIR</v>
      </c>
      <c r="N138" s="124"/>
      <c r="O138" s="123" t="str">
        <f t="shared" si="1"/>
        <v/>
      </c>
      <c r="Q138" s="1" t="str">
        <f t="shared" si="2"/>
        <v/>
      </c>
      <c r="R138" s="1" t="str">
        <f t="shared" si="3"/>
        <v/>
      </c>
      <c r="S138" s="1" t="str">
        <f t="shared" si="4"/>
        <v/>
      </c>
      <c r="T138" s="1" t="str">
        <f t="shared" si="5"/>
        <v/>
      </c>
      <c r="U138" s="1" t="str">
        <f t="shared" si="6"/>
        <v/>
      </c>
    </row>
    <row r="139" ht="15.75" customHeight="1">
      <c r="A139" s="81">
        <v>122.0</v>
      </c>
      <c r="B139" s="81" t="s">
        <v>548</v>
      </c>
      <c r="C139" s="81" t="str">
        <f>IF(B139&gt;1,VLOOKUP(B139,DB!$D$4:$E$800,2,0),"")</f>
        <v>B 738</v>
      </c>
      <c r="D139" s="82">
        <v>0.8847222222222222</v>
      </c>
      <c r="E139" s="159" t="b">
        <v>1</v>
      </c>
      <c r="F139" s="83"/>
      <c r="G139" s="92" t="b">
        <v>0</v>
      </c>
      <c r="H139" s="85" t="s">
        <v>1248</v>
      </c>
      <c r="I139" s="86" t="str">
        <f>IF(K139&gt;1,VLOOKUP(K139,DB!$A$4:$B$500,2,0),"")</f>
        <v>WARR</v>
      </c>
      <c r="J139" s="87" t="str">
        <f>IF(L139&gt;1,VLOOKUP(L139,DB!$A$4:$B$500,2,0),"")</f>
        <v/>
      </c>
      <c r="K139" s="88" t="s">
        <v>678</v>
      </c>
      <c r="L139" s="84"/>
      <c r="M139" s="81" t="str">
        <f>IF(B139&gt;1,VLOOKUP(B139,DB!$D$4:$F$800,3,0),"")</f>
        <v>GARUDA</v>
      </c>
      <c r="N139" s="96"/>
      <c r="O139" s="84" t="str">
        <f t="shared" si="1"/>
        <v>RON</v>
      </c>
      <c r="Q139" s="1" t="str">
        <f t="shared" si="2"/>
        <v>B2</v>
      </c>
      <c r="R139" s="1" t="str">
        <f t="shared" si="3"/>
        <v>RON</v>
      </c>
      <c r="S139" s="1" t="str">
        <f t="shared" si="4"/>
        <v>B 738</v>
      </c>
      <c r="T139" s="1" t="str">
        <f t="shared" si="5"/>
        <v>PK-GFD</v>
      </c>
      <c r="U139" s="1" t="str">
        <f t="shared" si="6"/>
        <v>GARUDA</v>
      </c>
    </row>
    <row r="140" ht="15.75" customHeight="1">
      <c r="A140" s="90">
        <v>123.0</v>
      </c>
      <c r="B140" s="219" t="s">
        <v>964</v>
      </c>
      <c r="C140" s="219" t="str">
        <f>IF(B140&gt;1,VLOOKUP(B140,DB!$D$4:$E$800,2,0),"")</f>
        <v>G IV</v>
      </c>
      <c r="D140" s="117">
        <v>0.8506944444444444</v>
      </c>
      <c r="E140" s="215" t="b">
        <v>1</v>
      </c>
      <c r="F140" s="275">
        <v>0.9027777777777778</v>
      </c>
      <c r="G140" s="120" t="b">
        <v>1</v>
      </c>
      <c r="H140" s="121" t="s">
        <v>1249</v>
      </c>
      <c r="I140" s="112" t="s">
        <v>1460</v>
      </c>
      <c r="J140" s="221" t="s">
        <v>18</v>
      </c>
      <c r="K140" s="122"/>
      <c r="L140" s="123"/>
      <c r="M140" s="219" t="s">
        <v>1211</v>
      </c>
      <c r="N140" s="241" t="s">
        <v>1546</v>
      </c>
      <c r="O140" s="123" t="str">
        <f t="shared" si="1"/>
        <v/>
      </c>
      <c r="Q140" s="1" t="str">
        <f t="shared" si="2"/>
        <v/>
      </c>
      <c r="R140" s="1" t="str">
        <f t="shared" si="3"/>
        <v/>
      </c>
      <c r="S140" s="1" t="str">
        <f t="shared" si="4"/>
        <v/>
      </c>
      <c r="T140" s="1" t="str">
        <f t="shared" si="5"/>
        <v/>
      </c>
      <c r="U140" s="1" t="str">
        <f t="shared" si="6"/>
        <v/>
      </c>
    </row>
    <row r="141" ht="15.75" customHeight="1">
      <c r="A141" s="81">
        <v>124.0</v>
      </c>
      <c r="B141" s="81" t="s">
        <v>34</v>
      </c>
      <c r="C141" s="81" t="str">
        <f>IF(B141&gt;1,VLOOKUP(B141,DB!$D$4:$E$800,2,0),"")</f>
        <v>B 733</v>
      </c>
      <c r="D141" s="82">
        <v>0.8791666666666667</v>
      </c>
      <c r="E141" s="159" t="b">
        <v>1</v>
      </c>
      <c r="F141" s="83"/>
      <c r="G141" s="92" t="b">
        <v>0</v>
      </c>
      <c r="H141" s="85" t="s">
        <v>1253</v>
      </c>
      <c r="I141" s="103" t="s">
        <v>52</v>
      </c>
      <c r="J141" s="87" t="str">
        <f>IF(L141&gt;1,VLOOKUP(L141,DB!$A$4:$B$500,2,0),"")</f>
        <v/>
      </c>
      <c r="K141" s="88"/>
      <c r="L141" s="84"/>
      <c r="M141" s="81" t="str">
        <f>IF(B141&gt;1,VLOOKUP(B141,DB!$D$4:$F$800,3,0),"")</f>
        <v>AIRNESIA</v>
      </c>
      <c r="N141" s="96"/>
      <c r="O141" s="84" t="str">
        <f t="shared" si="1"/>
        <v>RON</v>
      </c>
      <c r="Q141" s="1" t="str">
        <f t="shared" si="2"/>
        <v>B10</v>
      </c>
      <c r="R141" s="1" t="str">
        <f t="shared" si="3"/>
        <v>RON</v>
      </c>
      <c r="S141" s="1" t="str">
        <f t="shared" si="4"/>
        <v>B 733</v>
      </c>
      <c r="T141" s="1" t="str">
        <f t="shared" si="5"/>
        <v>PK-NMI</v>
      </c>
      <c r="U141" s="1" t="str">
        <f t="shared" si="6"/>
        <v>AIRNESIA</v>
      </c>
    </row>
    <row r="142" ht="15.75" customHeight="1">
      <c r="A142" s="90">
        <v>125.0</v>
      </c>
      <c r="B142" s="90" t="s">
        <v>1130</v>
      </c>
      <c r="C142" s="71" t="str">
        <f>IF(B142&gt;1,VLOOKUP(B142,DB!$D$4:$E$800,2,0),"")</f>
        <v>A 321</v>
      </c>
      <c r="D142" s="117">
        <v>0.85625</v>
      </c>
      <c r="E142" s="215" t="b">
        <v>1</v>
      </c>
      <c r="F142" s="119"/>
      <c r="G142" s="120" t="b">
        <v>0</v>
      </c>
      <c r="H142" s="121" t="s">
        <v>1223</v>
      </c>
      <c r="I142" s="112" t="s">
        <v>1259</v>
      </c>
      <c r="J142" s="77" t="str">
        <f>IF(L142&gt;1,VLOOKUP(L142,DB!$A$4:$B$500,2,0),"")</f>
        <v/>
      </c>
      <c r="K142" s="122"/>
      <c r="L142" s="123"/>
      <c r="M142" s="71" t="s">
        <v>787</v>
      </c>
      <c r="N142" s="124"/>
      <c r="O142" s="123" t="str">
        <f t="shared" si="1"/>
        <v>RON</v>
      </c>
      <c r="Q142" s="1" t="str">
        <f t="shared" si="2"/>
        <v>SA04</v>
      </c>
      <c r="R142" s="1" t="str">
        <f t="shared" si="3"/>
        <v>RON</v>
      </c>
      <c r="S142" s="1" t="str">
        <f t="shared" si="4"/>
        <v>A 321</v>
      </c>
      <c r="T142" s="1" t="str">
        <f t="shared" si="5"/>
        <v>9M-NAB</v>
      </c>
      <c r="U142" s="1" t="str">
        <f t="shared" si="6"/>
        <v>PREMI</v>
      </c>
    </row>
    <row r="143" ht="15.75" customHeight="1">
      <c r="A143" s="81">
        <v>126.0</v>
      </c>
      <c r="B143" s="81" t="s">
        <v>290</v>
      </c>
      <c r="C143" s="81" t="str">
        <f>IF(B143&gt;1,VLOOKUP(B143,DB!$D$4:$E$800,2,0),"")</f>
        <v>A 320</v>
      </c>
      <c r="D143" s="82">
        <v>0.9180555555555555</v>
      </c>
      <c r="E143" s="159" t="b">
        <v>1</v>
      </c>
      <c r="F143" s="83">
        <v>0.9583333333333334</v>
      </c>
      <c r="G143" s="92" t="b">
        <v>1</v>
      </c>
      <c r="H143" s="85" t="s">
        <v>1227</v>
      </c>
      <c r="I143" s="86" t="str">
        <f>IF(K143&gt;1,VLOOKUP(K143,DB!$A$4:$B$500,2,0),"")</f>
        <v>WARR</v>
      </c>
      <c r="J143" s="84" t="s">
        <v>1231</v>
      </c>
      <c r="K143" s="88" t="s">
        <v>231</v>
      </c>
      <c r="L143" s="84"/>
      <c r="M143" s="81" t="str">
        <f>IF(B143&gt;1,VLOOKUP(B143,DB!$D$4:$F$800,3,0),"")</f>
        <v>BATIK AIR</v>
      </c>
      <c r="N143" s="96"/>
      <c r="O143" s="84" t="str">
        <f t="shared" si="1"/>
        <v/>
      </c>
      <c r="Q143" s="1" t="str">
        <f t="shared" si="2"/>
        <v/>
      </c>
      <c r="R143" s="1" t="str">
        <f t="shared" si="3"/>
        <v/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90">
        <v>127.0</v>
      </c>
      <c r="B144" s="90" t="s">
        <v>92</v>
      </c>
      <c r="C144" s="71" t="str">
        <f>IF(B144&gt;1,VLOOKUP(B144,DB!$D$4:$E$800,2,0),"")</f>
        <v>A 320</v>
      </c>
      <c r="D144" s="117">
        <v>0.9333333333333333</v>
      </c>
      <c r="E144" s="215" t="b">
        <v>1</v>
      </c>
      <c r="F144" s="119"/>
      <c r="G144" s="120" t="b">
        <v>0</v>
      </c>
      <c r="H144" s="121" t="s">
        <v>1246</v>
      </c>
      <c r="I144" s="76" t="str">
        <f>IF(K144&gt;1,VLOOKUP(K144,DB!$A$4:$B$500,2,0),"")</f>
        <v>WARR</v>
      </c>
      <c r="J144" s="77" t="str">
        <f>IF(L144&gt;1,VLOOKUP(L144,DB!$A$4:$B$500,2,0),"")</f>
        <v/>
      </c>
      <c r="K144" s="122" t="s">
        <v>253</v>
      </c>
      <c r="L144" s="123"/>
      <c r="M144" s="71" t="str">
        <f>IF(B144&gt;1,VLOOKUP(B144,DB!$D$4:$F$800,3,0),"")</f>
        <v>BATIK AIR</v>
      </c>
      <c r="N144" s="124"/>
      <c r="O144" s="123" t="str">
        <f t="shared" si="1"/>
        <v>RON</v>
      </c>
      <c r="Q144" s="1" t="str">
        <f t="shared" si="2"/>
        <v>A2</v>
      </c>
      <c r="R144" s="1" t="str">
        <f t="shared" si="3"/>
        <v>RON</v>
      </c>
      <c r="S144" s="1" t="str">
        <f t="shared" si="4"/>
        <v>A 320</v>
      </c>
      <c r="T144" s="1" t="str">
        <f t="shared" si="5"/>
        <v>PK-BKU</v>
      </c>
      <c r="U144" s="1" t="str">
        <f t="shared" si="6"/>
        <v>BATIK AIR</v>
      </c>
    </row>
    <row r="145" ht="15.75" customHeight="1">
      <c r="A145" s="81">
        <v>128.0</v>
      </c>
      <c r="B145" s="81" t="s">
        <v>762</v>
      </c>
      <c r="C145" s="81" t="str">
        <f>IF(B145&gt;1,VLOOKUP(B145,DB!$D$4:$E$800,2,0),"")</f>
        <v>G IV</v>
      </c>
      <c r="D145" s="82">
        <v>0.9222222222222223</v>
      </c>
      <c r="E145" s="159" t="b">
        <v>1</v>
      </c>
      <c r="F145" s="83"/>
      <c r="G145" s="92" t="b">
        <v>0</v>
      </c>
      <c r="H145" s="85" t="s">
        <v>1249</v>
      </c>
      <c r="I145" s="103" t="s">
        <v>1226</v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>JIP</v>
      </c>
      <c r="N145" s="96"/>
      <c r="O145" s="84" t="str">
        <f t="shared" si="1"/>
        <v>RON</v>
      </c>
      <c r="Q145" s="1" t="str">
        <f t="shared" si="2"/>
        <v>B4</v>
      </c>
      <c r="R145" s="1" t="str">
        <f t="shared" si="3"/>
        <v>RON</v>
      </c>
      <c r="S145" s="1" t="str">
        <f t="shared" si="4"/>
        <v>G IV</v>
      </c>
      <c r="T145" s="1" t="str">
        <f t="shared" si="5"/>
        <v>T7-977</v>
      </c>
      <c r="U145" s="1" t="str">
        <f t="shared" si="6"/>
        <v>JIP</v>
      </c>
    </row>
    <row r="146" ht="15.75" customHeight="1">
      <c r="A146" s="90">
        <v>129.0</v>
      </c>
      <c r="B146" s="90" t="s">
        <v>180</v>
      </c>
      <c r="C146" s="71" t="str">
        <f>IF(B146&gt;1,VLOOKUP(B146,DB!$D$4:$E$800,2,0),"")</f>
        <v>A 320</v>
      </c>
      <c r="D146" s="117">
        <v>0.9423611111111111</v>
      </c>
      <c r="E146" s="215" t="b">
        <v>1</v>
      </c>
      <c r="F146" s="119"/>
      <c r="G146" s="120" t="b">
        <v>0</v>
      </c>
      <c r="H146" s="121" t="s">
        <v>1226</v>
      </c>
      <c r="I146" s="112" t="s">
        <v>1250</v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>BATIK AIR</v>
      </c>
      <c r="N146" s="124"/>
      <c r="O146" s="123" t="str">
        <f t="shared" si="1"/>
        <v>RON</v>
      </c>
      <c r="Q146" s="1" t="str">
        <f t="shared" si="2"/>
        <v>SA06</v>
      </c>
      <c r="R146" s="1" t="str">
        <f t="shared" si="3"/>
        <v>RON</v>
      </c>
      <c r="S146" s="1" t="str">
        <f t="shared" si="4"/>
        <v>A 320</v>
      </c>
      <c r="T146" s="1" t="str">
        <f t="shared" si="5"/>
        <v>PK-LAI</v>
      </c>
      <c r="U146" s="1" t="str">
        <f t="shared" si="6"/>
        <v>BATIK AIR</v>
      </c>
    </row>
    <row r="147" ht="15.75" customHeight="1">
      <c r="A147" s="81">
        <v>130.0</v>
      </c>
      <c r="B147" s="81" t="s">
        <v>893</v>
      </c>
      <c r="C147" s="81" t="str">
        <f>IF(B147&gt;1,VLOOKUP(B147,DB!$D$4:$E$800,2,0),"")</f>
        <v>G VI</v>
      </c>
      <c r="D147" s="82">
        <v>0.9340277777777778</v>
      </c>
      <c r="E147" s="159" t="b">
        <v>1</v>
      </c>
      <c r="F147" s="83"/>
      <c r="G147" s="92" t="b">
        <v>0</v>
      </c>
      <c r="H147" s="85" t="s">
        <v>1216</v>
      </c>
      <c r="I147" s="103" t="s">
        <v>1233</v>
      </c>
      <c r="J147" s="87" t="str">
        <f>IF(L147&gt;1,VLOOKUP(L147,DB!$A$4:$B$500,2,0),"")</f>
        <v/>
      </c>
      <c r="K147" s="88"/>
      <c r="L147" s="84"/>
      <c r="M147" s="81" t="s">
        <v>755</v>
      </c>
      <c r="N147" s="96"/>
      <c r="O147" s="84" t="str">
        <f t="shared" si="1"/>
        <v>RON</v>
      </c>
      <c r="Q147" s="1" t="str">
        <f t="shared" si="2"/>
        <v>B3</v>
      </c>
      <c r="R147" s="1" t="str">
        <f t="shared" si="3"/>
        <v>RON</v>
      </c>
      <c r="S147" s="1" t="str">
        <f t="shared" si="4"/>
        <v>G VI</v>
      </c>
      <c r="T147" s="1" t="str">
        <f t="shared" si="5"/>
        <v>T7-X14</v>
      </c>
      <c r="U147" s="1" t="str">
        <f t="shared" si="6"/>
        <v>JIP</v>
      </c>
    </row>
    <row r="148" ht="15.75" customHeight="1">
      <c r="A148" s="90">
        <v>131.0</v>
      </c>
      <c r="B148" s="90" t="s">
        <v>832</v>
      </c>
      <c r="C148" s="71" t="str">
        <f>IF(B148&gt;1,VLOOKUP(B148,DB!$D$4:$E$800,2,0),"")</f>
        <v>ATR 72</v>
      </c>
      <c r="D148" s="117">
        <v>0.9270833333333334</v>
      </c>
      <c r="E148" s="215" t="b">
        <v>1</v>
      </c>
      <c r="F148" s="119"/>
      <c r="G148" s="120" t="b">
        <v>0</v>
      </c>
      <c r="H148" s="121" t="s">
        <v>1229</v>
      </c>
      <c r="I148" s="112" t="s">
        <v>1245</v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>TAS</v>
      </c>
      <c r="N148" s="124"/>
      <c r="O148" s="123" t="str">
        <f t="shared" si="1"/>
        <v>RON</v>
      </c>
      <c r="Q148" s="1" t="str">
        <f t="shared" si="2"/>
        <v>A1</v>
      </c>
      <c r="R148" s="1" t="str">
        <f t="shared" si="3"/>
        <v>RON</v>
      </c>
      <c r="S148" s="1" t="str">
        <f t="shared" si="4"/>
        <v>ATR 72</v>
      </c>
      <c r="T148" s="1" t="str">
        <f t="shared" si="5"/>
        <v>PK-OTR</v>
      </c>
      <c r="U148" s="1" t="str">
        <f t="shared" si="6"/>
        <v>TAS</v>
      </c>
    </row>
    <row r="149" ht="15.75" customHeight="1">
      <c r="A149" s="81">
        <v>132.0</v>
      </c>
      <c r="B149" s="155" t="s">
        <v>780</v>
      </c>
      <c r="C149" s="81" t="str">
        <f>IF(B149&gt;1,VLOOKUP(B149,DB!$D$4:$E$800,2,0),"")</f>
        <v>B 738</v>
      </c>
      <c r="D149" s="225">
        <v>0.95</v>
      </c>
      <c r="E149" s="159" t="b">
        <v>1</v>
      </c>
      <c r="F149" s="83">
        <v>0.9708333333333333</v>
      </c>
      <c r="G149" s="92" t="b">
        <v>1</v>
      </c>
      <c r="H149" s="85" t="s">
        <v>1232</v>
      </c>
      <c r="I149" s="246" t="s">
        <v>166</v>
      </c>
      <c r="J149" s="84" t="s">
        <v>13</v>
      </c>
      <c r="K149" s="88"/>
      <c r="L149" s="84"/>
      <c r="M149" s="210" t="str">
        <f>IF(B149&gt;1,VLOOKUP(B149,DB!$D$4:$F$800,3,0),"")</f>
        <v>POLICE</v>
      </c>
      <c r="N149" s="213" t="s">
        <v>1368</v>
      </c>
      <c r="O149" s="84" t="str">
        <f t="shared" si="1"/>
        <v/>
      </c>
      <c r="Q149" s="1" t="str">
        <f t="shared" si="2"/>
        <v/>
      </c>
      <c r="R149" s="1" t="str">
        <f t="shared" si="3"/>
        <v/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 t="s">
        <v>1134</v>
      </c>
      <c r="C150" s="71" t="str">
        <f>IF(B150&gt;1,VLOOKUP(B150,DB!$D$4:$E$800,2,0),"")</f>
        <v>LJ 55</v>
      </c>
      <c r="D150" s="117">
        <v>0.9604166666666667</v>
      </c>
      <c r="E150" s="215" t="b">
        <v>1</v>
      </c>
      <c r="F150" s="119">
        <v>0.9958333333333333</v>
      </c>
      <c r="G150" s="120" t="b">
        <v>1</v>
      </c>
      <c r="H150" s="121" t="s">
        <v>1250</v>
      </c>
      <c r="I150" s="112" t="s">
        <v>26</v>
      </c>
      <c r="J150" s="74" t="s">
        <v>1213</v>
      </c>
      <c r="K150" s="122"/>
      <c r="L150" s="123"/>
      <c r="M150" s="71" t="s">
        <v>1329</v>
      </c>
      <c r="N150" s="124"/>
      <c r="O150" s="123" t="str">
        <f t="shared" si="1"/>
        <v/>
      </c>
      <c r="Q150" s="1" t="str">
        <f t="shared" si="2"/>
        <v/>
      </c>
      <c r="R150" s="1" t="str">
        <f t="shared" si="3"/>
        <v/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142" t="s">
        <v>1134</v>
      </c>
      <c r="C151" s="81" t="str">
        <f>IF(B151&gt;1,VLOOKUP(B151,DB!$D$4:$E$800,2,0),"")</f>
        <v>LJ 55</v>
      </c>
      <c r="D151" s="82">
        <v>0.9993055555555556</v>
      </c>
      <c r="E151" s="159" t="b">
        <v>1</v>
      </c>
      <c r="F151" s="83"/>
      <c r="G151" s="92" t="b">
        <v>0</v>
      </c>
      <c r="H151" s="85" t="s">
        <v>1213</v>
      </c>
      <c r="I151" s="103" t="s">
        <v>1250</v>
      </c>
      <c r="J151" s="87" t="str">
        <f>IF(L151&gt;1,VLOOKUP(L151,DB!$A$4:$B$500,2,0),"")</f>
        <v/>
      </c>
      <c r="K151" s="88"/>
      <c r="L151" s="84"/>
      <c r="M151" s="81" t="s">
        <v>1329</v>
      </c>
      <c r="N151" s="96"/>
      <c r="O151" s="84" t="str">
        <f t="shared" si="1"/>
        <v>RON</v>
      </c>
      <c r="Q151" s="1" t="str">
        <f t="shared" si="2"/>
        <v>NSA12</v>
      </c>
      <c r="R151" s="1" t="str">
        <f t="shared" si="3"/>
        <v>RON</v>
      </c>
      <c r="S151" s="1" t="str">
        <f t="shared" si="4"/>
        <v>LJ 55</v>
      </c>
      <c r="T151" s="1" t="str">
        <f t="shared" si="5"/>
        <v>N-117LR</v>
      </c>
      <c r="U151" s="1" t="str">
        <f t="shared" si="6"/>
        <v>B. G. S.</v>
      </c>
    </row>
    <row r="152" ht="15.75" customHeight="1">
      <c r="A152" s="90">
        <v>135.0</v>
      </c>
      <c r="B152" s="71" t="s">
        <v>290</v>
      </c>
      <c r="C152" s="71" t="str">
        <f>IF(B152&gt;1,VLOOKUP(B152,DB!$D$4:$E$800,2,0),"")</f>
        <v>A 320</v>
      </c>
      <c r="D152" s="117">
        <v>0.9652777777777778</v>
      </c>
      <c r="E152" s="215" t="b">
        <v>1</v>
      </c>
      <c r="F152" s="119"/>
      <c r="G152" s="120" t="b">
        <v>0</v>
      </c>
      <c r="H152" s="121" t="s">
        <v>1231</v>
      </c>
      <c r="I152" s="112" t="s">
        <v>1227</v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>BATIK AIR</v>
      </c>
      <c r="N152" s="124"/>
      <c r="O152" s="123" t="str">
        <f t="shared" si="1"/>
        <v>RON</v>
      </c>
      <c r="Q152" s="1" t="str">
        <f t="shared" si="2"/>
        <v>SA09</v>
      </c>
      <c r="R152" s="1" t="str">
        <f t="shared" si="3"/>
        <v>RON</v>
      </c>
      <c r="S152" s="1" t="str">
        <f t="shared" si="4"/>
        <v>A 320</v>
      </c>
      <c r="T152" s="1" t="str">
        <f t="shared" si="5"/>
        <v>PK-LUJ</v>
      </c>
      <c r="U152" s="1" t="str">
        <f t="shared" si="6"/>
        <v>BATIK AIR</v>
      </c>
    </row>
    <row r="153" ht="15.75" customHeight="1">
      <c r="A153" s="81">
        <v>136.0</v>
      </c>
      <c r="B153" s="81" t="s">
        <v>284</v>
      </c>
      <c r="C153" s="81" t="str">
        <f>IF(B153&gt;1,VLOOKUP(B153,DB!$D$4:$E$800,2,0),"")</f>
        <v>A 320</v>
      </c>
      <c r="D153" s="82">
        <v>0.9861111111111112</v>
      </c>
      <c r="E153" s="159" t="b">
        <v>1</v>
      </c>
      <c r="F153" s="83"/>
      <c r="G153" s="92" t="b">
        <v>0</v>
      </c>
      <c r="H153" s="85" t="s">
        <v>1227</v>
      </c>
      <c r="I153" s="103" t="s">
        <v>1230</v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>BATIK AIR</v>
      </c>
      <c r="N153" s="96"/>
      <c r="O153" s="84" t="str">
        <f t="shared" si="1"/>
        <v>RON</v>
      </c>
      <c r="Q153" s="1" t="str">
        <f t="shared" si="2"/>
        <v>B9</v>
      </c>
      <c r="R153" s="1" t="str">
        <f t="shared" si="3"/>
        <v>RON</v>
      </c>
      <c r="S153" s="1" t="str">
        <f t="shared" si="4"/>
        <v>A 320</v>
      </c>
      <c r="T153" s="1" t="str">
        <f t="shared" si="5"/>
        <v>PK-LUG</v>
      </c>
      <c r="U153" s="1" t="str">
        <f t="shared" si="6"/>
        <v>BATIK AIR</v>
      </c>
    </row>
    <row r="154" ht="15.75" customHeight="1">
      <c r="A154" s="186">
        <v>137.0</v>
      </c>
      <c r="B154" s="186" t="s">
        <v>741</v>
      </c>
      <c r="C154" s="186" t="str">
        <f>IF(B154&gt;1,VLOOKUP(B154,DB!$D$4:$E$800,2,0),"")</f>
        <v>ATR 42</v>
      </c>
      <c r="D154" s="187">
        <v>0.6527777777777778</v>
      </c>
      <c r="E154" s="188" t="b">
        <v>1</v>
      </c>
      <c r="F154" s="189"/>
      <c r="G154" s="190" t="b">
        <v>0</v>
      </c>
      <c r="H154" s="191" t="s">
        <v>1275</v>
      </c>
      <c r="I154" s="192" t="s">
        <v>1218</v>
      </c>
      <c r="J154" s="193" t="str">
        <f>IF(L154&gt;1,VLOOKUP(L154,DB!$A$4:$B$500,2,0),"")</f>
        <v/>
      </c>
      <c r="K154" s="194"/>
      <c r="L154" s="195"/>
      <c r="M154" s="186" t="str">
        <f>IF(B154&gt;1,VLOOKUP(B154,DB!$D$4:$F$800,3,0),"")</f>
        <v>IAT</v>
      </c>
      <c r="N154" s="196"/>
      <c r="O154" s="195" t="str">
        <f t="shared" si="1"/>
        <v>RON</v>
      </c>
      <c r="Q154" s="1" t="str">
        <f t="shared" si="2"/>
        <v>SA18</v>
      </c>
      <c r="R154" s="1" t="str">
        <f t="shared" si="3"/>
        <v>RON</v>
      </c>
      <c r="S154" s="1" t="str">
        <f t="shared" si="4"/>
        <v>ATR 42</v>
      </c>
      <c r="T154" s="1" t="str">
        <f t="shared" si="5"/>
        <v>PK-THT</v>
      </c>
      <c r="U154" s="1" t="str">
        <f t="shared" si="6"/>
        <v>IAT</v>
      </c>
    </row>
    <row r="155" ht="15.75" customHeight="1">
      <c r="A155" s="197"/>
      <c r="B155" s="197"/>
      <c r="C155" s="197"/>
      <c r="D155" s="198"/>
      <c r="E155" s="199"/>
      <c r="F155" s="199"/>
      <c r="G155" s="197"/>
      <c r="H155" s="200"/>
      <c r="I155" s="201"/>
      <c r="J155" s="201"/>
      <c r="K155" s="202"/>
      <c r="L155" s="197"/>
      <c r="M155" s="197"/>
      <c r="N155" s="203"/>
      <c r="O155" s="197"/>
      <c r="Q155" s="1" t="str">
        <f t="shared" si="2"/>
        <v/>
      </c>
      <c r="R155" s="1" t="str">
        <f t="shared" si="3"/>
        <v/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197"/>
      <c r="B156" s="197"/>
      <c r="C156" s="197"/>
      <c r="D156" s="198"/>
      <c r="E156" s="199"/>
      <c r="F156" s="199"/>
      <c r="G156" s="197"/>
      <c r="H156" s="200"/>
      <c r="I156" s="201"/>
      <c r="J156" s="201"/>
      <c r="K156" s="202"/>
      <c r="L156" s="197"/>
      <c r="M156" s="197"/>
      <c r="N156" s="203"/>
      <c r="O156" s="197"/>
      <c r="Q156" s="1" t="str">
        <f t="shared" si="2"/>
        <v/>
      </c>
      <c r="R156" s="1" t="str">
        <f t="shared" si="3"/>
        <v/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197"/>
      <c r="B157" s="197"/>
      <c r="C157" s="197"/>
      <c r="D157" s="198"/>
      <c r="E157" s="199"/>
      <c r="F157" s="199"/>
      <c r="G157" s="197"/>
      <c r="H157" s="200"/>
      <c r="I157" s="201"/>
      <c r="J157" s="201"/>
      <c r="K157" s="202"/>
      <c r="L157" s="197"/>
      <c r="M157" s="197"/>
      <c r="N157" s="203"/>
      <c r="O157" s="197"/>
      <c r="Q157" s="1" t="str">
        <f t="shared" si="2"/>
        <v/>
      </c>
      <c r="R157" s="1" t="str">
        <f t="shared" si="3"/>
        <v/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197"/>
      <c r="B158" s="197"/>
      <c r="C158" s="197"/>
      <c r="D158" s="198"/>
      <c r="E158" s="199"/>
      <c r="F158" s="199"/>
      <c r="G158" s="197"/>
      <c r="H158" s="200"/>
      <c r="I158" s="201"/>
      <c r="J158" s="201"/>
      <c r="K158" s="202"/>
      <c r="L158" s="197"/>
      <c r="M158" s="197"/>
      <c r="N158" s="203"/>
      <c r="O158" s="197"/>
      <c r="Q158" s="1" t="str">
        <f t="shared" si="2"/>
        <v/>
      </c>
      <c r="R158" s="1" t="str">
        <f t="shared" si="3"/>
        <v/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197"/>
      <c r="B159" s="197"/>
      <c r="C159" s="197"/>
      <c r="D159" s="198"/>
      <c r="E159" s="199"/>
      <c r="F159" s="199"/>
      <c r="G159" s="197"/>
      <c r="H159" s="200"/>
      <c r="I159" s="201"/>
      <c r="J159" s="201"/>
      <c r="K159" s="202"/>
      <c r="L159" s="197"/>
      <c r="M159" s="197"/>
      <c r="N159" s="203"/>
      <c r="O159" s="197"/>
      <c r="Q159" s="1" t="str">
        <f t="shared" si="2"/>
        <v/>
      </c>
      <c r="R159" s="1" t="str">
        <f t="shared" si="3"/>
        <v/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197"/>
      <c r="B160" s="197"/>
      <c r="C160" s="197"/>
      <c r="D160" s="198"/>
      <c r="E160" s="199"/>
      <c r="F160" s="199"/>
      <c r="G160" s="197"/>
      <c r="H160" s="200"/>
      <c r="I160" s="201"/>
      <c r="J160" s="201"/>
      <c r="K160" s="202"/>
      <c r="L160" s="197"/>
      <c r="M160" s="197"/>
      <c r="N160" s="203"/>
      <c r="O160" s="197"/>
      <c r="Q160" s="1" t="str">
        <f t="shared" si="2"/>
        <v/>
      </c>
      <c r="R160" s="1" t="str">
        <f t="shared" si="3"/>
        <v/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197"/>
      <c r="B161" s="197"/>
      <c r="C161" s="197"/>
      <c r="D161" s="198"/>
      <c r="E161" s="199"/>
      <c r="F161" s="199"/>
      <c r="G161" s="197"/>
      <c r="H161" s="200"/>
      <c r="I161" s="201"/>
      <c r="J161" s="201"/>
      <c r="K161" s="202"/>
      <c r="L161" s="197"/>
      <c r="M161" s="197"/>
      <c r="N161" s="203"/>
      <c r="O161" s="197"/>
      <c r="Q161" s="1" t="str">
        <f t="shared" si="2"/>
        <v/>
      </c>
      <c r="R161" s="1" t="str">
        <f t="shared" si="3"/>
        <v/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197"/>
      <c r="B162" s="197"/>
      <c r="C162" s="197"/>
      <c r="D162" s="198"/>
      <c r="E162" s="199"/>
      <c r="F162" s="199"/>
      <c r="G162" s="197"/>
      <c r="H162" s="200"/>
      <c r="I162" s="201"/>
      <c r="J162" s="201"/>
      <c r="K162" s="202"/>
      <c r="L162" s="197"/>
      <c r="M162" s="197"/>
      <c r="N162" s="203"/>
      <c r="O162" s="197"/>
      <c r="Q162" s="1" t="str">
        <f t="shared" si="2"/>
        <v/>
      </c>
      <c r="R162" s="1" t="str">
        <f t="shared" si="3"/>
        <v/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197"/>
      <c r="B163" s="197"/>
      <c r="C163" s="197"/>
      <c r="D163" s="198"/>
      <c r="E163" s="199"/>
      <c r="F163" s="199"/>
      <c r="G163" s="197"/>
      <c r="H163" s="200"/>
      <c r="I163" s="201"/>
      <c r="J163" s="201"/>
      <c r="K163" s="202"/>
      <c r="L163" s="197"/>
      <c r="M163" s="197"/>
      <c r="N163" s="203"/>
      <c r="O163" s="197"/>
      <c r="Q163" s="1" t="str">
        <f t="shared" si="2"/>
        <v/>
      </c>
      <c r="R163" s="1" t="str">
        <f t="shared" si="3"/>
        <v/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197"/>
      <c r="B164" s="197"/>
      <c r="C164" s="197"/>
      <c r="D164" s="198"/>
      <c r="E164" s="199"/>
      <c r="F164" s="199"/>
      <c r="G164" s="197"/>
      <c r="H164" s="200"/>
      <c r="I164" s="201"/>
      <c r="J164" s="201"/>
      <c r="K164" s="202"/>
      <c r="L164" s="197"/>
      <c r="M164" s="197"/>
      <c r="N164" s="203"/>
      <c r="O164" s="197"/>
      <c r="Q164" s="1" t="str">
        <f t="shared" si="2"/>
        <v/>
      </c>
      <c r="R164" s="1" t="str">
        <f t="shared" si="3"/>
        <v/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197"/>
      <c r="B165" s="197"/>
      <c r="C165" s="197"/>
      <c r="D165" s="198"/>
      <c r="E165" s="199"/>
      <c r="F165" s="199"/>
      <c r="G165" s="197"/>
      <c r="H165" s="200"/>
      <c r="I165" s="201"/>
      <c r="J165" s="201"/>
      <c r="K165" s="202"/>
      <c r="L165" s="197"/>
      <c r="M165" s="197"/>
      <c r="N165" s="203"/>
      <c r="O165" s="197"/>
      <c r="Q165" s="1" t="str">
        <f t="shared" si="2"/>
        <v/>
      </c>
      <c r="R165" s="1" t="str">
        <f t="shared" si="3"/>
        <v/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197"/>
      <c r="B166" s="197"/>
      <c r="C166" s="197"/>
      <c r="D166" s="198"/>
      <c r="E166" s="199"/>
      <c r="F166" s="199"/>
      <c r="G166" s="197"/>
      <c r="H166" s="200"/>
      <c r="I166" s="201"/>
      <c r="J166" s="201"/>
      <c r="K166" s="202"/>
      <c r="L166" s="197"/>
      <c r="M166" s="197"/>
      <c r="N166" s="203"/>
      <c r="O166" s="197"/>
      <c r="Q166" s="1" t="str">
        <f t="shared" si="2"/>
        <v/>
      </c>
      <c r="R166" s="1" t="str">
        <f t="shared" si="3"/>
        <v/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97"/>
      <c r="B167" s="197"/>
      <c r="C167" s="197"/>
      <c r="D167" s="198"/>
      <c r="E167" s="199"/>
      <c r="F167" s="199"/>
      <c r="G167" s="197"/>
      <c r="H167" s="200"/>
      <c r="I167" s="201"/>
      <c r="J167" s="201"/>
      <c r="K167" s="202"/>
      <c r="L167" s="197"/>
      <c r="M167" s="197"/>
      <c r="N167" s="203"/>
      <c r="O167" s="197"/>
      <c r="Q167" s="1" t="str">
        <f t="shared" si="2"/>
        <v/>
      </c>
      <c r="R167" s="1" t="str">
        <f t="shared" si="3"/>
        <v/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45867.0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1267</v>
      </c>
      <c r="D10" s="27"/>
      <c r="E10" s="26" t="s">
        <v>1180</v>
      </c>
      <c r="F10" s="28"/>
      <c r="G10" s="28"/>
      <c r="H10" s="27"/>
    </row>
    <row r="11" ht="15.75" customHeight="1">
      <c r="A11" s="25"/>
      <c r="B11" s="21"/>
      <c r="C11" s="29" t="s">
        <v>1268</v>
      </c>
      <c r="D11" s="30"/>
      <c r="E11" s="26" t="s">
        <v>1182</v>
      </c>
      <c r="F11" s="28"/>
      <c r="G11" s="28"/>
      <c r="H11" s="27"/>
    </row>
    <row r="12" ht="15.75" customHeight="1">
      <c r="A12" s="25"/>
      <c r="B12" s="21"/>
      <c r="C12" s="29" t="s">
        <v>1269</v>
      </c>
      <c r="D12" s="30"/>
      <c r="E12" s="29" t="s">
        <v>1184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8"/>
      <c r="D17" s="60"/>
      <c r="E17" s="61"/>
      <c r="F17" s="62"/>
      <c r="G17" s="63"/>
      <c r="H17" s="58"/>
      <c r="I17" s="66"/>
      <c r="J17" s="67"/>
      <c r="K17" s="66"/>
      <c r="L17" s="67"/>
      <c r="M17" s="139"/>
      <c r="N17" s="69"/>
      <c r="O17" s="14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6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963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1637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T7-FCN</v>
      </c>
      <c r="U27" s="1" t="str">
        <f t="shared" si="6"/>
        <v>KARSIMA</v>
      </c>
    </row>
    <row r="28" ht="15.75" customHeight="1">
      <c r="A28" s="71">
        <v>11.0</v>
      </c>
      <c r="B28" s="71" t="s">
        <v>1172</v>
      </c>
      <c r="C28" s="71" t="str">
        <f>IF(B28&gt;1,VLOOKUP(B28,DB!$D$4:$E$800,2,0),"")</f>
        <v>AVANTI</v>
      </c>
      <c r="D28" s="78" t="s">
        <v>7</v>
      </c>
      <c r="E28" s="73" t="b">
        <v>0</v>
      </c>
      <c r="F28" s="73"/>
      <c r="G28" s="74" t="b">
        <v>0</v>
      </c>
      <c r="H28" s="75" t="s">
        <v>1212</v>
      </c>
      <c r="I28" s="76" t="str">
        <f>IF(K28&gt;1,VLOOKUP(K28,DB!$A$4:$B$500,2,0),"")</f>
        <v/>
      </c>
      <c r="J28" s="77" t="str">
        <f>IF(L28&gt;1,VLOOKUP(L28,DB!$A$4:$B$500,2,0),"")</f>
        <v/>
      </c>
      <c r="K28" s="78"/>
      <c r="L28" s="74"/>
      <c r="M28" s="71" t="s">
        <v>1222</v>
      </c>
      <c r="N28" s="79"/>
      <c r="O28" s="74" t="str">
        <f t="shared" si="1"/>
        <v>RON</v>
      </c>
      <c r="Q28" s="1" t="str">
        <f t="shared" si="2"/>
        <v>NSA11</v>
      </c>
      <c r="R28" s="1" t="str">
        <f t="shared" si="3"/>
        <v>RON</v>
      </c>
      <c r="S28" s="1" t="str">
        <f t="shared" si="4"/>
        <v>AVANTI</v>
      </c>
      <c r="T28" s="1" t="str">
        <f t="shared" si="5"/>
        <v>9M-TSH</v>
      </c>
      <c r="U28" s="1" t="str">
        <f t="shared" si="6"/>
        <v>GAPURA</v>
      </c>
    </row>
    <row r="29" ht="15.75" customHeight="1">
      <c r="A29" s="81">
        <v>12.0</v>
      </c>
      <c r="B29" s="81" t="s">
        <v>1134</v>
      </c>
      <c r="C29" s="81" t="str">
        <f>IF(B29&gt;1,VLOOKUP(B29,DB!$D$4:$E$800,2,0),"")</f>
        <v>LJ 55</v>
      </c>
      <c r="D29" s="88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7" t="str">
        <f>IF(L29&gt;1,VLOOKUP(L29,DB!$A$4:$B$500,2,0),"")</f>
        <v/>
      </c>
      <c r="K29" s="88"/>
      <c r="L29" s="84"/>
      <c r="M29" s="81" t="s">
        <v>1329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LJ 55</v>
      </c>
      <c r="T29" s="1" t="str">
        <f t="shared" si="5"/>
        <v>N-117LR</v>
      </c>
      <c r="U29" s="1" t="str">
        <f t="shared" si="6"/>
        <v>B. G. S.</v>
      </c>
    </row>
    <row r="30" ht="15.75" customHeight="1">
      <c r="A30" s="71">
        <v>13.0</v>
      </c>
      <c r="B30" s="71" t="s">
        <v>1123</v>
      </c>
      <c r="C30" s="71" t="str">
        <f>IF(B30&gt;1,VLOOKUP(B30,DB!$D$4:$E$800,2,0),"")</f>
        <v>KING AIR</v>
      </c>
      <c r="D30" s="78" t="s">
        <v>7</v>
      </c>
      <c r="E30" s="73" t="b">
        <v>0</v>
      </c>
      <c r="F30" s="73"/>
      <c r="G30" s="74" t="b">
        <v>0</v>
      </c>
      <c r="H30" s="75" t="s">
        <v>1215</v>
      </c>
      <c r="I30" s="76" t="str">
        <f>IF(K30&gt;1,VLOOKUP(K30,DB!$A$4:$B$500,2,0),"")</f>
        <v/>
      </c>
      <c r="J30" s="77" t="str">
        <f>IF(L30&gt;1,VLOOKUP(L30,DB!$A$4:$B$500,2,0),"")</f>
        <v/>
      </c>
      <c r="K30" s="78"/>
      <c r="L30" s="74"/>
      <c r="M30" s="71" t="s">
        <v>1211</v>
      </c>
      <c r="N30" s="79"/>
      <c r="O30" s="74" t="str">
        <f t="shared" si="1"/>
        <v>RON</v>
      </c>
      <c r="Q30" s="1" t="str">
        <f t="shared" si="2"/>
        <v>NSA13</v>
      </c>
      <c r="R30" s="1" t="str">
        <f t="shared" si="3"/>
        <v>RON</v>
      </c>
      <c r="S30" s="1" t="str">
        <f t="shared" si="4"/>
        <v>KING AIR</v>
      </c>
      <c r="T30" s="1" t="str">
        <f t="shared" si="5"/>
        <v>T7-HNC</v>
      </c>
      <c r="U30" s="1" t="str">
        <f t="shared" si="6"/>
        <v>AFM</v>
      </c>
    </row>
    <row r="31" ht="15.75" customHeight="1">
      <c r="A31" s="81">
        <v>14.0</v>
      </c>
      <c r="B31" s="81" t="s">
        <v>1030</v>
      </c>
      <c r="C31" s="81" t="str">
        <f>IF(B31&gt;1,VLOOKUP(B31,DB!$D$4:$E$800,2,0),"")</f>
        <v>G IV</v>
      </c>
      <c r="D31" s="88" t="s">
        <v>7</v>
      </c>
      <c r="E31" s="83" t="b">
        <v>0</v>
      </c>
      <c r="F31" s="83">
        <v>0.38680555555555557</v>
      </c>
      <c r="G31" s="84" t="b">
        <v>1</v>
      </c>
      <c r="H31" s="85" t="s">
        <v>1217</v>
      </c>
      <c r="I31" s="86" t="str">
        <f>IF(K31&gt;1,VLOOKUP(K31,DB!$A$4:$B$500,2,0),"")</f>
        <v>EX RON</v>
      </c>
      <c r="J31" s="84" t="s">
        <v>1255</v>
      </c>
      <c r="K31" s="88" t="s">
        <v>7</v>
      </c>
      <c r="L31" s="84"/>
      <c r="M31" s="81" t="s">
        <v>1211</v>
      </c>
      <c r="N31" s="89"/>
      <c r="O31" s="84" t="str">
        <f t="shared" si="1"/>
        <v/>
      </c>
      <c r="Q31" s="1" t="str">
        <f t="shared" si="2"/>
        <v/>
      </c>
      <c r="R31" s="1" t="str">
        <f t="shared" si="3"/>
        <v/>
      </c>
      <c r="S31" s="1" t="str">
        <f t="shared" si="4"/>
        <v/>
      </c>
      <c r="T31" s="1" t="str">
        <f t="shared" si="5"/>
        <v/>
      </c>
      <c r="U31" s="1" t="str">
        <f t="shared" si="6"/>
        <v/>
      </c>
    </row>
    <row r="32" ht="15.75" customHeight="1">
      <c r="A32" s="71">
        <v>15.0</v>
      </c>
      <c r="B32" s="71" t="s">
        <v>806</v>
      </c>
      <c r="C32" s="71" t="str">
        <f>IF(B32&gt;1,VLOOKUP(B32,DB!$D$4:$E$800,2,0),"")</f>
        <v>EC 135</v>
      </c>
      <c r="D32" s="78" t="s">
        <v>7</v>
      </c>
      <c r="E32" s="73" t="b">
        <v>0</v>
      </c>
      <c r="F32" s="73"/>
      <c r="G32" s="74" t="b">
        <v>0</v>
      </c>
      <c r="H32" s="75" t="s">
        <v>1219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tr">
        <f>IF(B32&gt;1,VLOOKUP(B32,DB!$D$4:$F$800,3,0),"")</f>
        <v>PREMI</v>
      </c>
      <c r="N32" s="79"/>
      <c r="O32" s="74" t="str">
        <f t="shared" si="1"/>
        <v>RON</v>
      </c>
      <c r="Q32" s="1" t="str">
        <f t="shared" si="2"/>
        <v>SA02</v>
      </c>
      <c r="R32" s="1" t="str">
        <f t="shared" si="3"/>
        <v>RON</v>
      </c>
      <c r="S32" s="1" t="str">
        <f t="shared" si="4"/>
        <v>EC 135</v>
      </c>
      <c r="T32" s="1" t="str">
        <f t="shared" si="5"/>
        <v>PK-RJH</v>
      </c>
      <c r="U32" s="1" t="str">
        <f t="shared" si="6"/>
        <v>PREMI</v>
      </c>
    </row>
    <row r="33" ht="15.75" customHeight="1">
      <c r="A33" s="81">
        <v>16.0</v>
      </c>
      <c r="B33" s="81" t="s">
        <v>915</v>
      </c>
      <c r="C33" s="81" t="str">
        <f>IF(B33&gt;1,VLOOKUP(B33,DB!$D$4:$E$800,2,0),"")</f>
        <v>GLEX</v>
      </c>
      <c r="D33" s="88" t="s">
        <v>7</v>
      </c>
      <c r="E33" s="83" t="b">
        <v>0</v>
      </c>
      <c r="F33" s="83">
        <v>0.7402777777777778</v>
      </c>
      <c r="G33" s="84" t="b">
        <v>1</v>
      </c>
      <c r="H33" s="85" t="s">
        <v>1220</v>
      </c>
      <c r="I33" s="86" t="str">
        <f>IF(K33&gt;1,VLOOKUP(K33,DB!$A$4:$B$500,2,0),"")</f>
        <v>EX RON</v>
      </c>
      <c r="J33" s="84" t="s">
        <v>1638</v>
      </c>
      <c r="K33" s="88" t="s">
        <v>7</v>
      </c>
      <c r="L33" s="84"/>
      <c r="M33" s="81" t="s">
        <v>810</v>
      </c>
      <c r="N33" s="89"/>
      <c r="O33" s="84" t="str">
        <f t="shared" si="1"/>
        <v/>
      </c>
      <c r="Q33" s="1" t="str">
        <f t="shared" si="2"/>
        <v/>
      </c>
      <c r="R33" s="1" t="str">
        <f t="shared" si="3"/>
        <v/>
      </c>
      <c r="S33" s="1" t="str">
        <f t="shared" si="4"/>
        <v/>
      </c>
      <c r="T33" s="1" t="str">
        <f t="shared" si="5"/>
        <v/>
      </c>
      <c r="U33" s="1" t="str">
        <f t="shared" si="6"/>
        <v/>
      </c>
    </row>
    <row r="34" ht="15.75" customHeight="1">
      <c r="A34" s="71">
        <v>17.0</v>
      </c>
      <c r="B34" s="71" t="s">
        <v>1130</v>
      </c>
      <c r="C34" s="71" t="str">
        <f>IF(B34&gt;1,VLOOKUP(B34,DB!$D$4:$E$800,2,0),"")</f>
        <v>A 321</v>
      </c>
      <c r="D34" s="78" t="s">
        <v>7</v>
      </c>
      <c r="E34" s="73" t="b">
        <v>0</v>
      </c>
      <c r="F34" s="73">
        <v>0.6243055555555556</v>
      </c>
      <c r="G34" s="74" t="b">
        <v>1</v>
      </c>
      <c r="H34" s="75" t="s">
        <v>1223</v>
      </c>
      <c r="I34" s="76" t="str">
        <f>IF(K34&gt;1,VLOOKUP(K34,DB!$A$4:$B$500,2,0),"")</f>
        <v>EX RON</v>
      </c>
      <c r="J34" s="74" t="s">
        <v>1259</v>
      </c>
      <c r="K34" s="78" t="s">
        <v>7</v>
      </c>
      <c r="L34" s="74"/>
      <c r="M34" s="71" t="s">
        <v>787</v>
      </c>
      <c r="N34" s="79"/>
      <c r="O34" s="74" t="str">
        <f t="shared" si="1"/>
        <v/>
      </c>
      <c r="Q34" s="1" t="str">
        <f t="shared" si="2"/>
        <v/>
      </c>
      <c r="R34" s="1" t="str">
        <f t="shared" si="3"/>
        <v/>
      </c>
      <c r="S34" s="1" t="str">
        <f t="shared" si="4"/>
        <v/>
      </c>
      <c r="T34" s="1" t="str">
        <f t="shared" si="5"/>
        <v/>
      </c>
      <c r="U34" s="1" t="str">
        <f t="shared" si="6"/>
        <v/>
      </c>
    </row>
    <row r="35" ht="15.75" customHeight="1">
      <c r="A35" s="81">
        <v>18.0</v>
      </c>
      <c r="B35" s="81" t="s">
        <v>978</v>
      </c>
      <c r="C35" s="81" t="str">
        <f>IF(B35&gt;1,VLOOKUP(B35,DB!$D$4:$E$800,2,0),"")</f>
        <v>EMB 135</v>
      </c>
      <c r="D35" s="88" t="s">
        <v>7</v>
      </c>
      <c r="E35" s="83" t="b">
        <v>0</v>
      </c>
      <c r="F35" s="83">
        <v>0.9027777777777778</v>
      </c>
      <c r="G35" s="84" t="b">
        <v>1</v>
      </c>
      <c r="H35" s="85" t="s">
        <v>1224</v>
      </c>
      <c r="I35" s="86" t="str">
        <f>IF(K35&gt;1,VLOOKUP(K35,DB!$A$4:$B$500,2,0),"")</f>
        <v>EX RON</v>
      </c>
      <c r="J35" s="84" t="s">
        <v>1249</v>
      </c>
      <c r="K35" s="88" t="s">
        <v>7</v>
      </c>
      <c r="L35" s="84"/>
      <c r="M35" s="81" t="s">
        <v>1637</v>
      </c>
      <c r="N35" s="89"/>
      <c r="O35" s="84" t="str">
        <f t="shared" si="1"/>
        <v/>
      </c>
      <c r="Q35" s="1" t="str">
        <f t="shared" si="2"/>
        <v/>
      </c>
      <c r="R35" s="1" t="str">
        <f t="shared" si="3"/>
        <v/>
      </c>
      <c r="S35" s="1" t="str">
        <f t="shared" si="4"/>
        <v/>
      </c>
      <c r="T35" s="1" t="str">
        <f t="shared" si="5"/>
        <v/>
      </c>
      <c r="U35" s="1" t="str">
        <f t="shared" si="6"/>
        <v/>
      </c>
    </row>
    <row r="36" ht="15.75" customHeight="1">
      <c r="A36" s="71">
        <v>19.0</v>
      </c>
      <c r="B36" s="71" t="s">
        <v>180</v>
      </c>
      <c r="C36" s="71" t="str">
        <f>IF(B36&gt;1,VLOOKUP(B36,DB!$D$4:$E$800,2,0),"")</f>
        <v>A 320</v>
      </c>
      <c r="D36" s="78" t="s">
        <v>7</v>
      </c>
      <c r="E36" s="73" t="b">
        <v>0</v>
      </c>
      <c r="F36" s="73">
        <v>0.4395833333333333</v>
      </c>
      <c r="G36" s="74" t="b">
        <v>1</v>
      </c>
      <c r="H36" s="75" t="s">
        <v>1226</v>
      </c>
      <c r="I36" s="76" t="str">
        <f>IF(K36&gt;1,VLOOKUP(K36,DB!$A$4:$B$500,2,0),"")</f>
        <v>EX RON</v>
      </c>
      <c r="J36" s="74" t="s">
        <v>1236</v>
      </c>
      <c r="K36" s="78" t="s">
        <v>7</v>
      </c>
      <c r="L36" s="74"/>
      <c r="M36" s="71" t="str">
        <f>IF(B36&gt;1,VLOOKUP(B36,DB!$D$4:$F$800,3,0),"")</f>
        <v>BATIK AIR</v>
      </c>
      <c r="N36" s="79"/>
      <c r="O36" s="74" t="str">
        <f t="shared" si="1"/>
        <v/>
      </c>
      <c r="Q36" s="1" t="str">
        <f t="shared" si="2"/>
        <v/>
      </c>
      <c r="R36" s="1" t="str">
        <f t="shared" si="3"/>
        <v/>
      </c>
      <c r="S36" s="1" t="str">
        <f t="shared" si="4"/>
        <v/>
      </c>
      <c r="T36" s="1" t="str">
        <f t="shared" si="5"/>
        <v/>
      </c>
      <c r="U36" s="1" t="str">
        <f t="shared" si="6"/>
        <v/>
      </c>
    </row>
    <row r="37" ht="15.75" customHeight="1">
      <c r="A37" s="81">
        <v>20.0</v>
      </c>
      <c r="B37" s="81" t="s">
        <v>1169</v>
      </c>
      <c r="C37" s="81" t="str">
        <f>IF(B37&gt;1,VLOOKUP(B37,DB!$D$4:$E$800,2,0),"")</f>
        <v>GLEX</v>
      </c>
      <c r="D37" s="88" t="s">
        <v>7</v>
      </c>
      <c r="E37" s="83" t="b">
        <v>0</v>
      </c>
      <c r="F37" s="83">
        <v>0.5451388888888888</v>
      </c>
      <c r="G37" s="84" t="b">
        <v>1</v>
      </c>
      <c r="H37" s="85" t="s">
        <v>1228</v>
      </c>
      <c r="I37" s="86" t="str">
        <f>IF(K37&gt;1,VLOOKUP(K37,DB!$A$4:$B$500,2,0),"")</f>
        <v>EX RON</v>
      </c>
      <c r="J37" s="84" t="s">
        <v>1249</v>
      </c>
      <c r="K37" s="88" t="s">
        <v>7</v>
      </c>
      <c r="L37" s="84"/>
      <c r="M37" s="81" t="s">
        <v>1310</v>
      </c>
      <c r="N37" s="89"/>
      <c r="O37" s="84" t="str">
        <f t="shared" si="1"/>
        <v/>
      </c>
      <c r="Q37" s="1" t="str">
        <f t="shared" si="2"/>
        <v/>
      </c>
      <c r="R37" s="1" t="str">
        <f t="shared" si="3"/>
        <v/>
      </c>
      <c r="S37" s="1" t="str">
        <f t="shared" si="4"/>
        <v/>
      </c>
      <c r="T37" s="1" t="str">
        <f t="shared" si="5"/>
        <v/>
      </c>
      <c r="U37" s="1" t="str">
        <f t="shared" si="6"/>
        <v/>
      </c>
    </row>
    <row r="38" ht="15.75" customHeight="1">
      <c r="A38" s="71">
        <v>21.0</v>
      </c>
      <c r="B38" s="71" t="s">
        <v>290</v>
      </c>
      <c r="C38" s="71" t="str">
        <f>IF(B38&gt;1,VLOOKUP(B38,DB!$D$4:$E$800,2,0),"")</f>
        <v>A 320</v>
      </c>
      <c r="D38" s="78" t="s">
        <v>7</v>
      </c>
      <c r="E38" s="73" t="b">
        <v>0</v>
      </c>
      <c r="F38" s="73"/>
      <c r="G38" s="74" t="b">
        <v>0</v>
      </c>
      <c r="H38" s="75" t="s">
        <v>1230</v>
      </c>
      <c r="I38" s="76" t="str">
        <f>IF(K38&gt;1,VLOOKUP(K38,DB!$A$4:$B$500,2,0),"")</f>
        <v/>
      </c>
      <c r="J38" s="77" t="str">
        <f>IF(L38&gt;1,VLOOKUP(L38,DB!$A$4:$B$500,2,0),"")</f>
        <v/>
      </c>
      <c r="K38" s="78"/>
      <c r="L38" s="74"/>
      <c r="M38" s="71" t="str">
        <f>IF(B38&gt;1,VLOOKUP(B38,DB!$D$4:$F$800,3,0),"")</f>
        <v>BATIK AIR</v>
      </c>
      <c r="N38" s="79"/>
      <c r="O38" s="74" t="str">
        <f t="shared" si="1"/>
        <v>RON</v>
      </c>
      <c r="Q38" s="1" t="str">
        <f t="shared" si="2"/>
        <v>SA08</v>
      </c>
      <c r="R38" s="1" t="str">
        <f t="shared" si="3"/>
        <v>RON</v>
      </c>
      <c r="S38" s="1" t="str">
        <f t="shared" si="4"/>
        <v>A 320</v>
      </c>
      <c r="T38" s="1" t="str">
        <f t="shared" si="5"/>
        <v>PK-LUJ</v>
      </c>
      <c r="U38" s="1" t="str">
        <f t="shared" si="6"/>
        <v>BATIK AIR</v>
      </c>
    </row>
    <row r="39" ht="15.75" customHeight="1">
      <c r="A39" s="81">
        <v>22.0</v>
      </c>
      <c r="B39" s="81" t="s">
        <v>892</v>
      </c>
      <c r="C39" s="81" t="str">
        <f>IF(B39&gt;1,VLOOKUP(B39,DB!$D$4:$E$800,2,0),"")</f>
        <v>B 733</v>
      </c>
      <c r="D39" s="88" t="s">
        <v>7</v>
      </c>
      <c r="E39" s="91" t="b">
        <v>0</v>
      </c>
      <c r="F39" s="83"/>
      <c r="G39" s="92" t="b">
        <v>0</v>
      </c>
      <c r="H39" s="85" t="s">
        <v>1231</v>
      </c>
      <c r="I39" s="86" t="str">
        <f>IF(K39&gt;1,VLOOKUP(K39,DB!$A$4:$B$500,2,0),"")</f>
        <v/>
      </c>
      <c r="J39" s="87" t="str">
        <f>IF(L39&gt;1,VLOOKUP(L39,DB!$A$4:$B$500,2,0),"")</f>
        <v/>
      </c>
      <c r="K39" s="88"/>
      <c r="L39" s="84"/>
      <c r="M39" s="81" t="str">
        <f>IF(B39&gt;1,VLOOKUP(B39,DB!$D$4:$F$800,3,0),"")</f>
        <v>TRIGANA</v>
      </c>
      <c r="N39" s="89"/>
      <c r="O39" s="84" t="str">
        <f t="shared" si="1"/>
        <v>RON</v>
      </c>
      <c r="Q39" s="1" t="str">
        <f t="shared" si="2"/>
        <v>SA09</v>
      </c>
      <c r="R39" s="1" t="str">
        <f t="shared" si="3"/>
        <v>RON</v>
      </c>
      <c r="S39" s="1" t="str">
        <f t="shared" si="4"/>
        <v>B 733</v>
      </c>
      <c r="T39" s="1" t="str">
        <f t="shared" si="5"/>
        <v>PK-YST</v>
      </c>
      <c r="U39" s="1" t="str">
        <f t="shared" si="6"/>
        <v>TRIGANA</v>
      </c>
    </row>
    <row r="40" ht="15.75" customHeight="1">
      <c r="A40" s="71">
        <v>23.0</v>
      </c>
      <c r="B40" s="71" t="s">
        <v>1170</v>
      </c>
      <c r="C40" s="71" t="str">
        <f>IF(B40&gt;1,VLOOKUP(B40,DB!$D$4:$E$800,2,0),"")</f>
        <v>FAL8X</v>
      </c>
      <c r="D40" s="78" t="s">
        <v>7</v>
      </c>
      <c r="E40" s="93" t="b">
        <v>0</v>
      </c>
      <c r="F40" s="73">
        <v>0.5625</v>
      </c>
      <c r="G40" s="94" t="b">
        <v>1</v>
      </c>
      <c r="H40" s="75" t="s">
        <v>1233</v>
      </c>
      <c r="I40" s="76" t="str">
        <f>IF(K40&gt;1,VLOOKUP(K40,DB!$A$4:$B$500,2,0),"")</f>
        <v>EX RON</v>
      </c>
      <c r="J40" s="74" t="s">
        <v>1236</v>
      </c>
      <c r="K40" s="78" t="s">
        <v>7</v>
      </c>
      <c r="L40" s="74"/>
      <c r="M40" s="71" t="s">
        <v>1637</v>
      </c>
      <c r="N40" s="13"/>
      <c r="O40" s="74" t="str">
        <f t="shared" si="1"/>
        <v/>
      </c>
      <c r="Q40" s="1" t="str">
        <f t="shared" si="2"/>
        <v/>
      </c>
      <c r="R40" s="1" t="str">
        <f t="shared" si="3"/>
        <v/>
      </c>
      <c r="S40" s="1" t="str">
        <f t="shared" si="4"/>
        <v/>
      </c>
      <c r="T40" s="1" t="str">
        <f t="shared" si="5"/>
        <v/>
      </c>
      <c r="U40" s="1" t="str">
        <f t="shared" si="6"/>
        <v/>
      </c>
    </row>
    <row r="41" ht="15.75" customHeight="1">
      <c r="A41" s="81">
        <v>24.0</v>
      </c>
      <c r="B41" s="81" t="s">
        <v>785</v>
      </c>
      <c r="C41" s="81" t="str">
        <f>IF(B41&gt;1,VLOOKUP(B41,DB!$D$4:$E$800,2,0),"")</f>
        <v>L 1000</v>
      </c>
      <c r="D41" s="88" t="s">
        <v>7</v>
      </c>
      <c r="E41" s="95" t="b">
        <v>0</v>
      </c>
      <c r="F41" s="83"/>
      <c r="G41" s="92" t="b">
        <v>0</v>
      </c>
      <c r="H41" s="85" t="s">
        <v>1234</v>
      </c>
      <c r="I41" s="86" t="str">
        <f>IF(K41&gt;1,VLOOKUP(K41,DB!$A$4:$B$500,2,0),"")</f>
        <v/>
      </c>
      <c r="J41" s="87" t="str">
        <f>IF(L41&gt;1,VLOOKUP(L41,DB!$A$4:$B$500,2,0),"")</f>
        <v/>
      </c>
      <c r="K41" s="88"/>
      <c r="L41" s="84"/>
      <c r="M41" s="81" t="str">
        <f>IF(B41&gt;1,VLOOKUP(B41,DB!$D$4:$F$800,3,0),"")</f>
        <v>PREMI</v>
      </c>
      <c r="N41" s="96"/>
      <c r="O41" s="84" t="str">
        <f t="shared" si="1"/>
        <v>RON</v>
      </c>
      <c r="Q41" s="1" t="str">
        <f t="shared" si="2"/>
        <v>SA11</v>
      </c>
      <c r="R41" s="1" t="str">
        <f t="shared" si="3"/>
        <v>RON</v>
      </c>
      <c r="S41" s="1" t="str">
        <f t="shared" si="4"/>
        <v>L 1000</v>
      </c>
      <c r="T41" s="1" t="str">
        <f t="shared" si="5"/>
        <v>N-227GV</v>
      </c>
      <c r="U41" s="1" t="str">
        <f t="shared" si="6"/>
        <v>PREMI</v>
      </c>
    </row>
    <row r="42" ht="15.75" customHeight="1">
      <c r="A42" s="71">
        <v>25.0</v>
      </c>
      <c r="B42" s="71" t="s">
        <v>967</v>
      </c>
      <c r="C42" s="71" t="str">
        <f>IF(B42&gt;1,VLOOKUP(B42,DB!$D$4:$E$800,2,0),"")</f>
        <v>EMB 135</v>
      </c>
      <c r="D42" s="78" t="s">
        <v>7</v>
      </c>
      <c r="E42" s="98" t="b">
        <v>0</v>
      </c>
      <c r="F42" s="73">
        <v>0.6951388888888889</v>
      </c>
      <c r="G42" s="94" t="b">
        <v>1</v>
      </c>
      <c r="H42" s="75" t="s">
        <v>1235</v>
      </c>
      <c r="I42" s="76" t="str">
        <f>IF(K42&gt;1,VLOOKUP(K42,DB!$A$4:$B$500,2,0),"")</f>
        <v>EX RON</v>
      </c>
      <c r="J42" s="74" t="s">
        <v>1639</v>
      </c>
      <c r="K42" s="78" t="s">
        <v>7</v>
      </c>
      <c r="L42" s="74"/>
      <c r="M42" s="71" t="s">
        <v>1637</v>
      </c>
      <c r="N42" s="13"/>
      <c r="O42" s="74" t="str">
        <f t="shared" si="1"/>
        <v/>
      </c>
      <c r="Q42" s="1" t="str">
        <f t="shared" si="2"/>
        <v/>
      </c>
      <c r="R42" s="1" t="str">
        <f t="shared" si="3"/>
        <v/>
      </c>
      <c r="S42" s="1" t="str">
        <f t="shared" si="4"/>
        <v/>
      </c>
      <c r="T42" s="1" t="str">
        <f t="shared" si="5"/>
        <v/>
      </c>
      <c r="U42" s="1" t="str">
        <f t="shared" si="6"/>
        <v/>
      </c>
    </row>
    <row r="43" ht="15.75" customHeight="1">
      <c r="A43" s="81">
        <v>26.0</v>
      </c>
      <c r="B43" s="81" t="s">
        <v>512</v>
      </c>
      <c r="C43" s="81" t="str">
        <f>IF(B43&gt;1,VLOOKUP(B43,DB!$D$4:$E$800,2,0),"")</f>
        <v>B 735</v>
      </c>
      <c r="D43" s="88" t="s">
        <v>7</v>
      </c>
      <c r="E43" s="95" t="b">
        <v>0</v>
      </c>
      <c r="F43" s="83">
        <v>0.3715277777777778</v>
      </c>
      <c r="G43" s="92" t="b">
        <v>1</v>
      </c>
      <c r="H43" s="85" t="s">
        <v>1237</v>
      </c>
      <c r="I43" s="86" t="str">
        <f>IF(K43&gt;1,VLOOKUP(K43,DB!$A$4:$B$500,2,0),"")</f>
        <v>EX RON</v>
      </c>
      <c r="J43" s="84" t="s">
        <v>1253</v>
      </c>
      <c r="K43" s="88" t="s">
        <v>7</v>
      </c>
      <c r="L43" s="84"/>
      <c r="M43" s="81" t="str">
        <f>IF(B43&gt;1,VLOOKUP(B43,DB!$D$4:$F$800,3,0),"")</f>
        <v>CITILINK</v>
      </c>
      <c r="N43" s="89"/>
      <c r="O43" s="84" t="str">
        <f t="shared" si="1"/>
        <v/>
      </c>
      <c r="Q43" s="1" t="str">
        <f t="shared" si="2"/>
        <v/>
      </c>
      <c r="R43" s="1" t="str">
        <f t="shared" si="3"/>
        <v/>
      </c>
      <c r="S43" s="1" t="str">
        <f t="shared" si="4"/>
        <v/>
      </c>
      <c r="T43" s="1" t="str">
        <f t="shared" si="5"/>
        <v/>
      </c>
      <c r="U43" s="1" t="str">
        <f t="shared" si="6"/>
        <v/>
      </c>
    </row>
    <row r="44" ht="15.75" customHeight="1">
      <c r="A44" s="71">
        <v>27.0</v>
      </c>
      <c r="B44" s="71" t="s">
        <v>788</v>
      </c>
      <c r="C44" s="71" t="str">
        <f>IF(B44&gt;1,VLOOKUP(B44,DB!$D$4:$E$800,2,0),"")</f>
        <v>GLEX</v>
      </c>
      <c r="D44" s="78" t="s">
        <v>7</v>
      </c>
      <c r="E44" s="98" t="b">
        <v>0</v>
      </c>
      <c r="F44" s="73"/>
      <c r="G44" s="94" t="b">
        <v>0</v>
      </c>
      <c r="H44" s="75" t="s">
        <v>1239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tr">
        <f>IF(B44&gt;1,VLOOKUP(B44,DB!$D$4:$F$800,3,0),"")</f>
        <v>PREMI</v>
      </c>
      <c r="N44" s="13"/>
      <c r="O44" s="74" t="str">
        <f t="shared" si="1"/>
        <v>RON</v>
      </c>
      <c r="Q44" s="1" t="str">
        <f t="shared" si="2"/>
        <v>SA14</v>
      </c>
      <c r="R44" s="1" t="str">
        <f t="shared" si="3"/>
        <v>RON</v>
      </c>
      <c r="S44" s="1" t="str">
        <f t="shared" si="4"/>
        <v>GLEX</v>
      </c>
      <c r="T44" s="1" t="str">
        <f t="shared" si="5"/>
        <v>N-970NX</v>
      </c>
      <c r="U44" s="1" t="str">
        <f t="shared" si="6"/>
        <v>PREMI</v>
      </c>
    </row>
    <row r="45" ht="15.75" customHeight="1">
      <c r="A45" s="81">
        <v>28.0</v>
      </c>
      <c r="B45" s="81" t="s">
        <v>741</v>
      </c>
      <c r="C45" s="81" t="str">
        <f>IF(B45&gt;1,VLOOKUP(B45,DB!$D$4:$E$800,2,0),"")</f>
        <v>ATR 42</v>
      </c>
      <c r="D45" s="88" t="s">
        <v>7</v>
      </c>
      <c r="E45" s="91" t="b">
        <v>0</v>
      </c>
      <c r="F45" s="83">
        <v>0.3416666666666667</v>
      </c>
      <c r="G45" s="92" t="b">
        <v>1</v>
      </c>
      <c r="H45" s="85" t="s">
        <v>1240</v>
      </c>
      <c r="I45" s="86" t="str">
        <f>IF(K45&gt;1,VLOOKUP(K45,DB!$A$4:$B$500,2,0),"")</f>
        <v>EX RON</v>
      </c>
      <c r="J45" s="84" t="s">
        <v>1249</v>
      </c>
      <c r="K45" s="88" t="s">
        <v>7</v>
      </c>
      <c r="L45" s="84"/>
      <c r="M45" s="81" t="str">
        <f>IF(B45&gt;1,VLOOKUP(B45,DB!$D$4:$F$800,3,0),"")</f>
        <v>IAT</v>
      </c>
      <c r="N45" s="89"/>
      <c r="O45" s="84" t="str">
        <f t="shared" si="1"/>
        <v/>
      </c>
      <c r="Q45" s="1" t="str">
        <f t="shared" si="2"/>
        <v/>
      </c>
      <c r="R45" s="1" t="str">
        <f t="shared" si="3"/>
        <v/>
      </c>
      <c r="S45" s="1" t="str">
        <f t="shared" si="4"/>
        <v/>
      </c>
      <c r="T45" s="1" t="str">
        <f t="shared" si="5"/>
        <v/>
      </c>
      <c r="U45" s="1" t="str">
        <f t="shared" si="6"/>
        <v/>
      </c>
    </row>
    <row r="46" ht="15.75" customHeight="1">
      <c r="A46" s="71">
        <v>29.0</v>
      </c>
      <c r="B46" s="71" t="s">
        <v>1064</v>
      </c>
      <c r="C46" s="71" t="str">
        <f>IF(B46&gt;1,VLOOKUP(B46,DB!$D$4:$E$800,2,0),"")</f>
        <v>EMB 135</v>
      </c>
      <c r="D46" s="78" t="s">
        <v>7</v>
      </c>
      <c r="E46" s="93" t="b">
        <v>0</v>
      </c>
      <c r="F46" s="73"/>
      <c r="G46" s="94" t="b">
        <v>0</v>
      </c>
      <c r="H46" s="75" t="s">
        <v>1241</v>
      </c>
      <c r="I46" s="76" t="str">
        <f>IF(K46&gt;1,VLOOKUP(K46,DB!$A$4:$B$500,2,0),"")</f>
        <v/>
      </c>
      <c r="J46" s="77" t="str">
        <f>IF(L46&gt;1,VLOOKUP(L46,DB!$A$4:$B$500,2,0),"")</f>
        <v/>
      </c>
      <c r="K46" s="78"/>
      <c r="L46" s="74"/>
      <c r="M46" s="71" t="s">
        <v>1637</v>
      </c>
      <c r="N46" s="13"/>
      <c r="O46" s="74" t="str">
        <f t="shared" si="1"/>
        <v>RON</v>
      </c>
      <c r="Q46" s="1" t="str">
        <f t="shared" si="2"/>
        <v>RE01</v>
      </c>
      <c r="R46" s="1" t="str">
        <f t="shared" si="3"/>
        <v>RON</v>
      </c>
      <c r="S46" s="1" t="str">
        <f t="shared" si="4"/>
        <v>EMB 135</v>
      </c>
      <c r="T46" s="1" t="str">
        <f t="shared" si="5"/>
        <v>T7-GBS</v>
      </c>
      <c r="U46" s="1" t="str">
        <f t="shared" si="6"/>
        <v>KARSIMA</v>
      </c>
    </row>
    <row r="47" ht="15.75" customHeight="1">
      <c r="A47" s="81">
        <v>30.0</v>
      </c>
      <c r="B47" s="81" t="s">
        <v>332</v>
      </c>
      <c r="C47" s="81" t="str">
        <f>IF(B47&gt;1,VLOOKUP(B47,DB!$D$4:$E$800,2,0),"")</f>
        <v>GLEX</v>
      </c>
      <c r="D47" s="88" t="s">
        <v>7</v>
      </c>
      <c r="E47" s="95" t="b">
        <v>0</v>
      </c>
      <c r="F47" s="83"/>
      <c r="G47" s="92" t="b">
        <v>0</v>
      </c>
      <c r="H47" s="85" t="s">
        <v>1242</v>
      </c>
      <c r="I47" s="86" t="str">
        <f>IF(K47&gt;1,VLOOKUP(K47,DB!$A$4:$B$500,2,0),"")</f>
        <v/>
      </c>
      <c r="J47" s="87" t="str">
        <f>IF(L47&gt;1,VLOOKUP(L47,DB!$A$4:$B$500,2,0),"")</f>
        <v/>
      </c>
      <c r="K47" s="88"/>
      <c r="L47" s="84"/>
      <c r="M47" s="81" t="str">
        <f>IF(B47&gt;1,VLOOKUP(B47,DB!$D$4:$F$800,3,0),"")</f>
        <v>BIOMANTARA</v>
      </c>
      <c r="N47" s="96"/>
      <c r="O47" s="84" t="str">
        <f t="shared" si="1"/>
        <v>RON</v>
      </c>
      <c r="Q47" s="1" t="str">
        <f t="shared" si="2"/>
        <v>RE02</v>
      </c>
      <c r="R47" s="1" t="str">
        <f t="shared" si="3"/>
        <v>RON</v>
      </c>
      <c r="S47" s="1" t="str">
        <f t="shared" si="4"/>
        <v>GLEX</v>
      </c>
      <c r="T47" s="1" t="str">
        <f t="shared" si="5"/>
        <v>N-939AP</v>
      </c>
      <c r="U47" s="1" t="str">
        <f t="shared" si="6"/>
        <v>BIOMANTARA</v>
      </c>
    </row>
    <row r="48" ht="15.75" customHeight="1">
      <c r="A48" s="71">
        <v>31.0</v>
      </c>
      <c r="B48" s="71" t="s">
        <v>1142</v>
      </c>
      <c r="C48" s="71" t="str">
        <f>IF(B48&gt;1,VLOOKUP(B48,DB!$D$4:$E$800,2,0),"")</f>
        <v>EMB 135</v>
      </c>
      <c r="D48" s="78" t="s">
        <v>7</v>
      </c>
      <c r="E48" s="98" t="b">
        <v>0</v>
      </c>
      <c r="F48" s="73"/>
      <c r="G48" s="94" t="b">
        <v>0</v>
      </c>
      <c r="H48" s="75" t="s">
        <v>1243</v>
      </c>
      <c r="I48" s="76" t="str">
        <f>IF(K48&gt;1,VLOOKUP(K48,DB!$A$4:$B$500,2,0),"")</f>
        <v/>
      </c>
      <c r="J48" s="77" t="str">
        <f>IF(L48&gt;1,VLOOKUP(L48,DB!$A$4:$B$500,2,0),"")</f>
        <v/>
      </c>
      <c r="K48" s="78"/>
      <c r="L48" s="74"/>
      <c r="M48" s="71" t="s">
        <v>1329</v>
      </c>
      <c r="N48" s="79"/>
      <c r="O48" s="74" t="str">
        <f t="shared" si="1"/>
        <v>RON</v>
      </c>
      <c r="Q48" s="1" t="str">
        <f t="shared" si="2"/>
        <v>RE03</v>
      </c>
      <c r="R48" s="1" t="str">
        <f t="shared" si="3"/>
        <v>RON</v>
      </c>
      <c r="S48" s="1" t="str">
        <f t="shared" si="4"/>
        <v>EMB 135</v>
      </c>
      <c r="T48" s="1" t="str">
        <f t="shared" si="5"/>
        <v>T7-MRC</v>
      </c>
      <c r="U48" s="1" t="str">
        <f t="shared" si="6"/>
        <v>B. G. S.</v>
      </c>
    </row>
    <row r="49" ht="15.75" customHeight="1">
      <c r="A49" s="81">
        <v>32.0</v>
      </c>
      <c r="B49" s="81" t="s">
        <v>912</v>
      </c>
      <c r="C49" s="81" t="str">
        <f>IF(B49&gt;1,VLOOKUP(B49,DB!$D$4:$E$800,2,0),"")</f>
        <v>GLEX</v>
      </c>
      <c r="D49" s="88" t="s">
        <v>7</v>
      </c>
      <c r="E49" s="95" t="b">
        <v>0</v>
      </c>
      <c r="F49" s="83"/>
      <c r="G49" s="92" t="b">
        <v>0</v>
      </c>
      <c r="H49" s="85" t="s">
        <v>1244</v>
      </c>
      <c r="I49" s="86" t="str">
        <f>IF(K49&gt;1,VLOOKUP(K49,DB!$A$4:$B$500,2,0),"")</f>
        <v/>
      </c>
      <c r="J49" s="87" t="str">
        <f>IF(L49&gt;1,VLOOKUP(L49,DB!$A$4:$B$500,2,0),"")</f>
        <v/>
      </c>
      <c r="K49" s="88"/>
      <c r="L49" s="84"/>
      <c r="M49" s="81" t="s">
        <v>1637</v>
      </c>
      <c r="N49" s="89"/>
      <c r="O49" s="84" t="str">
        <f t="shared" si="1"/>
        <v>RON</v>
      </c>
      <c r="Q49" s="1" t="str">
        <f t="shared" si="2"/>
        <v>RE04</v>
      </c>
      <c r="R49" s="1" t="str">
        <f t="shared" si="3"/>
        <v>RON</v>
      </c>
      <c r="S49" s="1" t="str">
        <f t="shared" si="4"/>
        <v>GLEX</v>
      </c>
      <c r="T49" s="1" t="str">
        <f t="shared" si="5"/>
        <v>M-JGVJ</v>
      </c>
      <c r="U49" s="1" t="str">
        <f t="shared" si="6"/>
        <v>KARSIMA</v>
      </c>
    </row>
    <row r="50" ht="15.75" customHeight="1">
      <c r="A50" s="71">
        <v>33.0</v>
      </c>
      <c r="B50" s="71" t="s">
        <v>748</v>
      </c>
      <c r="C50" s="71" t="str">
        <f>IF(B50&gt;1,VLOOKUP(B50,DB!$D$4:$E$800,2,0),"")</f>
        <v>CL 850</v>
      </c>
      <c r="D50" s="78" t="s">
        <v>7</v>
      </c>
      <c r="E50" s="98" t="b">
        <v>0</v>
      </c>
      <c r="F50" s="73">
        <v>0.34652777777777777</v>
      </c>
      <c r="G50" s="94" t="b">
        <v>1</v>
      </c>
      <c r="H50" s="75" t="s">
        <v>1245</v>
      </c>
      <c r="I50" s="76" t="str">
        <f>IF(K50&gt;1,VLOOKUP(K50,DB!$A$4:$B$500,2,0),"")</f>
        <v>EX RON</v>
      </c>
      <c r="J50" s="74" t="s">
        <v>1232</v>
      </c>
      <c r="K50" s="78" t="s">
        <v>7</v>
      </c>
      <c r="L50" s="74"/>
      <c r="M50" s="71" t="str">
        <f>IF(B50&gt;1,VLOOKUP(B50,DB!$D$4:$F$800,3,0),"")</f>
        <v>JETSET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763</v>
      </c>
      <c r="C51" s="81" t="str">
        <f>IF(B51&gt;1,VLOOKUP(B51,DB!$D$4:$E$800,2,0),"")</f>
        <v>ATR 72</v>
      </c>
      <c r="D51" s="88" t="s">
        <v>7</v>
      </c>
      <c r="E51" s="95" t="b">
        <v>0</v>
      </c>
      <c r="F51" s="83">
        <v>0.9236111111111112</v>
      </c>
      <c r="G51" s="92" t="b">
        <v>1</v>
      </c>
      <c r="H51" s="85" t="s">
        <v>1631</v>
      </c>
      <c r="I51" s="86" t="str">
        <f>IF(K51&gt;1,VLOOKUP(K51,DB!$A$4:$B$500,2,0),"")</f>
        <v>EX RON</v>
      </c>
      <c r="J51" s="84" t="s">
        <v>1225</v>
      </c>
      <c r="K51" s="88" t="s">
        <v>7</v>
      </c>
      <c r="L51" s="84"/>
      <c r="M51" s="81" t="str">
        <f>IF(B51&gt;1,VLOOKUP(B51,DB!$D$4:$F$800,3,0),"")</f>
        <v>PELITA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1028</v>
      </c>
      <c r="C52" s="71" t="str">
        <f>IF(B52&gt;1,VLOOKUP(B52,DB!$D$4:$E$800,2,0),"")</f>
        <v>G V</v>
      </c>
      <c r="D52" s="78" t="s">
        <v>7</v>
      </c>
      <c r="E52" s="98" t="b">
        <v>0</v>
      </c>
      <c r="F52" s="73"/>
      <c r="G52" s="94" t="b">
        <v>0</v>
      </c>
      <c r="H52" s="75" t="s">
        <v>1635</v>
      </c>
      <c r="I52" s="76" t="str">
        <f>IF(K52&gt;1,VLOOKUP(K52,DB!$A$4:$B$500,2,0),"")</f>
        <v/>
      </c>
      <c r="J52" s="77" t="str">
        <f>IF(L52&gt;1,VLOOKUP(L52,DB!$A$4:$B$500,2,0),"")</f>
        <v/>
      </c>
      <c r="K52" s="78"/>
      <c r="L52" s="74"/>
      <c r="M52" s="71" t="s">
        <v>1211</v>
      </c>
      <c r="N52" s="79"/>
      <c r="O52" s="74" t="str">
        <f t="shared" si="1"/>
        <v>RON</v>
      </c>
      <c r="Q52" s="1" t="str">
        <f t="shared" si="2"/>
        <v>RW02</v>
      </c>
      <c r="R52" s="1" t="str">
        <f t="shared" si="3"/>
        <v>RON</v>
      </c>
      <c r="S52" s="1" t="str">
        <f t="shared" si="4"/>
        <v>G V</v>
      </c>
      <c r="T52" s="1" t="str">
        <f t="shared" si="5"/>
        <v>B-8125</v>
      </c>
      <c r="U52" s="1" t="str">
        <f t="shared" si="6"/>
        <v>AFM</v>
      </c>
    </row>
    <row r="53" ht="15.75" customHeight="1">
      <c r="A53" s="81">
        <v>36.0</v>
      </c>
      <c r="B53" s="81" t="s">
        <v>832</v>
      </c>
      <c r="C53" s="81" t="str">
        <f>IF(B53&gt;1,VLOOKUP(B53,DB!$D$4:$E$800,2,0),"")</f>
        <v>ATR 72</v>
      </c>
      <c r="D53" s="88" t="s">
        <v>7</v>
      </c>
      <c r="E53" s="95" t="b">
        <v>0</v>
      </c>
      <c r="F53" s="204" t="s">
        <v>1640</v>
      </c>
      <c r="G53" s="92" t="b">
        <v>1</v>
      </c>
      <c r="H53" s="85" t="s">
        <v>1229</v>
      </c>
      <c r="I53" s="86" t="str">
        <f>IF(K53&gt;1,VLOOKUP(K53,DB!$A$4:$B$500,2,0),"")</f>
        <v>EX RON</v>
      </c>
      <c r="J53" s="87" t="str">
        <f>IF(L53&gt;1,VLOOKUP(L53,DB!$A$4:$B$500,2,0),"")</f>
        <v>WIDM</v>
      </c>
      <c r="K53" s="88" t="s">
        <v>7</v>
      </c>
      <c r="L53" s="84" t="s">
        <v>659</v>
      </c>
      <c r="M53" s="81" t="str">
        <f>IF(B53&gt;1,VLOOKUP(B53,DB!$D$4:$F$800,3,0),"")</f>
        <v>TAS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92</v>
      </c>
      <c r="C54" s="71" t="str">
        <f>IF(B54&gt;1,VLOOKUP(B54,DB!$D$4:$E$800,2,0),"")</f>
        <v>A 320</v>
      </c>
      <c r="D54" s="78" t="s">
        <v>7</v>
      </c>
      <c r="E54" s="98" t="b">
        <v>0</v>
      </c>
      <c r="F54" s="205" t="s">
        <v>1398</v>
      </c>
      <c r="G54" s="94" t="b">
        <v>1</v>
      </c>
      <c r="H54" s="75" t="s">
        <v>1246</v>
      </c>
      <c r="I54" s="76" t="str">
        <f>IF(K54&gt;1,VLOOKUP(K54,DB!$A$4:$B$500,2,0),"")</f>
        <v>EX RON</v>
      </c>
      <c r="J54" s="77" t="str">
        <f>IF(L54&gt;1,VLOOKUP(L54,DB!$A$4:$B$500,2,0),"")</f>
        <v>WARR</v>
      </c>
      <c r="K54" s="78" t="s">
        <v>7</v>
      </c>
      <c r="L54" s="74" t="s">
        <v>239</v>
      </c>
      <c r="M54" s="71" t="str">
        <f>IF(B54&gt;1,VLOOKUP(B54,DB!$D$4:$F$800,3,0),"")</f>
        <v>BATIK AIR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345</v>
      </c>
      <c r="C55" s="81" t="str">
        <f>IF(B55&gt;1,VLOOKUP(B55,DB!$D$4:$E$800,2,0),"")</f>
        <v>ATR 72</v>
      </c>
      <c r="D55" s="88" t="s">
        <v>7</v>
      </c>
      <c r="E55" s="95" t="b">
        <v>0</v>
      </c>
      <c r="F55" s="204" t="s">
        <v>1337</v>
      </c>
      <c r="G55" s="92" t="b">
        <v>1</v>
      </c>
      <c r="H55" s="85" t="s">
        <v>1225</v>
      </c>
      <c r="I55" s="86" t="str">
        <f>IF(K55&gt;1,VLOOKUP(K55,DB!$A$4:$B$500,2,0),"")</f>
        <v>EX RON</v>
      </c>
      <c r="J55" s="87" t="str">
        <f>IF(L55&gt;1,VLOOKUP(L55,DB!$A$4:$B$500,2,0),"")</f>
        <v>WAHH</v>
      </c>
      <c r="K55" s="88" t="s">
        <v>7</v>
      </c>
      <c r="L55" s="84" t="s">
        <v>591</v>
      </c>
      <c r="M55" s="81" t="str">
        <f>IF(B55&gt;1,VLOOKUP(B55,DB!$D$4:$F$800,3,0),"")</f>
        <v>CITILINK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393</v>
      </c>
      <c r="C56" s="71" t="str">
        <f>IF(B56&gt;1,VLOOKUP(B56,DB!$D$4:$E$800,2,0),"")</f>
        <v>A 320</v>
      </c>
      <c r="D56" s="78" t="s">
        <v>7</v>
      </c>
      <c r="E56" s="98" t="b">
        <v>0</v>
      </c>
      <c r="F56" s="73">
        <v>0.27152777777777776</v>
      </c>
      <c r="G56" s="94" t="b">
        <v>1</v>
      </c>
      <c r="H56" s="75" t="s">
        <v>1247</v>
      </c>
      <c r="I56" s="76" t="str">
        <f>IF(K56&gt;1,VLOOKUP(K56,DB!$A$4:$B$500,2,0),"")</f>
        <v>EX RON</v>
      </c>
      <c r="J56" s="77" t="str">
        <f>IF(L56&gt;1,VLOOKUP(L56,DB!$A$4:$B$500,2,0),"")</f>
        <v>WIMN</v>
      </c>
      <c r="K56" s="78" t="s">
        <v>7</v>
      </c>
      <c r="L56" s="74" t="s">
        <v>494</v>
      </c>
      <c r="M56" s="71" t="str">
        <f>IF(B56&gt;1,VLOOKUP(B56,DB!$D$4:$F$800,3,0),"")</f>
        <v>CITILINK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548</v>
      </c>
      <c r="C57" s="81" t="str">
        <f>IF(B57&gt;1,VLOOKUP(B57,DB!$D$4:$E$800,2,0),"")</f>
        <v>B 738</v>
      </c>
      <c r="D57" s="88" t="s">
        <v>7</v>
      </c>
      <c r="E57" s="95" t="b">
        <v>0</v>
      </c>
      <c r="F57" s="83">
        <v>0.25416666666666665</v>
      </c>
      <c r="G57" s="92" t="b">
        <v>1</v>
      </c>
      <c r="H57" s="85" t="s">
        <v>1248</v>
      </c>
      <c r="I57" s="86" t="str">
        <f>IF(K57&gt;1,VLOOKUP(K57,DB!$A$4:$B$500,2,0),"")</f>
        <v>EX RON</v>
      </c>
      <c r="J57" s="87" t="str">
        <f>IF(L57&gt;1,VLOOKUP(L57,DB!$A$4:$B$500,2,0),"")</f>
        <v>WIMM</v>
      </c>
      <c r="K57" s="88" t="s">
        <v>7</v>
      </c>
      <c r="L57" s="84" t="s">
        <v>77</v>
      </c>
      <c r="M57" s="81" t="str">
        <f>IF(B57&gt;1,VLOOKUP(B57,DB!$D$4:$F$800,3,0),"")</f>
        <v>GARUDA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893</v>
      </c>
      <c r="C58" s="71" t="str">
        <f>IF(B58&gt;1,VLOOKUP(B58,DB!$D$4:$E$800,2,0),"")</f>
        <v>G VI</v>
      </c>
      <c r="D58" s="78" t="s">
        <v>7</v>
      </c>
      <c r="E58" s="100" t="b">
        <v>0</v>
      </c>
      <c r="F58" s="73">
        <v>0.3388888888888889</v>
      </c>
      <c r="G58" s="74" t="b">
        <v>1</v>
      </c>
      <c r="H58" s="75" t="s">
        <v>1216</v>
      </c>
      <c r="I58" s="76" t="str">
        <f>IF(K58&gt;1,VLOOKUP(K58,DB!$A$4:$B$500,2,0),"")</f>
        <v>EX RON</v>
      </c>
      <c r="J58" s="74" t="s">
        <v>1258</v>
      </c>
      <c r="K58" s="78" t="s">
        <v>7</v>
      </c>
      <c r="L58" s="74"/>
      <c r="M58" s="71" t="s">
        <v>1211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762</v>
      </c>
      <c r="C59" s="81" t="str">
        <f>IF(B59&gt;1,VLOOKUP(B59,DB!$D$4:$E$800,2,0),"")</f>
        <v>G IV</v>
      </c>
      <c r="D59" s="88" t="s">
        <v>7</v>
      </c>
      <c r="E59" s="141" t="b">
        <v>0</v>
      </c>
      <c r="F59" s="83">
        <v>0.28402777777777777</v>
      </c>
      <c r="G59" s="84" t="b">
        <v>1</v>
      </c>
      <c r="H59" s="85" t="s">
        <v>1249</v>
      </c>
      <c r="I59" s="86" t="str">
        <f>IF(K59&gt;1,VLOOKUP(K59,DB!$A$4:$B$500,2,0),"")</f>
        <v>EX RON</v>
      </c>
      <c r="J59" s="84" t="s">
        <v>480</v>
      </c>
      <c r="K59" s="88" t="s">
        <v>7</v>
      </c>
      <c r="L59" s="84"/>
      <c r="M59" s="81" t="str">
        <f>IF(B59&gt;1,VLOOKUP(B59,DB!$D$4:$F$800,3,0),"")</f>
        <v>JIP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303</v>
      </c>
      <c r="C60" s="71" t="str">
        <f>IF(B60&gt;1,VLOOKUP(B60,DB!$D$4:$E$800,2,0),"")</f>
        <v>A 320</v>
      </c>
      <c r="D60" s="78" t="s">
        <v>7</v>
      </c>
      <c r="E60" s="104" t="b">
        <v>0</v>
      </c>
      <c r="F60" s="73">
        <v>0.28958333333333336</v>
      </c>
      <c r="G60" s="94" t="b">
        <v>1</v>
      </c>
      <c r="H60" s="75" t="s">
        <v>1236</v>
      </c>
      <c r="I60" s="76" t="str">
        <f>IF(K60&gt;1,VLOOKUP(K60,DB!$A$4:$B$500,2,0),"")</f>
        <v>EX RON</v>
      </c>
      <c r="J60" s="77" t="str">
        <f>IF(L60&gt;1,VLOOKUP(L60,DB!$A$4:$B$500,2,0),"")</f>
        <v>WARA</v>
      </c>
      <c r="K60" s="78" t="s">
        <v>7</v>
      </c>
      <c r="L60" s="74" t="s">
        <v>298</v>
      </c>
      <c r="M60" s="71" t="str">
        <f>IF(B60&gt;1,VLOOKUP(B60,DB!$D$4:$F$800,3,0),"")</f>
        <v>BATIK AIR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307</v>
      </c>
      <c r="C61" s="81" t="str">
        <f>IF(B61&gt;1,VLOOKUP(B61,DB!$D$4:$E$800,2,0),"")</f>
        <v>A 320</v>
      </c>
      <c r="D61" s="88" t="s">
        <v>7</v>
      </c>
      <c r="E61" s="159" t="b">
        <v>0</v>
      </c>
      <c r="F61" s="83">
        <v>0.3854166666666667</v>
      </c>
      <c r="G61" s="92" t="b">
        <v>1</v>
      </c>
      <c r="H61" s="85" t="s">
        <v>1255</v>
      </c>
      <c r="I61" s="86" t="str">
        <f>IF(K61&gt;1,VLOOKUP(K61,DB!$A$4:$B$500,2,0),"")</f>
        <v>EX RON</v>
      </c>
      <c r="J61" s="87" t="str">
        <f>IF(L61&gt;1,VLOOKUP(L61,DB!$A$4:$B$500,2,0),"")</f>
        <v>WADD</v>
      </c>
      <c r="K61" s="88" t="s">
        <v>7</v>
      </c>
      <c r="L61" s="84" t="s">
        <v>223</v>
      </c>
      <c r="M61" s="81" t="str">
        <f>IF(B61&gt;1,VLOOKUP(B61,DB!$D$4:$F$800,3,0),"")</f>
        <v>BATIK AIR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284</v>
      </c>
      <c r="C62" s="71" t="str">
        <f>IF(B62&gt;1,VLOOKUP(B62,DB!$D$4:$E$800,2,0),"")</f>
        <v>A 320</v>
      </c>
      <c r="D62" s="78" t="s">
        <v>7</v>
      </c>
      <c r="E62" s="104" t="b">
        <v>0</v>
      </c>
      <c r="F62" s="205" t="s">
        <v>1641</v>
      </c>
      <c r="G62" s="94" t="b">
        <v>1</v>
      </c>
      <c r="H62" s="75" t="s">
        <v>1227</v>
      </c>
      <c r="I62" s="76" t="str">
        <f>IF(K62&gt;1,VLOOKUP(K62,DB!$A$4:$B$500,2,0),"")</f>
        <v>EX RON</v>
      </c>
      <c r="J62" s="74" t="s">
        <v>13</v>
      </c>
      <c r="K62" s="78" t="s">
        <v>7</v>
      </c>
      <c r="L62" s="74" t="s">
        <v>1642</v>
      </c>
      <c r="M62" s="71" t="str">
        <f>IF(B62&gt;1,VLOOKUP(B62,DB!$D$4:$F$800,3,0),"")</f>
        <v>BATIK AIR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34</v>
      </c>
      <c r="C63" s="81" t="str">
        <f>IF(B63&gt;1,VLOOKUP(B63,DB!$D$4:$E$800,2,0),"")</f>
        <v>B 733</v>
      </c>
      <c r="D63" s="88" t="s">
        <v>7</v>
      </c>
      <c r="E63" s="105" t="b">
        <v>0</v>
      </c>
      <c r="F63" s="83">
        <v>0.3090277777777778</v>
      </c>
      <c r="G63" s="92" t="b">
        <v>1</v>
      </c>
      <c r="H63" s="85" t="s">
        <v>1253</v>
      </c>
      <c r="I63" s="86" t="str">
        <f>IF(K63&gt;1,VLOOKUP(K63,DB!$A$4:$B$500,2,0),"")</f>
        <v>EX RON</v>
      </c>
      <c r="J63" s="84" t="s">
        <v>61</v>
      </c>
      <c r="K63" s="88" t="s">
        <v>7</v>
      </c>
      <c r="L63" s="84"/>
      <c r="M63" s="81" t="str">
        <f>IF(B63&gt;1,VLOOKUP(B63,DB!$D$4:$F$800,3,0),"")</f>
        <v>AIRNESIA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886</v>
      </c>
      <c r="C64" s="71" t="str">
        <f>IF(B64&gt;1,VLOOKUP(B64,DB!$D$4:$E$800,2,0),"")</f>
        <v>B 733</v>
      </c>
      <c r="D64" s="78" t="s">
        <v>7</v>
      </c>
      <c r="E64" s="104" t="b">
        <v>0</v>
      </c>
      <c r="F64" s="73">
        <v>0.5034722222222222</v>
      </c>
      <c r="G64" s="94" t="b">
        <v>1</v>
      </c>
      <c r="H64" s="75" t="s">
        <v>1252</v>
      </c>
      <c r="I64" s="76" t="str">
        <f>IF(K64&gt;1,VLOOKUP(K64,DB!$A$4:$B$500,2,0),"")</f>
        <v>EX RON</v>
      </c>
      <c r="J64" s="77" t="str">
        <f>IF(L64&gt;1,VLOOKUP(L64,DB!$A$4:$B$500,2,0),"")</f>
        <v>WIKK</v>
      </c>
      <c r="K64" s="78" t="s">
        <v>7</v>
      </c>
      <c r="L64" s="74" t="s">
        <v>348</v>
      </c>
      <c r="M64" s="71" t="str">
        <f>IF(B64&gt;1,VLOOKUP(B64,DB!$D$4:$F$800,3,0),"")</f>
        <v>TRIGANA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743</v>
      </c>
      <c r="C65" s="81" t="str">
        <f>IF(B65&gt;1,VLOOKUP(B65,DB!$D$4:$E$800,2,0),"")</f>
        <v>B 733</v>
      </c>
      <c r="D65" s="88" t="s">
        <v>7</v>
      </c>
      <c r="E65" s="105" t="b">
        <v>0</v>
      </c>
      <c r="F65" s="83">
        <v>0.6256944444444444</v>
      </c>
      <c r="G65" s="92" t="b">
        <v>1</v>
      </c>
      <c r="H65" s="85" t="s">
        <v>1254</v>
      </c>
      <c r="I65" s="86" t="str">
        <f>IF(K65&gt;1,VLOOKUP(K65,DB!$A$4:$B$500,2,0),"")</f>
        <v>EX RON</v>
      </c>
      <c r="J65" s="84" t="s">
        <v>33</v>
      </c>
      <c r="K65" s="88" t="s">
        <v>7</v>
      </c>
      <c r="L65" s="84"/>
      <c r="M65" s="81" t="str">
        <f>IF(B65&gt;1,VLOOKUP(B65,DB!$D$4:$F$800,3,0),"")</f>
        <v>JAYAWIJAYA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880</v>
      </c>
      <c r="C66" s="71" t="str">
        <f>IF(B66&gt;1,VLOOKUP(B66,DB!$D$4:$E$800,2,0),"")</f>
        <v>B 733</v>
      </c>
      <c r="D66" s="206" t="s">
        <v>1643</v>
      </c>
      <c r="E66" s="160" t="b">
        <v>1</v>
      </c>
      <c r="F66" s="73">
        <v>0.25625</v>
      </c>
      <c r="G66" s="94" t="b">
        <v>1</v>
      </c>
      <c r="H66" s="75" t="s">
        <v>1251</v>
      </c>
      <c r="I66" s="76" t="str">
        <f>IF(K66&gt;1,VLOOKUP(K66,DB!$A$4:$B$500,2,0),"")</f>
        <v>WSSS</v>
      </c>
      <c r="J66" s="77" t="str">
        <f>IF(L66&gt;1,VLOOKUP(L66,DB!$A$4:$B$500,2,0),"")</f>
        <v>WALL</v>
      </c>
      <c r="K66" s="78" t="s">
        <v>104</v>
      </c>
      <c r="L66" s="74" t="s">
        <v>110</v>
      </c>
      <c r="M66" s="71" t="str">
        <f>IF(B66&gt;1,VLOOKUP(B66,DB!$D$4:$F$800,3,0),"")</f>
        <v>TRI MG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745</v>
      </c>
      <c r="C67" s="81" t="str">
        <f>IF(B67&gt;1,VLOOKUP(B67,DB!$D$4:$E$800,2,0),"")</f>
        <v>G IV</v>
      </c>
      <c r="D67" s="82">
        <v>0.2673611111111111</v>
      </c>
      <c r="E67" s="159" t="b">
        <v>1</v>
      </c>
      <c r="F67" s="83">
        <v>0.3207879282417707</v>
      </c>
      <c r="G67" s="92" t="b">
        <v>1</v>
      </c>
      <c r="H67" s="85" t="s">
        <v>1232</v>
      </c>
      <c r="I67" s="103" t="s">
        <v>13</v>
      </c>
      <c r="J67" s="84" t="s">
        <v>1270</v>
      </c>
      <c r="K67" s="88"/>
      <c r="L67" s="84" t="s">
        <v>1298</v>
      </c>
      <c r="M67" s="81" t="str">
        <f>IF(B67&gt;1,VLOOKUP(B67,DB!$D$4:$F$800,3,0),"")</f>
        <v>JETSET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71" t="s">
        <v>94</v>
      </c>
      <c r="C68" s="71" t="str">
        <f>IF(B68&gt;1,VLOOKUP(B68,DB!$D$4:$E$800,2,0),"")</f>
        <v>A 320</v>
      </c>
      <c r="D68" s="72">
        <v>0.2534722222222222</v>
      </c>
      <c r="E68" s="160" t="b">
        <v>1</v>
      </c>
      <c r="F68" s="73">
        <v>0.29444444444444445</v>
      </c>
      <c r="G68" s="94" t="b">
        <v>1</v>
      </c>
      <c r="H68" s="75" t="s">
        <v>1246</v>
      </c>
      <c r="I68" s="76" t="str">
        <f>IF(K68&gt;1,VLOOKUP(K68,DB!$A$4:$B$500,2,0),"")</f>
        <v>WARR</v>
      </c>
      <c r="J68" s="77" t="str">
        <f>IF(L68&gt;1,VLOOKUP(L68,DB!$A$4:$B$500,2,0),"")</f>
        <v>WIPP</v>
      </c>
      <c r="K68" s="78" t="s">
        <v>235</v>
      </c>
      <c r="L68" s="74" t="s">
        <v>188</v>
      </c>
      <c r="M68" s="71" t="str">
        <f>IF(B68&gt;1,VLOOKUP(B68,DB!$D$4:$F$800,3,0),"")</f>
        <v>BATIK AIR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290</v>
      </c>
      <c r="C69" s="81" t="str">
        <f>IF(B69&gt;1,VLOOKUP(B69,DB!$D$4:$E$800,2,0),"")</f>
        <v>A 320</v>
      </c>
      <c r="D69" s="82">
        <v>0.2638888888888889</v>
      </c>
      <c r="E69" s="159" t="b">
        <v>1</v>
      </c>
      <c r="F69" s="83">
        <v>0.3506944444444444</v>
      </c>
      <c r="G69" s="92" t="b">
        <v>1</v>
      </c>
      <c r="H69" s="85" t="s">
        <v>1229</v>
      </c>
      <c r="I69" s="103" t="s">
        <v>1230</v>
      </c>
      <c r="J69" s="87" t="str">
        <f>IF(L69&gt;1,VLOOKUP(L69,DB!$A$4:$B$500,2,0),"")</f>
        <v>WAHI</v>
      </c>
      <c r="K69" s="88" t="s">
        <v>7</v>
      </c>
      <c r="L69" s="84" t="s">
        <v>268</v>
      </c>
      <c r="M69" s="81" t="str">
        <f>IF(B69&gt;1,VLOOKUP(B69,DB!$D$4:$F$800,3,0),"")</f>
        <v>BATIK AIR</v>
      </c>
      <c r="N69" s="89"/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540</v>
      </c>
      <c r="C70" s="71" t="str">
        <f>IF(B70&gt;1,VLOOKUP(B70,DB!$D$4:$E$800,2,0),"")</f>
        <v>ATR 72</v>
      </c>
      <c r="D70" s="72">
        <v>0.3013888888888889</v>
      </c>
      <c r="E70" s="160" t="b">
        <v>1</v>
      </c>
      <c r="F70" s="73">
        <v>0.31823143518704455</v>
      </c>
      <c r="G70" s="94" t="b">
        <v>1</v>
      </c>
      <c r="H70" s="75" t="s">
        <v>1248</v>
      </c>
      <c r="I70" s="76" t="str">
        <f>IF(K70&gt;1,VLOOKUP(K70,DB!$A$4:$B$500,2,0),"")</f>
        <v>WAHH</v>
      </c>
      <c r="J70" s="77" t="str">
        <f>IF(L70&gt;1,VLOOKUP(L70,DB!$A$4:$B$500,2,0),"")</f>
        <v>WAHH</v>
      </c>
      <c r="K70" s="78" t="s">
        <v>479</v>
      </c>
      <c r="L70" s="74" t="s">
        <v>482</v>
      </c>
      <c r="M70" s="71" t="str">
        <f>IF(B70&gt;1,VLOOKUP(B70,DB!$D$4:$F$800,3,0),"")</f>
        <v>FLY JAYA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831</v>
      </c>
      <c r="C71" s="81" t="str">
        <f>IF(B71&gt;1,VLOOKUP(B71,DB!$D$4:$E$800,2,0),"")</f>
        <v>C 208</v>
      </c>
      <c r="D71" s="82">
        <v>0.3020833333333333</v>
      </c>
      <c r="E71" s="159" t="b">
        <v>1</v>
      </c>
      <c r="F71" s="83">
        <v>0.325</v>
      </c>
      <c r="G71" s="92" t="b">
        <v>1</v>
      </c>
      <c r="H71" s="85" t="s">
        <v>1256</v>
      </c>
      <c r="I71" s="86" t="str">
        <f>IF(K71&gt;1,VLOOKUP(K71,DB!$A$4:$B$500,2,0),"")</f>
        <v>WICN</v>
      </c>
      <c r="J71" s="87" t="str">
        <f>IF(L71&gt;1,VLOOKUP(L71,DB!$A$4:$B$500,2,0),"")</f>
        <v>WICN</v>
      </c>
      <c r="K71" s="88" t="s">
        <v>674</v>
      </c>
      <c r="L71" s="84" t="s">
        <v>672</v>
      </c>
      <c r="M71" s="81" t="str">
        <f>IF(B71&gt;1,VLOOKUP(B71,DB!$D$4:$F$800,3,0),"")</f>
        <v>SUSI AIR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315</v>
      </c>
      <c r="C72" s="71" t="str">
        <f>IF(B72&gt;1,VLOOKUP(B72,DB!$D$4:$E$800,2,0),"")</f>
        <v>A 320</v>
      </c>
      <c r="D72" s="72">
        <v>0.3299428935133619</v>
      </c>
      <c r="E72" s="160" t="b">
        <v>1</v>
      </c>
      <c r="F72" s="73">
        <v>0.3645833333333333</v>
      </c>
      <c r="G72" s="94" t="b">
        <v>1</v>
      </c>
      <c r="H72" s="75" t="s">
        <v>1246</v>
      </c>
      <c r="I72" s="76" t="str">
        <f>IF(K72&gt;1,VLOOKUP(K72,DB!$A$4:$B$500,2,0),"")</f>
        <v>WIBB</v>
      </c>
      <c r="J72" s="77" t="str">
        <f>IF(L72&gt;1,VLOOKUP(L72,DB!$A$4:$B$500,2,0),"")</f>
        <v>WARR</v>
      </c>
      <c r="K72" s="78" t="s">
        <v>211</v>
      </c>
      <c r="L72" s="74" t="s">
        <v>243</v>
      </c>
      <c r="M72" s="71" t="str">
        <f>IF(B72&gt;1,VLOOKUP(B72,DB!$D$4:$F$800,3,0),"")</f>
        <v>BATIK AIR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326</v>
      </c>
      <c r="C73" s="81" t="str">
        <f>IF(B73&gt;1,VLOOKUP(B73,DB!$D$4:$E$800,2,0),"")</f>
        <v>A 320</v>
      </c>
      <c r="D73" s="82">
        <v>0.33819444444444446</v>
      </c>
      <c r="E73" s="159" t="b">
        <v>1</v>
      </c>
      <c r="F73" s="83">
        <v>0.4041666666666667</v>
      </c>
      <c r="G73" s="92" t="b">
        <v>1</v>
      </c>
      <c r="H73" s="85" t="s">
        <v>1236</v>
      </c>
      <c r="I73" s="86" t="str">
        <f>IF(K73&gt;1,VLOOKUP(K73,DB!$A$4:$B$500,2,0),"")</f>
        <v>WIPP</v>
      </c>
      <c r="J73" s="87" t="str">
        <f>IF(L73&gt;1,VLOOKUP(L73,DB!$A$4:$B$500,2,0),"")</f>
        <v>WAHS</v>
      </c>
      <c r="K73" s="88" t="s">
        <v>194</v>
      </c>
      <c r="L73" s="84" t="s">
        <v>289</v>
      </c>
      <c r="M73" s="81" t="str">
        <f>IF(B73&gt;1,VLOOKUP(B73,DB!$D$4:$F$800,3,0),"")</f>
        <v>BATIK AIR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92</v>
      </c>
      <c r="C74" s="71" t="str">
        <f>IF(B74&gt;1,VLOOKUP(B74,DB!$D$4:$E$800,2,0),"")</f>
        <v>A 320</v>
      </c>
      <c r="D74" s="72">
        <v>0.3597222222222222</v>
      </c>
      <c r="E74" s="160" t="b">
        <v>1</v>
      </c>
      <c r="F74" s="73">
        <v>0.3958333333333333</v>
      </c>
      <c r="G74" s="94" t="b">
        <v>1</v>
      </c>
      <c r="H74" s="75" t="s">
        <v>1225</v>
      </c>
      <c r="I74" s="76" t="str">
        <f>IF(K74&gt;1,VLOOKUP(K74,DB!$A$4:$B$500,2,0),"")</f>
        <v>WARR</v>
      </c>
      <c r="J74" s="77" t="str">
        <f>IF(L74&gt;1,VLOOKUP(L74,DB!$A$4:$B$500,2,0),"")</f>
        <v>WARR</v>
      </c>
      <c r="K74" s="78" t="s">
        <v>237</v>
      </c>
      <c r="L74" s="74" t="s">
        <v>251</v>
      </c>
      <c r="M74" s="71" t="str">
        <f>IF(B74&gt;1,VLOOKUP(B74,DB!$D$4:$F$800,3,0),"")</f>
        <v>BATIK AIR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748</v>
      </c>
      <c r="C75" s="81" t="str">
        <f>IF(B75&gt;1,VLOOKUP(B75,DB!$D$4:$E$800,2,0),"")</f>
        <v>CL 850</v>
      </c>
      <c r="D75" s="82">
        <v>0.3486111111111111</v>
      </c>
      <c r="E75" s="159" t="b">
        <v>1</v>
      </c>
      <c r="F75" s="83">
        <v>0.43125</v>
      </c>
      <c r="G75" s="92" t="b">
        <v>1</v>
      </c>
      <c r="H75" s="85" t="s">
        <v>1232</v>
      </c>
      <c r="I75" s="103" t="s">
        <v>1245</v>
      </c>
      <c r="J75" s="84" t="s">
        <v>91</v>
      </c>
      <c r="K75" s="88"/>
      <c r="L75" s="84"/>
      <c r="M75" s="81" t="str">
        <f>IF(B75&gt;1,VLOOKUP(B75,DB!$D$4:$F$800,3,0),"")</f>
        <v>JETSET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741</v>
      </c>
      <c r="C76" s="71" t="str">
        <f>IF(B76&gt;1,VLOOKUP(B76,DB!$D$4:$E$800,2,0),"")</f>
        <v>ATR 42</v>
      </c>
      <c r="D76" s="72">
        <v>0.3486111111111111</v>
      </c>
      <c r="E76" s="160" t="b">
        <v>1</v>
      </c>
      <c r="F76" s="73">
        <v>0.38263888888888886</v>
      </c>
      <c r="G76" s="94" t="b">
        <v>1</v>
      </c>
      <c r="H76" s="75" t="s">
        <v>1249</v>
      </c>
      <c r="I76" s="112" t="s">
        <v>1240</v>
      </c>
      <c r="J76" s="74" t="s">
        <v>1549</v>
      </c>
      <c r="K76" s="78"/>
      <c r="L76" s="74"/>
      <c r="M76" s="71" t="str">
        <f>IF(B76&gt;1,VLOOKUP(B76,DB!$D$4:$F$800,3,0),"")</f>
        <v>IAT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40</v>
      </c>
      <c r="C77" s="81" t="str">
        <f>IF(B77&gt;1,VLOOKUP(B77,DB!$D$4:$E$800,2,0),"")</f>
        <v>B 734</v>
      </c>
      <c r="D77" s="82">
        <v>0.37569444444444444</v>
      </c>
      <c r="E77" s="159" t="b">
        <v>1</v>
      </c>
      <c r="F77" s="83"/>
      <c r="G77" s="92" t="b">
        <v>0</v>
      </c>
      <c r="H77" s="85" t="s">
        <v>1251</v>
      </c>
      <c r="I77" s="86" t="str">
        <f>IF(K77&gt;1,VLOOKUP(K77,DB!$A$4:$B$500,2,0),"")</f>
        <v>WAAA</v>
      </c>
      <c r="J77" s="87" t="str">
        <f>IF(L77&gt;1,VLOOKUP(L77,DB!$A$4:$B$500,2,0),"")</f>
        <v/>
      </c>
      <c r="K77" s="88" t="s">
        <v>28</v>
      </c>
      <c r="L77" s="84"/>
      <c r="M77" s="81" t="str">
        <f>IF(B77&gt;1,VLOOKUP(B77,DB!$D$4:$F$800,3,0),"")</f>
        <v>B. B. N.</v>
      </c>
      <c r="N77" s="96"/>
      <c r="O77" s="84" t="str">
        <f t="shared" si="1"/>
        <v>RON</v>
      </c>
      <c r="Q77" s="1" t="str">
        <f t="shared" si="2"/>
        <v>B12</v>
      </c>
      <c r="R77" s="1" t="str">
        <f t="shared" si="3"/>
        <v>RON</v>
      </c>
      <c r="S77" s="1" t="str">
        <f t="shared" si="4"/>
        <v>B 734</v>
      </c>
      <c r="T77" s="1" t="str">
        <f t="shared" si="5"/>
        <v>PK-BBJ</v>
      </c>
      <c r="U77" s="1" t="str">
        <f t="shared" si="6"/>
        <v>B. B. N.</v>
      </c>
    </row>
    <row r="78" ht="15.75" customHeight="1">
      <c r="A78" s="71">
        <v>61.0</v>
      </c>
      <c r="B78" s="71" t="s">
        <v>345</v>
      </c>
      <c r="C78" s="71" t="str">
        <f>IF(B78&gt;1,VLOOKUP(B78,DB!$D$4:$E$800,2,0),"")</f>
        <v>ATR 72</v>
      </c>
      <c r="D78" s="72">
        <v>0.3902777777777778</v>
      </c>
      <c r="E78" s="160" t="b">
        <v>1</v>
      </c>
      <c r="F78" s="73">
        <v>0.4092265509243589</v>
      </c>
      <c r="G78" s="94" t="b">
        <v>1</v>
      </c>
      <c r="H78" s="75" t="s">
        <v>1247</v>
      </c>
      <c r="I78" s="76" t="str">
        <f>IF(K78&gt;1,VLOOKUP(K78,DB!$A$4:$B$500,2,0),"")</f>
        <v>WAHH</v>
      </c>
      <c r="J78" s="77" t="str">
        <f>IF(L78&gt;1,VLOOKUP(L78,DB!$A$4:$B$500,2,0),"")</f>
        <v>WAHH</v>
      </c>
      <c r="K78" s="78" t="s">
        <v>593</v>
      </c>
      <c r="L78" s="74" t="s">
        <v>599</v>
      </c>
      <c r="M78" s="71" t="str">
        <f>IF(B78&gt;1,VLOOKUP(B78,DB!$D$4:$F$800,3,0),"")</f>
        <v>CITILINK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804</v>
      </c>
      <c r="C79" s="81" t="str">
        <f>IF(B79&gt;1,VLOOKUP(B79,DB!$D$4:$E$800,2,0),"")</f>
        <v>AW 139</v>
      </c>
      <c r="D79" s="82">
        <v>0.3506944444444444</v>
      </c>
      <c r="E79" s="159" t="b">
        <v>1</v>
      </c>
      <c r="F79" s="83">
        <v>0.3576388888888889</v>
      </c>
      <c r="G79" s="92" t="b">
        <v>1</v>
      </c>
      <c r="H79" s="85" t="s">
        <v>1264</v>
      </c>
      <c r="I79" s="103" t="s">
        <v>1218</v>
      </c>
      <c r="J79" s="84" t="s">
        <v>1325</v>
      </c>
      <c r="K79" s="88"/>
      <c r="L79" s="84"/>
      <c r="M79" s="81" t="str">
        <f>IF(B79&gt;1,VLOOKUP(B79,DB!$D$4:$F$800,3,0),"")</f>
        <v>PREMI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512</v>
      </c>
      <c r="C80" s="71" t="str">
        <f>IF(B80&gt;1,VLOOKUP(B80,DB!$D$4:$E$800,2,0),"")</f>
        <v>B 735</v>
      </c>
      <c r="D80" s="72">
        <v>0.3784722222222222</v>
      </c>
      <c r="E80" s="160" t="b">
        <v>1</v>
      </c>
      <c r="F80" s="73">
        <v>0.5368055555555555</v>
      </c>
      <c r="G80" s="94" t="b">
        <v>1</v>
      </c>
      <c r="H80" s="75" t="s">
        <v>1253</v>
      </c>
      <c r="I80" s="112" t="s">
        <v>1237</v>
      </c>
      <c r="J80" s="77" t="str">
        <f>IF(L80&gt;1,VLOOKUP(L80,DB!$A$4:$B$500,2,0),"")</f>
        <v>WAGG</v>
      </c>
      <c r="K80" s="78"/>
      <c r="L80" s="74" t="s">
        <v>684</v>
      </c>
      <c r="M80" s="71" t="str">
        <f>IF(B80&gt;1,VLOOKUP(B80,DB!$D$4:$F$800,3,0),"")</f>
        <v>CITILINK</v>
      </c>
      <c r="N80" s="13"/>
      <c r="O80" s="74" t="str">
        <f t="shared" si="1"/>
        <v/>
      </c>
      <c r="Q80" s="1" t="str">
        <f t="shared" si="2"/>
        <v/>
      </c>
      <c r="R80" s="1" t="str">
        <f t="shared" si="3"/>
        <v/>
      </c>
      <c r="S80" s="1" t="str">
        <f t="shared" si="4"/>
        <v/>
      </c>
      <c r="T80" s="1" t="str">
        <f t="shared" si="5"/>
        <v/>
      </c>
      <c r="U80" s="1" t="str">
        <f t="shared" si="6"/>
        <v/>
      </c>
    </row>
    <row r="81" ht="15.75" customHeight="1">
      <c r="A81" s="81">
        <v>64.0</v>
      </c>
      <c r="B81" s="81" t="s">
        <v>94</v>
      </c>
      <c r="C81" s="81" t="str">
        <f>IF(B81&gt;1,VLOOKUP(B81,DB!$D$4:$E$800,2,0),"")</f>
        <v>A 320</v>
      </c>
      <c r="D81" s="82">
        <v>0.4125</v>
      </c>
      <c r="E81" s="159" t="b">
        <v>1</v>
      </c>
      <c r="F81" s="83">
        <v>0.4465277777777778</v>
      </c>
      <c r="G81" s="92" t="b">
        <v>1</v>
      </c>
      <c r="H81" s="85" t="s">
        <v>1229</v>
      </c>
      <c r="I81" s="86" t="str">
        <f>IF(K81&gt;1,VLOOKUP(K81,DB!$A$4:$B$500,2,0),"")</f>
        <v>WIPP</v>
      </c>
      <c r="J81" s="87" t="str">
        <f>IF(L81&gt;1,VLOOKUP(L81,DB!$A$4:$B$500,2,0),"")</f>
        <v>WAHQ</v>
      </c>
      <c r="K81" s="88" t="s">
        <v>190</v>
      </c>
      <c r="L81" s="84" t="s">
        <v>264</v>
      </c>
      <c r="M81" s="81" t="str">
        <f>IF(B81&gt;1,VLOOKUP(B81,DB!$D$4:$F$800,3,0),"")</f>
        <v>BATIK AIR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1030</v>
      </c>
      <c r="C82" s="71" t="str">
        <f>IF(B82&gt;1,VLOOKUP(B82,DB!$D$4:$E$800,2,0),"")</f>
        <v>G IV</v>
      </c>
      <c r="D82" s="72">
        <v>0.39375</v>
      </c>
      <c r="E82" s="160" t="b">
        <v>1</v>
      </c>
      <c r="F82" s="73">
        <v>0.4597222222222222</v>
      </c>
      <c r="G82" s="94" t="b">
        <v>1</v>
      </c>
      <c r="H82" s="75" t="s">
        <v>1255</v>
      </c>
      <c r="I82" s="112" t="s">
        <v>1217</v>
      </c>
      <c r="J82" s="74" t="s">
        <v>1258</v>
      </c>
      <c r="K82" s="78"/>
      <c r="L82" s="74"/>
      <c r="M82" s="71" t="s">
        <v>1211</v>
      </c>
      <c r="N82" s="79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303</v>
      </c>
      <c r="C83" s="81" t="str">
        <f>IF(B83&gt;1,VLOOKUP(B83,DB!$D$4:$E$800,2,0),"")</f>
        <v>A 320</v>
      </c>
      <c r="D83" s="82">
        <v>0.43194444444444446</v>
      </c>
      <c r="E83" s="159" t="b">
        <v>1</v>
      </c>
      <c r="F83" s="83">
        <v>0.46944444444444444</v>
      </c>
      <c r="G83" s="92" t="b">
        <v>1</v>
      </c>
      <c r="H83" s="85" t="s">
        <v>1246</v>
      </c>
      <c r="I83" s="86" t="str">
        <f>IF(K83&gt;1,VLOOKUP(K83,DB!$A$4:$B$500,2,0),"")</f>
        <v>WARA</v>
      </c>
      <c r="J83" s="87" t="str">
        <f>IF(L83&gt;1,VLOOKUP(L83,DB!$A$4:$B$500,2,0),"")</f>
        <v>WARA</v>
      </c>
      <c r="K83" s="88" t="s">
        <v>295</v>
      </c>
      <c r="L83" s="84" t="s">
        <v>302</v>
      </c>
      <c r="M83" s="81" t="str">
        <f>IF(B83&gt;1,VLOOKUP(B83,DB!$D$4:$F$800,3,0),"")</f>
        <v>BATIK AIR</v>
      </c>
      <c r="N83" s="96"/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540</v>
      </c>
      <c r="C84" s="71" t="str">
        <f>IF(B84&gt;1,VLOOKUP(B84,DB!$D$4:$E$800,2,0),"")</f>
        <v>ATR 72</v>
      </c>
      <c r="D84" s="72">
        <v>0.44305555555555554</v>
      </c>
      <c r="E84" s="160" t="b">
        <v>1</v>
      </c>
      <c r="F84" s="73">
        <v>0.48680555555555555</v>
      </c>
      <c r="G84" s="94" t="b">
        <v>1</v>
      </c>
      <c r="H84" s="75" t="s">
        <v>1247</v>
      </c>
      <c r="I84" s="76" t="str">
        <f>IF(K84&gt;1,VLOOKUP(K84,DB!$A$4:$B$500,2,0),"")</f>
        <v>WAHH</v>
      </c>
      <c r="J84" s="77" t="str">
        <f>IF(L84&gt;1,VLOOKUP(L84,DB!$A$4:$B$500,2,0),"")</f>
        <v>WAHH</v>
      </c>
      <c r="K84" s="78" t="s">
        <v>690</v>
      </c>
      <c r="L84" s="74" t="s">
        <v>694</v>
      </c>
      <c r="M84" s="71" t="str">
        <f>IF(B84&gt;1,VLOOKUP(B84,DB!$D$4:$F$800,3,0),"")</f>
        <v>FLY JAYA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831</v>
      </c>
      <c r="C85" s="81" t="str">
        <f>IF(B85&gt;1,VLOOKUP(B85,DB!$D$4:$E$800,2,0),"")</f>
        <v>C 208</v>
      </c>
      <c r="D85" s="82">
        <v>0.4625</v>
      </c>
      <c r="E85" s="159" t="b">
        <v>1</v>
      </c>
      <c r="F85" s="83">
        <v>0.48680555555555555</v>
      </c>
      <c r="G85" s="92" t="b">
        <v>1</v>
      </c>
      <c r="H85" s="85" t="s">
        <v>1256</v>
      </c>
      <c r="I85" s="86" t="str">
        <f>IF(K85&gt;1,VLOOKUP(K85,DB!$A$4:$B$500,2,0),"")</f>
        <v>WICN</v>
      </c>
      <c r="J85" s="87" t="str">
        <f>IF(L85&gt;1,VLOOKUP(L85,DB!$A$4:$B$500,2,0),"")</f>
        <v>WICN</v>
      </c>
      <c r="K85" s="88" t="s">
        <v>666</v>
      </c>
      <c r="L85" s="84" t="s">
        <v>663</v>
      </c>
      <c r="M85" s="81" t="str">
        <f>IF(B85&gt;1,VLOOKUP(B85,DB!$D$4:$F$800,3,0),"")</f>
        <v>SUSI AIR</v>
      </c>
      <c r="N85" s="89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393</v>
      </c>
      <c r="C86" s="71" t="str">
        <f>IF(B86&gt;1,VLOOKUP(B86,DB!$D$4:$E$800,2,0),"")</f>
        <v>A 320</v>
      </c>
      <c r="D86" s="72">
        <v>0.49236111111111114</v>
      </c>
      <c r="E86" s="160" t="b">
        <v>1</v>
      </c>
      <c r="F86" s="73">
        <v>0.5236111111111111</v>
      </c>
      <c r="G86" s="94" t="b">
        <v>1</v>
      </c>
      <c r="H86" s="75" t="s">
        <v>1247</v>
      </c>
      <c r="I86" s="76" t="str">
        <f>IF(K86&gt;1,VLOOKUP(K86,DB!$A$4:$B$500,2,0),"")</f>
        <v>WIMN</v>
      </c>
      <c r="J86" s="77" t="str">
        <f>IF(L86&gt;1,VLOOKUP(L86,DB!$A$4:$B$500,2,0),"")</f>
        <v>WARA</v>
      </c>
      <c r="K86" s="78" t="s">
        <v>497</v>
      </c>
      <c r="L86" s="74" t="s">
        <v>555</v>
      </c>
      <c r="M86" s="71" t="str">
        <f>IF(B86&gt;1,VLOOKUP(B86,DB!$D$4:$F$800,3,0),"")</f>
        <v>CITILINK</v>
      </c>
      <c r="N86" s="13"/>
      <c r="O86" s="74" t="str">
        <f t="shared" si="1"/>
        <v/>
      </c>
      <c r="Q86" s="1" t="str">
        <f t="shared" si="2"/>
        <v/>
      </c>
      <c r="R86" s="1" t="str">
        <f t="shared" si="3"/>
        <v/>
      </c>
      <c r="S86" s="1" t="str">
        <f t="shared" si="4"/>
        <v/>
      </c>
      <c r="T86" s="1" t="str">
        <f t="shared" si="5"/>
        <v/>
      </c>
      <c r="U86" s="1" t="str">
        <f t="shared" si="6"/>
        <v/>
      </c>
    </row>
    <row r="87" ht="15.75" customHeight="1">
      <c r="A87" s="81">
        <v>70.0</v>
      </c>
      <c r="B87" s="81" t="s">
        <v>548</v>
      </c>
      <c r="C87" s="81" t="str">
        <f>IF(B87&gt;1,VLOOKUP(B87,DB!$D$4:$E$800,2,0),"")</f>
        <v>B 738</v>
      </c>
      <c r="D87" s="82">
        <v>0.49722222222222223</v>
      </c>
      <c r="E87" s="159" t="b">
        <v>1</v>
      </c>
      <c r="F87" s="83">
        <v>0.5375</v>
      </c>
      <c r="G87" s="92" t="b">
        <v>1</v>
      </c>
      <c r="H87" s="85" t="s">
        <v>1248</v>
      </c>
      <c r="I87" s="86" t="str">
        <f>IF(K87&gt;1,VLOOKUP(K87,DB!$A$4:$B$500,2,0),"")</f>
        <v>WIMM</v>
      </c>
      <c r="J87" s="87" t="str">
        <f>IF(L87&gt;1,VLOOKUP(L87,DB!$A$4:$B$500,2,0),"")</f>
        <v>WARR</v>
      </c>
      <c r="K87" s="88" t="s">
        <v>79</v>
      </c>
      <c r="L87" s="84" t="s">
        <v>81</v>
      </c>
      <c r="M87" s="81" t="str">
        <f>IF(B87&gt;1,VLOOKUP(B87,DB!$D$4:$F$800,3,0),"")</f>
        <v>GARUDA</v>
      </c>
      <c r="N87" s="89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180</v>
      </c>
      <c r="C88" s="71" t="str">
        <f>IF(B88&gt;1,VLOOKUP(B88,DB!$D$4:$E$800,2,0),"")</f>
        <v>A 320</v>
      </c>
      <c r="D88" s="72">
        <v>0.4465277777777778</v>
      </c>
      <c r="E88" s="160" t="b">
        <v>1</v>
      </c>
      <c r="F88" s="73">
        <v>0.5152777777777777</v>
      </c>
      <c r="G88" s="94" t="b">
        <v>1</v>
      </c>
      <c r="H88" s="75" t="s">
        <v>1236</v>
      </c>
      <c r="I88" s="112" t="s">
        <v>1226</v>
      </c>
      <c r="J88" s="77" t="str">
        <f>IF(L88&gt;1,VLOOKUP(L88,DB!$A$4:$B$500,2,0),"")</f>
        <v>WARR</v>
      </c>
      <c r="K88" s="78"/>
      <c r="L88" s="74" t="s">
        <v>247</v>
      </c>
      <c r="M88" s="71" t="str">
        <f>IF(B88&gt;1,VLOOKUP(B88,DB!$D$4:$F$800,3,0),"")</f>
        <v>BATIK AIR</v>
      </c>
      <c r="N88" s="13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210" t="s">
        <v>751</v>
      </c>
      <c r="C89" s="210" t="str">
        <f>IF(B89&gt;1,VLOOKUP(B89,DB!$D$4:$E$800,2,0),"")</f>
        <v>HK 800</v>
      </c>
      <c r="D89" s="225">
        <v>0.47291666666666665</v>
      </c>
      <c r="E89" s="251" t="b">
        <v>1</v>
      </c>
      <c r="F89" s="211">
        <v>0.5305555555555556</v>
      </c>
      <c r="G89" s="252" t="b">
        <v>1</v>
      </c>
      <c r="H89" s="253" t="s">
        <v>1232</v>
      </c>
      <c r="I89" s="226" t="s">
        <v>166</v>
      </c>
      <c r="J89" s="212" t="s">
        <v>1319</v>
      </c>
      <c r="K89" s="255"/>
      <c r="L89" s="212"/>
      <c r="M89" s="210" t="str">
        <f>IF(B89&gt;1,VLOOKUP(B89,DB!$D$4:$F$800,3,0),"")</f>
        <v>JETSET</v>
      </c>
      <c r="N89" s="213" t="s">
        <v>1484</v>
      </c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290</v>
      </c>
      <c r="C90" s="71" t="str">
        <f>IF(B90&gt;1,VLOOKUP(B90,DB!$D$4:$E$800,2,0),"")</f>
        <v>A 320</v>
      </c>
      <c r="D90" s="72">
        <v>0.4888888888888889</v>
      </c>
      <c r="E90" s="160" t="b">
        <v>1</v>
      </c>
      <c r="F90" s="73">
        <v>0.5298611111111111</v>
      </c>
      <c r="G90" s="94" t="b">
        <v>1</v>
      </c>
      <c r="H90" s="75" t="s">
        <v>1229</v>
      </c>
      <c r="I90" s="76" t="str">
        <f>IF(K90&gt;1,VLOOKUP(K90,DB!$A$4:$B$500,2,0),"")</f>
        <v>WAHI</v>
      </c>
      <c r="J90" s="77" t="str">
        <f>IF(L90&gt;1,VLOOKUP(L90,DB!$A$4:$B$500,2,0),"")</f>
        <v>WAHI</v>
      </c>
      <c r="K90" s="78" t="s">
        <v>278</v>
      </c>
      <c r="L90" s="74" t="s">
        <v>276</v>
      </c>
      <c r="M90" s="71" t="str">
        <f>IF(B90&gt;1,VLOOKUP(B90,DB!$D$4:$F$800,3,0),"")</f>
        <v>BATIK AIR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315</v>
      </c>
      <c r="C91" s="81" t="str">
        <f>IF(B91&gt;1,VLOOKUP(B91,DB!$D$4:$E$800,2,0),"")</f>
        <v>A 320</v>
      </c>
      <c r="D91" s="82">
        <v>0.5027777777777778</v>
      </c>
      <c r="E91" s="159" t="b">
        <v>1</v>
      </c>
      <c r="F91" s="83">
        <v>0.5347222222222222</v>
      </c>
      <c r="G91" s="92" t="b">
        <v>1</v>
      </c>
      <c r="H91" s="85" t="s">
        <v>1246</v>
      </c>
      <c r="I91" s="86" t="str">
        <f>IF(K91&gt;1,VLOOKUP(K91,DB!$A$4:$B$500,2,0),"")</f>
        <v>WARR</v>
      </c>
      <c r="J91" s="87" t="str">
        <f>IF(L91&gt;1,VLOOKUP(L91,DB!$A$4:$B$500,2,0),"")</f>
        <v>WIPP</v>
      </c>
      <c r="K91" s="88" t="s">
        <v>249</v>
      </c>
      <c r="L91" s="84" t="s">
        <v>183</v>
      </c>
      <c r="M91" s="81" t="str">
        <f>IF(B91&gt;1,VLOOKUP(B91,DB!$D$4:$F$800,3,0),"")</f>
        <v>BATIK AIR</v>
      </c>
      <c r="N91" s="96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326</v>
      </c>
      <c r="C92" s="71" t="str">
        <f>IF(B92&gt;1,VLOOKUP(B92,DB!$D$4:$E$800,2,0),"")</f>
        <v>A 320</v>
      </c>
      <c r="D92" s="72">
        <v>0.51875</v>
      </c>
      <c r="E92" s="160" t="b">
        <v>1</v>
      </c>
      <c r="F92" s="73">
        <v>0.5576388888888889</v>
      </c>
      <c r="G92" s="94" t="b">
        <v>1</v>
      </c>
      <c r="H92" s="75" t="s">
        <v>1225</v>
      </c>
      <c r="I92" s="76" t="str">
        <f>IF(K92&gt;1,VLOOKUP(K92,DB!$A$4:$B$500,2,0),"")</f>
        <v>WAHS</v>
      </c>
      <c r="J92" s="77" t="str">
        <f>IF(L92&gt;1,VLOOKUP(L92,DB!$A$4:$B$500,2,0),"")</f>
        <v>WIMM</v>
      </c>
      <c r="K92" s="78" t="s">
        <v>287</v>
      </c>
      <c r="L92" s="74" t="s">
        <v>172</v>
      </c>
      <c r="M92" s="71" t="str">
        <f>IF(B92&gt;1,VLOOKUP(B92,DB!$D$4:$F$800,3,0),"")</f>
        <v>BATIK AIR</v>
      </c>
      <c r="N92" s="79"/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345</v>
      </c>
      <c r="C93" s="81" t="str">
        <f>IF(B93&gt;1,VLOOKUP(B93,DB!$D$4:$E$800,2,0),"")</f>
        <v>ATR 72</v>
      </c>
      <c r="D93" s="82">
        <v>0.5486111111111112</v>
      </c>
      <c r="E93" s="159" t="b">
        <v>1</v>
      </c>
      <c r="F93" s="83">
        <v>0.5736111111111111</v>
      </c>
      <c r="G93" s="92" t="b">
        <v>1</v>
      </c>
      <c r="H93" s="85" t="s">
        <v>1247</v>
      </c>
      <c r="I93" s="86" t="str">
        <f>IF(K93&gt;1,VLOOKUP(K93,DB!$A$4:$B$500,2,0),"")</f>
        <v>WAHH</v>
      </c>
      <c r="J93" s="87" t="str">
        <f>IF(L93&gt;1,VLOOKUP(L93,DB!$A$4:$B$500,2,0),"")</f>
        <v>WAHH</v>
      </c>
      <c r="K93" s="88" t="s">
        <v>597</v>
      </c>
      <c r="L93" s="84" t="s">
        <v>595</v>
      </c>
      <c r="M93" s="81" t="str">
        <f>IF(B93&gt;1,VLOOKUP(B93,DB!$D$4:$F$800,3,0),"")</f>
        <v>CITILINK</v>
      </c>
      <c r="N93" s="96"/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92</v>
      </c>
      <c r="C94" s="71" t="str">
        <f>IF(B94&gt;1,VLOOKUP(B94,DB!$D$4:$E$800,2,0),"")</f>
        <v>A 320</v>
      </c>
      <c r="D94" s="72">
        <v>0.5381944444444444</v>
      </c>
      <c r="E94" s="160" t="b">
        <v>1</v>
      </c>
      <c r="F94" s="73">
        <v>0.5770833333333333</v>
      </c>
      <c r="G94" s="94" t="b">
        <v>1</v>
      </c>
      <c r="H94" s="75" t="s">
        <v>1229</v>
      </c>
      <c r="I94" s="76" t="str">
        <f>IF(K94&gt;1,VLOOKUP(K94,DB!$A$4:$B$500,2,0),"")</f>
        <v>WARR</v>
      </c>
      <c r="J94" s="77" t="str">
        <f>IF(L94&gt;1,VLOOKUP(L94,DB!$A$4:$B$500,2,0),"")</f>
        <v>WARR</v>
      </c>
      <c r="K94" s="78" t="s">
        <v>257</v>
      </c>
      <c r="L94" s="74" t="s">
        <v>229</v>
      </c>
      <c r="M94" s="71" t="str">
        <f>IF(B94&gt;1,VLOOKUP(B94,DB!$D$4:$F$800,3,0),"")</f>
        <v>BATIK AIR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745</v>
      </c>
      <c r="C95" s="81" t="str">
        <f>IF(B95&gt;1,VLOOKUP(B95,DB!$D$4:$E$800,2,0),"")</f>
        <v>G IV</v>
      </c>
      <c r="D95" s="82">
        <v>0.5333333333333333</v>
      </c>
      <c r="E95" s="159" t="b">
        <v>1</v>
      </c>
      <c r="F95" s="83">
        <v>0.6020833333333333</v>
      </c>
      <c r="G95" s="92" t="b">
        <v>1</v>
      </c>
      <c r="H95" s="85" t="s">
        <v>1232</v>
      </c>
      <c r="I95" s="103" t="s">
        <v>1270</v>
      </c>
      <c r="J95" s="84" t="s">
        <v>91</v>
      </c>
      <c r="K95" s="88" t="s">
        <v>1644</v>
      </c>
      <c r="L95" s="84"/>
      <c r="M95" s="81" t="str">
        <f>IF(B95&gt;1,VLOOKUP(B95,DB!$D$4:$F$800,3,0),"")</f>
        <v>JETSET</v>
      </c>
      <c r="N95" s="96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751</v>
      </c>
      <c r="C96" s="71" t="str">
        <f>IF(B96&gt;1,VLOOKUP(B96,DB!$D$4:$E$800,2,0),"")</f>
        <v>HK 800</v>
      </c>
      <c r="D96" s="72">
        <v>0.5375</v>
      </c>
      <c r="E96" s="160" t="b">
        <v>1</v>
      </c>
      <c r="F96" s="73"/>
      <c r="G96" s="94" t="b">
        <v>0</v>
      </c>
      <c r="H96" s="75" t="s">
        <v>1319</v>
      </c>
      <c r="I96" s="112" t="s">
        <v>1232</v>
      </c>
      <c r="J96" s="77" t="str">
        <f>IF(L96&gt;1,VLOOKUP(L96,DB!$A$4:$B$500,2,0),"")</f>
        <v/>
      </c>
      <c r="K96" s="78"/>
      <c r="L96" s="74"/>
      <c r="M96" s="71" t="str">
        <f>IF(B96&gt;1,VLOOKUP(B96,DB!$D$4:$F$800,3,0),"")</f>
        <v>JETSET</v>
      </c>
      <c r="N96" s="79"/>
      <c r="O96" s="74" t="str">
        <f t="shared" si="1"/>
        <v>RON</v>
      </c>
      <c r="Q96" s="1" t="str">
        <f t="shared" si="2"/>
        <v>NSA14</v>
      </c>
      <c r="R96" s="1" t="str">
        <f t="shared" si="3"/>
        <v>RON</v>
      </c>
      <c r="S96" s="1" t="str">
        <f t="shared" si="4"/>
        <v>HK 800</v>
      </c>
      <c r="T96" s="1" t="str">
        <f t="shared" si="5"/>
        <v>PK-CEO</v>
      </c>
      <c r="U96" s="1" t="str">
        <f t="shared" si="6"/>
        <v>JETSET</v>
      </c>
    </row>
    <row r="97" ht="15.75" customHeight="1">
      <c r="A97" s="81">
        <v>80.0</v>
      </c>
      <c r="B97" s="81" t="s">
        <v>94</v>
      </c>
      <c r="C97" s="81" t="str">
        <f>IF(B97&gt;1,VLOOKUP(B97,DB!$D$4:$E$800,2,0),"")</f>
        <v>A 320</v>
      </c>
      <c r="D97" s="82">
        <v>0.5673611111111111</v>
      </c>
      <c r="E97" s="159" t="b">
        <v>1</v>
      </c>
      <c r="F97" s="83">
        <v>0.6013888888888889</v>
      </c>
      <c r="G97" s="92" t="b">
        <v>1</v>
      </c>
      <c r="H97" s="85" t="s">
        <v>1246</v>
      </c>
      <c r="I97" s="86" t="str">
        <f>IF(K97&gt;1,VLOOKUP(K97,DB!$A$4:$B$500,2,0),"")</f>
        <v>WAHQ</v>
      </c>
      <c r="J97" s="87" t="str">
        <f>IF(L97&gt;1,VLOOKUP(L97,DB!$A$4:$B$500,2,0),"")</f>
        <v>WAHS</v>
      </c>
      <c r="K97" s="88" t="s">
        <v>266</v>
      </c>
      <c r="L97" s="84" t="s">
        <v>293</v>
      </c>
      <c r="M97" s="81" t="str">
        <f>IF(B97&gt;1,VLOOKUP(B97,DB!$D$4:$F$800,3,0),"")</f>
        <v>BATIK AIR</v>
      </c>
      <c r="N97" s="96"/>
      <c r="O97" s="84" t="str">
        <f t="shared" si="1"/>
        <v/>
      </c>
      <c r="Q97" s="1" t="str">
        <f t="shared" si="2"/>
        <v/>
      </c>
      <c r="R97" s="1" t="str">
        <f t="shared" si="3"/>
        <v/>
      </c>
      <c r="S97" s="1" t="str">
        <f t="shared" si="4"/>
        <v/>
      </c>
      <c r="T97" s="1" t="str">
        <f t="shared" si="5"/>
        <v/>
      </c>
      <c r="U97" s="1" t="str">
        <f t="shared" si="6"/>
        <v/>
      </c>
    </row>
    <row r="98" ht="15.75" customHeight="1">
      <c r="A98" s="71">
        <v>81.0</v>
      </c>
      <c r="B98" s="71" t="s">
        <v>307</v>
      </c>
      <c r="C98" s="71" t="str">
        <f>IF(B98&gt;1,VLOOKUP(B98,DB!$D$4:$E$800,2,0),"")</f>
        <v>A 320</v>
      </c>
      <c r="D98" s="72">
        <v>0.5729166666666666</v>
      </c>
      <c r="E98" s="160" t="b">
        <v>1</v>
      </c>
      <c r="F98" s="73">
        <v>0.6069444444444444</v>
      </c>
      <c r="G98" s="94" t="b">
        <v>1</v>
      </c>
      <c r="H98" s="75" t="s">
        <v>1225</v>
      </c>
      <c r="I98" s="76" t="str">
        <f>IF(K98&gt;1,VLOOKUP(K98,DB!$A$4:$B$500,2,0),"")</f>
        <v>WADD</v>
      </c>
      <c r="J98" s="77" t="str">
        <f>IF(L98&gt;1,VLOOKUP(L98,DB!$A$4:$B$500,2,0),"")</f>
        <v>WIEE</v>
      </c>
      <c r="K98" s="78" t="s">
        <v>221</v>
      </c>
      <c r="L98" s="74" t="s">
        <v>215</v>
      </c>
      <c r="M98" s="71" t="str">
        <f>IF(B98&gt;1,VLOOKUP(B98,DB!$D$4:$F$800,3,0),"")</f>
        <v>BATIK AIR</v>
      </c>
      <c r="N98" s="13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81" t="s">
        <v>1169</v>
      </c>
      <c r="C99" s="81" t="str">
        <f>IF(B99&gt;1,VLOOKUP(B99,DB!$D$4:$E$800,2,0),"")</f>
        <v>GLEX</v>
      </c>
      <c r="D99" s="82">
        <v>0.55</v>
      </c>
      <c r="E99" s="159" t="b">
        <v>1</v>
      </c>
      <c r="F99" s="83">
        <v>0.6791666666666667</v>
      </c>
      <c r="G99" s="92" t="b">
        <v>1</v>
      </c>
      <c r="H99" s="85" t="s">
        <v>1249</v>
      </c>
      <c r="I99" s="103" t="s">
        <v>1228</v>
      </c>
      <c r="J99" s="84" t="s">
        <v>1629</v>
      </c>
      <c r="K99" s="88"/>
      <c r="L99" s="84"/>
      <c r="M99" s="81" t="s">
        <v>1310</v>
      </c>
      <c r="N99" s="89"/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748</v>
      </c>
      <c r="C100" s="71" t="str">
        <f>IF(B100&gt;1,VLOOKUP(B100,DB!$D$4:$E$800,2,0),"")</f>
        <v>CL 850</v>
      </c>
      <c r="D100" s="72">
        <v>0.5923611111111111</v>
      </c>
      <c r="E100" s="160" t="b">
        <v>1</v>
      </c>
      <c r="F100" s="73">
        <v>0.6180555555555556</v>
      </c>
      <c r="G100" s="94" t="b">
        <v>1</v>
      </c>
      <c r="H100" s="75" t="s">
        <v>1255</v>
      </c>
      <c r="I100" s="112" t="s">
        <v>91</v>
      </c>
      <c r="J100" s="74" t="s">
        <v>1645</v>
      </c>
      <c r="K100" s="78"/>
      <c r="L100" s="74"/>
      <c r="M100" s="71" t="str">
        <f>IF(B100&gt;1,VLOOKUP(B100,DB!$D$4:$F$800,3,0),"")</f>
        <v>JETSET</v>
      </c>
      <c r="N100" s="79"/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81" t="s">
        <v>1076</v>
      </c>
      <c r="C101" s="81" t="str">
        <f>IF(B101&gt;1,VLOOKUP(B101,DB!$D$4:$E$800,2,0),"")</f>
        <v>G VI</v>
      </c>
      <c r="D101" s="82">
        <v>0.6013888888888889</v>
      </c>
      <c r="E101" s="159" t="b">
        <v>1</v>
      </c>
      <c r="F101" s="83">
        <v>0.6243055555555556</v>
      </c>
      <c r="G101" s="92" t="b">
        <v>1</v>
      </c>
      <c r="H101" s="85" t="s">
        <v>1216</v>
      </c>
      <c r="I101" s="103" t="s">
        <v>1293</v>
      </c>
      <c r="J101" s="84" t="s">
        <v>1226</v>
      </c>
      <c r="K101" s="88"/>
      <c r="L101" s="84"/>
      <c r="M101" s="81" t="s">
        <v>787</v>
      </c>
      <c r="N101" s="89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1170</v>
      </c>
      <c r="C102" s="71" t="str">
        <f>IF(B102&gt;1,VLOOKUP(B102,DB!$D$4:$E$800,2,0),"")</f>
        <v>FAL8X</v>
      </c>
      <c r="D102" s="72">
        <v>0.5694444444444444</v>
      </c>
      <c r="E102" s="160" t="b">
        <v>1</v>
      </c>
      <c r="F102" s="73">
        <v>0.6743055555555556</v>
      </c>
      <c r="G102" s="94" t="b">
        <v>1</v>
      </c>
      <c r="H102" s="75" t="s">
        <v>1236</v>
      </c>
      <c r="I102" s="112" t="s">
        <v>1233</v>
      </c>
      <c r="J102" s="74" t="s">
        <v>1356</v>
      </c>
      <c r="K102" s="78"/>
      <c r="L102" s="74"/>
      <c r="M102" s="71" t="s">
        <v>1214</v>
      </c>
      <c r="N102" s="13"/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210" t="s">
        <v>303</v>
      </c>
      <c r="C103" s="210" t="str">
        <f>IF(B103&gt;1,VLOOKUP(B103,DB!$D$4:$E$800,2,0),"")</f>
        <v>A 320</v>
      </c>
      <c r="D103" s="225">
        <v>0.6131944444444445</v>
      </c>
      <c r="E103" s="251" t="b">
        <v>1</v>
      </c>
      <c r="F103" s="211">
        <v>0.6715277777777777</v>
      </c>
      <c r="G103" s="252" t="b">
        <v>1</v>
      </c>
      <c r="H103" s="253" t="s">
        <v>1247</v>
      </c>
      <c r="I103" s="254" t="str">
        <f>IF(K103&gt;1,VLOOKUP(K103,DB!$A$4:$B$500,2,0),"")</f>
        <v>WARA</v>
      </c>
      <c r="J103" s="249" t="str">
        <f>IF(L103&gt;1,VLOOKUP(L103,DB!$A$4:$B$500,2,0),"")</f>
        <v>WADD</v>
      </c>
      <c r="K103" s="255" t="s">
        <v>300</v>
      </c>
      <c r="L103" s="212" t="s">
        <v>227</v>
      </c>
      <c r="M103" s="210" t="str">
        <f>IF(B103&gt;1,VLOOKUP(B103,DB!$D$4:$F$800,3,0),"")</f>
        <v>BATIK AIR</v>
      </c>
      <c r="N103" s="213" t="s">
        <v>1625</v>
      </c>
      <c r="O103" s="84" t="str">
        <f t="shared" si="1"/>
        <v/>
      </c>
      <c r="Q103" s="1" t="str">
        <f t="shared" si="2"/>
        <v/>
      </c>
      <c r="R103" s="1" t="str">
        <f t="shared" si="3"/>
        <v/>
      </c>
      <c r="S103" s="1" t="str">
        <f t="shared" si="4"/>
        <v/>
      </c>
      <c r="T103" s="1" t="str">
        <f t="shared" si="5"/>
        <v/>
      </c>
      <c r="U103" s="1" t="str">
        <f t="shared" si="6"/>
        <v/>
      </c>
    </row>
    <row r="104" ht="15.75" customHeight="1">
      <c r="A104" s="71">
        <v>87.0</v>
      </c>
      <c r="B104" s="71" t="s">
        <v>34</v>
      </c>
      <c r="C104" s="71" t="str">
        <f>IF(B104&gt;1,VLOOKUP(B104,DB!$D$4:$E$800,2,0),"")</f>
        <v>B 733</v>
      </c>
      <c r="D104" s="72">
        <v>0.6069444444444444</v>
      </c>
      <c r="E104" s="160" t="b">
        <v>1</v>
      </c>
      <c r="F104" s="73">
        <v>0.6715277777777777</v>
      </c>
      <c r="G104" s="94" t="b">
        <v>1</v>
      </c>
      <c r="H104" s="75" t="s">
        <v>1252</v>
      </c>
      <c r="I104" s="112" t="s">
        <v>52</v>
      </c>
      <c r="J104" s="74" t="s">
        <v>22</v>
      </c>
      <c r="K104" s="78"/>
      <c r="L104" s="74"/>
      <c r="M104" s="71" t="str">
        <f>IF(B104&gt;1,VLOOKUP(B104,DB!$D$4:$F$800,3,0),"")</f>
        <v>AIRNESIA</v>
      </c>
      <c r="N104" s="13"/>
      <c r="O104" s="74" t="str">
        <f t="shared" si="1"/>
        <v/>
      </c>
      <c r="Q104" s="1" t="str">
        <f t="shared" si="2"/>
        <v/>
      </c>
      <c r="R104" s="1" t="str">
        <f t="shared" si="3"/>
        <v/>
      </c>
      <c r="S104" s="1" t="str">
        <f t="shared" si="4"/>
        <v/>
      </c>
      <c r="T104" s="1" t="str">
        <f t="shared" si="5"/>
        <v/>
      </c>
      <c r="U104" s="1" t="str">
        <f t="shared" si="6"/>
        <v/>
      </c>
    </row>
    <row r="105" ht="15.75" customHeight="1">
      <c r="A105" s="81">
        <v>88.0</v>
      </c>
      <c r="B105" s="210" t="s">
        <v>1130</v>
      </c>
      <c r="C105" s="210" t="str">
        <f>IF(B105&gt;1,VLOOKUP(B105,DB!$D$4:$E$800,2,0),"")</f>
        <v>A 321</v>
      </c>
      <c r="D105" s="225">
        <v>0.63125</v>
      </c>
      <c r="E105" s="251" t="b">
        <v>1</v>
      </c>
      <c r="F105" s="211">
        <v>0.66875</v>
      </c>
      <c r="G105" s="252" t="b">
        <v>1</v>
      </c>
      <c r="H105" s="253" t="s">
        <v>1259</v>
      </c>
      <c r="I105" s="226" t="s">
        <v>1223</v>
      </c>
      <c r="J105" s="212" t="s">
        <v>98</v>
      </c>
      <c r="K105" s="255"/>
      <c r="L105" s="212"/>
      <c r="M105" s="210" t="s">
        <v>787</v>
      </c>
      <c r="N105" s="213" t="s">
        <v>1646</v>
      </c>
      <c r="O105" s="84" t="str">
        <f t="shared" si="1"/>
        <v/>
      </c>
      <c r="Q105" s="1" t="str">
        <f t="shared" si="2"/>
        <v/>
      </c>
      <c r="R105" s="1" t="str">
        <f t="shared" si="3"/>
        <v/>
      </c>
      <c r="S105" s="1" t="str">
        <f t="shared" si="4"/>
        <v/>
      </c>
      <c r="T105" s="1" t="str">
        <f t="shared" si="5"/>
        <v/>
      </c>
      <c r="U105" s="1" t="str">
        <f t="shared" si="6"/>
        <v/>
      </c>
    </row>
    <row r="106" ht="15.75" customHeight="1">
      <c r="A106" s="71">
        <v>89.0</v>
      </c>
      <c r="B106" s="71" t="s">
        <v>804</v>
      </c>
      <c r="C106" s="71" t="str">
        <f>IF(B106&gt;1,VLOOKUP(B106,DB!$D$4:$E$800,2,0),"")</f>
        <v>AW 139</v>
      </c>
      <c r="D106" s="72">
        <v>0.6222222222222222</v>
      </c>
      <c r="E106" s="160" t="b">
        <v>1</v>
      </c>
      <c r="F106" s="73">
        <v>0.625</v>
      </c>
      <c r="G106" s="94" t="b">
        <v>1</v>
      </c>
      <c r="H106" s="75" t="s">
        <v>1226</v>
      </c>
      <c r="I106" s="112" t="s">
        <v>1325</v>
      </c>
      <c r="J106" s="74" t="s">
        <v>1218</v>
      </c>
      <c r="K106" s="78"/>
      <c r="L106" s="74"/>
      <c r="M106" s="71" t="str">
        <f>IF(B106&gt;1,VLOOKUP(B106,DB!$D$4:$F$800,3,0),"")</f>
        <v>PREMI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748</v>
      </c>
      <c r="C107" s="81" t="str">
        <f>IF(B107&gt;1,VLOOKUP(B107,DB!$D$4:$E$800,2,0),"")</f>
        <v>CL 850</v>
      </c>
      <c r="D107" s="82">
        <v>0.6194444444444445</v>
      </c>
      <c r="E107" s="159" t="b">
        <v>1</v>
      </c>
      <c r="F107" s="83"/>
      <c r="G107" s="92" t="b">
        <v>0</v>
      </c>
      <c r="H107" s="85" t="s">
        <v>1647</v>
      </c>
      <c r="I107" s="103" t="s">
        <v>1255</v>
      </c>
      <c r="J107" s="87" t="str">
        <f>IF(L107&gt;1,VLOOKUP(L107,DB!$A$4:$B$500,2,0),"")</f>
        <v/>
      </c>
      <c r="K107" s="88"/>
      <c r="L107" s="84"/>
      <c r="M107" s="81" t="s">
        <v>787</v>
      </c>
      <c r="N107" s="89"/>
      <c r="O107" s="84" t="str">
        <f t="shared" si="1"/>
        <v>RON</v>
      </c>
      <c r="Q107" s="1" t="str">
        <f t="shared" si="2"/>
        <v>RW03</v>
      </c>
      <c r="R107" s="1" t="str">
        <f t="shared" si="3"/>
        <v>RON</v>
      </c>
      <c r="S107" s="1" t="str">
        <f t="shared" si="4"/>
        <v>CL 850</v>
      </c>
      <c r="T107" s="1" t="str">
        <f t="shared" si="5"/>
        <v>PK-KAS</v>
      </c>
      <c r="U107" s="1" t="str">
        <f t="shared" si="6"/>
        <v>PREMI</v>
      </c>
    </row>
    <row r="108" ht="15.75" customHeight="1">
      <c r="A108" s="71">
        <v>91.0</v>
      </c>
      <c r="B108" s="71" t="s">
        <v>290</v>
      </c>
      <c r="C108" s="71" t="str">
        <f>IF(B108&gt;1,VLOOKUP(B108,DB!$D$4:$E$800,2,0),"")</f>
        <v>A 320</v>
      </c>
      <c r="D108" s="72">
        <v>0.6888888888888889</v>
      </c>
      <c r="E108" s="160" t="b">
        <v>1</v>
      </c>
      <c r="F108" s="73">
        <v>0.7131944444444445</v>
      </c>
      <c r="G108" s="94" t="b">
        <v>1</v>
      </c>
      <c r="H108" s="75" t="s">
        <v>1246</v>
      </c>
      <c r="I108" s="76" t="str">
        <f>IF(K108&gt;1,VLOOKUP(K108,DB!$A$4:$B$500,2,0),"")</f>
        <v>WAHI</v>
      </c>
      <c r="J108" s="77" t="str">
        <f>IF(L108&gt;1,VLOOKUP(L108,DB!$A$4:$B$500,2,0),"")</f>
        <v>WIPP</v>
      </c>
      <c r="K108" s="78" t="s">
        <v>274</v>
      </c>
      <c r="L108" s="74" t="s">
        <v>198</v>
      </c>
      <c r="M108" s="71" t="str">
        <f>IF(B108&gt;1,VLOOKUP(B108,DB!$D$4:$F$800,3,0),"")</f>
        <v>BATIK AIR</v>
      </c>
      <c r="N108" s="79"/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393</v>
      </c>
      <c r="C109" s="81" t="str">
        <f>IF(B109&gt;1,VLOOKUP(B109,DB!$D$4:$E$800,2,0),"")</f>
        <v>A 320</v>
      </c>
      <c r="D109" s="82">
        <v>0.6944444444444444</v>
      </c>
      <c r="E109" s="159" t="b">
        <v>1</v>
      </c>
      <c r="F109" s="83">
        <v>0.7229166666666667</v>
      </c>
      <c r="G109" s="92" t="b">
        <v>1</v>
      </c>
      <c r="H109" s="85" t="s">
        <v>1247</v>
      </c>
      <c r="I109" s="86" t="str">
        <f>IF(K109&gt;1,VLOOKUP(K109,DB!$A$4:$B$500,2,0),"")</f>
        <v>WARA</v>
      </c>
      <c r="J109" s="87" t="str">
        <f>IF(L109&gt;1,VLOOKUP(L109,DB!$A$4:$B$500,2,0),"")</f>
        <v>WARR</v>
      </c>
      <c r="K109" s="88" t="s">
        <v>557</v>
      </c>
      <c r="L109" s="84" t="s">
        <v>563</v>
      </c>
      <c r="M109" s="81" t="str">
        <f>IF(B109&gt;1,VLOOKUP(B109,DB!$D$4:$F$800,3,0),"")</f>
        <v>CITILINK</v>
      </c>
      <c r="N109" s="89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1076</v>
      </c>
      <c r="C110" s="71" t="str">
        <f>IF(B110&gt;1,VLOOKUP(B110,DB!$D$4:$E$800,2,0),"")</f>
        <v>G VI</v>
      </c>
      <c r="D110" s="72">
        <v>0.63125</v>
      </c>
      <c r="E110" s="160" t="b">
        <v>1</v>
      </c>
      <c r="F110" s="73"/>
      <c r="G110" s="94" t="b">
        <v>0</v>
      </c>
      <c r="H110" s="75" t="s">
        <v>1226</v>
      </c>
      <c r="I110" s="112" t="s">
        <v>1216</v>
      </c>
      <c r="J110" s="77" t="str">
        <f>IF(L110&gt;1,VLOOKUP(L110,DB!$A$4:$B$500,2,0),"")</f>
        <v/>
      </c>
      <c r="K110" s="78"/>
      <c r="L110" s="74"/>
      <c r="M110" s="71" t="s">
        <v>787</v>
      </c>
      <c r="N110" s="13"/>
      <c r="O110" s="74" t="str">
        <f t="shared" si="1"/>
        <v>RON</v>
      </c>
      <c r="Q110" s="1" t="str">
        <f t="shared" si="2"/>
        <v>SA06</v>
      </c>
      <c r="R110" s="1" t="str">
        <f t="shared" si="3"/>
        <v>RON</v>
      </c>
      <c r="S110" s="1" t="str">
        <f t="shared" si="4"/>
        <v>G VI</v>
      </c>
      <c r="T110" s="1" t="str">
        <f t="shared" si="5"/>
        <v>HL-8299</v>
      </c>
      <c r="U110" s="1" t="str">
        <f t="shared" si="6"/>
        <v>PREMI</v>
      </c>
    </row>
    <row r="111" ht="15.75" customHeight="1">
      <c r="A111" s="81">
        <v>94.0</v>
      </c>
      <c r="B111" s="81" t="s">
        <v>180</v>
      </c>
      <c r="C111" s="81" t="str">
        <f>IF(B111&gt;1,VLOOKUP(B111,DB!$D$4:$E$800,2,0),"")</f>
        <v>A 320</v>
      </c>
      <c r="D111" s="82">
        <v>0.6972222222222222</v>
      </c>
      <c r="E111" s="159" t="b">
        <v>1</v>
      </c>
      <c r="F111" s="83">
        <v>0.7986111111111112</v>
      </c>
      <c r="G111" s="92" t="b">
        <v>1</v>
      </c>
      <c r="H111" s="85" t="s">
        <v>1255</v>
      </c>
      <c r="I111" s="86" t="str">
        <f>IF(K111&gt;1,VLOOKUP(K111,DB!$A$4:$B$500,2,0),"")</f>
        <v>WARR</v>
      </c>
      <c r="J111" s="87" t="str">
        <f>IF(L111&gt;1,VLOOKUP(L111,DB!$A$4:$B$500,2,0),"")</f>
        <v>WIPP</v>
      </c>
      <c r="K111" s="88" t="s">
        <v>245</v>
      </c>
      <c r="L111" s="84" t="s">
        <v>192</v>
      </c>
      <c r="M111" s="81" t="str">
        <f>IF(B111&gt;1,VLOOKUP(B111,DB!$D$4:$F$800,3,0),"")</f>
        <v>BATIK AIR</v>
      </c>
      <c r="N111" s="89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315</v>
      </c>
      <c r="C112" s="71" t="str">
        <f>IF(B112&gt;1,VLOOKUP(B112,DB!$D$4:$E$800,2,0),"")</f>
        <v>A 320</v>
      </c>
      <c r="D112" s="72">
        <v>0.6916666666666667</v>
      </c>
      <c r="E112" s="160" t="b">
        <v>1</v>
      </c>
      <c r="F112" s="73">
        <v>0.7194444444444444</v>
      </c>
      <c r="G112" s="94" t="b">
        <v>1</v>
      </c>
      <c r="H112" s="75" t="s">
        <v>1225</v>
      </c>
      <c r="I112" s="76" t="str">
        <f>IF(K112&gt;1,VLOOKUP(K112,DB!$A$4:$B$500,2,0),"")</f>
        <v>WIPP</v>
      </c>
      <c r="J112" s="77" t="str">
        <f>IF(L112&gt;1,VLOOKUP(L112,DB!$A$4:$B$500,2,0),"")</f>
        <v>WARR</v>
      </c>
      <c r="K112" s="78" t="s">
        <v>186</v>
      </c>
      <c r="L112" s="74" t="s">
        <v>233</v>
      </c>
      <c r="M112" s="71" t="str">
        <f>IF(B112&gt;1,VLOOKUP(B112,DB!$D$4:$F$800,3,0),"")</f>
        <v>BATIK AIR</v>
      </c>
      <c r="N112" s="79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548</v>
      </c>
      <c r="C113" s="81" t="str">
        <f>IF(B113&gt;1,VLOOKUP(B113,DB!$D$4:$E$800,2,0),"")</f>
        <v>B 738</v>
      </c>
      <c r="D113" s="82">
        <v>0.7006944444444444</v>
      </c>
      <c r="E113" s="159" t="b">
        <v>1</v>
      </c>
      <c r="F113" s="83">
        <v>0.7354166666666667</v>
      </c>
      <c r="G113" s="92" t="b">
        <v>1</v>
      </c>
      <c r="H113" s="85" t="s">
        <v>1248</v>
      </c>
      <c r="I113" s="86" t="str">
        <f>IF(K113&gt;1,VLOOKUP(K113,DB!$A$4:$B$500,2,0),"")</f>
        <v>WARR</v>
      </c>
      <c r="J113" s="87" t="str">
        <f>IF(L113&gt;1,VLOOKUP(L113,DB!$A$4:$B$500,2,0),"")</f>
        <v>WARR</v>
      </c>
      <c r="K113" s="88" t="s">
        <v>84</v>
      </c>
      <c r="L113" s="84" t="s">
        <v>676</v>
      </c>
      <c r="M113" s="81" t="s">
        <v>787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886</v>
      </c>
      <c r="C114" s="71" t="str">
        <f>IF(B114&gt;1,VLOOKUP(B114,DB!$D$4:$E$800,2,0),"")</f>
        <v>B 733</v>
      </c>
      <c r="D114" s="72">
        <v>0.7055555555555556</v>
      </c>
      <c r="E114" s="160" t="b">
        <v>1</v>
      </c>
      <c r="F114" s="73"/>
      <c r="G114" s="94" t="b">
        <v>0</v>
      </c>
      <c r="H114" s="75" t="s">
        <v>1254</v>
      </c>
      <c r="I114" s="76" t="str">
        <f>IF(K114&gt;1,VLOOKUP(K114,DB!$A$4:$B$500,2,0),"")</f>
        <v>WIDN</v>
      </c>
      <c r="J114" s="77" t="str">
        <f>IF(L114&gt;1,VLOOKUP(L114,DB!$A$4:$B$500,2,0),"")</f>
        <v/>
      </c>
      <c r="K114" s="78" t="s">
        <v>360</v>
      </c>
      <c r="L114" s="74"/>
      <c r="M114" s="71" t="str">
        <f>IF(B114&gt;1,VLOOKUP(B114,DB!$D$4:$F$800,3,0),"")</f>
        <v>TRIGANA</v>
      </c>
      <c r="N114" s="13"/>
      <c r="O114" s="74" t="str">
        <f t="shared" si="1"/>
        <v>RON</v>
      </c>
      <c r="Q114" s="1" t="str">
        <f t="shared" si="2"/>
        <v>B13</v>
      </c>
      <c r="R114" s="1" t="str">
        <f t="shared" si="3"/>
        <v>RON</v>
      </c>
      <c r="S114" s="1" t="str">
        <f t="shared" si="4"/>
        <v>B 733</v>
      </c>
      <c r="T114" s="1" t="str">
        <f t="shared" si="5"/>
        <v>PK-YSH</v>
      </c>
      <c r="U114" s="1" t="str">
        <f t="shared" si="6"/>
        <v>TRIGANA</v>
      </c>
    </row>
    <row r="115" ht="15.75" customHeight="1">
      <c r="A115" s="81">
        <v>98.0</v>
      </c>
      <c r="B115" s="81" t="s">
        <v>512</v>
      </c>
      <c r="C115" s="81" t="str">
        <f>IF(B115&gt;1,VLOOKUP(B115,DB!$D$4:$E$800,2,0),"")</f>
        <v>B 735</v>
      </c>
      <c r="D115" s="82">
        <v>0.7208333333333333</v>
      </c>
      <c r="E115" s="159" t="b">
        <v>1</v>
      </c>
      <c r="F115" s="83"/>
      <c r="G115" s="92" t="b">
        <v>0</v>
      </c>
      <c r="H115" s="85" t="s">
        <v>1252</v>
      </c>
      <c r="I115" s="86" t="str">
        <f>IF(K115&gt;1,VLOOKUP(K115,DB!$A$4:$B$500,2,0),"")</f>
        <v>WAGG</v>
      </c>
      <c r="J115" s="87" t="str">
        <f>IF(L115&gt;1,VLOOKUP(L115,DB!$A$4:$B$500,2,0),"")</f>
        <v/>
      </c>
      <c r="K115" s="88" t="s">
        <v>688</v>
      </c>
      <c r="L115" s="84"/>
      <c r="M115" s="81" t="str">
        <f>IF(B115&gt;1,VLOOKUP(B115,DB!$D$4:$F$800,3,0),"")</f>
        <v>CITILINK</v>
      </c>
      <c r="N115" s="96"/>
      <c r="O115" s="84" t="str">
        <f t="shared" si="1"/>
        <v>RON</v>
      </c>
      <c r="Q115" s="1" t="str">
        <f t="shared" si="2"/>
        <v>B11</v>
      </c>
      <c r="R115" s="1" t="str">
        <f t="shared" si="3"/>
        <v>RON</v>
      </c>
      <c r="S115" s="1" t="str">
        <f t="shared" si="4"/>
        <v>B 735</v>
      </c>
      <c r="T115" s="1" t="str">
        <f t="shared" si="5"/>
        <v>PK-GGC</v>
      </c>
      <c r="U115" s="1" t="str">
        <f t="shared" si="6"/>
        <v>CITILINK</v>
      </c>
    </row>
    <row r="116" ht="15.75" customHeight="1">
      <c r="A116" s="71">
        <v>99.0</v>
      </c>
      <c r="B116" s="71" t="s">
        <v>345</v>
      </c>
      <c r="C116" s="71" t="str">
        <f>IF(B116&gt;1,VLOOKUP(B116,DB!$D$4:$E$800,2,0),"")</f>
        <v>ATR 72</v>
      </c>
      <c r="D116" s="72">
        <v>0.7041666666666667</v>
      </c>
      <c r="E116" s="160" t="b">
        <v>1</v>
      </c>
      <c r="F116" s="73"/>
      <c r="G116" s="94" t="b">
        <v>0</v>
      </c>
      <c r="H116" s="75" t="s">
        <v>1229</v>
      </c>
      <c r="I116" s="76" t="str">
        <f>IF(K116&gt;1,VLOOKUP(K116,DB!$A$4:$B$500,2,0),"")</f>
        <v>WAHH</v>
      </c>
      <c r="J116" s="77" t="str">
        <f>IF(L116&gt;1,VLOOKUP(L116,DB!$A$4:$B$500,2,0),"")</f>
        <v/>
      </c>
      <c r="K116" s="78" t="s">
        <v>601</v>
      </c>
      <c r="L116" s="74"/>
      <c r="M116" s="71" t="str">
        <f>IF(B116&gt;1,VLOOKUP(B116,DB!$D$4:$F$800,3,0),"")</f>
        <v>CITILINK</v>
      </c>
      <c r="N116" s="79"/>
      <c r="O116" s="74" t="str">
        <f t="shared" si="1"/>
        <v>RON</v>
      </c>
      <c r="Q116" s="1" t="str">
        <f t="shared" si="2"/>
        <v>A1</v>
      </c>
      <c r="R116" s="1" t="str">
        <f t="shared" si="3"/>
        <v>RON</v>
      </c>
      <c r="S116" s="1" t="str">
        <f t="shared" si="4"/>
        <v>ATR 72</v>
      </c>
      <c r="T116" s="1" t="str">
        <f t="shared" si="5"/>
        <v>PK-GJT</v>
      </c>
      <c r="U116" s="1" t="str">
        <f t="shared" si="6"/>
        <v>CITILINK</v>
      </c>
    </row>
    <row r="117" ht="15.75" customHeight="1">
      <c r="A117" s="81">
        <v>100.0</v>
      </c>
      <c r="B117" s="81" t="s">
        <v>94</v>
      </c>
      <c r="C117" s="81" t="str">
        <f>IF(B117&gt;1,VLOOKUP(B117,DB!$D$4:$E$800,2,0),"")</f>
        <v>A 320</v>
      </c>
      <c r="D117" s="82">
        <v>0.7104166666666667</v>
      </c>
      <c r="E117" s="159" t="b">
        <v>1</v>
      </c>
      <c r="F117" s="83">
        <v>0.7951388888888888</v>
      </c>
      <c r="G117" s="92" t="b">
        <v>1</v>
      </c>
      <c r="H117" s="85" t="s">
        <v>1236</v>
      </c>
      <c r="I117" s="86" t="str">
        <f>IF(K117&gt;1,VLOOKUP(K117,DB!$A$4:$B$500,2,0),"")</f>
        <v>WAHS</v>
      </c>
      <c r="J117" s="87" t="str">
        <f>IF(L117&gt;1,VLOOKUP(L117,DB!$A$4:$B$500,2,0),"")</f>
        <v>WIBB</v>
      </c>
      <c r="K117" s="88" t="s">
        <v>291</v>
      </c>
      <c r="L117" s="84" t="s">
        <v>209</v>
      </c>
      <c r="M117" s="81" t="str">
        <f>IF(B117&gt;1,VLOOKUP(B117,DB!$D$4:$F$800,3,0),"")</f>
        <v>BATIK AIR</v>
      </c>
      <c r="N117" s="89"/>
      <c r="O117" s="84" t="str">
        <f t="shared" si="1"/>
        <v/>
      </c>
      <c r="Q117" s="1" t="str">
        <f t="shared" si="2"/>
        <v/>
      </c>
      <c r="R117" s="1" t="str">
        <f t="shared" si="3"/>
        <v/>
      </c>
      <c r="S117" s="1" t="str">
        <f t="shared" si="4"/>
        <v/>
      </c>
      <c r="T117" s="1" t="str">
        <f t="shared" si="5"/>
        <v/>
      </c>
      <c r="U117" s="1" t="str">
        <f t="shared" si="6"/>
        <v/>
      </c>
    </row>
    <row r="118" ht="15.75" customHeight="1">
      <c r="A118" s="71">
        <v>101.0</v>
      </c>
      <c r="B118" s="71" t="s">
        <v>399</v>
      </c>
      <c r="C118" s="71" t="str">
        <f>IF(B118&gt;1,VLOOKUP(B118,DB!$D$4:$E$800,2,0),"")</f>
        <v>A 320</v>
      </c>
      <c r="D118" s="72">
        <v>0.7138888888888889</v>
      </c>
      <c r="E118" s="160" t="b">
        <v>1</v>
      </c>
      <c r="F118" s="73">
        <v>0.7416666666666667</v>
      </c>
      <c r="G118" s="94" t="b">
        <v>1</v>
      </c>
      <c r="H118" s="75" t="s">
        <v>1216</v>
      </c>
      <c r="I118" s="76" t="str">
        <f>IF(K118&gt;1,VLOOKUP(K118,DB!$A$4:$B$500,2,0),"")</f>
        <v>WADD</v>
      </c>
      <c r="J118" s="77" t="str">
        <f>IF(L118&gt;1,VLOOKUP(L118,DB!$A$4:$B$500,2,0),"")</f>
        <v>WADD</v>
      </c>
      <c r="K118" s="78" t="s">
        <v>585</v>
      </c>
      <c r="L118" s="74" t="s">
        <v>583</v>
      </c>
      <c r="M118" s="71" t="str">
        <f>IF(B118&gt;1,VLOOKUP(B118,DB!$D$4:$F$800,3,0),"")</f>
        <v>CITILINK</v>
      </c>
      <c r="N118" s="13"/>
      <c r="O118" s="74" t="str">
        <f t="shared" si="1"/>
        <v/>
      </c>
      <c r="Q118" s="1" t="str">
        <f t="shared" si="2"/>
        <v/>
      </c>
      <c r="R118" s="1" t="str">
        <f t="shared" si="3"/>
        <v/>
      </c>
      <c r="S118" s="1" t="str">
        <f t="shared" si="4"/>
        <v/>
      </c>
      <c r="T118" s="1" t="str">
        <f t="shared" si="5"/>
        <v/>
      </c>
      <c r="U118" s="1" t="str">
        <f t="shared" si="6"/>
        <v/>
      </c>
    </row>
    <row r="119" ht="15.75" customHeight="1">
      <c r="A119" s="81">
        <v>102.0</v>
      </c>
      <c r="B119" s="81" t="s">
        <v>832</v>
      </c>
      <c r="C119" s="81" t="str">
        <f>IF(B119&gt;1,VLOOKUP(B119,DB!$D$4:$E$800,2,0),"")</f>
        <v>ATR 72</v>
      </c>
      <c r="D119" s="82">
        <v>0.7333333333333333</v>
      </c>
      <c r="E119" s="159" t="b">
        <v>1</v>
      </c>
      <c r="F119" s="83">
        <v>0.7872724189801374</v>
      </c>
      <c r="G119" s="92" t="b">
        <v>1</v>
      </c>
      <c r="H119" s="85" t="s">
        <v>1246</v>
      </c>
      <c r="I119" s="86" t="str">
        <f>IF(K119&gt;1,VLOOKUP(K119,DB!$A$4:$B$500,2,0),"")</f>
        <v>WIDM</v>
      </c>
      <c r="J119" s="84" t="s">
        <v>1648</v>
      </c>
      <c r="K119" s="88" t="s">
        <v>661</v>
      </c>
      <c r="L119" s="84"/>
      <c r="M119" s="81" t="str">
        <f>IF(B119&gt;1,VLOOKUP(B119,DB!$D$4:$F$800,3,0),"")</f>
        <v>TAS</v>
      </c>
      <c r="N119" s="96"/>
      <c r="O119" s="84" t="str">
        <f t="shared" si="1"/>
        <v/>
      </c>
      <c r="Q119" s="1" t="str">
        <f t="shared" si="2"/>
        <v/>
      </c>
      <c r="R119" s="1" t="str">
        <f t="shared" si="3"/>
        <v/>
      </c>
      <c r="S119" s="1" t="str">
        <f t="shared" si="4"/>
        <v/>
      </c>
      <c r="T119" s="1" t="str">
        <f t="shared" si="5"/>
        <v/>
      </c>
      <c r="U119" s="1" t="str">
        <f t="shared" si="6"/>
        <v/>
      </c>
    </row>
    <row r="120" ht="15.75" customHeight="1">
      <c r="A120" s="71">
        <v>103.0</v>
      </c>
      <c r="B120" s="71" t="s">
        <v>967</v>
      </c>
      <c r="C120" s="71" t="str">
        <f>IF(B120&gt;1,VLOOKUP(B120,DB!$D$4:$E$800,2,0),"")</f>
        <v>EMB 135</v>
      </c>
      <c r="D120" s="72">
        <v>0.7020833333333333</v>
      </c>
      <c r="E120" s="160" t="b">
        <v>1</v>
      </c>
      <c r="F120" s="73">
        <v>0.8923611111111112</v>
      </c>
      <c r="G120" s="94" t="b">
        <v>1</v>
      </c>
      <c r="H120" s="75" t="s">
        <v>1639</v>
      </c>
      <c r="I120" s="112" t="s">
        <v>1235</v>
      </c>
      <c r="J120" s="74" t="s">
        <v>1217</v>
      </c>
      <c r="K120" s="78"/>
      <c r="L120" s="74"/>
      <c r="M120" s="71" t="s">
        <v>1211</v>
      </c>
      <c r="N120" s="13"/>
      <c r="O120" s="74" t="str">
        <f t="shared" si="1"/>
        <v/>
      </c>
      <c r="Q120" s="1" t="str">
        <f t="shared" si="2"/>
        <v/>
      </c>
      <c r="R120" s="1" t="str">
        <f t="shared" si="3"/>
        <v/>
      </c>
      <c r="S120" s="1" t="str">
        <f t="shared" si="4"/>
        <v/>
      </c>
      <c r="T120" s="1" t="str">
        <f t="shared" si="5"/>
        <v/>
      </c>
      <c r="U120" s="1" t="str">
        <f t="shared" si="6"/>
        <v/>
      </c>
    </row>
    <row r="121" ht="15.75" customHeight="1">
      <c r="A121" s="81">
        <v>104.0</v>
      </c>
      <c r="B121" s="81" t="s">
        <v>964</v>
      </c>
      <c r="C121" s="81" t="str">
        <f>IF(B121&gt;1,VLOOKUP(B121,DB!$D$4:$E$800,2,0),"")</f>
        <v>G IV</v>
      </c>
      <c r="D121" s="82">
        <v>0.7263888888888889</v>
      </c>
      <c r="E121" s="159" t="b">
        <v>1</v>
      </c>
      <c r="F121" s="83">
        <v>0.7513888888888889</v>
      </c>
      <c r="G121" s="92" t="b">
        <v>1</v>
      </c>
      <c r="H121" s="85" t="s">
        <v>1249</v>
      </c>
      <c r="I121" s="103" t="s">
        <v>18</v>
      </c>
      <c r="J121" s="84" t="s">
        <v>1649</v>
      </c>
      <c r="K121" s="88"/>
      <c r="L121" s="84"/>
      <c r="M121" s="81" t="s">
        <v>1211</v>
      </c>
      <c r="N121" s="96"/>
      <c r="O121" s="84" t="str">
        <f t="shared" si="1"/>
        <v/>
      </c>
      <c r="Q121" s="1" t="str">
        <f t="shared" si="2"/>
        <v/>
      </c>
      <c r="R121" s="1" t="str">
        <f t="shared" si="3"/>
        <v/>
      </c>
      <c r="S121" s="1" t="str">
        <f t="shared" si="4"/>
        <v/>
      </c>
      <c r="T121" s="1" t="str">
        <f t="shared" si="5"/>
        <v/>
      </c>
      <c r="U121" s="1" t="str">
        <f t="shared" si="6"/>
        <v/>
      </c>
    </row>
    <row r="122" ht="15.75" customHeight="1">
      <c r="A122" s="71">
        <v>105.0</v>
      </c>
      <c r="B122" s="71" t="s">
        <v>324</v>
      </c>
      <c r="C122" s="71" t="str">
        <f>IF(B122&gt;1,VLOOKUP(B122,DB!$D$4:$E$800,2,0),"")</f>
        <v>A 320</v>
      </c>
      <c r="D122" s="72">
        <v>0.7763888888888889</v>
      </c>
      <c r="E122" s="160" t="b">
        <v>1</v>
      </c>
      <c r="F122" s="73">
        <v>0.8159722222222222</v>
      </c>
      <c r="G122" s="94" t="b">
        <v>1</v>
      </c>
      <c r="H122" s="75" t="s">
        <v>1247</v>
      </c>
      <c r="I122" s="76" t="str">
        <f>IF(K122&gt;1,VLOOKUP(K122,DB!$A$4:$B$500,2,0),"")</f>
        <v>WARR</v>
      </c>
      <c r="J122" s="77" t="str">
        <f>IF(L122&gt;1,VLOOKUP(L122,DB!$A$4:$B$500,2,0),"")</f>
        <v>WARR</v>
      </c>
      <c r="K122" s="78" t="s">
        <v>241</v>
      </c>
      <c r="L122" s="74" t="s">
        <v>255</v>
      </c>
      <c r="M122" s="71" t="str">
        <f>IF(B122&gt;1,VLOOKUP(B122,DB!$D$4:$F$800,3,0),"")</f>
        <v>BATIK AIR</v>
      </c>
      <c r="N122" s="13"/>
      <c r="O122" s="74" t="str">
        <f t="shared" si="1"/>
        <v/>
      </c>
      <c r="Q122" s="1" t="str">
        <f t="shared" si="2"/>
        <v/>
      </c>
      <c r="R122" s="1" t="str">
        <f t="shared" si="3"/>
        <v/>
      </c>
      <c r="S122" s="1" t="str">
        <f t="shared" si="4"/>
        <v/>
      </c>
      <c r="T122" s="1" t="str">
        <f t="shared" si="5"/>
        <v/>
      </c>
      <c r="U122" s="1" t="str">
        <f t="shared" si="6"/>
        <v/>
      </c>
    </row>
    <row r="123" ht="15.75" customHeight="1">
      <c r="A123" s="81">
        <v>106.0</v>
      </c>
      <c r="B123" s="81" t="s">
        <v>313</v>
      </c>
      <c r="C123" s="81" t="str">
        <f>IF(B123&gt;1,VLOOKUP(B123,DB!$D$4:$E$800,2,0),"")</f>
        <v>A 320</v>
      </c>
      <c r="D123" s="82">
        <v>0.7805555555555556</v>
      </c>
      <c r="E123" s="159" t="b">
        <v>1</v>
      </c>
      <c r="F123" s="83">
        <v>0.9152777777777777</v>
      </c>
      <c r="G123" s="92" t="b">
        <v>1</v>
      </c>
      <c r="H123" s="85" t="s">
        <v>1227</v>
      </c>
      <c r="I123" s="86" t="str">
        <f>IF(K123&gt;1,VLOOKUP(K123,DB!$A$4:$B$500,2,0),"")</f>
        <v>WIMM</v>
      </c>
      <c r="J123" s="84" t="s">
        <v>1224</v>
      </c>
      <c r="K123" s="88" t="s">
        <v>170</v>
      </c>
      <c r="L123" s="84"/>
      <c r="M123" s="81" t="str">
        <f>IF(B123&gt;1,VLOOKUP(B123,DB!$D$4:$F$800,3,0),"")</f>
        <v>BATIK AIR</v>
      </c>
      <c r="N123" s="96"/>
      <c r="O123" s="84" t="str">
        <f t="shared" si="1"/>
        <v/>
      </c>
      <c r="Q123" s="1" t="str">
        <f t="shared" si="2"/>
        <v/>
      </c>
      <c r="R123" s="1" t="str">
        <f t="shared" si="3"/>
        <v/>
      </c>
      <c r="S123" s="1" t="str">
        <f t="shared" si="4"/>
        <v/>
      </c>
      <c r="T123" s="1" t="str">
        <f t="shared" si="5"/>
        <v/>
      </c>
      <c r="U123" s="1" t="str">
        <f t="shared" si="6"/>
        <v/>
      </c>
    </row>
    <row r="124" ht="15.75" customHeight="1">
      <c r="A124" s="71">
        <v>107.0</v>
      </c>
      <c r="B124" s="71" t="s">
        <v>307</v>
      </c>
      <c r="C124" s="71" t="str">
        <f>IF(B124&gt;1,VLOOKUP(B124,DB!$D$4:$E$800,2,0),"")</f>
        <v>A 320</v>
      </c>
      <c r="D124" s="72">
        <v>0.7847222222222222</v>
      </c>
      <c r="E124" s="160" t="b">
        <v>1</v>
      </c>
      <c r="F124" s="73">
        <v>0.825</v>
      </c>
      <c r="G124" s="94" t="b">
        <v>1</v>
      </c>
      <c r="H124" s="75" t="s">
        <v>1248</v>
      </c>
      <c r="I124" s="76" t="str">
        <f>IF(K124&gt;1,VLOOKUP(K124,DB!$A$4:$B$500,2,0),"")</f>
        <v>WIEE</v>
      </c>
      <c r="J124" s="77" t="str">
        <f>IF(L124&gt;1,VLOOKUP(L124,DB!$A$4:$B$500,2,0),"")</f>
        <v>WARR</v>
      </c>
      <c r="K124" s="78" t="s">
        <v>213</v>
      </c>
      <c r="L124" s="74" t="s">
        <v>259</v>
      </c>
      <c r="M124" s="71" t="str">
        <f>IF(B124&gt;1,VLOOKUP(B124,DB!$D$4:$F$800,3,0),"")</f>
        <v>BATIK AIR</v>
      </c>
      <c r="N124" s="13"/>
      <c r="O124" s="74" t="str">
        <f t="shared" si="1"/>
        <v/>
      </c>
      <c r="Q124" s="1" t="str">
        <f t="shared" si="2"/>
        <v/>
      </c>
      <c r="R124" s="1" t="str">
        <f t="shared" si="3"/>
        <v/>
      </c>
      <c r="S124" s="1" t="str">
        <f t="shared" si="4"/>
        <v/>
      </c>
      <c r="T124" s="1" t="str">
        <f t="shared" si="5"/>
        <v/>
      </c>
      <c r="U124" s="1" t="str">
        <f t="shared" si="6"/>
        <v/>
      </c>
    </row>
    <row r="125" ht="15.75" customHeight="1">
      <c r="A125" s="81">
        <v>108.0</v>
      </c>
      <c r="B125" s="81" t="s">
        <v>915</v>
      </c>
      <c r="C125" s="81" t="str">
        <f>IF(B125&gt;1,VLOOKUP(B125,DB!$D$4:$E$800,2,0),"")</f>
        <v>GLEX</v>
      </c>
      <c r="D125" s="82">
        <v>0.7472222222222222</v>
      </c>
      <c r="E125" s="159" t="b">
        <v>1</v>
      </c>
      <c r="F125" s="83"/>
      <c r="G125" s="92" t="b">
        <v>0</v>
      </c>
      <c r="H125" s="85" t="s">
        <v>1638</v>
      </c>
      <c r="I125" s="103" t="s">
        <v>1220</v>
      </c>
      <c r="J125" s="87" t="str">
        <f>IF(L125&gt;1,VLOOKUP(L125,DB!$A$4:$B$500,2,0),"")</f>
        <v/>
      </c>
      <c r="K125" s="88"/>
      <c r="L125" s="84"/>
      <c r="M125" s="81" t="s">
        <v>810</v>
      </c>
      <c r="N125" s="96"/>
      <c r="O125" s="84" t="str">
        <f t="shared" si="1"/>
        <v>RON</v>
      </c>
      <c r="Q125" s="1" t="str">
        <f t="shared" si="2"/>
        <v>RE10</v>
      </c>
      <c r="R125" s="1" t="str">
        <f t="shared" si="3"/>
        <v>RON</v>
      </c>
      <c r="S125" s="1" t="str">
        <f t="shared" si="4"/>
        <v>GLEX</v>
      </c>
      <c r="T125" s="1" t="str">
        <f t="shared" si="5"/>
        <v>N-11UB</v>
      </c>
      <c r="U125" s="1" t="str">
        <f t="shared" si="6"/>
        <v>PTN</v>
      </c>
    </row>
    <row r="126" ht="15.75" customHeight="1">
      <c r="A126" s="71">
        <v>109.0</v>
      </c>
      <c r="B126" s="71" t="s">
        <v>964</v>
      </c>
      <c r="C126" s="71" t="str">
        <f>IF(B126&gt;1,VLOOKUP(B126,DB!$D$4:$E$800,2,0),"")</f>
        <v>G IV</v>
      </c>
      <c r="D126" s="72">
        <v>0.7534722222222222</v>
      </c>
      <c r="E126" s="160" t="b">
        <v>1</v>
      </c>
      <c r="F126" s="73"/>
      <c r="G126" s="94" t="b">
        <v>0</v>
      </c>
      <c r="H126" s="75" t="s">
        <v>1649</v>
      </c>
      <c r="I126" s="112" t="s">
        <v>1249</v>
      </c>
      <c r="J126" s="77" t="str">
        <f>IF(L126&gt;1,VLOOKUP(L126,DB!$A$4:$B$500,2,0),"")</f>
        <v/>
      </c>
      <c r="K126" s="78"/>
      <c r="L126" s="74"/>
      <c r="M126" s="71" t="s">
        <v>1211</v>
      </c>
      <c r="N126" s="13"/>
      <c r="O126" s="74" t="str">
        <f t="shared" si="1"/>
        <v>RON</v>
      </c>
      <c r="Q126" s="1" t="str">
        <f t="shared" si="2"/>
        <v>RW06</v>
      </c>
      <c r="R126" s="1" t="str">
        <f t="shared" si="3"/>
        <v>RON</v>
      </c>
      <c r="S126" s="1" t="str">
        <f t="shared" si="4"/>
        <v>G IV</v>
      </c>
      <c r="T126" s="1" t="str">
        <f t="shared" si="5"/>
        <v>T7-HNA</v>
      </c>
      <c r="U126" s="1" t="str">
        <f t="shared" si="6"/>
        <v>AFM</v>
      </c>
    </row>
    <row r="127" ht="15.75" customHeight="1">
      <c r="A127" s="81">
        <v>110.0</v>
      </c>
      <c r="B127" s="81" t="s">
        <v>741</v>
      </c>
      <c r="C127" s="81" t="str">
        <f>IF(B127&gt;1,VLOOKUP(B127,DB!$D$4:$E$800,2,0),"")</f>
        <v>ATR 42</v>
      </c>
      <c r="D127" s="82">
        <v>0.7916666666666666</v>
      </c>
      <c r="E127" s="159" t="b">
        <v>1</v>
      </c>
      <c r="F127" s="83">
        <v>0.8194444444444444</v>
      </c>
      <c r="G127" s="92" t="b">
        <v>1</v>
      </c>
      <c r="H127" s="85" t="s">
        <v>1225</v>
      </c>
      <c r="I127" s="103" t="s">
        <v>91</v>
      </c>
      <c r="J127" s="84" t="s">
        <v>1650</v>
      </c>
      <c r="K127" s="88"/>
      <c r="L127" s="84"/>
      <c r="M127" s="81" t="str">
        <f>IF(B127&gt;1,VLOOKUP(B127,DB!$D$4:$F$800,3,0),"")</f>
        <v>IAT</v>
      </c>
      <c r="N127" s="96"/>
      <c r="O127" s="84" t="str">
        <f t="shared" si="1"/>
        <v/>
      </c>
      <c r="Q127" s="1" t="str">
        <f t="shared" si="2"/>
        <v/>
      </c>
      <c r="R127" s="1" t="str">
        <f t="shared" si="3"/>
        <v/>
      </c>
      <c r="S127" s="1" t="str">
        <f t="shared" si="4"/>
        <v/>
      </c>
      <c r="T127" s="1" t="str">
        <f t="shared" si="5"/>
        <v/>
      </c>
      <c r="U127" s="1" t="str">
        <f t="shared" si="6"/>
        <v/>
      </c>
    </row>
    <row r="128" ht="15.75" customHeight="1">
      <c r="A128" s="71">
        <v>111.0</v>
      </c>
      <c r="B128" s="71" t="s">
        <v>832</v>
      </c>
      <c r="C128" s="71" t="str">
        <f>IF(B128&gt;1,VLOOKUP(B128,DB!$D$4:$E$800,2,0),"")</f>
        <v>ATR 72</v>
      </c>
      <c r="D128" s="72">
        <v>0.7881944444444444</v>
      </c>
      <c r="E128" s="160" t="b">
        <v>1</v>
      </c>
      <c r="F128" s="73"/>
      <c r="G128" s="94" t="b">
        <v>0</v>
      </c>
      <c r="H128" s="75" t="s">
        <v>1648</v>
      </c>
      <c r="I128" s="112" t="s">
        <v>1246</v>
      </c>
      <c r="J128" s="77" t="str">
        <f>IF(L128&gt;1,VLOOKUP(L128,DB!$A$4:$B$500,2,0),"")</f>
        <v/>
      </c>
      <c r="K128" s="78"/>
      <c r="L128" s="74"/>
      <c r="M128" s="71" t="str">
        <f>IF(B128&gt;1,VLOOKUP(B128,DB!$D$4:$F$800,3,0),"")</f>
        <v>TAS</v>
      </c>
      <c r="N128" s="13"/>
      <c r="O128" s="74" t="str">
        <f t="shared" si="1"/>
        <v>RON</v>
      </c>
      <c r="Q128" s="1" t="str">
        <f t="shared" si="2"/>
        <v>RW05</v>
      </c>
      <c r="R128" s="1" t="str">
        <f t="shared" si="3"/>
        <v>RON</v>
      </c>
      <c r="S128" s="1" t="str">
        <f t="shared" si="4"/>
        <v>ATR 72</v>
      </c>
      <c r="T128" s="1" t="str">
        <f t="shared" si="5"/>
        <v>PK-OTR</v>
      </c>
      <c r="U128" s="1" t="str">
        <f t="shared" si="6"/>
        <v>TAS</v>
      </c>
    </row>
    <row r="129" ht="15.75" customHeight="1">
      <c r="A129" s="81">
        <v>112.0</v>
      </c>
      <c r="B129" s="81" t="s">
        <v>290</v>
      </c>
      <c r="C129" s="81" t="str">
        <f>IF(B129&gt;1,VLOOKUP(B129,DB!$D$4:$E$800,2,0),"")</f>
        <v>A 320</v>
      </c>
      <c r="D129" s="82">
        <v>0.8368055555555556</v>
      </c>
      <c r="E129" s="159" t="b">
        <v>1</v>
      </c>
      <c r="F129" s="83"/>
      <c r="G129" s="92" t="b">
        <v>0</v>
      </c>
      <c r="H129" s="85" t="s">
        <v>1246</v>
      </c>
      <c r="I129" s="86" t="str">
        <f>IF(K129&gt;1,VLOOKUP(K129,DB!$A$4:$B$500,2,0),"")</f>
        <v>WIPP</v>
      </c>
      <c r="J129" s="87" t="str">
        <f>IF(L129&gt;1,VLOOKUP(L129,DB!$A$4:$B$500,2,0),"")</f>
        <v/>
      </c>
      <c r="K129" s="88" t="s">
        <v>196</v>
      </c>
      <c r="L129" s="84"/>
      <c r="M129" s="81" t="str">
        <f>IF(B129&gt;1,VLOOKUP(B129,DB!$D$4:$F$800,3,0),"")</f>
        <v>BATIK AIR</v>
      </c>
      <c r="N129" s="96"/>
      <c r="O129" s="84" t="str">
        <f t="shared" si="1"/>
        <v>RON</v>
      </c>
      <c r="Q129" s="1" t="str">
        <f t="shared" si="2"/>
        <v>A2</v>
      </c>
      <c r="R129" s="1" t="str">
        <f t="shared" si="3"/>
        <v>RON</v>
      </c>
      <c r="S129" s="1" t="str">
        <f t="shared" si="4"/>
        <v>A 320</v>
      </c>
      <c r="T129" s="1" t="str">
        <f t="shared" si="5"/>
        <v>PK-LUJ</v>
      </c>
      <c r="U129" s="1" t="str">
        <f t="shared" si="6"/>
        <v>BATIK AIR</v>
      </c>
    </row>
    <row r="130" ht="15.75" customHeight="1">
      <c r="A130" s="71">
        <v>113.0</v>
      </c>
      <c r="B130" s="71" t="s">
        <v>741</v>
      </c>
      <c r="C130" s="71" t="str">
        <f>IF(B130&gt;1,VLOOKUP(B130,DB!$D$4:$E$800,2,0),"")</f>
        <v>ATR 42</v>
      </c>
      <c r="D130" s="72">
        <v>0.8208333333333333</v>
      </c>
      <c r="E130" s="160" t="b">
        <v>1</v>
      </c>
      <c r="F130" s="73"/>
      <c r="G130" s="94" t="b">
        <v>0</v>
      </c>
      <c r="H130" s="75" t="s">
        <v>1650</v>
      </c>
      <c r="I130" s="112" t="s">
        <v>1225</v>
      </c>
      <c r="J130" s="77" t="str">
        <f>IF(L130&gt;1,VLOOKUP(L130,DB!$A$4:$B$500,2,0),"")</f>
        <v/>
      </c>
      <c r="K130" s="78"/>
      <c r="L130" s="74"/>
      <c r="M130" s="71" t="str">
        <f>IF(B130&gt;1,VLOOKUP(B130,DB!$D$4:$F$800,3,0),"")</f>
        <v>IAT</v>
      </c>
      <c r="N130" s="79"/>
      <c r="O130" s="74" t="str">
        <f t="shared" si="1"/>
        <v>RON</v>
      </c>
      <c r="Q130" s="1" t="str">
        <f t="shared" si="2"/>
        <v>RW07</v>
      </c>
      <c r="R130" s="1" t="str">
        <f t="shared" si="3"/>
        <v>RON</v>
      </c>
      <c r="S130" s="1" t="str">
        <f t="shared" si="4"/>
        <v>ATR 42</v>
      </c>
      <c r="T130" s="1" t="str">
        <f t="shared" si="5"/>
        <v>PK-THT</v>
      </c>
      <c r="U130" s="1" t="str">
        <f t="shared" si="6"/>
        <v>IAT</v>
      </c>
    </row>
    <row r="131" ht="15.75" customHeight="1">
      <c r="A131" s="81">
        <v>114.0</v>
      </c>
      <c r="B131" s="81" t="s">
        <v>187</v>
      </c>
      <c r="C131" s="81" t="str">
        <f>IF(B131&gt;1,VLOOKUP(B131,DB!$D$4:$E$800,2,0),"")</f>
        <v>A 320</v>
      </c>
      <c r="D131" s="82">
        <v>0.8555555555555555</v>
      </c>
      <c r="E131" s="159" t="b">
        <v>1</v>
      </c>
      <c r="F131" s="83">
        <v>0.9166666666666666</v>
      </c>
      <c r="G131" s="92" t="b">
        <v>1</v>
      </c>
      <c r="H131" s="85" t="s">
        <v>1255</v>
      </c>
      <c r="I131" s="86" t="str">
        <f>IF(K131&gt;1,VLOOKUP(K131,DB!$A$4:$B$500,2,0),"")</f>
        <v>WADD</v>
      </c>
      <c r="J131" s="84" t="s">
        <v>1220</v>
      </c>
      <c r="K131" s="88" t="s">
        <v>225</v>
      </c>
      <c r="L131" s="84"/>
      <c r="M131" s="81" t="str">
        <f>IF(B131&gt;1,VLOOKUP(B131,DB!$D$4:$F$800,3,0),"")</f>
        <v>BATIK AIR</v>
      </c>
      <c r="N131" s="96"/>
      <c r="O131" s="84" t="str">
        <f t="shared" si="1"/>
        <v/>
      </c>
      <c r="Q131" s="1" t="str">
        <f t="shared" si="2"/>
        <v/>
      </c>
      <c r="R131" s="1" t="str">
        <f t="shared" si="3"/>
        <v/>
      </c>
      <c r="S131" s="1" t="str">
        <f t="shared" si="4"/>
        <v/>
      </c>
      <c r="T131" s="1" t="str">
        <f t="shared" si="5"/>
        <v/>
      </c>
      <c r="U131" s="1" t="str">
        <f t="shared" si="6"/>
        <v/>
      </c>
    </row>
    <row r="132" ht="15.75" customHeight="1">
      <c r="A132" s="71">
        <v>115.0</v>
      </c>
      <c r="B132" s="71" t="s">
        <v>315</v>
      </c>
      <c r="C132" s="71" t="str">
        <f>IF(B132&gt;1,VLOOKUP(B132,DB!$D$4:$E$800,2,0),"")</f>
        <v>A 320</v>
      </c>
      <c r="D132" s="72">
        <v>0.8597222222222223</v>
      </c>
      <c r="E132" s="160" t="b">
        <v>1</v>
      </c>
      <c r="F132" s="73"/>
      <c r="G132" s="94" t="b">
        <v>0</v>
      </c>
      <c r="H132" s="75" t="s">
        <v>1236</v>
      </c>
      <c r="I132" s="76" t="str">
        <f>IF(K132&gt;1,VLOOKUP(K132,DB!$A$4:$B$500,2,0),"")</f>
        <v>WARR</v>
      </c>
      <c r="J132" s="77" t="str">
        <f>IF(L132&gt;1,VLOOKUP(L132,DB!$A$4:$B$500,2,0),"")</f>
        <v/>
      </c>
      <c r="K132" s="78" t="s">
        <v>231</v>
      </c>
      <c r="L132" s="74"/>
      <c r="M132" s="71" t="str">
        <f>IF(B132&gt;1,VLOOKUP(B132,DB!$D$4:$F$800,3,0),"")</f>
        <v>BATIK AIR</v>
      </c>
      <c r="N132" s="13"/>
      <c r="O132" s="74" t="str">
        <f t="shared" si="1"/>
        <v>RON</v>
      </c>
      <c r="Q132" s="1" t="str">
        <f t="shared" si="2"/>
        <v>B7</v>
      </c>
      <c r="R132" s="1" t="str">
        <f t="shared" si="3"/>
        <v>RON</v>
      </c>
      <c r="S132" s="1" t="str">
        <f t="shared" si="4"/>
        <v>A 320</v>
      </c>
      <c r="T132" s="1" t="str">
        <f t="shared" si="5"/>
        <v>PK-LUV</v>
      </c>
      <c r="U132" s="1" t="str">
        <f t="shared" si="6"/>
        <v>BATIK AIR</v>
      </c>
    </row>
    <row r="133" ht="15.75" customHeight="1">
      <c r="A133" s="81">
        <v>116.0</v>
      </c>
      <c r="B133" s="81" t="s">
        <v>762</v>
      </c>
      <c r="C133" s="81" t="str">
        <f>IF(B133&gt;1,VLOOKUP(B133,DB!$D$4:$E$800,2,0),"")</f>
        <v>G IV</v>
      </c>
      <c r="D133" s="82">
        <v>0.8416666666666667</v>
      </c>
      <c r="E133" s="159" t="b">
        <v>1</v>
      </c>
      <c r="F133" s="83">
        <v>0.8888888888888888</v>
      </c>
      <c r="G133" s="92" t="b">
        <v>1</v>
      </c>
      <c r="H133" s="85" t="s">
        <v>1249</v>
      </c>
      <c r="I133" s="103" t="s">
        <v>283</v>
      </c>
      <c r="J133" s="84" t="s">
        <v>1253</v>
      </c>
      <c r="K133" s="88"/>
      <c r="L133" s="84"/>
      <c r="M133" s="81" t="str">
        <f>IF(B133&gt;1,VLOOKUP(B133,DB!$D$4:$F$800,3,0),"")</f>
        <v>JIP</v>
      </c>
      <c r="N133" s="96"/>
      <c r="O133" s="84" t="str">
        <f t="shared" si="1"/>
        <v/>
      </c>
      <c r="Q133" s="1" t="str">
        <f t="shared" si="2"/>
        <v/>
      </c>
      <c r="R133" s="1" t="str">
        <f t="shared" si="3"/>
        <v/>
      </c>
      <c r="S133" s="1" t="str">
        <f t="shared" si="4"/>
        <v/>
      </c>
      <c r="T133" s="1" t="str">
        <f t="shared" si="5"/>
        <v/>
      </c>
      <c r="U133" s="1" t="str">
        <f t="shared" si="6"/>
        <v/>
      </c>
    </row>
    <row r="134" ht="15.75" customHeight="1">
      <c r="A134" s="90">
        <v>117.0</v>
      </c>
      <c r="B134" s="90" t="s">
        <v>636</v>
      </c>
      <c r="C134" s="71" t="str">
        <f>IF(B134&gt;1,VLOOKUP(B134,DB!$D$4:$E$800,2,0),"")</f>
        <v>B 738</v>
      </c>
      <c r="D134" s="117">
        <v>0.8944444444444445</v>
      </c>
      <c r="E134" s="215" t="b">
        <v>1</v>
      </c>
      <c r="F134" s="119"/>
      <c r="G134" s="120" t="b">
        <v>0</v>
      </c>
      <c r="H134" s="121" t="s">
        <v>1248</v>
      </c>
      <c r="I134" s="76" t="str">
        <f>IF(K134&gt;1,VLOOKUP(K134,DB!$A$4:$B$500,2,0),"")</f>
        <v>WARR</v>
      </c>
      <c r="J134" s="77" t="str">
        <f>IF(L134&gt;1,VLOOKUP(L134,DB!$A$4:$B$500,2,0),"")</f>
        <v/>
      </c>
      <c r="K134" s="122" t="s">
        <v>678</v>
      </c>
      <c r="L134" s="123"/>
      <c r="M134" s="71" t="str">
        <f>IF(B134&gt;1,VLOOKUP(B134,DB!$D$4:$F$800,3,0),"")</f>
        <v>GARUDA</v>
      </c>
      <c r="N134" s="124"/>
      <c r="O134" s="123" t="str">
        <f t="shared" si="1"/>
        <v>RON</v>
      </c>
      <c r="Q134" s="1" t="str">
        <f t="shared" si="2"/>
        <v>B2</v>
      </c>
      <c r="R134" s="1" t="str">
        <f t="shared" si="3"/>
        <v>RON</v>
      </c>
      <c r="S134" s="1" t="str">
        <f t="shared" si="4"/>
        <v>B 738</v>
      </c>
      <c r="T134" s="1" t="str">
        <f t="shared" si="5"/>
        <v>PK-GMW</v>
      </c>
      <c r="U134" s="1" t="str">
        <f t="shared" si="6"/>
        <v>GARUDA</v>
      </c>
    </row>
    <row r="135" ht="15.75" customHeight="1">
      <c r="A135" s="81">
        <v>118.0</v>
      </c>
      <c r="B135" s="81" t="s">
        <v>437</v>
      </c>
      <c r="C135" s="81" t="str">
        <f>IF(B135&gt;1,VLOOKUP(B135,DB!$D$4:$E$800,2,0),"")</f>
        <v>A 320</v>
      </c>
      <c r="D135" s="82">
        <v>0.9111111111111111</v>
      </c>
      <c r="E135" s="159" t="b">
        <v>1</v>
      </c>
      <c r="F135" s="83"/>
      <c r="G135" s="92" t="b">
        <v>0</v>
      </c>
      <c r="H135" s="85" t="s">
        <v>1247</v>
      </c>
      <c r="I135" s="86" t="str">
        <f>IF(K135&gt;1,VLOOKUP(K135,DB!$A$4:$B$500,2,0),"")</f>
        <v>WARR</v>
      </c>
      <c r="J135" s="87" t="str">
        <f>IF(L135&gt;1,VLOOKUP(L135,DB!$A$4:$B$500,2,0),"")</f>
        <v/>
      </c>
      <c r="K135" s="88" t="s">
        <v>565</v>
      </c>
      <c r="L135" s="84"/>
      <c r="M135" s="81" t="str">
        <f>IF(B135&gt;1,VLOOKUP(B135,DB!$D$4:$F$800,3,0),"")</f>
        <v>CITILINK</v>
      </c>
      <c r="N135" s="96"/>
      <c r="O135" s="84" t="str">
        <f t="shared" si="1"/>
        <v>RON</v>
      </c>
      <c r="Q135" s="1" t="str">
        <f t="shared" si="2"/>
        <v>B1</v>
      </c>
      <c r="R135" s="1" t="str">
        <f t="shared" si="3"/>
        <v>RON</v>
      </c>
      <c r="S135" s="1" t="str">
        <f t="shared" si="4"/>
        <v>A 320</v>
      </c>
      <c r="T135" s="1" t="str">
        <f t="shared" si="5"/>
        <v>PK-GQS</v>
      </c>
      <c r="U135" s="1" t="str">
        <f t="shared" si="6"/>
        <v>CITILINK</v>
      </c>
    </row>
    <row r="136" ht="15.75" customHeight="1">
      <c r="A136" s="90">
        <v>119.0</v>
      </c>
      <c r="B136" s="90" t="s">
        <v>738</v>
      </c>
      <c r="C136" s="71" t="str">
        <f>IF(B136&gt;1,VLOOKUP(B136,DB!$D$4:$E$800,2,0),"")</f>
        <v>EMB 135</v>
      </c>
      <c r="D136" s="117">
        <v>0.875</v>
      </c>
      <c r="E136" s="215" t="b">
        <v>1</v>
      </c>
      <c r="F136" s="119"/>
      <c r="G136" s="120" t="b">
        <v>0</v>
      </c>
      <c r="H136" s="121" t="s">
        <v>1250</v>
      </c>
      <c r="I136" s="112" t="s">
        <v>1218</v>
      </c>
      <c r="J136" s="77" t="str">
        <f>IF(L136&gt;1,VLOOKUP(L136,DB!$A$4:$B$500,2,0),"")</f>
        <v/>
      </c>
      <c r="K136" s="122"/>
      <c r="L136" s="123"/>
      <c r="M136" s="71" t="str">
        <f>IF(B136&gt;1,VLOOKUP(B136,DB!$D$4:$F$800,3,0),"")</f>
        <v>IAT</v>
      </c>
      <c r="N136" s="124"/>
      <c r="O136" s="123" t="str">
        <f t="shared" si="1"/>
        <v>RON</v>
      </c>
      <c r="Q136" s="1" t="str">
        <f t="shared" si="2"/>
        <v>B6</v>
      </c>
      <c r="R136" s="1" t="str">
        <f t="shared" si="3"/>
        <v>RON</v>
      </c>
      <c r="S136" s="1" t="str">
        <f t="shared" si="4"/>
        <v>EMB 135</v>
      </c>
      <c r="T136" s="1" t="str">
        <f t="shared" si="5"/>
        <v>PK-TFS</v>
      </c>
      <c r="U136" s="1" t="str">
        <f t="shared" si="6"/>
        <v>IAT</v>
      </c>
    </row>
    <row r="137" ht="15.75" customHeight="1">
      <c r="A137" s="81">
        <v>120.0</v>
      </c>
      <c r="B137" s="81" t="s">
        <v>967</v>
      </c>
      <c r="C137" s="81" t="str">
        <f>IF(B137&gt;1,VLOOKUP(B137,DB!$D$4:$E$800,2,0),"")</f>
        <v>EMB 135</v>
      </c>
      <c r="D137" s="82">
        <v>0.8993055555555556</v>
      </c>
      <c r="E137" s="159" t="b">
        <v>1</v>
      </c>
      <c r="F137" s="83"/>
      <c r="G137" s="92" t="b">
        <v>0</v>
      </c>
      <c r="H137" s="85" t="s">
        <v>1217</v>
      </c>
      <c r="I137" s="103" t="s">
        <v>1639</v>
      </c>
      <c r="J137" s="87" t="str">
        <f>IF(L137&gt;1,VLOOKUP(L137,DB!$A$4:$B$500,2,0),"")</f>
        <v/>
      </c>
      <c r="K137" s="88"/>
      <c r="L137" s="84"/>
      <c r="M137" s="81" t="s">
        <v>1214</v>
      </c>
      <c r="N137" s="96"/>
      <c r="O137" s="84" t="str">
        <f t="shared" si="1"/>
        <v>RON</v>
      </c>
      <c r="Q137" s="1" t="str">
        <f t="shared" si="2"/>
        <v>SA01</v>
      </c>
      <c r="R137" s="1" t="str">
        <f t="shared" si="3"/>
        <v>RON</v>
      </c>
      <c r="S137" s="1" t="str">
        <f t="shared" si="4"/>
        <v>EMB 135</v>
      </c>
      <c r="T137" s="1" t="str">
        <f t="shared" si="5"/>
        <v>T7-MPI</v>
      </c>
      <c r="U137" s="1" t="str">
        <f t="shared" si="6"/>
        <v>KARISMA</v>
      </c>
    </row>
    <row r="138" ht="15.75" customHeight="1">
      <c r="A138" s="90">
        <v>121.0</v>
      </c>
      <c r="B138" s="90" t="s">
        <v>762</v>
      </c>
      <c r="C138" s="71" t="str">
        <f>IF(B138&gt;1,VLOOKUP(B138,DB!$D$4:$E$800,2,0),"")</f>
        <v>G IV</v>
      </c>
      <c r="D138" s="117">
        <v>0.8902777777777777</v>
      </c>
      <c r="E138" s="215" t="b">
        <v>1</v>
      </c>
      <c r="F138" s="119"/>
      <c r="G138" s="120" t="b">
        <v>0</v>
      </c>
      <c r="H138" s="121" t="s">
        <v>1253</v>
      </c>
      <c r="I138" s="112" t="s">
        <v>1249</v>
      </c>
      <c r="J138" s="77" t="str">
        <f>IF(L138&gt;1,VLOOKUP(L138,DB!$A$4:$B$500,2,0),"")</f>
        <v/>
      </c>
      <c r="K138" s="122"/>
      <c r="L138" s="123"/>
      <c r="M138" s="71" t="str">
        <f>IF(B138&gt;1,VLOOKUP(B138,DB!$D$4:$F$800,3,0),"")</f>
        <v>JIP</v>
      </c>
      <c r="N138" s="124"/>
      <c r="O138" s="123" t="str">
        <f t="shared" si="1"/>
        <v>RON</v>
      </c>
      <c r="Q138" s="1" t="str">
        <f t="shared" si="2"/>
        <v>B10</v>
      </c>
      <c r="R138" s="1" t="str">
        <f t="shared" si="3"/>
        <v>RON</v>
      </c>
      <c r="S138" s="1" t="str">
        <f t="shared" si="4"/>
        <v>G IV</v>
      </c>
      <c r="T138" s="1" t="str">
        <f t="shared" si="5"/>
        <v>T7-977</v>
      </c>
      <c r="U138" s="1" t="str">
        <f t="shared" si="6"/>
        <v>JIP</v>
      </c>
    </row>
    <row r="139" ht="15.75" customHeight="1">
      <c r="A139" s="81">
        <v>122.0</v>
      </c>
      <c r="B139" s="81" t="s">
        <v>197</v>
      </c>
      <c r="C139" s="81" t="str">
        <f>IF(B139&gt;1,VLOOKUP(B139,DB!$D$4:$E$800,2,0),"")</f>
        <v>A 320</v>
      </c>
      <c r="D139" s="82">
        <v>0.9291666666666667</v>
      </c>
      <c r="E139" s="159" t="b">
        <v>1</v>
      </c>
      <c r="F139" s="83"/>
      <c r="G139" s="92" t="b">
        <v>0</v>
      </c>
      <c r="H139" s="85" t="s">
        <v>1255</v>
      </c>
      <c r="I139" s="86" t="str">
        <f>IF(K139&gt;1,VLOOKUP(K139,DB!$A$4:$B$500,2,0),"")</f>
        <v>WARR</v>
      </c>
      <c r="J139" s="87" t="str">
        <f>IF(L139&gt;1,VLOOKUP(L139,DB!$A$4:$B$500,2,0),"")</f>
        <v/>
      </c>
      <c r="K139" s="88" t="s">
        <v>253</v>
      </c>
      <c r="L139" s="84"/>
      <c r="M139" s="81" t="str">
        <f>IF(B139&gt;1,VLOOKUP(B139,DB!$D$4:$F$800,3,0),"")</f>
        <v>BATIK AIR</v>
      </c>
      <c r="N139" s="96"/>
      <c r="O139" s="84" t="str">
        <f t="shared" si="1"/>
        <v>RON</v>
      </c>
      <c r="Q139" s="1" t="str">
        <f t="shared" si="2"/>
        <v>B8</v>
      </c>
      <c r="R139" s="1" t="str">
        <f t="shared" si="3"/>
        <v>RON</v>
      </c>
      <c r="S139" s="1" t="str">
        <f t="shared" si="4"/>
        <v>A 320</v>
      </c>
      <c r="T139" s="1" t="str">
        <f t="shared" si="5"/>
        <v>PK-LAQ</v>
      </c>
      <c r="U139" s="1" t="str">
        <f t="shared" si="6"/>
        <v>BATIK AIR</v>
      </c>
    </row>
    <row r="140" ht="15.75" customHeight="1">
      <c r="A140" s="90">
        <v>123.0</v>
      </c>
      <c r="B140" s="90" t="s">
        <v>978</v>
      </c>
      <c r="C140" s="71" t="str">
        <f>IF(B140&gt;1,VLOOKUP(B140,DB!$D$4:$E$800,2,0),"")</f>
        <v>EMB 135</v>
      </c>
      <c r="D140" s="117">
        <v>0.9097222222222222</v>
      </c>
      <c r="E140" s="215" t="b">
        <v>1</v>
      </c>
      <c r="F140" s="119"/>
      <c r="G140" s="120" t="b">
        <v>0</v>
      </c>
      <c r="H140" s="121" t="s">
        <v>1249</v>
      </c>
      <c r="I140" s="112" t="s">
        <v>1224</v>
      </c>
      <c r="J140" s="77" t="str">
        <f>IF(L140&gt;1,VLOOKUP(L140,DB!$A$4:$B$500,2,0),"")</f>
        <v/>
      </c>
      <c r="K140" s="122"/>
      <c r="L140" s="123"/>
      <c r="M140" s="71" t="str">
        <f>IF(B140&gt;1,VLOOKUP(B140,DB!$D$4:$F$800,3,0),"")</f>
        <v/>
      </c>
      <c r="N140" s="124"/>
      <c r="O140" s="123" t="str">
        <f t="shared" si="1"/>
        <v>RON</v>
      </c>
      <c r="Q140" s="1" t="str">
        <f t="shared" si="2"/>
        <v>B4</v>
      </c>
      <c r="R140" s="1" t="str">
        <f t="shared" si="3"/>
        <v>RON</v>
      </c>
      <c r="S140" s="1" t="str">
        <f t="shared" si="4"/>
        <v>EMB 135</v>
      </c>
      <c r="T140" s="1" t="str">
        <f t="shared" si="5"/>
        <v>VP-CLL</v>
      </c>
      <c r="U140" s="1" t="str">
        <f t="shared" si="6"/>
        <v/>
      </c>
    </row>
    <row r="141" ht="15.75" customHeight="1">
      <c r="A141" s="81">
        <v>124.0</v>
      </c>
      <c r="B141" s="81" t="s">
        <v>313</v>
      </c>
      <c r="C141" s="81" t="str">
        <f>IF(B141&gt;1,VLOOKUP(B141,DB!$D$4:$E$800,2,0),"")</f>
        <v>A 320</v>
      </c>
      <c r="D141" s="82">
        <v>0.9222222222222223</v>
      </c>
      <c r="E141" s="159" t="b">
        <v>1</v>
      </c>
      <c r="F141" s="83"/>
      <c r="G141" s="92" t="b">
        <v>0</v>
      </c>
      <c r="H141" s="85" t="s">
        <v>1224</v>
      </c>
      <c r="I141" s="103" t="s">
        <v>1227</v>
      </c>
      <c r="J141" s="87" t="str">
        <f>IF(L141&gt;1,VLOOKUP(L141,DB!$A$4:$B$500,2,0),"")</f>
        <v/>
      </c>
      <c r="K141" s="88"/>
      <c r="L141" s="84"/>
      <c r="M141" s="81" t="str">
        <f>IF(B141&gt;1,VLOOKUP(B141,DB!$D$4:$F$800,3,0),"")</f>
        <v>BATIK AIR</v>
      </c>
      <c r="N141" s="96"/>
      <c r="O141" s="84" t="str">
        <f t="shared" si="1"/>
        <v>RON</v>
      </c>
      <c r="Q141" s="1" t="str">
        <f t="shared" si="2"/>
        <v>SA05</v>
      </c>
      <c r="R141" s="1" t="str">
        <f t="shared" si="3"/>
        <v>RON</v>
      </c>
      <c r="S141" s="1" t="str">
        <f t="shared" si="4"/>
        <v>A 320</v>
      </c>
      <c r="T141" s="1" t="str">
        <f t="shared" si="5"/>
        <v>PK-LUU</v>
      </c>
      <c r="U141" s="1" t="str">
        <f t="shared" si="6"/>
        <v>BATIK AIR</v>
      </c>
    </row>
    <row r="142" ht="15.75" customHeight="1">
      <c r="A142" s="90">
        <v>125.0</v>
      </c>
      <c r="B142" s="90" t="s">
        <v>187</v>
      </c>
      <c r="C142" s="71" t="str">
        <f>IF(B142&gt;1,VLOOKUP(B142,DB!$D$4:$E$800,2,0),"")</f>
        <v>A 320</v>
      </c>
      <c r="D142" s="117">
        <v>0.9236111111111112</v>
      </c>
      <c r="E142" s="215" t="b">
        <v>1</v>
      </c>
      <c r="F142" s="119"/>
      <c r="G142" s="120" t="b">
        <v>0</v>
      </c>
      <c r="H142" s="121" t="s">
        <v>1220</v>
      </c>
      <c r="I142" s="112" t="s">
        <v>1255</v>
      </c>
      <c r="J142" s="77" t="str">
        <f>IF(L142&gt;1,VLOOKUP(L142,DB!$A$4:$B$500,2,0),"")</f>
        <v/>
      </c>
      <c r="K142" s="122"/>
      <c r="L142" s="123"/>
      <c r="M142" s="71" t="str">
        <f>IF(B142&gt;1,VLOOKUP(B142,DB!$D$4:$F$800,3,0),"")</f>
        <v>BATIK AIR</v>
      </c>
      <c r="N142" s="124"/>
      <c r="O142" s="123" t="str">
        <f t="shared" si="1"/>
        <v>RON</v>
      </c>
      <c r="Q142" s="1" t="str">
        <f t="shared" si="2"/>
        <v>SA03</v>
      </c>
      <c r="R142" s="1" t="str">
        <f t="shared" si="3"/>
        <v>RON</v>
      </c>
      <c r="S142" s="1" t="str">
        <f t="shared" si="4"/>
        <v>A 320</v>
      </c>
      <c r="T142" s="1" t="str">
        <f t="shared" si="5"/>
        <v>PK-LAL</v>
      </c>
      <c r="U142" s="1" t="str">
        <f t="shared" si="6"/>
        <v>BATIK AIR</v>
      </c>
    </row>
    <row r="143" ht="15.75" customHeight="1">
      <c r="A143" s="81">
        <v>126.0</v>
      </c>
      <c r="B143" s="81" t="s">
        <v>763</v>
      </c>
      <c r="C143" s="81" t="str">
        <f>IF(B143&gt;1,VLOOKUP(B143,DB!$D$4:$E$800,2,0),"")</f>
        <v>ATR 72</v>
      </c>
      <c r="D143" s="82">
        <v>0.925</v>
      </c>
      <c r="E143" s="159" t="b">
        <v>1</v>
      </c>
      <c r="F143" s="83"/>
      <c r="G143" s="92" t="b">
        <v>0</v>
      </c>
      <c r="H143" s="85" t="s">
        <v>1225</v>
      </c>
      <c r="I143" s="103" t="s">
        <v>1631</v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>PELITA</v>
      </c>
      <c r="N143" s="96"/>
      <c r="O143" s="84" t="str">
        <f t="shared" si="1"/>
        <v>RON</v>
      </c>
      <c r="Q143" s="1" t="str">
        <f t="shared" si="2"/>
        <v>A3</v>
      </c>
      <c r="R143" s="1" t="str">
        <f t="shared" si="3"/>
        <v>RON</v>
      </c>
      <c r="S143" s="1" t="str">
        <f t="shared" si="4"/>
        <v>ATR 72</v>
      </c>
      <c r="T143" s="1" t="str">
        <f t="shared" si="5"/>
        <v>PK-PAH</v>
      </c>
      <c r="U143" s="1" t="str">
        <f t="shared" si="6"/>
        <v>PELITA</v>
      </c>
    </row>
    <row r="144" ht="15.75" customHeight="1">
      <c r="A144" s="90">
        <v>127.0</v>
      </c>
      <c r="B144" s="90"/>
      <c r="C144" s="71" t="str">
        <f>IF(B144&gt;1,VLOOKUP(B144,DB!$D$4:$E$800,2,0),"")</f>
        <v/>
      </c>
      <c r="D144" s="117"/>
      <c r="E144" s="118" t="b">
        <v>0</v>
      </c>
      <c r="F144" s="119"/>
      <c r="G144" s="120" t="b">
        <v>0</v>
      </c>
      <c r="H144" s="121"/>
      <c r="I144" s="76" t="str">
        <f>IF(K144&gt;1,VLOOKUP(K144,DB!$A$4:$B$500,2,0),"")</f>
        <v/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/>
      </c>
      <c r="N144" s="124"/>
      <c r="O144" s="123" t="str">
        <f t="shared" si="1"/>
        <v>RON</v>
      </c>
      <c r="Q144" s="1" t="str">
        <f t="shared" si="2"/>
        <v/>
      </c>
      <c r="R144" s="1" t="str">
        <f t="shared" si="3"/>
        <v>RON</v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81">
        <v>128.0</v>
      </c>
      <c r="B145" s="81"/>
      <c r="C145" s="81" t="str">
        <f>IF(B145&gt;1,VLOOKUP(B145,DB!$D$4:$E$800,2,0),"")</f>
        <v/>
      </c>
      <c r="D145" s="82"/>
      <c r="E145" s="105" t="b">
        <v>0</v>
      </c>
      <c r="F145" s="83"/>
      <c r="G145" s="92" t="b">
        <v>0</v>
      </c>
      <c r="H145" s="85"/>
      <c r="I145" s="86" t="str">
        <f>IF(K145&gt;1,VLOOKUP(K145,DB!$A$4:$B$500,2,0),"")</f>
        <v/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/>
      </c>
      <c r="N145" s="96"/>
      <c r="O145" s="84" t="str">
        <f t="shared" si="1"/>
        <v>RON</v>
      </c>
      <c r="Q145" s="1" t="str">
        <f t="shared" si="2"/>
        <v/>
      </c>
      <c r="R145" s="1" t="str">
        <f t="shared" si="3"/>
        <v>RON</v>
      </c>
      <c r="S145" s="1" t="str">
        <f t="shared" si="4"/>
        <v/>
      </c>
      <c r="T145" s="1" t="str">
        <f t="shared" si="5"/>
        <v/>
      </c>
      <c r="U145" s="1" t="str">
        <f t="shared" si="6"/>
        <v/>
      </c>
    </row>
    <row r="146" ht="15.75" customHeight="1">
      <c r="A146" s="90">
        <v>129.0</v>
      </c>
      <c r="B146" s="90"/>
      <c r="C146" s="71" t="str">
        <f>IF(B146&gt;1,VLOOKUP(B146,DB!$D$4:$E$800,2,0),"")</f>
        <v/>
      </c>
      <c r="D146" s="117"/>
      <c r="E146" s="118" t="b">
        <v>0</v>
      </c>
      <c r="F146" s="119"/>
      <c r="G146" s="120" t="b">
        <v>0</v>
      </c>
      <c r="H146" s="121"/>
      <c r="I146" s="76" t="str">
        <f>IF(K146&gt;1,VLOOKUP(K146,DB!$A$4:$B$500,2,0),"")</f>
        <v/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/>
      </c>
      <c r="N146" s="124"/>
      <c r="O146" s="123" t="str">
        <f t="shared" si="1"/>
        <v>RON</v>
      </c>
      <c r="Q146" s="1" t="str">
        <f t="shared" si="2"/>
        <v/>
      </c>
      <c r="R146" s="1" t="str">
        <f t="shared" si="3"/>
        <v>RON</v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81">
        <v>130.0</v>
      </c>
      <c r="B147" s="81"/>
      <c r="C147" s="81" t="str">
        <f>IF(B147&gt;1,VLOOKUP(B147,DB!$D$4:$E$800,2,0),"")</f>
        <v/>
      </c>
      <c r="D147" s="82"/>
      <c r="E147" s="105" t="b">
        <v>0</v>
      </c>
      <c r="F147" s="83"/>
      <c r="G147" s="92" t="b">
        <v>0</v>
      </c>
      <c r="H147" s="85"/>
      <c r="I147" s="86" t="str">
        <f>IF(K147&gt;1,VLOOKUP(K147,DB!$A$4:$B$500,2,0),"")</f>
        <v/>
      </c>
      <c r="J147" s="87" t="str">
        <f>IF(L147&gt;1,VLOOKUP(L147,DB!$A$4:$B$500,2,0),"")</f>
        <v/>
      </c>
      <c r="K147" s="88"/>
      <c r="L147" s="84"/>
      <c r="M147" s="81" t="str">
        <f>IF(B147&gt;1,VLOOKUP(B147,DB!$D$4:$F$800,3,0),"")</f>
        <v/>
      </c>
      <c r="N147" s="96"/>
      <c r="O147" s="84" t="str">
        <f t="shared" si="1"/>
        <v>RON</v>
      </c>
      <c r="Q147" s="1" t="str">
        <f t="shared" si="2"/>
        <v/>
      </c>
      <c r="R147" s="1" t="str">
        <f t="shared" si="3"/>
        <v>RON</v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90">
        <v>131.0</v>
      </c>
      <c r="B148" s="90"/>
      <c r="C148" s="71" t="str">
        <f>IF(B148&gt;1,VLOOKUP(B148,DB!$D$4:$E$800,2,0),"")</f>
        <v/>
      </c>
      <c r="D148" s="117"/>
      <c r="E148" s="118" t="b">
        <v>0</v>
      </c>
      <c r="F148" s="119"/>
      <c r="G148" s="120" t="b">
        <v>0</v>
      </c>
      <c r="H148" s="121"/>
      <c r="I148" s="76" t="str">
        <f>IF(K148&gt;1,VLOOKUP(K148,DB!$A$4:$B$500,2,0),"")</f>
        <v/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/>
      </c>
      <c r="N148" s="124"/>
      <c r="O148" s="123" t="str">
        <f t="shared" si="1"/>
        <v>RON</v>
      </c>
      <c r="Q148" s="1" t="str">
        <f t="shared" si="2"/>
        <v/>
      </c>
      <c r="R148" s="1" t="str">
        <f t="shared" si="3"/>
        <v>RON</v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2"/>
      <c r="E149" s="105" t="b">
        <v>0</v>
      </c>
      <c r="F149" s="83"/>
      <c r="G149" s="92" t="b">
        <v>0</v>
      </c>
      <c r="H149" s="85"/>
      <c r="I149" s="86" t="str">
        <f>IF(K149&gt;1,VLOOKUP(K149,DB!$A$4:$B$500,2,0),"")</f>
        <v/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/>
      </c>
      <c r="N149" s="96"/>
      <c r="O149" s="84" t="str">
        <f t="shared" si="1"/>
        <v>RON</v>
      </c>
      <c r="Q149" s="1" t="str">
        <f t="shared" si="2"/>
        <v/>
      </c>
      <c r="R149" s="1" t="str">
        <f t="shared" si="3"/>
        <v>RON</v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117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1"/>
        <v>RON</v>
      </c>
      <c r="Q150" s="1" t="str">
        <f t="shared" si="2"/>
        <v/>
      </c>
      <c r="R150" s="1" t="str">
        <f t="shared" si="3"/>
        <v>RON</v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1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1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1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1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1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1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1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1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1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1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1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1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1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1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1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1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1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31.38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45868.0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1181</v>
      </c>
      <c r="D10" s="27"/>
      <c r="E10" s="26" t="s">
        <v>1267</v>
      </c>
      <c r="F10" s="28"/>
      <c r="G10" s="28"/>
      <c r="H10" s="27"/>
    </row>
    <row r="11" ht="15.75" customHeight="1">
      <c r="A11" s="25"/>
      <c r="B11" s="21"/>
      <c r="C11" s="29" t="s">
        <v>1183</v>
      </c>
      <c r="D11" s="30"/>
      <c r="E11" s="26" t="s">
        <v>1268</v>
      </c>
      <c r="F11" s="28"/>
      <c r="G11" s="28"/>
      <c r="H11" s="27"/>
    </row>
    <row r="12" ht="15.75" customHeight="1">
      <c r="A12" s="25"/>
      <c r="B12" s="21"/>
      <c r="C12" s="29" t="s">
        <v>1322</v>
      </c>
      <c r="D12" s="30"/>
      <c r="E12" s="29" t="s">
        <v>1269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8"/>
      <c r="D17" s="60"/>
      <c r="E17" s="61"/>
      <c r="F17" s="62"/>
      <c r="G17" s="63"/>
      <c r="H17" s="58"/>
      <c r="I17" s="66"/>
      <c r="J17" s="67"/>
      <c r="K17" s="66"/>
      <c r="L17" s="67"/>
      <c r="M17" s="139"/>
      <c r="N17" s="69"/>
      <c r="O17" s="14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tr">
        <f>IF(B18&gt;1,VLOOKUP(B18,DB!$D$4:$F$800,3,0),"")</f>
        <v>PENAS</v>
      </c>
      <c r="N18" s="79" t="s">
        <v>1201</v>
      </c>
      <c r="O18" s="74" t="str">
        <f t="shared" ref="O18:O167" si="1">IF(ISBLANK(F18),"RON","")</f>
        <v>RON</v>
      </c>
      <c r="Q18" s="1" t="str">
        <f t="shared" ref="Q18:Q167" si="2">IF(R18="RON",H18,"")</f>
        <v>NSA01</v>
      </c>
      <c r="R18" s="1" t="str">
        <f t="shared" ref="R18:R167" si="3">IF(O18="RON",O18,"")</f>
        <v>RON</v>
      </c>
      <c r="S18" s="1" t="str">
        <f t="shared" ref="S18:S167" si="4">IF(R18="RON",C18,"")</f>
        <v>PA 34</v>
      </c>
      <c r="T18" s="1" t="str">
        <f t="shared" ref="T18:T167" si="5">IF(R18="RON",B18,"")</f>
        <v>PK-VCD</v>
      </c>
      <c r="U18" s="1" t="str">
        <f t="shared" ref="U18:U167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tr">
        <f>IF(B19&gt;1,VLOOKUP(B19,DB!$D$4:$F$800,3,0),"")</f>
        <v>ENGGANG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tr">
        <f>IF(B20&gt;1,VLOOKUP(B20,DB!$D$4:$F$800,3,0),"")</f>
        <v>TRI MG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tr">
        <f>IF(B21&gt;1,VLOOKUP(B21,DB!$D$4:$F$800,3,0),"")</f>
        <v>TRI MG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tr">
        <f>IF(B22&gt;1,VLOOKUP(B22,DB!$D$4:$F$800,3,0),"")</f>
        <v>TRI MG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tr">
        <f>IF(B23&gt;1,VLOOKUP(B23,DB!$D$4:$F$800,3,0),"")</f>
        <v>IAP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tr">
        <f>IF(B24&gt;1,VLOOKUP(B24,DB!$D$4:$F$800,3,0),"")</f>
        <v>TNI AU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tr">
        <f>IF(B25&gt;1,VLOOKUP(B25,DB!$D$4:$F$800,3,0),"")</f>
        <v>TNI AU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tr">
        <f>IF(B26&gt;1,VLOOKUP(B26,DB!$D$4:$F$800,3,0),"")</f>
        <v>TNI AU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963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1214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T7-FCN</v>
      </c>
      <c r="U27" s="1" t="str">
        <f t="shared" si="6"/>
        <v>KARISMA</v>
      </c>
    </row>
    <row r="28" ht="15.75" customHeight="1">
      <c r="A28" s="71">
        <v>11.0</v>
      </c>
      <c r="B28" s="71" t="s">
        <v>1172</v>
      </c>
      <c r="C28" s="71" t="str">
        <f>IF(B28&gt;1,VLOOKUP(B28,DB!$D$4:$E$800,2,0),"")</f>
        <v>AVANTI</v>
      </c>
      <c r="D28" s="78" t="s">
        <v>7</v>
      </c>
      <c r="E28" s="73" t="b">
        <v>0</v>
      </c>
      <c r="F28" s="73">
        <v>0.5361111111111111</v>
      </c>
      <c r="G28" s="74" t="b">
        <v>1</v>
      </c>
      <c r="H28" s="75" t="s">
        <v>1212</v>
      </c>
      <c r="I28" s="76" t="str">
        <f>IF(K28&gt;1,VLOOKUP(K28,DB!$A$4:$B$500,2,0),"")</f>
        <v>EX RON</v>
      </c>
      <c r="J28" s="74" t="s">
        <v>1216</v>
      </c>
      <c r="K28" s="78" t="s">
        <v>7</v>
      </c>
      <c r="L28" s="74"/>
      <c r="M28" s="71" t="s">
        <v>1314</v>
      </c>
      <c r="N28" s="79"/>
      <c r="O28" s="74" t="str">
        <f t="shared" si="1"/>
        <v/>
      </c>
      <c r="Q28" s="1" t="str">
        <f t="shared" si="2"/>
        <v/>
      </c>
      <c r="R28" s="1" t="str">
        <f t="shared" si="3"/>
        <v/>
      </c>
      <c r="S28" s="1" t="str">
        <f t="shared" si="4"/>
        <v/>
      </c>
      <c r="T28" s="1" t="str">
        <f t="shared" si="5"/>
        <v/>
      </c>
      <c r="U28" s="1" t="str">
        <f t="shared" si="6"/>
        <v/>
      </c>
    </row>
    <row r="29" ht="15.75" customHeight="1">
      <c r="A29" s="81">
        <v>12.0</v>
      </c>
      <c r="B29" s="81" t="s">
        <v>1134</v>
      </c>
      <c r="C29" s="81" t="str">
        <f>IF(B29&gt;1,VLOOKUP(B29,DB!$D$4:$E$800,2,0),"")</f>
        <v>LJ 55</v>
      </c>
      <c r="D29" s="88" t="s">
        <v>7</v>
      </c>
      <c r="E29" s="83" t="b">
        <v>0</v>
      </c>
      <c r="F29" s="83"/>
      <c r="G29" s="84" t="b">
        <v>0</v>
      </c>
      <c r="H29" s="85" t="s">
        <v>1213</v>
      </c>
      <c r="I29" s="86" t="str">
        <f>IF(K29&gt;1,VLOOKUP(K29,DB!$A$4:$B$500,2,0),"")</f>
        <v/>
      </c>
      <c r="J29" s="84"/>
      <c r="K29" s="88"/>
      <c r="L29" s="84"/>
      <c r="M29" s="81" t="s">
        <v>1314</v>
      </c>
      <c r="N29" s="89"/>
      <c r="O29" s="84" t="str">
        <f t="shared" si="1"/>
        <v>RON</v>
      </c>
      <c r="Q29" s="1" t="str">
        <f t="shared" si="2"/>
        <v>NSA12</v>
      </c>
      <c r="R29" s="1" t="str">
        <f t="shared" si="3"/>
        <v>RON</v>
      </c>
      <c r="S29" s="1" t="str">
        <f t="shared" si="4"/>
        <v>LJ 55</v>
      </c>
      <c r="T29" s="1" t="str">
        <f t="shared" si="5"/>
        <v>N-117LR</v>
      </c>
      <c r="U29" s="1" t="str">
        <f t="shared" si="6"/>
        <v>B.G.S</v>
      </c>
    </row>
    <row r="30" ht="15.75" customHeight="1">
      <c r="A30" s="71">
        <v>13.0</v>
      </c>
      <c r="B30" s="71" t="s">
        <v>1123</v>
      </c>
      <c r="C30" s="71" t="str">
        <f>IF(B30&gt;1,VLOOKUP(B30,DB!$D$4:$E$800,2,0),"")</f>
        <v>KING AIR</v>
      </c>
      <c r="D30" s="78" t="s">
        <v>7</v>
      </c>
      <c r="E30" s="73" t="b">
        <v>0</v>
      </c>
      <c r="F30" s="205" t="s">
        <v>1651</v>
      </c>
      <c r="G30" s="74" t="b">
        <v>0</v>
      </c>
      <c r="H30" s="75" t="s">
        <v>1215</v>
      </c>
      <c r="I30" s="76" t="str">
        <f>IF(K30&gt;1,VLOOKUP(K30,DB!$A$4:$B$500,2,0),"")</f>
        <v>EX RON</v>
      </c>
      <c r="J30" s="74" t="s">
        <v>1218</v>
      </c>
      <c r="K30" s="78" t="s">
        <v>7</v>
      </c>
      <c r="L30" s="74"/>
      <c r="M30" s="71" t="s">
        <v>1211</v>
      </c>
      <c r="N30" s="79"/>
      <c r="O30" s="74" t="str">
        <f t="shared" si="1"/>
        <v/>
      </c>
      <c r="Q30" s="1" t="str">
        <f t="shared" si="2"/>
        <v/>
      </c>
      <c r="R30" s="1" t="str">
        <f t="shared" si="3"/>
        <v/>
      </c>
      <c r="S30" s="1" t="str">
        <f t="shared" si="4"/>
        <v/>
      </c>
      <c r="T30" s="1" t="str">
        <f t="shared" si="5"/>
        <v/>
      </c>
      <c r="U30" s="1" t="str">
        <f t="shared" si="6"/>
        <v/>
      </c>
    </row>
    <row r="31" ht="15.75" customHeight="1">
      <c r="A31" s="81">
        <v>14.0</v>
      </c>
      <c r="B31" s="81" t="s">
        <v>751</v>
      </c>
      <c r="C31" s="81" t="str">
        <f>IF(B31&gt;1,VLOOKUP(B31,DB!$D$4:$E$800,2,0),"")</f>
        <v>HK 800</v>
      </c>
      <c r="D31" s="88" t="s">
        <v>7</v>
      </c>
      <c r="E31" s="83" t="b">
        <v>0</v>
      </c>
      <c r="F31" s="83"/>
      <c r="G31" s="84" t="b">
        <v>0</v>
      </c>
      <c r="H31" s="85" t="s">
        <v>1319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tr">
        <f>IF(B31&gt;1,VLOOKUP(B31,DB!$D$4:$F$800,3,0),"")</f>
        <v>JETSET</v>
      </c>
      <c r="N31" s="89"/>
      <c r="O31" s="84" t="str">
        <f t="shared" si="1"/>
        <v>RON</v>
      </c>
      <c r="Q31" s="1" t="str">
        <f t="shared" si="2"/>
        <v>NSA14</v>
      </c>
      <c r="R31" s="1" t="str">
        <f t="shared" si="3"/>
        <v>RON</v>
      </c>
      <c r="S31" s="1" t="str">
        <f t="shared" si="4"/>
        <v>HK 800</v>
      </c>
      <c r="T31" s="1" t="str">
        <f t="shared" si="5"/>
        <v>PK-CEO</v>
      </c>
      <c r="U31" s="1" t="str">
        <f t="shared" si="6"/>
        <v>JETSET</v>
      </c>
    </row>
    <row r="32" ht="15.75" customHeight="1">
      <c r="A32" s="71">
        <v>15.0</v>
      </c>
      <c r="B32" s="71" t="s">
        <v>967</v>
      </c>
      <c r="C32" s="71" t="str">
        <f>IF(B32&gt;1,VLOOKUP(B32,DB!$D$4:$E$800,2,0),"")</f>
        <v>EMB 135</v>
      </c>
      <c r="D32" s="78" t="s">
        <v>7</v>
      </c>
      <c r="E32" s="73" t="b">
        <v>0</v>
      </c>
      <c r="F32" s="73">
        <v>0.6666666666666666</v>
      </c>
      <c r="G32" s="74" t="b">
        <v>1</v>
      </c>
      <c r="H32" s="75" t="s">
        <v>1217</v>
      </c>
      <c r="I32" s="76" t="str">
        <f>IF(K32&gt;1,VLOOKUP(K32,DB!$A$4:$B$500,2,0),"")</f>
        <v>EX RON</v>
      </c>
      <c r="J32" s="74" t="s">
        <v>1218</v>
      </c>
      <c r="K32" s="78" t="s">
        <v>7</v>
      </c>
      <c r="L32" s="74"/>
      <c r="M32" s="71" t="s">
        <v>1214</v>
      </c>
      <c r="N32" s="79"/>
      <c r="O32" s="74" t="str">
        <f t="shared" si="1"/>
        <v/>
      </c>
      <c r="Q32" s="1" t="str">
        <f t="shared" si="2"/>
        <v/>
      </c>
      <c r="R32" s="1" t="str">
        <f t="shared" si="3"/>
        <v/>
      </c>
      <c r="S32" s="1" t="str">
        <f t="shared" si="4"/>
        <v/>
      </c>
      <c r="T32" s="1" t="str">
        <f t="shared" si="5"/>
        <v/>
      </c>
      <c r="U32" s="1" t="str">
        <f t="shared" si="6"/>
        <v/>
      </c>
    </row>
    <row r="33" ht="15.75" customHeight="1">
      <c r="A33" s="81">
        <v>16.0</v>
      </c>
      <c r="B33" s="81" t="s">
        <v>806</v>
      </c>
      <c r="C33" s="81" t="str">
        <f>IF(B33&gt;1,VLOOKUP(B33,DB!$D$4:$E$800,2,0),"")</f>
        <v>EC 135</v>
      </c>
      <c r="D33" s="88" t="s">
        <v>7</v>
      </c>
      <c r="E33" s="83" t="b">
        <v>0</v>
      </c>
      <c r="F33" s="83">
        <v>0.625</v>
      </c>
      <c r="G33" s="84" t="b">
        <v>1</v>
      </c>
      <c r="H33" s="85" t="s">
        <v>1219</v>
      </c>
      <c r="I33" s="86" t="str">
        <f>IF(K33&gt;1,VLOOKUP(K33,DB!$A$4:$B$500,2,0),"")</f>
        <v>EX RON</v>
      </c>
      <c r="J33" s="84" t="s">
        <v>1218</v>
      </c>
      <c r="K33" s="88" t="s">
        <v>7</v>
      </c>
      <c r="L33" s="84"/>
      <c r="M33" s="81" t="str">
        <f>IF(B33&gt;1,VLOOKUP(B33,DB!$D$4:$F$800,3,0),"")</f>
        <v>PREMI</v>
      </c>
      <c r="N33" s="89"/>
      <c r="O33" s="84" t="str">
        <f t="shared" si="1"/>
        <v/>
      </c>
      <c r="Q33" s="1" t="str">
        <f t="shared" si="2"/>
        <v/>
      </c>
      <c r="R33" s="1" t="str">
        <f t="shared" si="3"/>
        <v/>
      </c>
      <c r="S33" s="1" t="str">
        <f t="shared" si="4"/>
        <v/>
      </c>
      <c r="T33" s="1" t="str">
        <f t="shared" si="5"/>
        <v/>
      </c>
      <c r="U33" s="1" t="str">
        <f t="shared" si="6"/>
        <v/>
      </c>
    </row>
    <row r="34" ht="15.75" customHeight="1">
      <c r="A34" s="71">
        <v>17.0</v>
      </c>
      <c r="B34" s="71" t="s">
        <v>187</v>
      </c>
      <c r="C34" s="71" t="str">
        <f>IF(B34&gt;1,VLOOKUP(B34,DB!$D$4:$E$800,2,0),"")</f>
        <v>A 320</v>
      </c>
      <c r="D34" s="78" t="s">
        <v>7</v>
      </c>
      <c r="E34" s="73" t="b">
        <v>0</v>
      </c>
      <c r="F34" s="73">
        <v>0.23472222222222222</v>
      </c>
      <c r="G34" s="74" t="b">
        <v>1</v>
      </c>
      <c r="H34" s="75" t="s">
        <v>1220</v>
      </c>
      <c r="I34" s="76" t="str">
        <f>IF(K34&gt;1,VLOOKUP(K34,DB!$A$4:$B$500,2,0),"")</f>
        <v>EX RON</v>
      </c>
      <c r="J34" s="74" t="s">
        <v>1225</v>
      </c>
      <c r="K34" s="78" t="s">
        <v>7</v>
      </c>
      <c r="L34" s="74"/>
      <c r="M34" s="71" t="str">
        <f>IF(B34&gt;1,VLOOKUP(B34,DB!$D$4:$F$800,3,0),"")</f>
        <v>BATIK AIR</v>
      </c>
      <c r="N34" s="79"/>
      <c r="O34" s="74" t="str">
        <f t="shared" si="1"/>
        <v/>
      </c>
      <c r="Q34" s="1" t="str">
        <f t="shared" si="2"/>
        <v/>
      </c>
      <c r="R34" s="1" t="str">
        <f t="shared" si="3"/>
        <v/>
      </c>
      <c r="S34" s="1" t="str">
        <f t="shared" si="4"/>
        <v/>
      </c>
      <c r="T34" s="1" t="str">
        <f t="shared" si="5"/>
        <v/>
      </c>
      <c r="U34" s="1" t="str">
        <f t="shared" si="6"/>
        <v/>
      </c>
    </row>
    <row r="35" ht="15.75" customHeight="1">
      <c r="A35" s="81">
        <v>18.0</v>
      </c>
      <c r="B35" s="81" t="s">
        <v>313</v>
      </c>
      <c r="C35" s="81" t="str">
        <f>IF(B35&gt;1,VLOOKUP(B35,DB!$D$4:$E$800,2,0),"")</f>
        <v>A 320</v>
      </c>
      <c r="D35" s="88" t="s">
        <v>7</v>
      </c>
      <c r="E35" s="83" t="b">
        <v>0</v>
      </c>
      <c r="F35" s="83">
        <v>0.2534722222222222</v>
      </c>
      <c r="G35" s="84" t="b">
        <v>1</v>
      </c>
      <c r="H35" s="85" t="s">
        <v>1224</v>
      </c>
      <c r="I35" s="86" t="str">
        <f>IF(K35&gt;1,VLOOKUP(K35,DB!$A$4:$B$500,2,0),"")</f>
        <v>EX RON</v>
      </c>
      <c r="J35" s="84" t="s">
        <v>1229</v>
      </c>
      <c r="K35" s="88" t="s">
        <v>7</v>
      </c>
      <c r="L35" s="84"/>
      <c r="M35" s="81" t="str">
        <f>IF(B35&gt;1,VLOOKUP(B35,DB!$D$4:$F$800,3,0),"")</f>
        <v>BATIK AIR</v>
      </c>
      <c r="N35" s="89"/>
      <c r="O35" s="84" t="str">
        <f t="shared" si="1"/>
        <v/>
      </c>
      <c r="Q35" s="1" t="str">
        <f t="shared" si="2"/>
        <v/>
      </c>
      <c r="R35" s="1" t="str">
        <f t="shared" si="3"/>
        <v/>
      </c>
      <c r="S35" s="1" t="str">
        <f t="shared" si="4"/>
        <v/>
      </c>
      <c r="T35" s="1" t="str">
        <f t="shared" si="5"/>
        <v/>
      </c>
      <c r="U35" s="1" t="str">
        <f t="shared" si="6"/>
        <v/>
      </c>
    </row>
    <row r="36" ht="15.75" customHeight="1">
      <c r="A36" s="71">
        <v>19.0</v>
      </c>
      <c r="B36" s="71" t="s">
        <v>1076</v>
      </c>
      <c r="C36" s="71" t="str">
        <f>IF(B36&gt;1,VLOOKUP(B36,DB!$D$4:$E$800,2,0),"")</f>
        <v>G VI</v>
      </c>
      <c r="D36" s="78" t="s">
        <v>7</v>
      </c>
      <c r="E36" s="73" t="b">
        <v>0</v>
      </c>
      <c r="F36" s="73">
        <v>0.2722222222222222</v>
      </c>
      <c r="G36" s="74" t="b">
        <v>1</v>
      </c>
      <c r="H36" s="75" t="s">
        <v>1226</v>
      </c>
      <c r="I36" s="76" t="str">
        <f>IF(K36&gt;1,VLOOKUP(K36,DB!$A$4:$B$500,2,0),"")</f>
        <v>EX RON</v>
      </c>
      <c r="J36" s="74" t="s">
        <v>1216</v>
      </c>
      <c r="K36" s="78" t="s">
        <v>7</v>
      </c>
      <c r="L36" s="74"/>
      <c r="M36" s="71" t="s">
        <v>787</v>
      </c>
      <c r="N36" s="79"/>
      <c r="O36" s="74" t="str">
        <f t="shared" si="1"/>
        <v/>
      </c>
      <c r="Q36" s="1" t="str">
        <f t="shared" si="2"/>
        <v/>
      </c>
      <c r="R36" s="1" t="str">
        <f t="shared" si="3"/>
        <v/>
      </c>
      <c r="S36" s="1" t="str">
        <f t="shared" si="4"/>
        <v/>
      </c>
      <c r="T36" s="1" t="str">
        <f t="shared" si="5"/>
        <v/>
      </c>
      <c r="U36" s="1" t="str">
        <f t="shared" si="6"/>
        <v/>
      </c>
    </row>
    <row r="37" ht="15.75" customHeight="1">
      <c r="A37" s="81">
        <v>20.0</v>
      </c>
      <c r="B37" s="81" t="s">
        <v>892</v>
      </c>
      <c r="C37" s="81" t="str">
        <f>IF(B37&gt;1,VLOOKUP(B37,DB!$D$4:$E$800,2,0),"")</f>
        <v>B 733</v>
      </c>
      <c r="D37" s="88" t="s">
        <v>7</v>
      </c>
      <c r="E37" s="83" t="b">
        <v>0</v>
      </c>
      <c r="F37" s="83">
        <v>0.44722222222222224</v>
      </c>
      <c r="G37" s="84" t="b">
        <v>1</v>
      </c>
      <c r="H37" s="85" t="s">
        <v>1231</v>
      </c>
      <c r="I37" s="86" t="str">
        <f>IF(K37&gt;1,VLOOKUP(K37,DB!$A$4:$B$500,2,0),"")</f>
        <v>EX RON</v>
      </c>
      <c r="J37" s="84" t="s">
        <v>1252</v>
      </c>
      <c r="K37" s="88" t="s">
        <v>7</v>
      </c>
      <c r="L37" s="84"/>
      <c r="M37" s="81" t="str">
        <f>IF(B37&gt;1,VLOOKUP(B37,DB!$D$4:$F$800,3,0),"")</f>
        <v>TRIGANA</v>
      </c>
      <c r="N37" s="89"/>
      <c r="O37" s="84" t="str">
        <f t="shared" si="1"/>
        <v/>
      </c>
      <c r="Q37" s="1" t="str">
        <f t="shared" si="2"/>
        <v/>
      </c>
      <c r="R37" s="1" t="str">
        <f t="shared" si="3"/>
        <v/>
      </c>
      <c r="S37" s="1" t="str">
        <f t="shared" si="4"/>
        <v/>
      </c>
      <c r="T37" s="1" t="str">
        <f t="shared" si="5"/>
        <v/>
      </c>
      <c r="U37" s="1" t="str">
        <f t="shared" si="6"/>
        <v/>
      </c>
    </row>
    <row r="38" ht="15.75" customHeight="1">
      <c r="A38" s="71">
        <v>21.0</v>
      </c>
      <c r="B38" s="71" t="s">
        <v>785</v>
      </c>
      <c r="C38" s="71" t="str">
        <f>IF(B38&gt;1,VLOOKUP(B38,DB!$D$4:$E$800,2,0),"")</f>
        <v>L 1000</v>
      </c>
      <c r="D38" s="78" t="s">
        <v>7</v>
      </c>
      <c r="E38" s="98" t="b">
        <v>0</v>
      </c>
      <c r="F38" s="73">
        <v>0.5909722222222222</v>
      </c>
      <c r="G38" s="94" t="b">
        <v>1</v>
      </c>
      <c r="H38" s="75" t="s">
        <v>1234</v>
      </c>
      <c r="I38" s="76" t="str">
        <f>IF(K38&gt;1,VLOOKUP(K38,DB!$A$4:$B$500,2,0),"")</f>
        <v>EX RON</v>
      </c>
      <c r="J38" s="74" t="s">
        <v>1256</v>
      </c>
      <c r="K38" s="78" t="s">
        <v>7</v>
      </c>
      <c r="L38" s="74"/>
      <c r="M38" s="71" t="str">
        <f>IF(B38&gt;1,VLOOKUP(B38,DB!$D$4:$F$800,3,0),"")</f>
        <v>PREMI</v>
      </c>
      <c r="N38" s="79"/>
      <c r="O38" s="74" t="str">
        <f t="shared" si="1"/>
        <v/>
      </c>
      <c r="Q38" s="1" t="str">
        <f t="shared" si="2"/>
        <v/>
      </c>
      <c r="R38" s="1" t="str">
        <f t="shared" si="3"/>
        <v/>
      </c>
      <c r="S38" s="1" t="str">
        <f t="shared" si="4"/>
        <v/>
      </c>
      <c r="T38" s="1" t="str">
        <f t="shared" si="5"/>
        <v/>
      </c>
      <c r="U38" s="1" t="str">
        <f t="shared" si="6"/>
        <v/>
      </c>
    </row>
    <row r="39" ht="15.75" customHeight="1">
      <c r="A39" s="81">
        <v>22.0</v>
      </c>
      <c r="B39" s="81" t="s">
        <v>788</v>
      </c>
      <c r="C39" s="81" t="str">
        <f>IF(B39&gt;1,VLOOKUP(B39,DB!$D$4:$E$800,2,0),"")</f>
        <v>GLEX</v>
      </c>
      <c r="D39" s="88" t="s">
        <v>7</v>
      </c>
      <c r="E39" s="95" t="b">
        <v>0</v>
      </c>
      <c r="F39" s="83">
        <v>0.5569444444444445</v>
      </c>
      <c r="G39" s="92" t="b">
        <v>1</v>
      </c>
      <c r="H39" s="85" t="s">
        <v>1239</v>
      </c>
      <c r="I39" s="86" t="str">
        <f>IF(K39&gt;1,VLOOKUP(K39,DB!$A$4:$B$500,2,0),"")</f>
        <v>EX RON</v>
      </c>
      <c r="J39" s="84" t="s">
        <v>1229</v>
      </c>
      <c r="K39" s="88" t="s">
        <v>7</v>
      </c>
      <c r="L39" s="84"/>
      <c r="M39" s="81" t="str">
        <f>IF(B39&gt;1,VLOOKUP(B39,DB!$D$4:$F$800,3,0),"")</f>
        <v>PREMI</v>
      </c>
      <c r="N39" s="89"/>
      <c r="O39" s="84" t="str">
        <f t="shared" si="1"/>
        <v/>
      </c>
      <c r="Q39" s="1" t="str">
        <f t="shared" si="2"/>
        <v/>
      </c>
      <c r="R39" s="1" t="str">
        <f t="shared" si="3"/>
        <v/>
      </c>
      <c r="S39" s="1" t="str">
        <f t="shared" si="4"/>
        <v/>
      </c>
      <c r="T39" s="1" t="str">
        <f t="shared" si="5"/>
        <v/>
      </c>
      <c r="U39" s="1" t="str">
        <f t="shared" si="6"/>
        <v/>
      </c>
    </row>
    <row r="40" ht="15.75" customHeight="1">
      <c r="A40" s="71">
        <v>23.0</v>
      </c>
      <c r="B40" s="71" t="s">
        <v>1064</v>
      </c>
      <c r="C40" s="71" t="str">
        <f>IF(B40&gt;1,VLOOKUP(B40,DB!$D$4:$E$800,2,0),"")</f>
        <v>EMB 135</v>
      </c>
      <c r="D40" s="78" t="s">
        <v>7</v>
      </c>
      <c r="E40" s="93" t="b">
        <v>0</v>
      </c>
      <c r="F40" s="73"/>
      <c r="G40" s="94" t="b">
        <v>0</v>
      </c>
      <c r="H40" s="75" t="s">
        <v>1241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">
        <v>1214</v>
      </c>
      <c r="N40" s="13"/>
      <c r="O40" s="74" t="str">
        <f t="shared" si="1"/>
        <v>RON</v>
      </c>
      <c r="Q40" s="1" t="str">
        <f t="shared" si="2"/>
        <v>RE01</v>
      </c>
      <c r="R40" s="1" t="str">
        <f t="shared" si="3"/>
        <v>RON</v>
      </c>
      <c r="S40" s="1" t="str">
        <f t="shared" si="4"/>
        <v>EMB 135</v>
      </c>
      <c r="T40" s="1" t="str">
        <f t="shared" si="5"/>
        <v>T7-GBS</v>
      </c>
      <c r="U40" s="1" t="str">
        <f t="shared" si="6"/>
        <v>KARISMA</v>
      </c>
    </row>
    <row r="41" ht="15.75" customHeight="1">
      <c r="A41" s="81">
        <v>24.0</v>
      </c>
      <c r="B41" s="81" t="s">
        <v>332</v>
      </c>
      <c r="C41" s="81" t="str">
        <f>IF(B41&gt;1,VLOOKUP(B41,DB!$D$4:$E$800,2,0),"")</f>
        <v>GLEX</v>
      </c>
      <c r="D41" s="88" t="s">
        <v>7</v>
      </c>
      <c r="E41" s="91" t="b">
        <v>0</v>
      </c>
      <c r="F41" s="83">
        <v>0.6041666666666666</v>
      </c>
      <c r="G41" s="92" t="b">
        <v>1</v>
      </c>
      <c r="H41" s="85" t="s">
        <v>1242</v>
      </c>
      <c r="I41" s="86" t="str">
        <f>IF(K41&gt;1,VLOOKUP(K41,DB!$A$4:$B$500,2,0),"")</f>
        <v>EX RON</v>
      </c>
      <c r="J41" s="84" t="s">
        <v>1236</v>
      </c>
      <c r="K41" s="88" t="s">
        <v>7</v>
      </c>
      <c r="L41" s="84"/>
      <c r="M41" s="81" t="str">
        <f>IF(B41&gt;1,VLOOKUP(B41,DB!$D$4:$F$800,3,0),"")</f>
        <v>BIOMANTARA</v>
      </c>
      <c r="N41" s="96"/>
      <c r="O41" s="84" t="str">
        <f t="shared" si="1"/>
        <v/>
      </c>
      <c r="Q41" s="1" t="str">
        <f t="shared" si="2"/>
        <v/>
      </c>
      <c r="R41" s="1" t="str">
        <f t="shared" si="3"/>
        <v/>
      </c>
      <c r="S41" s="1" t="str">
        <f t="shared" si="4"/>
        <v/>
      </c>
      <c r="T41" s="1" t="str">
        <f t="shared" si="5"/>
        <v/>
      </c>
      <c r="U41" s="1" t="str">
        <f t="shared" si="6"/>
        <v/>
      </c>
    </row>
    <row r="42" ht="15.75" customHeight="1">
      <c r="A42" s="71">
        <v>25.0</v>
      </c>
      <c r="B42" s="71" t="s">
        <v>1142</v>
      </c>
      <c r="C42" s="71" t="str">
        <f>IF(B42&gt;1,VLOOKUP(B42,DB!$D$4:$E$800,2,0),"")</f>
        <v>EMB 135</v>
      </c>
      <c r="D42" s="78" t="s">
        <v>7</v>
      </c>
      <c r="E42" s="93" t="b">
        <v>0</v>
      </c>
      <c r="F42" s="73"/>
      <c r="G42" s="94" t="b">
        <v>0</v>
      </c>
      <c r="H42" s="75" t="s">
        <v>1243</v>
      </c>
      <c r="I42" s="76" t="str">
        <f>IF(K42&gt;1,VLOOKUP(K42,DB!$A$4:$B$500,2,0),"")</f>
        <v/>
      </c>
      <c r="J42" s="77" t="str">
        <f>IF(L42&gt;1,VLOOKUP(L42,DB!$A$4:$B$500,2,0),"")</f>
        <v/>
      </c>
      <c r="K42" s="78"/>
      <c r="L42" s="74"/>
      <c r="M42" s="71" t="s">
        <v>1314</v>
      </c>
      <c r="N42" s="13"/>
      <c r="O42" s="74" t="str">
        <f t="shared" si="1"/>
        <v>RON</v>
      </c>
      <c r="Q42" s="1" t="str">
        <f t="shared" si="2"/>
        <v>RE03</v>
      </c>
      <c r="R42" s="1" t="str">
        <f t="shared" si="3"/>
        <v>RON</v>
      </c>
      <c r="S42" s="1" t="str">
        <f t="shared" si="4"/>
        <v>EMB 135</v>
      </c>
      <c r="T42" s="1" t="str">
        <f t="shared" si="5"/>
        <v>T7-MRC</v>
      </c>
      <c r="U42" s="1" t="str">
        <f t="shared" si="6"/>
        <v>B.G.S</v>
      </c>
    </row>
    <row r="43" ht="15.75" customHeight="1">
      <c r="A43" s="81">
        <v>26.0</v>
      </c>
      <c r="B43" s="81" t="s">
        <v>912</v>
      </c>
      <c r="C43" s="81" t="str">
        <f>IF(B43&gt;1,VLOOKUP(B43,DB!$D$4:$E$800,2,0),"")</f>
        <v>GLEX</v>
      </c>
      <c r="D43" s="88" t="s">
        <v>7</v>
      </c>
      <c r="E43" s="91" t="b">
        <v>0</v>
      </c>
      <c r="F43" s="83"/>
      <c r="G43" s="92" t="b">
        <v>0</v>
      </c>
      <c r="H43" s="85" t="s">
        <v>1244</v>
      </c>
      <c r="I43" s="86" t="str">
        <f>IF(K43&gt;1,VLOOKUP(K43,DB!$A$4:$B$500,2,0),"")</f>
        <v/>
      </c>
      <c r="J43" s="87" t="str">
        <f>IF(L43&gt;1,VLOOKUP(L43,DB!$A$4:$B$500,2,0),"")</f>
        <v/>
      </c>
      <c r="K43" s="88"/>
      <c r="L43" s="84"/>
      <c r="M43" s="81" t="s">
        <v>1214</v>
      </c>
      <c r="N43" s="89"/>
      <c r="O43" s="84" t="str">
        <f t="shared" si="1"/>
        <v>RON</v>
      </c>
      <c r="Q43" s="1" t="str">
        <f t="shared" si="2"/>
        <v>RE04</v>
      </c>
      <c r="R43" s="1" t="str">
        <f t="shared" si="3"/>
        <v>RON</v>
      </c>
      <c r="S43" s="1" t="str">
        <f t="shared" si="4"/>
        <v>GLEX</v>
      </c>
      <c r="T43" s="1" t="str">
        <f t="shared" si="5"/>
        <v>M-JGVJ</v>
      </c>
      <c r="U43" s="1" t="str">
        <f t="shared" si="6"/>
        <v>KARISMA</v>
      </c>
    </row>
    <row r="44" ht="15.75" customHeight="1">
      <c r="A44" s="71">
        <v>27.0</v>
      </c>
      <c r="B44" s="71" t="s">
        <v>915</v>
      </c>
      <c r="C44" s="71" t="str">
        <f>IF(B44&gt;1,VLOOKUP(B44,DB!$D$4:$E$800,2,0),"")</f>
        <v>GLEX</v>
      </c>
      <c r="D44" s="78" t="s">
        <v>7</v>
      </c>
      <c r="E44" s="98" t="b">
        <v>0</v>
      </c>
      <c r="F44" s="73"/>
      <c r="G44" s="94" t="b">
        <v>0</v>
      </c>
      <c r="H44" s="75" t="s">
        <v>1638</v>
      </c>
      <c r="I44" s="76" t="str">
        <f>IF(K44&gt;1,VLOOKUP(K44,DB!$A$4:$B$500,2,0),"")</f>
        <v/>
      </c>
      <c r="J44" s="77" t="str">
        <f>IF(L44&gt;1,VLOOKUP(L44,DB!$A$4:$B$500,2,0),"")</f>
        <v/>
      </c>
      <c r="K44" s="78"/>
      <c r="L44" s="74"/>
      <c r="M44" s="71" t="s">
        <v>810</v>
      </c>
      <c r="N44" s="13"/>
      <c r="O44" s="74" t="str">
        <f t="shared" si="1"/>
        <v>RON</v>
      </c>
      <c r="Q44" s="1" t="str">
        <f t="shared" si="2"/>
        <v>RE10</v>
      </c>
      <c r="R44" s="1" t="str">
        <f t="shared" si="3"/>
        <v>RON</v>
      </c>
      <c r="S44" s="1" t="str">
        <f t="shared" si="4"/>
        <v>GLEX</v>
      </c>
      <c r="T44" s="1" t="str">
        <f t="shared" si="5"/>
        <v>N-11UB</v>
      </c>
      <c r="U44" s="1" t="str">
        <f t="shared" si="6"/>
        <v>PTN</v>
      </c>
    </row>
    <row r="45" ht="15.75" customHeight="1">
      <c r="A45" s="81">
        <v>28.0</v>
      </c>
      <c r="B45" s="81" t="s">
        <v>1028</v>
      </c>
      <c r="C45" s="81" t="str">
        <f>IF(B45&gt;1,VLOOKUP(B45,DB!$D$4:$E$800,2,0),"")</f>
        <v>G V</v>
      </c>
      <c r="D45" s="88" t="s">
        <v>7</v>
      </c>
      <c r="E45" s="95" t="b">
        <v>0</v>
      </c>
      <c r="F45" s="83"/>
      <c r="G45" s="92" t="b">
        <v>0</v>
      </c>
      <c r="H45" s="85" t="s">
        <v>1635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">
        <v>1211</v>
      </c>
      <c r="N45" s="89"/>
      <c r="O45" s="84" t="str">
        <f t="shared" si="1"/>
        <v>RON</v>
      </c>
      <c r="Q45" s="1" t="str">
        <f t="shared" si="2"/>
        <v>RW02</v>
      </c>
      <c r="R45" s="1" t="str">
        <f t="shared" si="3"/>
        <v>RON</v>
      </c>
      <c r="S45" s="1" t="str">
        <f t="shared" si="4"/>
        <v>G V</v>
      </c>
      <c r="T45" s="1" t="str">
        <f t="shared" si="5"/>
        <v>B-8125</v>
      </c>
      <c r="U45" s="1" t="str">
        <f t="shared" si="6"/>
        <v>AFM</v>
      </c>
    </row>
    <row r="46" ht="15.75" customHeight="1">
      <c r="A46" s="71">
        <v>29.0</v>
      </c>
      <c r="B46" s="71" t="s">
        <v>748</v>
      </c>
      <c r="C46" s="71" t="str">
        <f>IF(B46&gt;1,VLOOKUP(B46,DB!$D$4:$E$800,2,0),"")</f>
        <v>CL 850</v>
      </c>
      <c r="D46" s="78" t="s">
        <v>7</v>
      </c>
      <c r="E46" s="93" t="b">
        <v>0</v>
      </c>
      <c r="F46" s="73">
        <v>0.15625</v>
      </c>
      <c r="G46" s="94" t="b">
        <v>1</v>
      </c>
      <c r="H46" s="75" t="s">
        <v>1647</v>
      </c>
      <c r="I46" s="76" t="str">
        <f>IF(K46&gt;1,VLOOKUP(K46,DB!$A$4:$B$500,2,0),"")</f>
        <v>EX RON</v>
      </c>
      <c r="J46" s="74" t="s">
        <v>1232</v>
      </c>
      <c r="K46" s="78" t="s">
        <v>7</v>
      </c>
      <c r="L46" s="74"/>
      <c r="M46" s="71" t="str">
        <f>IF(B46&gt;1,VLOOKUP(B46,DB!$D$4:$F$800,3,0),"")</f>
        <v>JETSET</v>
      </c>
      <c r="N46" s="13"/>
      <c r="O46" s="74" t="str">
        <f t="shared" si="1"/>
        <v/>
      </c>
      <c r="Q46" s="1" t="str">
        <f t="shared" si="2"/>
        <v/>
      </c>
      <c r="R46" s="1" t="str">
        <f t="shared" si="3"/>
        <v/>
      </c>
      <c r="S46" s="1" t="str">
        <f t="shared" si="4"/>
        <v/>
      </c>
      <c r="T46" s="1" t="str">
        <f t="shared" si="5"/>
        <v/>
      </c>
      <c r="U46" s="1" t="str">
        <f t="shared" si="6"/>
        <v/>
      </c>
    </row>
    <row r="47" ht="15.75" customHeight="1">
      <c r="A47" s="81">
        <v>30.0</v>
      </c>
      <c r="B47" s="81" t="s">
        <v>832</v>
      </c>
      <c r="C47" s="81" t="str">
        <f>IF(B47&gt;1,VLOOKUP(B47,DB!$D$4:$E$800,2,0),"")</f>
        <v>ATR 72</v>
      </c>
      <c r="D47" s="88" t="s">
        <v>7</v>
      </c>
      <c r="E47" s="91" t="b">
        <v>0</v>
      </c>
      <c r="F47" s="83">
        <v>0.9381944444444444</v>
      </c>
      <c r="G47" s="92" t="b">
        <v>1</v>
      </c>
      <c r="H47" s="85" t="s">
        <v>1648</v>
      </c>
      <c r="I47" s="86" t="str">
        <f>IF(K47&gt;1,VLOOKUP(K47,DB!$A$4:$B$500,2,0),"")</f>
        <v>EX RON</v>
      </c>
      <c r="J47" s="84" t="s">
        <v>1216</v>
      </c>
      <c r="K47" s="88" t="s">
        <v>7</v>
      </c>
      <c r="L47" s="84"/>
      <c r="M47" s="81" t="str">
        <f>IF(B47&gt;1,VLOOKUP(B47,DB!$D$4:$F$800,3,0),"")</f>
        <v>TAS</v>
      </c>
      <c r="N47" s="96"/>
      <c r="O47" s="84" t="str">
        <f t="shared" si="1"/>
        <v/>
      </c>
      <c r="Q47" s="1" t="str">
        <f t="shared" si="2"/>
        <v/>
      </c>
      <c r="R47" s="1" t="str">
        <f t="shared" si="3"/>
        <v/>
      </c>
      <c r="S47" s="1" t="str">
        <f t="shared" si="4"/>
        <v/>
      </c>
      <c r="T47" s="1" t="str">
        <f t="shared" si="5"/>
        <v/>
      </c>
      <c r="U47" s="1" t="str">
        <f t="shared" si="6"/>
        <v/>
      </c>
    </row>
    <row r="48" ht="15.75" customHeight="1">
      <c r="A48" s="71">
        <v>31.0</v>
      </c>
      <c r="B48" s="71" t="s">
        <v>964</v>
      </c>
      <c r="C48" s="71" t="str">
        <f>IF(B48&gt;1,VLOOKUP(B48,DB!$D$4:$E$800,2,0),"")</f>
        <v>G IV</v>
      </c>
      <c r="D48" s="78" t="s">
        <v>7</v>
      </c>
      <c r="E48" s="93" t="b">
        <v>0</v>
      </c>
      <c r="F48" s="73"/>
      <c r="G48" s="94" t="b">
        <v>0</v>
      </c>
      <c r="H48" s="75" t="s">
        <v>1649</v>
      </c>
      <c r="I48" s="76" t="str">
        <f>IF(K48&gt;1,VLOOKUP(K48,DB!$A$4:$B$500,2,0),"")</f>
        <v/>
      </c>
      <c r="J48" s="77" t="str">
        <f>IF(L48&gt;1,VLOOKUP(L48,DB!$A$4:$B$500,2,0),"")</f>
        <v/>
      </c>
      <c r="K48" s="78"/>
      <c r="L48" s="74"/>
      <c r="M48" s="71" t="s">
        <v>1211</v>
      </c>
      <c r="N48" s="79"/>
      <c r="O48" s="74" t="str">
        <f t="shared" si="1"/>
        <v>RON</v>
      </c>
      <c r="Q48" s="1" t="str">
        <f t="shared" si="2"/>
        <v>RW06</v>
      </c>
      <c r="R48" s="1" t="str">
        <f t="shared" si="3"/>
        <v>RON</v>
      </c>
      <c r="S48" s="1" t="str">
        <f t="shared" si="4"/>
        <v>G IV</v>
      </c>
      <c r="T48" s="1" t="str">
        <f t="shared" si="5"/>
        <v>T7-HNA</v>
      </c>
      <c r="U48" s="1" t="str">
        <f t="shared" si="6"/>
        <v>AFM</v>
      </c>
    </row>
    <row r="49" ht="15.75" customHeight="1">
      <c r="A49" s="81">
        <v>32.0</v>
      </c>
      <c r="B49" s="81" t="s">
        <v>741</v>
      </c>
      <c r="C49" s="81" t="str">
        <f>IF(B49&gt;1,VLOOKUP(B49,DB!$D$4:$E$800,2,0),"")</f>
        <v>ATR 42</v>
      </c>
      <c r="D49" s="88" t="s">
        <v>7</v>
      </c>
      <c r="E49" s="91" t="b">
        <v>0</v>
      </c>
      <c r="F49" s="83"/>
      <c r="G49" s="92" t="b">
        <v>0</v>
      </c>
      <c r="H49" s="85" t="s">
        <v>1650</v>
      </c>
      <c r="I49" s="86" t="str">
        <f>IF(K49&gt;1,VLOOKUP(K49,DB!$A$4:$B$500,2,0),"")</f>
        <v/>
      </c>
      <c r="J49" s="87" t="str">
        <f>IF(L49&gt;1,VLOOKUP(L49,DB!$A$4:$B$500,2,0),"")</f>
        <v/>
      </c>
      <c r="K49" s="88"/>
      <c r="L49" s="84"/>
      <c r="M49" s="81" t="str">
        <f>IF(B49&gt;1,VLOOKUP(B49,DB!$D$4:$F$800,3,0),"")</f>
        <v>IAT</v>
      </c>
      <c r="N49" s="89"/>
      <c r="O49" s="84" t="str">
        <f t="shared" si="1"/>
        <v>RON</v>
      </c>
      <c r="Q49" s="1" t="str">
        <f t="shared" si="2"/>
        <v>RW07</v>
      </c>
      <c r="R49" s="1" t="str">
        <f t="shared" si="3"/>
        <v>RON</v>
      </c>
      <c r="S49" s="1" t="str">
        <f t="shared" si="4"/>
        <v>ATR 42</v>
      </c>
      <c r="T49" s="1" t="str">
        <f t="shared" si="5"/>
        <v>PK-THT</v>
      </c>
      <c r="U49" s="1" t="str">
        <f t="shared" si="6"/>
        <v>IAT</v>
      </c>
    </row>
    <row r="50" ht="15.75" customHeight="1">
      <c r="A50" s="71">
        <v>33.0</v>
      </c>
      <c r="B50" s="71" t="s">
        <v>345</v>
      </c>
      <c r="C50" s="71" t="str">
        <f>IF(B50&gt;1,VLOOKUP(B50,DB!$D$4:$E$800,2,0),"")</f>
        <v>ATR 72</v>
      </c>
      <c r="D50" s="78" t="s">
        <v>7</v>
      </c>
      <c r="E50" s="93" t="b">
        <v>0</v>
      </c>
      <c r="F50" s="73">
        <v>0.24305555555555555</v>
      </c>
      <c r="G50" s="94" t="b">
        <v>1</v>
      </c>
      <c r="H50" s="75" t="s">
        <v>1229</v>
      </c>
      <c r="I50" s="76" t="str">
        <f>IF(K50&gt;1,VLOOKUP(K50,DB!$A$4:$B$500,2,0),"")</f>
        <v>EX RON</v>
      </c>
      <c r="J50" s="77" t="str">
        <f>IF(L50&gt;1,VLOOKUP(L50,DB!$A$4:$B$500,2,0),"")</f>
        <v>WAHH</v>
      </c>
      <c r="K50" s="78" t="s">
        <v>7</v>
      </c>
      <c r="L50" s="74" t="s">
        <v>591</v>
      </c>
      <c r="M50" s="71" t="str">
        <f>IF(B50&gt;1,VLOOKUP(B50,DB!$D$4:$F$800,3,0),"")</f>
        <v>CITILINK</v>
      </c>
      <c r="N50" s="79"/>
      <c r="O50" s="74" t="str">
        <f t="shared" si="1"/>
        <v/>
      </c>
      <c r="Q50" s="1" t="str">
        <f t="shared" si="2"/>
        <v/>
      </c>
      <c r="R50" s="1" t="str">
        <f t="shared" si="3"/>
        <v/>
      </c>
      <c r="S50" s="1" t="str">
        <f t="shared" si="4"/>
        <v/>
      </c>
      <c r="T50" s="1" t="str">
        <f t="shared" si="5"/>
        <v/>
      </c>
      <c r="U50" s="1" t="str">
        <f t="shared" si="6"/>
        <v/>
      </c>
    </row>
    <row r="51" ht="15.75" customHeight="1">
      <c r="A51" s="81">
        <v>34.0</v>
      </c>
      <c r="B51" s="81" t="s">
        <v>290</v>
      </c>
      <c r="C51" s="81" t="str">
        <f>IF(B51&gt;1,VLOOKUP(B51,DB!$D$4:$E$800,2,0),"")</f>
        <v>A 320</v>
      </c>
      <c r="D51" s="88" t="s">
        <v>7</v>
      </c>
      <c r="E51" s="91" t="b">
        <v>0</v>
      </c>
      <c r="F51" s="83">
        <v>0.2722222222222222</v>
      </c>
      <c r="G51" s="92" t="b">
        <v>1</v>
      </c>
      <c r="H51" s="85" t="s">
        <v>1246</v>
      </c>
      <c r="I51" s="86" t="str">
        <f>IF(K51&gt;1,VLOOKUP(K51,DB!$A$4:$B$500,2,0),"")</f>
        <v>EX RON</v>
      </c>
      <c r="J51" s="87" t="str">
        <f>IF(L51&gt;1,VLOOKUP(L51,DB!$A$4:$B$500,2,0),"")</f>
        <v>WARR</v>
      </c>
      <c r="K51" s="88" t="s">
        <v>7</v>
      </c>
      <c r="L51" s="84" t="s">
        <v>239</v>
      </c>
      <c r="M51" s="81" t="str">
        <f>IF(B51&gt;1,VLOOKUP(B51,DB!$D$4:$F$800,3,0),"")</f>
        <v>BATIK AIR</v>
      </c>
      <c r="N51" s="96"/>
      <c r="O51" s="84" t="str">
        <f t="shared" si="1"/>
        <v/>
      </c>
      <c r="Q51" s="1" t="str">
        <f t="shared" si="2"/>
        <v/>
      </c>
      <c r="R51" s="1" t="str">
        <f t="shared" si="3"/>
        <v/>
      </c>
      <c r="S51" s="1" t="str">
        <f t="shared" si="4"/>
        <v/>
      </c>
      <c r="T51" s="1" t="str">
        <f t="shared" si="5"/>
        <v/>
      </c>
      <c r="U51" s="1" t="str">
        <f t="shared" si="6"/>
        <v/>
      </c>
    </row>
    <row r="52" ht="15.75" customHeight="1">
      <c r="A52" s="71">
        <v>35.0</v>
      </c>
      <c r="B52" s="71" t="s">
        <v>763</v>
      </c>
      <c r="C52" s="71" t="str">
        <f>IF(B52&gt;1,VLOOKUP(B52,DB!$D$4:$E$800,2,0),"")</f>
        <v>ATR 72</v>
      </c>
      <c r="D52" s="78" t="s">
        <v>7</v>
      </c>
      <c r="E52" s="93" t="b">
        <v>0</v>
      </c>
      <c r="F52" s="73">
        <v>0.2048611111111111</v>
      </c>
      <c r="G52" s="94" t="b">
        <v>1</v>
      </c>
      <c r="H52" s="75" t="s">
        <v>1225</v>
      </c>
      <c r="I52" s="76" t="str">
        <f>IF(K52&gt;1,VLOOKUP(K52,DB!$A$4:$B$500,2,0),"")</f>
        <v>EX RON</v>
      </c>
      <c r="J52" s="77" t="str">
        <f>IF(L52&gt;1,VLOOKUP(L52,DB!$A$4:$B$500,2,0),"")</f>
        <v>WIDM</v>
      </c>
      <c r="K52" s="78" t="s">
        <v>7</v>
      </c>
      <c r="L52" s="74" t="s">
        <v>470</v>
      </c>
      <c r="M52" s="71" t="str">
        <f>IF(B52&gt;1,VLOOKUP(B52,DB!$D$4:$F$800,3,0),"")</f>
        <v>PELITA</v>
      </c>
      <c r="N52" s="79"/>
      <c r="O52" s="74" t="str">
        <f t="shared" si="1"/>
        <v/>
      </c>
      <c r="Q52" s="1" t="str">
        <f t="shared" si="2"/>
        <v/>
      </c>
      <c r="R52" s="1" t="str">
        <f t="shared" si="3"/>
        <v/>
      </c>
      <c r="S52" s="1" t="str">
        <f t="shared" si="4"/>
        <v/>
      </c>
      <c r="T52" s="1" t="str">
        <f t="shared" si="5"/>
        <v/>
      </c>
      <c r="U52" s="1" t="str">
        <f t="shared" si="6"/>
        <v/>
      </c>
    </row>
    <row r="53" ht="15.75" customHeight="1">
      <c r="A53" s="81">
        <v>36.0</v>
      </c>
      <c r="B53" s="81" t="s">
        <v>437</v>
      </c>
      <c r="C53" s="81" t="str">
        <f>IF(B53&gt;1,VLOOKUP(B53,DB!$D$4:$E$800,2,0),"")</f>
        <v>A 320</v>
      </c>
      <c r="D53" s="88" t="s">
        <v>7</v>
      </c>
      <c r="E53" s="91" t="b">
        <v>0</v>
      </c>
      <c r="F53" s="83">
        <v>0.2652777777777778</v>
      </c>
      <c r="G53" s="92" t="b">
        <v>1</v>
      </c>
      <c r="H53" s="85" t="s">
        <v>1247</v>
      </c>
      <c r="I53" s="86" t="str">
        <f>IF(K53&gt;1,VLOOKUP(K53,DB!$A$4:$B$500,2,0),"")</f>
        <v>EX RON</v>
      </c>
      <c r="J53" s="87" t="str">
        <f>IF(L53&gt;1,VLOOKUP(L53,DB!$A$4:$B$500,2,0),"")</f>
        <v>WIMN</v>
      </c>
      <c r="K53" s="88" t="s">
        <v>7</v>
      </c>
      <c r="L53" s="84" t="s">
        <v>494</v>
      </c>
      <c r="M53" s="81" t="str">
        <f>IF(B53&gt;1,VLOOKUP(B53,DB!$D$4:$F$800,3,0),"")</f>
        <v>CITILINK</v>
      </c>
      <c r="N53" s="96"/>
      <c r="O53" s="84" t="str">
        <f t="shared" si="1"/>
        <v/>
      </c>
      <c r="Q53" s="1" t="str">
        <f t="shared" si="2"/>
        <v/>
      </c>
      <c r="R53" s="1" t="str">
        <f t="shared" si="3"/>
        <v/>
      </c>
      <c r="S53" s="1" t="str">
        <f t="shared" si="4"/>
        <v/>
      </c>
      <c r="T53" s="1" t="str">
        <f t="shared" si="5"/>
        <v/>
      </c>
      <c r="U53" s="1" t="str">
        <f t="shared" si="6"/>
        <v/>
      </c>
    </row>
    <row r="54" ht="15.75" customHeight="1">
      <c r="A54" s="71">
        <v>37.0</v>
      </c>
      <c r="B54" s="71" t="s">
        <v>636</v>
      </c>
      <c r="C54" s="71" t="str">
        <f>IF(B54&gt;1,VLOOKUP(B54,DB!$D$4:$E$800,2,0),"")</f>
        <v>B 738</v>
      </c>
      <c r="D54" s="78" t="s">
        <v>7</v>
      </c>
      <c r="E54" s="93" t="b">
        <v>0</v>
      </c>
      <c r="F54" s="73">
        <v>0.2625</v>
      </c>
      <c r="G54" s="94" t="b">
        <v>1</v>
      </c>
      <c r="H54" s="75" t="s">
        <v>1248</v>
      </c>
      <c r="I54" s="76" t="str">
        <f>IF(K54&gt;1,VLOOKUP(K54,DB!$A$4:$B$500,2,0),"")</f>
        <v>EX RON</v>
      </c>
      <c r="J54" s="77" t="str">
        <f>IF(L54&gt;1,VLOOKUP(L54,DB!$A$4:$B$500,2,0),"")</f>
        <v>WIMM</v>
      </c>
      <c r="K54" s="78" t="s">
        <v>7</v>
      </c>
      <c r="L54" s="74" t="s">
        <v>77</v>
      </c>
      <c r="M54" s="71" t="str">
        <f>IF(B54&gt;1,VLOOKUP(B54,DB!$D$4:$F$800,3,0),"")</f>
        <v>GARUDA</v>
      </c>
      <c r="N54" s="13"/>
      <c r="O54" s="74" t="str">
        <f t="shared" si="1"/>
        <v/>
      </c>
      <c r="Q54" s="1" t="str">
        <f t="shared" si="2"/>
        <v/>
      </c>
      <c r="R54" s="1" t="str">
        <f t="shared" si="3"/>
        <v/>
      </c>
      <c r="S54" s="1" t="str">
        <f t="shared" si="4"/>
        <v/>
      </c>
      <c r="T54" s="1" t="str">
        <f t="shared" si="5"/>
        <v/>
      </c>
      <c r="U54" s="1" t="str">
        <f t="shared" si="6"/>
        <v/>
      </c>
    </row>
    <row r="55" ht="15.75" customHeight="1">
      <c r="A55" s="81">
        <v>38.0</v>
      </c>
      <c r="B55" s="81" t="s">
        <v>978</v>
      </c>
      <c r="C55" s="81" t="str">
        <f>IF(B55&gt;1,VLOOKUP(B55,DB!$D$4:$E$800,2,0),"")</f>
        <v>EMB 135</v>
      </c>
      <c r="D55" s="88" t="s">
        <v>7</v>
      </c>
      <c r="E55" s="91" t="b">
        <v>0</v>
      </c>
      <c r="F55" s="83">
        <v>0.3138888888888889</v>
      </c>
      <c r="G55" s="92" t="b">
        <v>1</v>
      </c>
      <c r="H55" s="85" t="s">
        <v>1249</v>
      </c>
      <c r="I55" s="86" t="str">
        <f>IF(K55&gt;1,VLOOKUP(K55,DB!$A$4:$B$500,2,0),"")</f>
        <v>EX RON</v>
      </c>
      <c r="J55" s="84" t="s">
        <v>91</v>
      </c>
      <c r="K55" s="88" t="s">
        <v>7</v>
      </c>
      <c r="L55" s="84"/>
      <c r="M55" s="81" t="s">
        <v>1214</v>
      </c>
      <c r="N55" s="96"/>
      <c r="O55" s="84" t="str">
        <f t="shared" si="1"/>
        <v/>
      </c>
      <c r="Q55" s="1" t="str">
        <f t="shared" si="2"/>
        <v/>
      </c>
      <c r="R55" s="1" t="str">
        <f t="shared" si="3"/>
        <v/>
      </c>
      <c r="S55" s="1" t="str">
        <f t="shared" si="4"/>
        <v/>
      </c>
      <c r="T55" s="1" t="str">
        <f t="shared" si="5"/>
        <v/>
      </c>
      <c r="U55" s="1" t="str">
        <f t="shared" si="6"/>
        <v/>
      </c>
    </row>
    <row r="56" ht="15.75" customHeight="1">
      <c r="A56" s="71">
        <v>39.0</v>
      </c>
      <c r="B56" s="71" t="s">
        <v>738</v>
      </c>
      <c r="C56" s="71" t="str">
        <f>IF(B56&gt;1,VLOOKUP(B56,DB!$D$4:$E$800,2,0),"")</f>
        <v>EMB 135</v>
      </c>
      <c r="D56" s="78" t="s">
        <v>7</v>
      </c>
      <c r="E56" s="93" t="b">
        <v>0</v>
      </c>
      <c r="F56" s="73">
        <v>0.1736111111111111</v>
      </c>
      <c r="G56" s="94" t="b">
        <v>1</v>
      </c>
      <c r="H56" s="75" t="s">
        <v>1250</v>
      </c>
      <c r="I56" s="76" t="str">
        <f>IF(K56&gt;1,VLOOKUP(K56,DB!$A$4:$B$500,2,0),"")</f>
        <v>EX RON</v>
      </c>
      <c r="J56" s="74" t="s">
        <v>1652</v>
      </c>
      <c r="K56" s="78" t="s">
        <v>7</v>
      </c>
      <c r="L56" s="74"/>
      <c r="M56" s="71" t="str">
        <f>IF(B56&gt;1,VLOOKUP(B56,DB!$D$4:$F$800,3,0),"")</f>
        <v>IAT</v>
      </c>
      <c r="N56" s="13"/>
      <c r="O56" s="74" t="str">
        <f t="shared" si="1"/>
        <v/>
      </c>
      <c r="Q56" s="1" t="str">
        <f t="shared" si="2"/>
        <v/>
      </c>
      <c r="R56" s="1" t="str">
        <f t="shared" si="3"/>
        <v/>
      </c>
      <c r="S56" s="1" t="str">
        <f t="shared" si="4"/>
        <v/>
      </c>
      <c r="T56" s="1" t="str">
        <f t="shared" si="5"/>
        <v/>
      </c>
      <c r="U56" s="1" t="str">
        <f t="shared" si="6"/>
        <v/>
      </c>
    </row>
    <row r="57" ht="15.75" customHeight="1">
      <c r="A57" s="81">
        <v>40.0</v>
      </c>
      <c r="B57" s="81" t="s">
        <v>315</v>
      </c>
      <c r="C57" s="81" t="str">
        <f>IF(B57&gt;1,VLOOKUP(B57,DB!$D$4:$E$800,2,0),"")</f>
        <v>A 320</v>
      </c>
      <c r="D57" s="88" t="s">
        <v>7</v>
      </c>
      <c r="E57" s="141" t="b">
        <v>0</v>
      </c>
      <c r="F57" s="83">
        <v>0.3159722222222222</v>
      </c>
      <c r="G57" s="84" t="b">
        <v>1</v>
      </c>
      <c r="H57" s="85" t="s">
        <v>1236</v>
      </c>
      <c r="I57" s="86" t="str">
        <f>IF(K57&gt;1,VLOOKUP(K57,DB!$A$4:$B$500,2,0),"")</f>
        <v>EX RON</v>
      </c>
      <c r="J57" s="87" t="str">
        <f>IF(L57&gt;1,VLOOKUP(L57,DB!$A$4:$B$500,2,0),"")</f>
        <v>WARA</v>
      </c>
      <c r="K57" s="88" t="s">
        <v>7</v>
      </c>
      <c r="L57" s="84" t="s">
        <v>298</v>
      </c>
      <c r="M57" s="81" t="str">
        <f>IF(B57&gt;1,VLOOKUP(B57,DB!$D$4:$F$800,3,0),"")</f>
        <v>BATIK AIR</v>
      </c>
      <c r="N57" s="96"/>
      <c r="O57" s="84" t="str">
        <f t="shared" si="1"/>
        <v/>
      </c>
      <c r="Q57" s="1" t="str">
        <f t="shared" si="2"/>
        <v/>
      </c>
      <c r="R57" s="1" t="str">
        <f t="shared" si="3"/>
        <v/>
      </c>
      <c r="S57" s="1" t="str">
        <f t="shared" si="4"/>
        <v/>
      </c>
      <c r="T57" s="1" t="str">
        <f t="shared" si="5"/>
        <v/>
      </c>
      <c r="U57" s="1" t="str">
        <f t="shared" si="6"/>
        <v/>
      </c>
    </row>
    <row r="58" ht="15.75" customHeight="1">
      <c r="A58" s="71">
        <v>41.0</v>
      </c>
      <c r="B58" s="71" t="s">
        <v>197</v>
      </c>
      <c r="C58" s="71" t="str">
        <f>IF(B58&gt;1,VLOOKUP(B58,DB!$D$4:$E$800,2,0),"")</f>
        <v>A 320</v>
      </c>
      <c r="D58" s="78" t="s">
        <v>7</v>
      </c>
      <c r="E58" s="100" t="b">
        <v>0</v>
      </c>
      <c r="F58" s="73">
        <v>0.3506944444444444</v>
      </c>
      <c r="G58" s="74" t="b">
        <v>1</v>
      </c>
      <c r="H58" s="75" t="s">
        <v>1255</v>
      </c>
      <c r="I58" s="76" t="str">
        <f>IF(K58&gt;1,VLOOKUP(K58,DB!$A$4:$B$500,2,0),"")</f>
        <v>EX RON</v>
      </c>
      <c r="J58" s="77" t="str">
        <f>IF(L58&gt;1,VLOOKUP(L58,DB!$A$4:$B$500,2,0),"")</f>
        <v>WAHI</v>
      </c>
      <c r="K58" s="78" t="s">
        <v>7</v>
      </c>
      <c r="L58" s="74" t="s">
        <v>268</v>
      </c>
      <c r="M58" s="71" t="str">
        <f>IF(B58&gt;1,VLOOKUP(B58,DB!$D$4:$F$800,3,0),"")</f>
        <v>BATIK AIR</v>
      </c>
      <c r="N58" s="79"/>
      <c r="O58" s="74" t="str">
        <f t="shared" si="1"/>
        <v/>
      </c>
      <c r="Q58" s="1" t="str">
        <f t="shared" si="2"/>
        <v/>
      </c>
      <c r="R58" s="1" t="str">
        <f t="shared" si="3"/>
        <v/>
      </c>
      <c r="S58" s="1" t="str">
        <f t="shared" si="4"/>
        <v/>
      </c>
      <c r="T58" s="1" t="str">
        <f t="shared" si="5"/>
        <v/>
      </c>
      <c r="U58" s="1" t="str">
        <f t="shared" si="6"/>
        <v/>
      </c>
    </row>
    <row r="59" ht="15.75" customHeight="1">
      <c r="A59" s="81">
        <v>42.0</v>
      </c>
      <c r="B59" s="81" t="s">
        <v>762</v>
      </c>
      <c r="C59" s="81" t="str">
        <f>IF(B59&gt;1,VLOOKUP(B59,DB!$D$4:$E$800,2,0),"")</f>
        <v>G IV</v>
      </c>
      <c r="D59" s="88" t="s">
        <v>7</v>
      </c>
      <c r="E59" s="105" t="b">
        <v>0</v>
      </c>
      <c r="F59" s="83">
        <v>0.9352648495405447</v>
      </c>
      <c r="G59" s="92" t="b">
        <v>1</v>
      </c>
      <c r="H59" s="85" t="s">
        <v>1253</v>
      </c>
      <c r="I59" s="86" t="str">
        <f>IF(K59&gt;1,VLOOKUP(K59,DB!$A$4:$B$500,2,0),"")</f>
        <v>EX RON</v>
      </c>
      <c r="J59" s="84" t="s">
        <v>1242</v>
      </c>
      <c r="K59" s="88" t="s">
        <v>7</v>
      </c>
      <c r="L59" s="84"/>
      <c r="M59" s="81" t="str">
        <f>IF(B59&gt;1,VLOOKUP(B59,DB!$D$4:$F$800,3,0),"")</f>
        <v>JIP</v>
      </c>
      <c r="N59" s="89"/>
      <c r="O59" s="84" t="str">
        <f t="shared" si="1"/>
        <v/>
      </c>
      <c r="Q59" s="1" t="str">
        <f t="shared" si="2"/>
        <v/>
      </c>
      <c r="R59" s="1" t="str">
        <f t="shared" si="3"/>
        <v/>
      </c>
      <c r="S59" s="1" t="str">
        <f t="shared" si="4"/>
        <v/>
      </c>
      <c r="T59" s="1" t="str">
        <f t="shared" si="5"/>
        <v/>
      </c>
      <c r="U59" s="1" t="str">
        <f t="shared" si="6"/>
        <v/>
      </c>
    </row>
    <row r="60" ht="15.75" customHeight="1">
      <c r="A60" s="71">
        <v>43.0</v>
      </c>
      <c r="B60" s="71" t="s">
        <v>512</v>
      </c>
      <c r="C60" s="71" t="str">
        <f>IF(B60&gt;1,VLOOKUP(B60,DB!$D$4:$E$800,2,0),"")</f>
        <v>B 735</v>
      </c>
      <c r="D60" s="78" t="s">
        <v>7</v>
      </c>
      <c r="E60" s="104" t="b">
        <v>0</v>
      </c>
      <c r="F60" s="73">
        <v>0.4076388888888889</v>
      </c>
      <c r="G60" s="94" t="b">
        <v>1</v>
      </c>
      <c r="H60" s="75" t="s">
        <v>1252</v>
      </c>
      <c r="I60" s="76" t="str">
        <f>IF(K60&gt;1,VLOOKUP(K60,DB!$A$4:$B$500,2,0),"")</f>
        <v/>
      </c>
      <c r="J60" s="77" t="str">
        <f>IF(L60&gt;1,VLOOKUP(L60,DB!$A$4:$B$500,2,0),"")</f>
        <v>WAGG</v>
      </c>
      <c r="K60" s="78"/>
      <c r="L60" s="74" t="s">
        <v>684</v>
      </c>
      <c r="M60" s="71" t="str">
        <f>IF(B60&gt;1,VLOOKUP(B60,DB!$D$4:$F$800,3,0),"")</f>
        <v>CITILINK</v>
      </c>
      <c r="N60" s="79"/>
      <c r="O60" s="74" t="str">
        <f t="shared" si="1"/>
        <v/>
      </c>
      <c r="Q60" s="1" t="str">
        <f t="shared" si="2"/>
        <v/>
      </c>
      <c r="R60" s="1" t="str">
        <f t="shared" si="3"/>
        <v/>
      </c>
      <c r="S60" s="1" t="str">
        <f t="shared" si="4"/>
        <v/>
      </c>
      <c r="T60" s="1" t="str">
        <f t="shared" si="5"/>
        <v/>
      </c>
      <c r="U60" s="1" t="str">
        <f t="shared" si="6"/>
        <v/>
      </c>
    </row>
    <row r="61" ht="15.75" customHeight="1">
      <c r="A61" s="81">
        <v>44.0</v>
      </c>
      <c r="B61" s="81" t="s">
        <v>40</v>
      </c>
      <c r="C61" s="81" t="str">
        <f>IF(B61&gt;1,VLOOKUP(B61,DB!$D$4:$E$800,2,0),"")</f>
        <v>B 734</v>
      </c>
      <c r="D61" s="88" t="s">
        <v>7</v>
      </c>
      <c r="E61" s="105" t="b">
        <v>0</v>
      </c>
      <c r="F61" s="83">
        <v>0.8062970601895358</v>
      </c>
      <c r="G61" s="92" t="b">
        <v>1</v>
      </c>
      <c r="H61" s="85" t="s">
        <v>1251</v>
      </c>
      <c r="I61" s="86" t="str">
        <f>IF(K61&gt;1,VLOOKUP(K61,DB!$A$4:$B$500,2,0),"")</f>
        <v>EX RON</v>
      </c>
      <c r="J61" s="87" t="str">
        <f>IF(L61&gt;1,VLOOKUP(L61,DB!$A$4:$B$500,2,0),"")</f>
        <v>WAAA</v>
      </c>
      <c r="K61" s="88" t="s">
        <v>7</v>
      </c>
      <c r="L61" s="84" t="s">
        <v>21</v>
      </c>
      <c r="M61" s="81" t="str">
        <f>IF(B61&gt;1,VLOOKUP(B61,DB!$D$4:$F$800,3,0),"")</f>
        <v>B. B. N.</v>
      </c>
      <c r="N61" s="89"/>
      <c r="O61" s="84" t="str">
        <f t="shared" si="1"/>
        <v/>
      </c>
      <c r="Q61" s="1" t="str">
        <f t="shared" si="2"/>
        <v/>
      </c>
      <c r="R61" s="1" t="str">
        <f t="shared" si="3"/>
        <v/>
      </c>
      <c r="S61" s="1" t="str">
        <f t="shared" si="4"/>
        <v/>
      </c>
      <c r="T61" s="1" t="str">
        <f t="shared" si="5"/>
        <v/>
      </c>
      <c r="U61" s="1" t="str">
        <f t="shared" si="6"/>
        <v/>
      </c>
    </row>
    <row r="62" ht="15.75" customHeight="1">
      <c r="A62" s="71">
        <v>45.0</v>
      </c>
      <c r="B62" s="71" t="s">
        <v>886</v>
      </c>
      <c r="C62" s="71" t="str">
        <f>IF(B62&gt;1,VLOOKUP(B62,DB!$D$4:$E$800,2,0),"")</f>
        <v>B 733</v>
      </c>
      <c r="D62" s="78" t="s">
        <v>7</v>
      </c>
      <c r="E62" s="104" t="b">
        <v>0</v>
      </c>
      <c r="F62" s="73">
        <v>0.6222222222222222</v>
      </c>
      <c r="G62" s="94" t="b">
        <v>1</v>
      </c>
      <c r="H62" s="75" t="s">
        <v>1254</v>
      </c>
      <c r="I62" s="76" t="str">
        <f>IF(K62&gt;1,VLOOKUP(K62,DB!$A$4:$B$500,2,0),"")</f>
        <v>EX RON</v>
      </c>
      <c r="J62" s="77" t="str">
        <f>IF(L62&gt;1,VLOOKUP(L62,DB!$A$4:$B$500,2,0),"")</f>
        <v>WAGG</v>
      </c>
      <c r="K62" s="78" t="s">
        <v>7</v>
      </c>
      <c r="L62" s="74" t="s">
        <v>337</v>
      </c>
      <c r="M62" s="71" t="str">
        <f>IF(B62&gt;1,VLOOKUP(B62,DB!$D$4:$F$800,3,0),"")</f>
        <v>TRIGANA</v>
      </c>
      <c r="N62" s="79"/>
      <c r="O62" s="74" t="str">
        <f t="shared" si="1"/>
        <v/>
      </c>
      <c r="Q62" s="1" t="str">
        <f t="shared" si="2"/>
        <v/>
      </c>
      <c r="R62" s="1" t="str">
        <f t="shared" si="3"/>
        <v/>
      </c>
      <c r="S62" s="1" t="str">
        <f t="shared" si="4"/>
        <v/>
      </c>
      <c r="T62" s="1" t="str">
        <f t="shared" si="5"/>
        <v/>
      </c>
      <c r="U62" s="1" t="str">
        <f t="shared" si="6"/>
        <v/>
      </c>
    </row>
    <row r="63" ht="15.75" customHeight="1">
      <c r="A63" s="81">
        <v>46.0</v>
      </c>
      <c r="B63" s="81" t="s">
        <v>748</v>
      </c>
      <c r="C63" s="81" t="str">
        <f>IF(B63&gt;1,VLOOKUP(B63,DB!$D$4:$E$800,2,0),"")</f>
        <v>CL 850</v>
      </c>
      <c r="D63" s="82">
        <v>0.15833333333333333</v>
      </c>
      <c r="E63" s="159" t="b">
        <v>1</v>
      </c>
      <c r="F63" s="83">
        <v>0.2652777777777778</v>
      </c>
      <c r="G63" s="92" t="b">
        <v>1</v>
      </c>
      <c r="H63" s="85" t="s">
        <v>1232</v>
      </c>
      <c r="I63" s="103" t="s">
        <v>1647</v>
      </c>
      <c r="J63" s="84" t="s">
        <v>91</v>
      </c>
      <c r="K63" s="88"/>
      <c r="L63" s="84"/>
      <c r="M63" s="81" t="str">
        <f>IF(B63&gt;1,VLOOKUP(B63,DB!$D$4:$F$800,3,0),"")</f>
        <v>JETSET</v>
      </c>
      <c r="N63" s="89"/>
      <c r="O63" s="84" t="str">
        <f t="shared" si="1"/>
        <v/>
      </c>
      <c r="Q63" s="1" t="str">
        <f t="shared" si="2"/>
        <v/>
      </c>
      <c r="R63" s="1" t="str">
        <f t="shared" si="3"/>
        <v/>
      </c>
      <c r="S63" s="1" t="str">
        <f t="shared" si="4"/>
        <v/>
      </c>
      <c r="T63" s="1" t="str">
        <f t="shared" si="5"/>
        <v/>
      </c>
      <c r="U63" s="1" t="str">
        <f t="shared" si="6"/>
        <v/>
      </c>
    </row>
    <row r="64" ht="15.75" customHeight="1">
      <c r="A64" s="71">
        <v>47.0</v>
      </c>
      <c r="B64" s="71" t="s">
        <v>880</v>
      </c>
      <c r="C64" s="71" t="str">
        <f>IF(B64&gt;1,VLOOKUP(B64,DB!$D$4:$E$800,2,0),"")</f>
        <v>B 733</v>
      </c>
      <c r="D64" s="72">
        <v>0.2048611111111111</v>
      </c>
      <c r="E64" s="160" t="b">
        <v>1</v>
      </c>
      <c r="F64" s="73">
        <v>0.2513888888888889</v>
      </c>
      <c r="G64" s="94" t="b">
        <v>1</v>
      </c>
      <c r="H64" s="75" t="s">
        <v>1227</v>
      </c>
      <c r="I64" s="76" t="str">
        <f>IF(K64&gt;1,VLOOKUP(K64,DB!$A$4:$B$500,2,0),"")</f>
        <v>WSSS</v>
      </c>
      <c r="J64" s="77" t="str">
        <f>IF(L64&gt;1,VLOOKUP(L64,DB!$A$4:$B$500,2,0),"")</f>
        <v>WALL</v>
      </c>
      <c r="K64" s="78" t="s">
        <v>104</v>
      </c>
      <c r="L64" s="74" t="s">
        <v>110</v>
      </c>
      <c r="M64" s="71" t="str">
        <f>IF(B64&gt;1,VLOOKUP(B64,DB!$D$4:$F$800,3,0),"")</f>
        <v>TRI MG</v>
      </c>
      <c r="N64" s="79"/>
      <c r="O64" s="74" t="str">
        <f t="shared" si="1"/>
        <v/>
      </c>
      <c r="Q64" s="1" t="str">
        <f t="shared" si="2"/>
        <v/>
      </c>
      <c r="R64" s="1" t="str">
        <f t="shared" si="3"/>
        <v/>
      </c>
      <c r="S64" s="1" t="str">
        <f t="shared" si="4"/>
        <v/>
      </c>
      <c r="T64" s="1" t="str">
        <f t="shared" si="5"/>
        <v/>
      </c>
      <c r="U64" s="1" t="str">
        <f t="shared" si="6"/>
        <v/>
      </c>
    </row>
    <row r="65" ht="15.75" customHeight="1">
      <c r="A65" s="81">
        <v>48.0</v>
      </c>
      <c r="B65" s="81" t="s">
        <v>187</v>
      </c>
      <c r="C65" s="81" t="str">
        <f>IF(B65&gt;1,VLOOKUP(B65,DB!$D$4:$E$800,2,0),"")</f>
        <v>A 320</v>
      </c>
      <c r="D65" s="82">
        <v>0.24166666666666667</v>
      </c>
      <c r="E65" s="159" t="b">
        <v>1</v>
      </c>
      <c r="F65" s="83">
        <v>0.3819444444444444</v>
      </c>
      <c r="G65" s="92" t="b">
        <v>1</v>
      </c>
      <c r="H65" s="85" t="s">
        <v>1225</v>
      </c>
      <c r="I65" s="103" t="s">
        <v>1220</v>
      </c>
      <c r="J65" s="87" t="str">
        <f>IF(L65&gt;1,VLOOKUP(L65,DB!$A$4:$B$500,2,0),"")</f>
        <v>WADD</v>
      </c>
      <c r="K65" s="88"/>
      <c r="L65" s="84" t="s">
        <v>223</v>
      </c>
      <c r="M65" s="81" t="str">
        <f>IF(B65&gt;1,VLOOKUP(B65,DB!$D$4:$F$800,3,0),"")</f>
        <v>BATIK AIR</v>
      </c>
      <c r="N65" s="89"/>
      <c r="O65" s="84" t="str">
        <f t="shared" si="1"/>
        <v/>
      </c>
      <c r="Q65" s="1" t="str">
        <f t="shared" si="2"/>
        <v/>
      </c>
      <c r="R65" s="1" t="str">
        <f t="shared" si="3"/>
        <v/>
      </c>
      <c r="S65" s="1" t="str">
        <f t="shared" si="4"/>
        <v/>
      </c>
      <c r="T65" s="1" t="str">
        <f t="shared" si="5"/>
        <v/>
      </c>
      <c r="U65" s="1" t="str">
        <f t="shared" si="6"/>
        <v/>
      </c>
    </row>
    <row r="66" ht="15.75" customHeight="1">
      <c r="A66" s="71">
        <v>49.0</v>
      </c>
      <c r="B66" s="71" t="s">
        <v>313</v>
      </c>
      <c r="C66" s="71" t="str">
        <f>IF(B66&gt;1,VLOOKUP(B66,DB!$D$4:$E$800,2,0),"")</f>
        <v>A 320</v>
      </c>
      <c r="D66" s="72">
        <v>0.2604166666666667</v>
      </c>
      <c r="E66" s="160" t="b">
        <v>1</v>
      </c>
      <c r="F66" s="73">
        <v>0.40347222222222223</v>
      </c>
      <c r="G66" s="94" t="b">
        <v>1</v>
      </c>
      <c r="H66" s="75" t="s">
        <v>1229</v>
      </c>
      <c r="I66" s="112" t="s">
        <v>1224</v>
      </c>
      <c r="J66" s="77" t="str">
        <f>IF(L66&gt;1,VLOOKUP(L66,DB!$A$4:$B$500,2,0),"")</f>
        <v>WAHS</v>
      </c>
      <c r="K66" s="78"/>
      <c r="L66" s="74" t="s">
        <v>289</v>
      </c>
      <c r="M66" s="71" t="str">
        <f>IF(B66&gt;1,VLOOKUP(B66,DB!$D$4:$F$800,3,0),"")</f>
        <v>BATIK AIR</v>
      </c>
      <c r="N66" s="79"/>
      <c r="O66" s="74" t="str">
        <f t="shared" si="1"/>
        <v/>
      </c>
      <c r="Q66" s="1" t="str">
        <f t="shared" si="2"/>
        <v/>
      </c>
      <c r="R66" s="1" t="str">
        <f t="shared" si="3"/>
        <v/>
      </c>
      <c r="S66" s="1" t="str">
        <f t="shared" si="4"/>
        <v/>
      </c>
      <c r="T66" s="1" t="str">
        <f t="shared" si="5"/>
        <v/>
      </c>
      <c r="U66" s="1" t="str">
        <f t="shared" si="6"/>
        <v/>
      </c>
    </row>
    <row r="67" ht="15.75" customHeight="1">
      <c r="A67" s="81">
        <v>50.0</v>
      </c>
      <c r="B67" s="81" t="s">
        <v>1076</v>
      </c>
      <c r="C67" s="81" t="str">
        <f>IF(B67&gt;1,VLOOKUP(B67,DB!$D$4:$E$800,2,0),"")</f>
        <v>G VI</v>
      </c>
      <c r="D67" s="82">
        <v>0.2791666666666667</v>
      </c>
      <c r="E67" s="159" t="b">
        <v>1</v>
      </c>
      <c r="F67" s="83">
        <v>0.3638888888888889</v>
      </c>
      <c r="G67" s="92" t="b">
        <v>1</v>
      </c>
      <c r="H67" s="85" t="s">
        <v>1216</v>
      </c>
      <c r="I67" s="103" t="s">
        <v>1226</v>
      </c>
      <c r="J67" s="84" t="s">
        <v>1653</v>
      </c>
      <c r="K67" s="88"/>
      <c r="L67" s="84"/>
      <c r="M67" s="81" t="s">
        <v>787</v>
      </c>
      <c r="N67" s="89"/>
      <c r="O67" s="84" t="str">
        <f t="shared" si="1"/>
        <v/>
      </c>
      <c r="Q67" s="1" t="str">
        <f t="shared" si="2"/>
        <v/>
      </c>
      <c r="R67" s="1" t="str">
        <f t="shared" si="3"/>
        <v/>
      </c>
      <c r="S67" s="1" t="str">
        <f t="shared" si="4"/>
        <v/>
      </c>
      <c r="T67" s="1" t="str">
        <f t="shared" si="5"/>
        <v/>
      </c>
      <c r="U67" s="1" t="str">
        <f t="shared" si="6"/>
        <v/>
      </c>
    </row>
    <row r="68" ht="15.75" customHeight="1">
      <c r="A68" s="71">
        <v>51.0</v>
      </c>
      <c r="B68" s="219" t="s">
        <v>837</v>
      </c>
      <c r="C68" s="219" t="str">
        <f>IF(B68&gt;1,VLOOKUP(B68,DB!$D$4:$E$800,2,0),"")</f>
        <v>B 734</v>
      </c>
      <c r="D68" s="78" t="s">
        <v>7</v>
      </c>
      <c r="E68" s="104" t="b">
        <v>0</v>
      </c>
      <c r="F68" s="220">
        <v>0.30416666666666664</v>
      </c>
      <c r="G68" s="94" t="b">
        <v>0</v>
      </c>
      <c r="H68" s="75" t="s">
        <v>1302</v>
      </c>
      <c r="I68" s="76" t="str">
        <f>IF(K68&gt;1,VLOOKUP(K68,DB!$A$4:$B$500,2,0),"")</f>
        <v>EX RON</v>
      </c>
      <c r="J68" s="221" t="s">
        <v>73</v>
      </c>
      <c r="K68" s="78" t="s">
        <v>7</v>
      </c>
      <c r="L68" s="74"/>
      <c r="M68" s="219" t="str">
        <f>IF(B68&gt;1,VLOOKUP(B68,DB!$D$4:$F$800,3,0),"")</f>
        <v>TNI AU</v>
      </c>
      <c r="N68" s="79"/>
      <c r="O68" s="74" t="str">
        <f t="shared" si="1"/>
        <v/>
      </c>
      <c r="Q68" s="1" t="str">
        <f t="shared" si="2"/>
        <v/>
      </c>
      <c r="R68" s="1" t="str">
        <f t="shared" si="3"/>
        <v/>
      </c>
      <c r="S68" s="1" t="str">
        <f t="shared" si="4"/>
        <v/>
      </c>
      <c r="T68" s="1" t="str">
        <f t="shared" si="5"/>
        <v/>
      </c>
      <c r="U68" s="1" t="str">
        <f t="shared" si="6"/>
        <v/>
      </c>
    </row>
    <row r="69" ht="15.75" customHeight="1">
      <c r="A69" s="81">
        <v>52.0</v>
      </c>
      <c r="B69" s="81" t="s">
        <v>540</v>
      </c>
      <c r="C69" s="81" t="str">
        <f>IF(B69&gt;1,VLOOKUP(B69,DB!$D$4:$E$800,2,0),"")</f>
        <v>ATR 72</v>
      </c>
      <c r="D69" s="82">
        <v>0.3138888888888889</v>
      </c>
      <c r="E69" s="159" t="b">
        <v>1</v>
      </c>
      <c r="F69" s="83">
        <v>0.3368055555555556</v>
      </c>
      <c r="G69" s="92" t="b">
        <v>1</v>
      </c>
      <c r="H69" s="85" t="s">
        <v>1248</v>
      </c>
      <c r="I69" s="86" t="str">
        <f>IF(K69&gt;1,VLOOKUP(K69,DB!$A$4:$B$500,2,0),"")</f>
        <v>WAHH</v>
      </c>
      <c r="J69" s="87" t="str">
        <f>IF(L69&gt;1,VLOOKUP(L69,DB!$A$4:$B$500,2,0),"")</f>
        <v>WAHH</v>
      </c>
      <c r="K69" s="88" t="s">
        <v>479</v>
      </c>
      <c r="L69" s="84" t="s">
        <v>482</v>
      </c>
      <c r="M69" s="81" t="str">
        <f>IF(B69&gt;1,VLOOKUP(B69,DB!$D$4:$F$800,3,0),"")</f>
        <v>FLY JAYA</v>
      </c>
      <c r="N69" s="213" t="s">
        <v>1304</v>
      </c>
      <c r="O69" s="84" t="str">
        <f t="shared" si="1"/>
        <v/>
      </c>
      <c r="Q69" s="1" t="str">
        <f t="shared" si="2"/>
        <v/>
      </c>
      <c r="R69" s="1" t="str">
        <f t="shared" si="3"/>
        <v/>
      </c>
      <c r="S69" s="1" t="str">
        <f t="shared" si="4"/>
        <v/>
      </c>
      <c r="T69" s="1" t="str">
        <f t="shared" si="5"/>
        <v/>
      </c>
      <c r="U69" s="1" t="str">
        <f t="shared" si="6"/>
        <v/>
      </c>
    </row>
    <row r="70" ht="15.75" customHeight="1">
      <c r="A70" s="71">
        <v>53.0</v>
      </c>
      <c r="B70" s="71" t="s">
        <v>180</v>
      </c>
      <c r="C70" s="71" t="str">
        <f>IF(B70&gt;1,VLOOKUP(B70,DB!$D$4:$E$800,2,0),"")</f>
        <v>A 320</v>
      </c>
      <c r="D70" s="72">
        <v>0.33194444444444443</v>
      </c>
      <c r="E70" s="160" t="b">
        <v>1</v>
      </c>
      <c r="F70" s="73">
        <v>0.3701388888888889</v>
      </c>
      <c r="G70" s="94" t="b">
        <v>1</v>
      </c>
      <c r="H70" s="75" t="s">
        <v>1236</v>
      </c>
      <c r="I70" s="76" t="str">
        <f>IF(K70&gt;1,VLOOKUP(K70,DB!$A$4:$B$500,2,0),"")</f>
        <v>WIPP</v>
      </c>
      <c r="J70" s="77" t="str">
        <f>IF(L70&gt;1,VLOOKUP(L70,DB!$A$4:$B$500,2,0),"")</f>
        <v>WAHQ</v>
      </c>
      <c r="K70" s="78" t="s">
        <v>194</v>
      </c>
      <c r="L70" s="74" t="s">
        <v>181</v>
      </c>
      <c r="M70" s="71" t="str">
        <f>IF(B70&gt;1,VLOOKUP(B70,DB!$D$4:$F$800,3,0),"")</f>
        <v>BATIK AIR</v>
      </c>
      <c r="N70" s="79"/>
      <c r="O70" s="74" t="str">
        <f t="shared" si="1"/>
        <v/>
      </c>
      <c r="Q70" s="1" t="str">
        <f t="shared" si="2"/>
        <v/>
      </c>
      <c r="R70" s="1" t="str">
        <f t="shared" si="3"/>
        <v/>
      </c>
      <c r="S70" s="1" t="str">
        <f t="shared" si="4"/>
        <v/>
      </c>
      <c r="T70" s="1" t="str">
        <f t="shared" si="5"/>
        <v/>
      </c>
      <c r="U70" s="1" t="str">
        <f t="shared" si="6"/>
        <v/>
      </c>
    </row>
    <row r="71" ht="15.75" customHeight="1">
      <c r="A71" s="81">
        <v>54.0</v>
      </c>
      <c r="B71" s="81" t="s">
        <v>94</v>
      </c>
      <c r="C71" s="81" t="str">
        <f>IF(B71&gt;1,VLOOKUP(B71,DB!$D$4:$E$800,2,0),"")</f>
        <v>A 320</v>
      </c>
      <c r="D71" s="82">
        <v>0.3277777777777778</v>
      </c>
      <c r="E71" s="159" t="b">
        <v>1</v>
      </c>
      <c r="F71" s="83">
        <v>0.36736111111111114</v>
      </c>
      <c r="G71" s="92" t="b">
        <v>1</v>
      </c>
      <c r="H71" s="85" t="s">
        <v>1250</v>
      </c>
      <c r="I71" s="86" t="str">
        <f>IF(K71&gt;1,VLOOKUP(K71,DB!$A$4:$B$500,2,0),"")</f>
        <v>WIBB</v>
      </c>
      <c r="J71" s="87" t="str">
        <f>IF(L71&gt;1,VLOOKUP(L71,DB!$A$4:$B$500,2,0),"")</f>
        <v>WARR</v>
      </c>
      <c r="K71" s="88" t="s">
        <v>211</v>
      </c>
      <c r="L71" s="84" t="s">
        <v>243</v>
      </c>
      <c r="M71" s="81" t="str">
        <f>IF(B71&gt;1,VLOOKUP(B71,DB!$D$4:$F$800,3,0),"")</f>
        <v>BATIK AIR</v>
      </c>
      <c r="N71" s="89"/>
      <c r="O71" s="84" t="str">
        <f t="shared" si="1"/>
        <v/>
      </c>
      <c r="Q71" s="1" t="str">
        <f t="shared" si="2"/>
        <v/>
      </c>
      <c r="R71" s="1" t="str">
        <f t="shared" si="3"/>
        <v/>
      </c>
      <c r="S71" s="1" t="str">
        <f t="shared" si="4"/>
        <v/>
      </c>
      <c r="T71" s="1" t="str">
        <f t="shared" si="5"/>
        <v/>
      </c>
      <c r="U71" s="1" t="str">
        <f t="shared" si="6"/>
        <v/>
      </c>
    </row>
    <row r="72" ht="15.75" customHeight="1">
      <c r="A72" s="71">
        <v>55.0</v>
      </c>
      <c r="B72" s="71" t="s">
        <v>831</v>
      </c>
      <c r="C72" s="71" t="str">
        <f>IF(B72&gt;1,VLOOKUP(B72,DB!$D$4:$E$800,2,0),"")</f>
        <v>C 208</v>
      </c>
      <c r="D72" s="72">
        <v>0.3333333333333333</v>
      </c>
      <c r="E72" s="160" t="b">
        <v>1</v>
      </c>
      <c r="F72" s="73">
        <v>0.3659722222222222</v>
      </c>
      <c r="G72" s="94" t="b">
        <v>1</v>
      </c>
      <c r="H72" s="75" t="s">
        <v>1247</v>
      </c>
      <c r="I72" s="76" t="str">
        <f>IF(K72&gt;1,VLOOKUP(K72,DB!$A$4:$B$500,2,0),"")</f>
        <v>WICN</v>
      </c>
      <c r="J72" s="77" t="str">
        <f>IF(L72&gt;1,VLOOKUP(L72,DB!$A$4:$B$500,2,0),"")</f>
        <v>WICC</v>
      </c>
      <c r="K72" s="78" t="s">
        <v>674</v>
      </c>
      <c r="L72" s="74" t="s">
        <v>668</v>
      </c>
      <c r="M72" s="71" t="str">
        <f>IF(B72&gt;1,VLOOKUP(B72,DB!$D$4:$F$800,3,0),"")</f>
        <v>SUSI AIR</v>
      </c>
      <c r="N72" s="79"/>
      <c r="O72" s="74" t="str">
        <f t="shared" si="1"/>
        <v/>
      </c>
      <c r="Q72" s="1" t="str">
        <f t="shared" si="2"/>
        <v/>
      </c>
      <c r="R72" s="1" t="str">
        <f t="shared" si="3"/>
        <v/>
      </c>
      <c r="S72" s="1" t="str">
        <f t="shared" si="4"/>
        <v/>
      </c>
      <c r="T72" s="1" t="str">
        <f t="shared" si="5"/>
        <v/>
      </c>
      <c r="U72" s="1" t="str">
        <f t="shared" si="6"/>
        <v/>
      </c>
    </row>
    <row r="73" ht="15.75" customHeight="1">
      <c r="A73" s="81">
        <v>56.0</v>
      </c>
      <c r="B73" s="81" t="s">
        <v>324</v>
      </c>
      <c r="C73" s="81" t="str">
        <f>IF(B73&gt;1,VLOOKUP(B73,DB!$D$4:$E$800,2,0),"")</f>
        <v>A 320</v>
      </c>
      <c r="D73" s="82">
        <v>0.3368055555555556</v>
      </c>
      <c r="E73" s="159" t="b">
        <v>1</v>
      </c>
      <c r="F73" s="83">
        <v>0.3659722222222222</v>
      </c>
      <c r="G73" s="92" t="b">
        <v>1</v>
      </c>
      <c r="H73" s="85" t="s">
        <v>1246</v>
      </c>
      <c r="I73" s="86" t="str">
        <f>IF(K73&gt;1,VLOOKUP(K73,DB!$A$4:$B$500,2,0),"")</f>
        <v>WARR</v>
      </c>
      <c r="J73" s="87" t="str">
        <f>IF(L73&gt;1,VLOOKUP(L73,DB!$A$4:$B$500,2,0),"")</f>
        <v>WIPP</v>
      </c>
      <c r="K73" s="88" t="s">
        <v>235</v>
      </c>
      <c r="L73" s="84" t="s">
        <v>188</v>
      </c>
      <c r="M73" s="81" t="str">
        <f>IF(B73&gt;1,VLOOKUP(B73,DB!$D$4:$F$800,3,0),"")</f>
        <v>BATIK AIR</v>
      </c>
      <c r="N73" s="89"/>
      <c r="O73" s="84" t="str">
        <f t="shared" si="1"/>
        <v/>
      </c>
      <c r="Q73" s="1" t="str">
        <f t="shared" si="2"/>
        <v/>
      </c>
      <c r="R73" s="1" t="str">
        <f t="shared" si="3"/>
        <v/>
      </c>
      <c r="S73" s="1" t="str">
        <f t="shared" si="4"/>
        <v/>
      </c>
      <c r="T73" s="1" t="str">
        <f t="shared" si="5"/>
        <v/>
      </c>
      <c r="U73" s="1" t="str">
        <f t="shared" si="6"/>
        <v/>
      </c>
    </row>
    <row r="74" ht="15.75" customHeight="1">
      <c r="A74" s="71">
        <v>57.0</v>
      </c>
      <c r="B74" s="71" t="s">
        <v>804</v>
      </c>
      <c r="C74" s="71" t="str">
        <f>IF(B74&gt;1,VLOOKUP(B74,DB!$D$4:$E$800,2,0),"")</f>
        <v>AW 139</v>
      </c>
      <c r="D74" s="72">
        <v>0.3541666666666667</v>
      </c>
      <c r="E74" s="160" t="b">
        <v>1</v>
      </c>
      <c r="F74" s="73">
        <v>0.36180555555555555</v>
      </c>
      <c r="G74" s="94" t="b">
        <v>1</v>
      </c>
      <c r="H74" s="75" t="s">
        <v>1220</v>
      </c>
      <c r="I74" s="112" t="s">
        <v>1218</v>
      </c>
      <c r="J74" s="74" t="s">
        <v>1325</v>
      </c>
      <c r="K74" s="78"/>
      <c r="L74" s="74"/>
      <c r="M74" s="71" t="str">
        <f>IF(B74&gt;1,VLOOKUP(B74,DB!$D$4:$F$800,3,0),"")</f>
        <v>PREMI</v>
      </c>
      <c r="N74" s="79"/>
      <c r="O74" s="74" t="str">
        <f t="shared" si="1"/>
        <v/>
      </c>
      <c r="Q74" s="1" t="str">
        <f t="shared" si="2"/>
        <v/>
      </c>
      <c r="R74" s="1" t="str">
        <f t="shared" si="3"/>
        <v/>
      </c>
      <c r="S74" s="1" t="str">
        <f t="shared" si="4"/>
        <v/>
      </c>
      <c r="T74" s="1" t="str">
        <f t="shared" si="5"/>
        <v/>
      </c>
      <c r="U74" s="1" t="str">
        <f t="shared" si="6"/>
        <v/>
      </c>
    </row>
    <row r="75" ht="15.75" customHeight="1">
      <c r="A75" s="81">
        <v>58.0</v>
      </c>
      <c r="B75" s="81" t="s">
        <v>743</v>
      </c>
      <c r="C75" s="81" t="str">
        <f>IF(B75&gt;1,VLOOKUP(B75,DB!$D$4:$E$800,2,0),"")</f>
        <v>B 733</v>
      </c>
      <c r="D75" s="82">
        <v>0.3659722222222222</v>
      </c>
      <c r="E75" s="159" t="b">
        <v>1</v>
      </c>
      <c r="F75" s="83">
        <v>0.49166666666666664</v>
      </c>
      <c r="G75" s="92" t="b">
        <v>1</v>
      </c>
      <c r="H75" s="85" t="s">
        <v>1227</v>
      </c>
      <c r="I75" s="103" t="s">
        <v>108</v>
      </c>
      <c r="J75" s="84" t="s">
        <v>349</v>
      </c>
      <c r="K75" s="88"/>
      <c r="L75" s="84"/>
      <c r="M75" s="81" t="str">
        <f>IF(B75&gt;1,VLOOKUP(B75,DB!$D$4:$F$800,3,0),"")</f>
        <v>JAYAWIJAYA</v>
      </c>
      <c r="N75" s="89"/>
      <c r="O75" s="84" t="str">
        <f t="shared" si="1"/>
        <v/>
      </c>
      <c r="Q75" s="1" t="str">
        <f t="shared" si="2"/>
        <v/>
      </c>
      <c r="R75" s="1" t="str">
        <f t="shared" si="3"/>
        <v/>
      </c>
      <c r="S75" s="1" t="str">
        <f t="shared" si="4"/>
        <v/>
      </c>
      <c r="T75" s="1" t="str">
        <f t="shared" si="5"/>
        <v/>
      </c>
      <c r="U75" s="1" t="str">
        <f t="shared" si="6"/>
        <v/>
      </c>
    </row>
    <row r="76" ht="15.75" customHeight="1">
      <c r="A76" s="71">
        <v>59.0</v>
      </c>
      <c r="B76" s="71" t="s">
        <v>345</v>
      </c>
      <c r="C76" s="71" t="str">
        <f>IF(B76&gt;1,VLOOKUP(B76,DB!$D$4:$E$800,2,0),"")</f>
        <v>ATR 72</v>
      </c>
      <c r="D76" s="72">
        <v>0.38333333333333336</v>
      </c>
      <c r="E76" s="160" t="b">
        <v>1</v>
      </c>
      <c r="F76" s="73">
        <v>0.40694444444444444</v>
      </c>
      <c r="G76" s="94" t="b">
        <v>1</v>
      </c>
      <c r="H76" s="75" t="s">
        <v>1247</v>
      </c>
      <c r="I76" s="76" t="str">
        <f>IF(K76&gt;1,VLOOKUP(K76,DB!$A$4:$B$500,2,0),"")</f>
        <v>WAHH</v>
      </c>
      <c r="J76" s="77" t="str">
        <f>IF(L76&gt;1,VLOOKUP(L76,DB!$A$4:$B$500,2,0),"")</f>
        <v>WAHH</v>
      </c>
      <c r="K76" s="78" t="s">
        <v>593</v>
      </c>
      <c r="L76" s="74" t="s">
        <v>599</v>
      </c>
      <c r="M76" s="71" t="str">
        <f>IF(B76&gt;1,VLOOKUP(B76,DB!$D$4:$F$800,3,0),"")</f>
        <v>CITILINK</v>
      </c>
      <c r="N76" s="79"/>
      <c r="O76" s="74" t="str">
        <f t="shared" si="1"/>
        <v/>
      </c>
      <c r="Q76" s="1" t="str">
        <f t="shared" si="2"/>
        <v/>
      </c>
      <c r="R76" s="1" t="str">
        <f t="shared" si="3"/>
        <v/>
      </c>
      <c r="S76" s="1" t="str">
        <f t="shared" si="4"/>
        <v/>
      </c>
      <c r="T76" s="1" t="str">
        <f t="shared" si="5"/>
        <v/>
      </c>
      <c r="U76" s="1" t="str">
        <f t="shared" si="6"/>
        <v/>
      </c>
    </row>
    <row r="77" ht="15.75" customHeight="1">
      <c r="A77" s="81">
        <v>60.0</v>
      </c>
      <c r="B77" s="81" t="s">
        <v>947</v>
      </c>
      <c r="C77" s="81" t="str">
        <f>IF(B77&gt;1,VLOOKUP(B77,DB!$D$4:$E$800,2,0),"")</f>
        <v>EMB 135</v>
      </c>
      <c r="D77" s="82">
        <v>0.41875</v>
      </c>
      <c r="E77" s="159" t="b">
        <v>1</v>
      </c>
      <c r="F77" s="83">
        <v>0.4375</v>
      </c>
      <c r="G77" s="92" t="b">
        <v>1</v>
      </c>
      <c r="H77" s="85" t="s">
        <v>1249</v>
      </c>
      <c r="I77" s="103" t="s">
        <v>52</v>
      </c>
      <c r="J77" s="84" t="s">
        <v>1631</v>
      </c>
      <c r="K77" s="88"/>
      <c r="L77" s="84"/>
      <c r="M77" s="81" t="s">
        <v>1214</v>
      </c>
      <c r="N77" s="96"/>
      <c r="O77" s="84" t="str">
        <f t="shared" si="1"/>
        <v/>
      </c>
      <c r="Q77" s="1" t="str">
        <f t="shared" si="2"/>
        <v/>
      </c>
      <c r="R77" s="1" t="str">
        <f t="shared" si="3"/>
        <v/>
      </c>
      <c r="S77" s="1" t="str">
        <f t="shared" si="4"/>
        <v/>
      </c>
      <c r="T77" s="1" t="str">
        <f t="shared" si="5"/>
        <v/>
      </c>
      <c r="U77" s="1" t="str">
        <f t="shared" si="6"/>
        <v/>
      </c>
    </row>
    <row r="78" ht="15.75" customHeight="1">
      <c r="A78" s="71">
        <v>61.0</v>
      </c>
      <c r="B78" s="71" t="s">
        <v>738</v>
      </c>
      <c r="C78" s="71" t="str">
        <f>IF(B78&gt;1,VLOOKUP(B78,DB!$D$4:$E$800,2,0),"")</f>
        <v>EMB 135</v>
      </c>
      <c r="D78" s="72">
        <v>0.44166666666666665</v>
      </c>
      <c r="E78" s="160" t="b">
        <v>1</v>
      </c>
      <c r="F78" s="73">
        <v>0.4625</v>
      </c>
      <c r="G78" s="94" t="b">
        <v>1</v>
      </c>
      <c r="H78" s="75" t="s">
        <v>1250</v>
      </c>
      <c r="I78" s="112" t="s">
        <v>1270</v>
      </c>
      <c r="J78" s="74" t="s">
        <v>1218</v>
      </c>
      <c r="K78" s="78"/>
      <c r="L78" s="74"/>
      <c r="M78" s="71" t="str">
        <f>IF(B78&gt;1,VLOOKUP(B78,DB!$D$4:$F$800,3,0),"")</f>
        <v>IAT</v>
      </c>
      <c r="N78" s="13"/>
      <c r="O78" s="74" t="str">
        <f t="shared" si="1"/>
        <v/>
      </c>
      <c r="P78" s="113"/>
      <c r="Q78" s="1" t="str">
        <f t="shared" si="2"/>
        <v/>
      </c>
      <c r="R78" s="1" t="str">
        <f t="shared" si="3"/>
        <v/>
      </c>
      <c r="S78" s="1" t="str">
        <f t="shared" si="4"/>
        <v/>
      </c>
      <c r="T78" s="1" t="str">
        <f t="shared" si="5"/>
        <v/>
      </c>
      <c r="U78" s="1" t="str">
        <f t="shared" si="6"/>
        <v/>
      </c>
    </row>
    <row r="79" ht="15.75" customHeight="1">
      <c r="A79" s="81">
        <v>62.0</v>
      </c>
      <c r="B79" s="81" t="s">
        <v>85</v>
      </c>
      <c r="C79" s="81" t="str">
        <f>IF(B79&gt;1,VLOOKUP(B79,DB!$D$4:$E$800,2,0),"")</f>
        <v>A 320</v>
      </c>
      <c r="D79" s="82">
        <v>0.43819444444444444</v>
      </c>
      <c r="E79" s="159" t="b">
        <v>1</v>
      </c>
      <c r="F79" s="83">
        <v>0.47291666666666665</v>
      </c>
      <c r="G79" s="92" t="b">
        <v>1</v>
      </c>
      <c r="H79" s="85" t="s">
        <v>1246</v>
      </c>
      <c r="I79" s="86" t="str">
        <f>IF(K79&gt;1,VLOOKUP(K79,DB!$A$4:$B$500,2,0),"")</f>
        <v>WARR</v>
      </c>
      <c r="J79" s="87" t="str">
        <f>IF(L79&gt;1,VLOOKUP(L79,DB!$A$4:$B$500,2,0),"")</f>
        <v>WARR</v>
      </c>
      <c r="K79" s="88" t="s">
        <v>237</v>
      </c>
      <c r="L79" s="84" t="s">
        <v>251</v>
      </c>
      <c r="M79" s="81" t="str">
        <f>IF(B79&gt;1,VLOOKUP(B79,DB!$D$4:$F$800,3,0),"")</f>
        <v>BATIK AIR</v>
      </c>
      <c r="N79" s="96"/>
      <c r="O79" s="84" t="str">
        <f t="shared" si="1"/>
        <v/>
      </c>
      <c r="Q79" s="1" t="str">
        <f t="shared" si="2"/>
        <v/>
      </c>
      <c r="R79" s="1" t="str">
        <f t="shared" si="3"/>
        <v/>
      </c>
      <c r="S79" s="1" t="str">
        <f t="shared" si="4"/>
        <v/>
      </c>
      <c r="T79" s="1" t="str">
        <f t="shared" si="5"/>
        <v/>
      </c>
      <c r="U79" s="1" t="str">
        <f t="shared" si="6"/>
        <v/>
      </c>
    </row>
    <row r="80" ht="15.75" customHeight="1">
      <c r="A80" s="71">
        <v>63.0</v>
      </c>
      <c r="B80" s="71" t="s">
        <v>941</v>
      </c>
      <c r="C80" s="71" t="str">
        <f>IF(B80&gt;1,VLOOKUP(B80,DB!$D$4:$E$800,2,0),"")</f>
        <v>HK 900</v>
      </c>
      <c r="D80" s="72">
        <v>0.40625</v>
      </c>
      <c r="E80" s="160" t="b">
        <v>1</v>
      </c>
      <c r="F80" s="73"/>
      <c r="G80" s="94" t="b">
        <v>0</v>
      </c>
      <c r="H80" s="75" t="s">
        <v>1349</v>
      </c>
      <c r="I80" s="112" t="s">
        <v>1218</v>
      </c>
      <c r="J80" s="77" t="str">
        <f>IF(L80&gt;1,VLOOKUP(L80,DB!$A$4:$B$500,2,0),"")</f>
        <v/>
      </c>
      <c r="K80" s="78"/>
      <c r="L80" s="74"/>
      <c r="M80" s="71" t="s">
        <v>1214</v>
      </c>
      <c r="N80" s="13"/>
      <c r="O80" s="74" t="str">
        <f t="shared" si="1"/>
        <v>RON</v>
      </c>
      <c r="Q80" s="1" t="str">
        <f t="shared" si="2"/>
        <v>NSA15</v>
      </c>
      <c r="R80" s="1" t="str">
        <f t="shared" si="3"/>
        <v>RON</v>
      </c>
      <c r="S80" s="1" t="str">
        <f t="shared" si="4"/>
        <v>HK 900</v>
      </c>
      <c r="T80" s="1" t="str">
        <f t="shared" si="5"/>
        <v>PK-DJV</v>
      </c>
      <c r="U80" s="1" t="str">
        <f t="shared" si="6"/>
        <v>KARISMA</v>
      </c>
    </row>
    <row r="81" ht="15.75" customHeight="1">
      <c r="A81" s="81">
        <v>64.0</v>
      </c>
      <c r="B81" s="81" t="s">
        <v>315</v>
      </c>
      <c r="C81" s="81" t="str">
        <f>IF(B81&gt;1,VLOOKUP(B81,DB!$D$4:$E$800,2,0),"")</f>
        <v>A 320</v>
      </c>
      <c r="D81" s="82">
        <v>0.4513888888888889</v>
      </c>
      <c r="E81" s="159" t="b">
        <v>1</v>
      </c>
      <c r="F81" s="83">
        <v>0.48333333333333334</v>
      </c>
      <c r="G81" s="92" t="b">
        <v>1</v>
      </c>
      <c r="H81" s="85" t="s">
        <v>1229</v>
      </c>
      <c r="I81" s="86" t="str">
        <f>IF(K81&gt;1,VLOOKUP(K81,DB!$A$4:$B$500,2,0),"")</f>
        <v>WARA</v>
      </c>
      <c r="J81" s="87" t="str">
        <f>IF(L81&gt;1,VLOOKUP(L81,DB!$A$4:$B$500,2,0),"")</f>
        <v>WARA</v>
      </c>
      <c r="K81" s="88" t="s">
        <v>295</v>
      </c>
      <c r="L81" s="84" t="s">
        <v>302</v>
      </c>
      <c r="M81" s="81" t="str">
        <f>IF(B81&gt;1,VLOOKUP(B81,DB!$D$4:$F$800,3,0),"")</f>
        <v>BATIK AIR</v>
      </c>
      <c r="N81" s="89"/>
      <c r="O81" s="84" t="str">
        <f t="shared" si="1"/>
        <v/>
      </c>
      <c r="Q81" s="1" t="str">
        <f t="shared" si="2"/>
        <v/>
      </c>
      <c r="R81" s="1" t="str">
        <f t="shared" si="3"/>
        <v/>
      </c>
      <c r="S81" s="1" t="str">
        <f t="shared" si="4"/>
        <v/>
      </c>
      <c r="T81" s="1" t="str">
        <f t="shared" si="5"/>
        <v/>
      </c>
      <c r="U81" s="1" t="str">
        <f t="shared" si="6"/>
        <v/>
      </c>
    </row>
    <row r="82" ht="15.75" customHeight="1">
      <c r="A82" s="71">
        <v>65.0</v>
      </c>
      <c r="B82" s="71" t="s">
        <v>437</v>
      </c>
      <c r="C82" s="71" t="str">
        <f>IF(B82&gt;1,VLOOKUP(B82,DB!$D$4:$E$800,2,0),"")</f>
        <v>A 320</v>
      </c>
      <c r="D82" s="72">
        <v>0.4909722222222222</v>
      </c>
      <c r="E82" s="160" t="b">
        <v>1</v>
      </c>
      <c r="F82" s="73">
        <v>0.5263888888888889</v>
      </c>
      <c r="G82" s="94" t="b">
        <v>1</v>
      </c>
      <c r="H82" s="75" t="s">
        <v>1248</v>
      </c>
      <c r="I82" s="76" t="str">
        <f>IF(K82&gt;1,VLOOKUP(K82,DB!$A$4:$B$500,2,0),"")</f>
        <v>WIMN</v>
      </c>
      <c r="J82" s="77" t="str">
        <f>IF(L82&gt;1,VLOOKUP(L82,DB!$A$4:$B$500,2,0),"")</f>
        <v>WARA</v>
      </c>
      <c r="K82" s="78" t="s">
        <v>497</v>
      </c>
      <c r="L82" s="74" t="s">
        <v>555</v>
      </c>
      <c r="M82" s="71" t="str">
        <f>IF(B82&gt;1,VLOOKUP(B82,DB!$D$4:$F$800,3,0),"")</f>
        <v>CITILINK</v>
      </c>
      <c r="N82" s="79"/>
      <c r="O82" s="74" t="str">
        <f t="shared" si="1"/>
        <v/>
      </c>
      <c r="Q82" s="1" t="str">
        <f t="shared" si="2"/>
        <v/>
      </c>
      <c r="R82" s="1" t="str">
        <f t="shared" si="3"/>
        <v/>
      </c>
      <c r="S82" s="1" t="str">
        <f t="shared" si="4"/>
        <v/>
      </c>
      <c r="T82" s="1" t="str">
        <f t="shared" si="5"/>
        <v/>
      </c>
      <c r="U82" s="1" t="str">
        <f t="shared" si="6"/>
        <v/>
      </c>
    </row>
    <row r="83" ht="15.75" customHeight="1">
      <c r="A83" s="81">
        <v>66.0</v>
      </c>
      <c r="B83" s="81" t="s">
        <v>636</v>
      </c>
      <c r="C83" s="81" t="str">
        <f>IF(B83&gt;1,VLOOKUP(B83,DB!$D$4:$E$800,2,0),"")</f>
        <v>B 738</v>
      </c>
      <c r="D83" s="82">
        <v>0.49930555555555556</v>
      </c>
      <c r="E83" s="159" t="b">
        <v>1</v>
      </c>
      <c r="F83" s="83">
        <v>0.5368055555555555</v>
      </c>
      <c r="G83" s="92" t="b">
        <v>1</v>
      </c>
      <c r="H83" s="85" t="s">
        <v>1247</v>
      </c>
      <c r="I83" s="86" t="str">
        <f>IF(K83&gt;1,VLOOKUP(K83,DB!$A$4:$B$500,2,0),"")</f>
        <v>WIMM</v>
      </c>
      <c r="J83" s="87" t="str">
        <f>IF(L83&gt;1,VLOOKUP(L83,DB!$A$4:$B$500,2,0),"")</f>
        <v>WARR</v>
      </c>
      <c r="K83" s="88" t="s">
        <v>79</v>
      </c>
      <c r="L83" s="84" t="s">
        <v>81</v>
      </c>
      <c r="M83" s="81" t="str">
        <f>IF(B83&gt;1,VLOOKUP(B83,DB!$D$4:$F$800,3,0),"")</f>
        <v>GARUDA</v>
      </c>
      <c r="N83" s="96"/>
      <c r="O83" s="84" t="str">
        <f t="shared" si="1"/>
        <v/>
      </c>
      <c r="Q83" s="1" t="str">
        <f t="shared" si="2"/>
        <v/>
      </c>
      <c r="R83" s="1" t="str">
        <f t="shared" si="3"/>
        <v/>
      </c>
      <c r="S83" s="1" t="str">
        <f t="shared" si="4"/>
        <v/>
      </c>
      <c r="T83" s="1" t="str">
        <f t="shared" si="5"/>
        <v/>
      </c>
      <c r="U83" s="1" t="str">
        <f t="shared" si="6"/>
        <v/>
      </c>
    </row>
    <row r="84" ht="15.75" customHeight="1">
      <c r="A84" s="71">
        <v>67.0</v>
      </c>
      <c r="B84" s="71" t="s">
        <v>540</v>
      </c>
      <c r="C84" s="71" t="str">
        <f>IF(B84&gt;1,VLOOKUP(B84,DB!$D$4:$E$800,2,0),"")</f>
        <v>ATR 72</v>
      </c>
      <c r="D84" s="72">
        <v>0.4638888888888889</v>
      </c>
      <c r="E84" s="160" t="b">
        <v>1</v>
      </c>
      <c r="F84" s="73">
        <v>0.4951388888888889</v>
      </c>
      <c r="G84" s="94" t="b">
        <v>1</v>
      </c>
      <c r="H84" s="75" t="s">
        <v>1247</v>
      </c>
      <c r="I84" s="76" t="str">
        <f>IF(K84&gt;1,VLOOKUP(K84,DB!$A$4:$B$500,2,0),"")</f>
        <v>WAHH</v>
      </c>
      <c r="J84" s="77" t="str">
        <f>IF(L84&gt;1,VLOOKUP(L84,DB!$A$4:$B$500,2,0),"")</f>
        <v>WAHH</v>
      </c>
      <c r="K84" s="78" t="s">
        <v>690</v>
      </c>
      <c r="L84" s="74" t="s">
        <v>694</v>
      </c>
      <c r="M84" s="71" t="str">
        <f>IF(B84&gt;1,VLOOKUP(B84,DB!$D$4:$F$800,3,0),"")</f>
        <v>FLY JAYA</v>
      </c>
      <c r="N84" s="79"/>
      <c r="O84" s="74" t="str">
        <f t="shared" si="1"/>
        <v/>
      </c>
      <c r="Q84" s="1" t="str">
        <f t="shared" si="2"/>
        <v/>
      </c>
      <c r="R84" s="1" t="str">
        <f t="shared" si="3"/>
        <v/>
      </c>
      <c r="S84" s="1" t="str">
        <f t="shared" si="4"/>
        <v/>
      </c>
      <c r="T84" s="1" t="str">
        <f t="shared" si="5"/>
        <v/>
      </c>
      <c r="U84" s="1" t="str">
        <f t="shared" si="6"/>
        <v/>
      </c>
    </row>
    <row r="85" ht="15.75" customHeight="1">
      <c r="A85" s="81">
        <v>68.0</v>
      </c>
      <c r="B85" s="81" t="s">
        <v>336</v>
      </c>
      <c r="C85" s="81" t="str">
        <f>IF(B85&gt;1,VLOOKUP(B85,DB!$D$4:$E$800,2,0),"")</f>
        <v>GLEX</v>
      </c>
      <c r="D85" s="82">
        <v>0.47430555555555554</v>
      </c>
      <c r="E85" s="159" t="b">
        <v>1</v>
      </c>
      <c r="F85" s="83">
        <v>0.5291666666666667</v>
      </c>
      <c r="G85" s="92" t="b">
        <v>1</v>
      </c>
      <c r="H85" s="85" t="s">
        <v>1249</v>
      </c>
      <c r="I85" s="103" t="s">
        <v>1258</v>
      </c>
      <c r="J85" s="84" t="s">
        <v>1245</v>
      </c>
      <c r="K85" s="88"/>
      <c r="L85" s="84"/>
      <c r="M85" s="81" t="str">
        <f>IF(B85&gt;1,VLOOKUP(B85,DB!$D$4:$F$800,3,0),"")</f>
        <v>BIOMANTARA</v>
      </c>
      <c r="N85" s="89"/>
      <c r="O85" s="84" t="str">
        <f t="shared" si="1"/>
        <v/>
      </c>
      <c r="Q85" s="1" t="str">
        <f t="shared" si="2"/>
        <v/>
      </c>
      <c r="R85" s="1" t="str">
        <f t="shared" si="3"/>
        <v/>
      </c>
      <c r="S85" s="1" t="str">
        <f t="shared" si="4"/>
        <v/>
      </c>
      <c r="T85" s="1" t="str">
        <f t="shared" si="5"/>
        <v/>
      </c>
      <c r="U85" s="1" t="str">
        <f t="shared" si="6"/>
        <v/>
      </c>
    </row>
    <row r="86" ht="15.75" customHeight="1">
      <c r="A86" s="71">
        <v>69.0</v>
      </c>
      <c r="B86" s="71" t="s">
        <v>947</v>
      </c>
      <c r="C86" s="71" t="str">
        <f>IF(B86&gt;1,VLOOKUP(B86,DB!$D$4:$E$800,2,0),"")</f>
        <v>EMB 135</v>
      </c>
      <c r="D86" s="72">
        <v>0.43819444444444444</v>
      </c>
      <c r="E86" s="160" t="b">
        <v>1</v>
      </c>
      <c r="F86" s="73"/>
      <c r="G86" s="94" t="b">
        <v>0</v>
      </c>
      <c r="H86" s="75" t="s">
        <v>1631</v>
      </c>
      <c r="I86" s="112" t="s">
        <v>1249</v>
      </c>
      <c r="J86" s="77" t="str">
        <f>IF(L86&gt;1,VLOOKUP(L86,DB!$A$4:$B$500,2,0),"")</f>
        <v/>
      </c>
      <c r="K86" s="78"/>
      <c r="L86" s="74"/>
      <c r="M86" s="71" t="s">
        <v>1214</v>
      </c>
      <c r="N86" s="13"/>
      <c r="O86" s="74" t="str">
        <f t="shared" si="1"/>
        <v>RON</v>
      </c>
      <c r="Q86" s="1" t="str">
        <f t="shared" si="2"/>
        <v>RW01</v>
      </c>
      <c r="R86" s="1" t="str">
        <f t="shared" si="3"/>
        <v>RON</v>
      </c>
      <c r="S86" s="1" t="str">
        <f t="shared" si="4"/>
        <v>EMB 135</v>
      </c>
      <c r="T86" s="1" t="str">
        <f t="shared" si="5"/>
        <v>PK-RSS</v>
      </c>
      <c r="U86" s="1" t="str">
        <f t="shared" si="6"/>
        <v>KARISMA</v>
      </c>
    </row>
    <row r="87" ht="15.75" customHeight="1">
      <c r="A87" s="81">
        <v>70.0</v>
      </c>
      <c r="B87" s="81" t="s">
        <v>14</v>
      </c>
      <c r="C87" s="81" t="str">
        <f>IF(B87&gt;1,VLOOKUP(B87,DB!$D$4:$E$800,2,0),"")</f>
        <v>AS350</v>
      </c>
      <c r="D87" s="82">
        <v>0.4340277777777778</v>
      </c>
      <c r="E87" s="159" t="b">
        <v>1</v>
      </c>
      <c r="F87" s="83">
        <v>0.4409722222222222</v>
      </c>
      <c r="G87" s="92" t="b">
        <v>1</v>
      </c>
      <c r="H87" s="85" t="s">
        <v>1220</v>
      </c>
      <c r="I87" s="103" t="s">
        <v>1218</v>
      </c>
      <c r="J87" s="84" t="s">
        <v>1238</v>
      </c>
      <c r="K87" s="88"/>
      <c r="L87" s="84"/>
      <c r="M87" s="81" t="str">
        <f>IF(B87&gt;1,VLOOKUP(B87,DB!$D$4:$F$800,3,0),"")</f>
        <v>AIRFAST</v>
      </c>
      <c r="N87" s="89"/>
      <c r="O87" s="84" t="str">
        <f t="shared" si="1"/>
        <v/>
      </c>
      <c r="Q87" s="1" t="str">
        <f t="shared" si="2"/>
        <v/>
      </c>
      <c r="R87" s="1" t="str">
        <f t="shared" si="3"/>
        <v/>
      </c>
      <c r="S87" s="1" t="str">
        <f t="shared" si="4"/>
        <v/>
      </c>
      <c r="T87" s="1" t="str">
        <f t="shared" si="5"/>
        <v/>
      </c>
      <c r="U87" s="1" t="str">
        <f t="shared" si="6"/>
        <v/>
      </c>
    </row>
    <row r="88" ht="15.75" customHeight="1">
      <c r="A88" s="71">
        <v>71.0</v>
      </c>
      <c r="B88" s="71" t="s">
        <v>892</v>
      </c>
      <c r="C88" s="71" t="str">
        <f>IF(B88&gt;1,VLOOKUP(B88,DB!$D$4:$E$800,2,0),"")</f>
        <v>B 733</v>
      </c>
      <c r="D88" s="72">
        <v>0.45416666666666666</v>
      </c>
      <c r="E88" s="160" t="b">
        <v>1</v>
      </c>
      <c r="F88" s="73">
        <v>0.64375</v>
      </c>
      <c r="G88" s="94" t="b">
        <v>1</v>
      </c>
      <c r="H88" s="75" t="s">
        <v>1252</v>
      </c>
      <c r="I88" s="112" t="s">
        <v>1231</v>
      </c>
      <c r="J88" s="77" t="str">
        <f>IF(L88&gt;1,VLOOKUP(L88,DB!$A$4:$B$500,2,0),"")</f>
        <v>WAOO</v>
      </c>
      <c r="K88" s="78" t="s">
        <v>7</v>
      </c>
      <c r="L88" s="74" t="s">
        <v>382</v>
      </c>
      <c r="M88" s="71" t="str">
        <f>IF(B88&gt;1,VLOOKUP(B88,DB!$D$4:$F$800,3,0),"")</f>
        <v>TRIGANA</v>
      </c>
      <c r="N88" s="13"/>
      <c r="O88" s="74" t="str">
        <f t="shared" si="1"/>
        <v/>
      </c>
      <c r="Q88" s="1" t="str">
        <f t="shared" si="2"/>
        <v/>
      </c>
      <c r="R88" s="1" t="str">
        <f t="shared" si="3"/>
        <v/>
      </c>
      <c r="S88" s="1" t="str">
        <f t="shared" si="4"/>
        <v/>
      </c>
      <c r="T88" s="1" t="str">
        <f t="shared" si="5"/>
        <v/>
      </c>
      <c r="U88" s="1" t="str">
        <f t="shared" si="6"/>
        <v/>
      </c>
    </row>
    <row r="89" ht="15.75" customHeight="1">
      <c r="A89" s="81">
        <v>72.0</v>
      </c>
      <c r="B89" s="81" t="s">
        <v>197</v>
      </c>
      <c r="C89" s="81" t="str">
        <f>IF(B89&gt;1,VLOOKUP(B89,DB!$D$4:$E$800,2,0),"")</f>
        <v>A 320</v>
      </c>
      <c r="D89" s="82">
        <v>0.5256944444444445</v>
      </c>
      <c r="E89" s="159" t="b">
        <v>1</v>
      </c>
      <c r="F89" s="83">
        <v>0.5222222222222223</v>
      </c>
      <c r="G89" s="92" t="b">
        <v>1</v>
      </c>
      <c r="H89" s="85" t="s">
        <v>1225</v>
      </c>
      <c r="I89" s="86" t="str">
        <f>IF(K89&gt;1,VLOOKUP(K89,DB!$A$4:$B$500,2,0),"")</f>
        <v>WAHI</v>
      </c>
      <c r="J89" s="87" t="str">
        <f>IF(L89&gt;1,VLOOKUP(L89,DB!$A$4:$B$500,2,0),"")</f>
        <v>WAHI</v>
      </c>
      <c r="K89" s="88" t="s">
        <v>278</v>
      </c>
      <c r="L89" s="84" t="s">
        <v>276</v>
      </c>
      <c r="M89" s="81" t="str">
        <f>IF(B89&gt;1,VLOOKUP(B89,DB!$D$4:$F$800,3,0),"")</f>
        <v>BATIK AIR</v>
      </c>
      <c r="N89" s="96"/>
      <c r="O89" s="84" t="str">
        <f t="shared" si="1"/>
        <v/>
      </c>
      <c r="Q89" s="1" t="str">
        <f t="shared" si="2"/>
        <v/>
      </c>
      <c r="R89" s="1" t="str">
        <f t="shared" si="3"/>
        <v/>
      </c>
      <c r="S89" s="1" t="str">
        <f t="shared" si="4"/>
        <v/>
      </c>
      <c r="T89" s="1" t="str">
        <f t="shared" si="5"/>
        <v/>
      </c>
      <c r="U89" s="1" t="str">
        <f t="shared" si="6"/>
        <v/>
      </c>
    </row>
    <row r="90" ht="15.75" customHeight="1">
      <c r="A90" s="71">
        <v>73.0</v>
      </c>
      <c r="B90" s="71" t="s">
        <v>324</v>
      </c>
      <c r="C90" s="71" t="str">
        <f>IF(B90&gt;1,VLOOKUP(B90,DB!$D$4:$E$800,2,0),"")</f>
        <v>A 320</v>
      </c>
      <c r="D90" s="72">
        <v>0.5375</v>
      </c>
      <c r="E90" s="160" t="b">
        <v>1</v>
      </c>
      <c r="F90" s="73">
        <v>0.5645833333333333</v>
      </c>
      <c r="G90" s="94" t="b">
        <v>1</v>
      </c>
      <c r="H90" s="75" t="s">
        <v>1246</v>
      </c>
      <c r="I90" s="76" t="str">
        <f>IF(K90&gt;1,VLOOKUP(K90,DB!$A$4:$B$500,2,0),"")</f>
        <v>WIPP</v>
      </c>
      <c r="J90" s="77" t="str">
        <f>IF(L90&gt;1,VLOOKUP(L90,DB!$A$4:$B$500,2,0),"")</f>
        <v>WARR</v>
      </c>
      <c r="K90" s="78" t="s">
        <v>190</v>
      </c>
      <c r="L90" s="74" t="s">
        <v>229</v>
      </c>
      <c r="M90" s="71" t="str">
        <f>IF(B90&gt;1,VLOOKUP(B90,DB!$D$4:$F$800,3,0),"")</f>
        <v>BATIK AIR</v>
      </c>
      <c r="N90" s="13"/>
      <c r="O90" s="74" t="str">
        <f t="shared" si="1"/>
        <v/>
      </c>
      <c r="Q90" s="1" t="str">
        <f t="shared" si="2"/>
        <v/>
      </c>
      <c r="R90" s="1" t="str">
        <f t="shared" si="3"/>
        <v/>
      </c>
      <c r="S90" s="1" t="str">
        <f t="shared" si="4"/>
        <v/>
      </c>
      <c r="T90" s="1" t="str">
        <f t="shared" si="5"/>
        <v/>
      </c>
      <c r="U90" s="1" t="str">
        <f t="shared" si="6"/>
        <v/>
      </c>
    </row>
    <row r="91" ht="15.75" customHeight="1">
      <c r="A91" s="81">
        <v>74.0</v>
      </c>
      <c r="B91" s="81" t="s">
        <v>14</v>
      </c>
      <c r="C91" s="81" t="str">
        <f>IF(B91&gt;1,VLOOKUP(B91,DB!$D$4:$E$800,2,0),"")</f>
        <v>AS350</v>
      </c>
      <c r="D91" s="82">
        <v>0.46597222222222223</v>
      </c>
      <c r="E91" s="159" t="b">
        <v>1</v>
      </c>
      <c r="F91" s="83">
        <v>0.46875</v>
      </c>
      <c r="G91" s="92" t="b">
        <v>1</v>
      </c>
      <c r="H91" s="85" t="s">
        <v>1220</v>
      </c>
      <c r="I91" s="103" t="s">
        <v>1238</v>
      </c>
      <c r="J91" s="84" t="s">
        <v>1218</v>
      </c>
      <c r="K91" s="88"/>
      <c r="L91" s="84"/>
      <c r="M91" s="81" t="str">
        <f>IF(B91&gt;1,VLOOKUP(B91,DB!$D$4:$F$800,3,0),"")</f>
        <v>AIRFAST</v>
      </c>
      <c r="N91" s="96"/>
      <c r="O91" s="84" t="str">
        <f t="shared" si="1"/>
        <v/>
      </c>
      <c r="Q91" s="1" t="str">
        <f t="shared" si="2"/>
        <v/>
      </c>
      <c r="R91" s="1" t="str">
        <f t="shared" si="3"/>
        <v/>
      </c>
      <c r="S91" s="1" t="str">
        <f t="shared" si="4"/>
        <v/>
      </c>
      <c r="T91" s="1" t="str">
        <f t="shared" si="5"/>
        <v/>
      </c>
      <c r="U91" s="1" t="str">
        <f t="shared" si="6"/>
        <v/>
      </c>
    </row>
    <row r="92" ht="15.75" customHeight="1">
      <c r="A92" s="71">
        <v>75.0</v>
      </c>
      <c r="B92" s="71" t="s">
        <v>34</v>
      </c>
      <c r="C92" s="71" t="str">
        <f>IF(B92&gt;1,VLOOKUP(B92,DB!$D$4:$E$800,2,0),"")</f>
        <v>B 733</v>
      </c>
      <c r="D92" s="72">
        <v>0.4798611111111111</v>
      </c>
      <c r="E92" s="160" t="b">
        <v>1</v>
      </c>
      <c r="F92" s="73">
        <v>0.5416666666666666</v>
      </c>
      <c r="G92" s="94" t="b">
        <v>1</v>
      </c>
      <c r="H92" s="75" t="s">
        <v>1255</v>
      </c>
      <c r="I92" s="112" t="s">
        <v>22</v>
      </c>
      <c r="J92" s="74" t="s">
        <v>52</v>
      </c>
      <c r="K92" s="78"/>
      <c r="L92" s="74"/>
      <c r="M92" s="71" t="str">
        <f>IF(B92&gt;1,VLOOKUP(B92,DB!$D$4:$F$800,3,0),"")</f>
        <v>AIRNESIA</v>
      </c>
      <c r="N92" s="79"/>
      <c r="O92" s="74" t="str">
        <f t="shared" si="1"/>
        <v/>
      </c>
      <c r="Q92" s="1" t="str">
        <f t="shared" si="2"/>
        <v/>
      </c>
      <c r="R92" s="1" t="str">
        <f t="shared" si="3"/>
        <v/>
      </c>
      <c r="S92" s="1" t="str">
        <f t="shared" si="4"/>
        <v/>
      </c>
      <c r="T92" s="1" t="str">
        <f t="shared" si="5"/>
        <v/>
      </c>
      <c r="U92" s="1" t="str">
        <f t="shared" si="6"/>
        <v/>
      </c>
    </row>
    <row r="93" ht="15.75" customHeight="1">
      <c r="A93" s="81">
        <v>76.0</v>
      </c>
      <c r="B93" s="81" t="s">
        <v>180</v>
      </c>
      <c r="C93" s="81" t="str">
        <f>IF(B93&gt;1,VLOOKUP(B93,DB!$D$4:$E$800,2,0),"")</f>
        <v>A 320</v>
      </c>
      <c r="D93" s="82">
        <v>0.50625</v>
      </c>
      <c r="E93" s="159" t="b">
        <v>1</v>
      </c>
      <c r="F93" s="83">
        <v>0.5381944444444444</v>
      </c>
      <c r="G93" s="92" t="b">
        <v>1</v>
      </c>
      <c r="H93" s="85" t="s">
        <v>1229</v>
      </c>
      <c r="I93" s="86" t="str">
        <f>IF(K93&gt;1,VLOOKUP(K93,DB!$A$4:$B$500,2,0),"")</f>
        <v>WAHQ</v>
      </c>
      <c r="J93" s="87" t="str">
        <f>IF(L93&gt;1,VLOOKUP(L93,DB!$A$4:$B$500,2,0),"")</f>
        <v>WARR</v>
      </c>
      <c r="K93" s="88" t="s">
        <v>178</v>
      </c>
      <c r="L93" s="84" t="s">
        <v>247</v>
      </c>
      <c r="M93" s="81" t="str">
        <f>IF(B93&gt;1,VLOOKUP(B93,DB!$D$4:$F$800,3,0),"")</f>
        <v>BATIK AIR</v>
      </c>
      <c r="N93" s="96"/>
      <c r="O93" s="84" t="str">
        <f t="shared" si="1"/>
        <v/>
      </c>
      <c r="Q93" s="1" t="str">
        <f t="shared" si="2"/>
        <v/>
      </c>
      <c r="R93" s="1" t="str">
        <f t="shared" si="3"/>
        <v/>
      </c>
      <c r="S93" s="1" t="str">
        <f t="shared" si="4"/>
        <v/>
      </c>
      <c r="T93" s="1" t="str">
        <f t="shared" si="5"/>
        <v/>
      </c>
      <c r="U93" s="1" t="str">
        <f t="shared" si="6"/>
        <v/>
      </c>
    </row>
    <row r="94" ht="15.75" customHeight="1">
      <c r="A94" s="71">
        <v>77.0</v>
      </c>
      <c r="B94" s="71" t="s">
        <v>94</v>
      </c>
      <c r="C94" s="71" t="str">
        <f>IF(B94&gt;1,VLOOKUP(B94,DB!$D$4:$E$800,2,0),"")</f>
        <v>A 320</v>
      </c>
      <c r="D94" s="72">
        <v>0.5243055555555556</v>
      </c>
      <c r="E94" s="160" t="b">
        <v>1</v>
      </c>
      <c r="F94" s="73">
        <v>0.5666666666666667</v>
      </c>
      <c r="G94" s="94" t="b">
        <v>1</v>
      </c>
      <c r="H94" s="75" t="s">
        <v>1250</v>
      </c>
      <c r="I94" s="76" t="str">
        <f>IF(K94&gt;1,VLOOKUP(K94,DB!$A$4:$B$500,2,0),"")</f>
        <v>WARR</v>
      </c>
      <c r="J94" s="77" t="str">
        <f>IF(L94&gt;1,VLOOKUP(L94,DB!$A$4:$B$500,2,0),"")</f>
        <v>WIPP</v>
      </c>
      <c r="K94" s="78" t="s">
        <v>249</v>
      </c>
      <c r="L94" s="74" t="s">
        <v>183</v>
      </c>
      <c r="M94" s="71" t="str">
        <f>IF(B94&gt;1,VLOOKUP(B94,DB!$D$4:$F$800,3,0),"")</f>
        <v>BATIK AIR</v>
      </c>
      <c r="N94" s="13"/>
      <c r="O94" s="74" t="str">
        <f t="shared" si="1"/>
        <v/>
      </c>
      <c r="Q94" s="1" t="str">
        <f t="shared" si="2"/>
        <v/>
      </c>
      <c r="R94" s="1" t="str">
        <f t="shared" si="3"/>
        <v/>
      </c>
      <c r="S94" s="1" t="str">
        <f t="shared" si="4"/>
        <v/>
      </c>
      <c r="T94" s="1" t="str">
        <f t="shared" si="5"/>
        <v/>
      </c>
      <c r="U94" s="1" t="str">
        <f t="shared" si="6"/>
        <v/>
      </c>
    </row>
    <row r="95" ht="15.75" customHeight="1">
      <c r="A95" s="81">
        <v>78.0</v>
      </c>
      <c r="B95" s="81" t="s">
        <v>831</v>
      </c>
      <c r="C95" s="81" t="str">
        <f>IF(B95&gt;1,VLOOKUP(B95,DB!$D$4:$E$800,2,0),"")</f>
        <v>C 208</v>
      </c>
      <c r="D95" s="82">
        <v>0.5034722222222222</v>
      </c>
      <c r="E95" s="159" t="b">
        <v>1</v>
      </c>
      <c r="F95" s="83">
        <v>0.5277777777777778</v>
      </c>
      <c r="G95" s="92" t="b">
        <v>1</v>
      </c>
      <c r="H95" s="85" t="s">
        <v>1256</v>
      </c>
      <c r="I95" s="86" t="str">
        <f>IF(K95&gt;1,VLOOKUP(K95,DB!$A$4:$B$500,2,0),"")</f>
        <v>WICC</v>
      </c>
      <c r="J95" s="87" t="str">
        <f>IF(L95&gt;1,VLOOKUP(L95,DB!$A$4:$B$500,2,0),"")</f>
        <v>WICN</v>
      </c>
      <c r="K95" s="88" t="s">
        <v>670</v>
      </c>
      <c r="L95" s="84" t="s">
        <v>672</v>
      </c>
      <c r="M95" s="81" t="str">
        <f>IF(B95&gt;1,VLOOKUP(B95,DB!$D$4:$F$800,3,0),"")</f>
        <v>SUSI AIR</v>
      </c>
      <c r="N95" s="96"/>
      <c r="O95" s="84" t="str">
        <f t="shared" si="1"/>
        <v/>
      </c>
      <c r="Q95" s="1" t="str">
        <f t="shared" si="2"/>
        <v/>
      </c>
      <c r="R95" s="1" t="str">
        <f t="shared" si="3"/>
        <v/>
      </c>
      <c r="S95" s="1" t="str">
        <f t="shared" si="4"/>
        <v/>
      </c>
      <c r="T95" s="1" t="str">
        <f t="shared" si="5"/>
        <v/>
      </c>
      <c r="U95" s="1" t="str">
        <f t="shared" si="6"/>
        <v/>
      </c>
    </row>
    <row r="96" ht="15.75" customHeight="1">
      <c r="A96" s="71">
        <v>79.0</v>
      </c>
      <c r="B96" s="71" t="s">
        <v>313</v>
      </c>
      <c r="C96" s="71" t="str">
        <f>IF(B96&gt;1,VLOOKUP(B96,DB!$D$4:$E$800,2,0),"")</f>
        <v>A 320</v>
      </c>
      <c r="D96" s="72">
        <v>0.5229166666666667</v>
      </c>
      <c r="E96" s="160" t="b">
        <v>1</v>
      </c>
      <c r="F96" s="73">
        <v>0.5597222222222222</v>
      </c>
      <c r="G96" s="94" t="b">
        <v>1</v>
      </c>
      <c r="H96" s="75" t="s">
        <v>1236</v>
      </c>
      <c r="I96" s="76" t="str">
        <f>IF(K96&gt;1,VLOOKUP(K96,DB!$A$4:$B$500,2,0),"")</f>
        <v>WAHS</v>
      </c>
      <c r="J96" s="77" t="str">
        <f>IF(L96&gt;1,VLOOKUP(L96,DB!$A$4:$B$500,2,0),"")</f>
        <v>WIMM</v>
      </c>
      <c r="K96" s="78" t="s">
        <v>287</v>
      </c>
      <c r="L96" s="74" t="s">
        <v>172</v>
      </c>
      <c r="M96" s="71" t="str">
        <f>IF(B96&gt;1,VLOOKUP(B96,DB!$D$4:$F$800,3,0),"")</f>
        <v>BATIK AIR</v>
      </c>
      <c r="N96" s="79"/>
      <c r="O96" s="74" t="str">
        <f t="shared" si="1"/>
        <v/>
      </c>
      <c r="Q96" s="1" t="str">
        <f t="shared" si="2"/>
        <v/>
      </c>
      <c r="R96" s="1" t="str">
        <f t="shared" si="3"/>
        <v/>
      </c>
      <c r="S96" s="1" t="str">
        <f t="shared" si="4"/>
        <v/>
      </c>
      <c r="T96" s="1" t="str">
        <f t="shared" si="5"/>
        <v/>
      </c>
      <c r="U96" s="1" t="str">
        <f t="shared" si="6"/>
        <v/>
      </c>
    </row>
    <row r="97" ht="15.75" customHeight="1">
      <c r="A97" s="81">
        <v>80.0</v>
      </c>
      <c r="B97" s="81" t="s">
        <v>336</v>
      </c>
      <c r="C97" s="81" t="str">
        <f>IF(B97&gt;1,VLOOKUP(B97,DB!$D$4:$E$800,2,0),"")</f>
        <v>GLEX</v>
      </c>
      <c r="D97" s="82">
        <v>0.5333333333333333</v>
      </c>
      <c r="E97" s="159" t="b">
        <v>1</v>
      </c>
      <c r="F97" s="83"/>
      <c r="G97" s="92" t="b">
        <v>0</v>
      </c>
      <c r="H97" s="85" t="s">
        <v>1245</v>
      </c>
      <c r="I97" s="103" t="s">
        <v>1249</v>
      </c>
      <c r="J97" s="87" t="str">
        <f>IF(L97&gt;1,VLOOKUP(L97,DB!$A$4:$B$500,2,0),"")</f>
        <v/>
      </c>
      <c r="K97" s="88"/>
      <c r="L97" s="84"/>
      <c r="M97" s="81" t="str">
        <f>IF(B97&gt;1,VLOOKUP(B97,DB!$D$4:$F$800,3,0),"")</f>
        <v>BIOMANTARA</v>
      </c>
      <c r="N97" s="96"/>
      <c r="O97" s="84" t="str">
        <f t="shared" si="1"/>
        <v>RON</v>
      </c>
      <c r="Q97" s="1" t="str">
        <f t="shared" si="2"/>
        <v>RE05</v>
      </c>
      <c r="R97" s="1" t="str">
        <f t="shared" si="3"/>
        <v>RON</v>
      </c>
      <c r="S97" s="1" t="str">
        <f t="shared" si="4"/>
        <v>GLEX</v>
      </c>
      <c r="T97" s="1" t="str">
        <f t="shared" si="5"/>
        <v>N-939GS</v>
      </c>
      <c r="U97" s="1" t="str">
        <f t="shared" si="6"/>
        <v>BIOMANTARA</v>
      </c>
    </row>
    <row r="98" ht="15.75" customHeight="1">
      <c r="A98" s="71">
        <v>81.0</v>
      </c>
      <c r="B98" s="219" t="s">
        <v>1172</v>
      </c>
      <c r="C98" s="219" t="str">
        <f>IF(B98&gt;1,VLOOKUP(B98,DB!$D$4:$E$800,2,0),"")</f>
        <v>AVANTI</v>
      </c>
      <c r="D98" s="72">
        <v>0.5430555555555555</v>
      </c>
      <c r="E98" s="160" t="b">
        <v>1</v>
      </c>
      <c r="F98" s="220">
        <v>0.6013888888888889</v>
      </c>
      <c r="G98" s="94" t="b">
        <v>1</v>
      </c>
      <c r="H98" s="75" t="s">
        <v>1216</v>
      </c>
      <c r="I98" s="112" t="s">
        <v>1213</v>
      </c>
      <c r="J98" s="221" t="s">
        <v>1266</v>
      </c>
      <c r="K98" s="78"/>
      <c r="L98" s="74"/>
      <c r="M98" s="219" t="s">
        <v>1222</v>
      </c>
      <c r="N98" s="13"/>
      <c r="O98" s="74" t="str">
        <f t="shared" si="1"/>
        <v/>
      </c>
      <c r="Q98" s="1" t="str">
        <f t="shared" si="2"/>
        <v/>
      </c>
      <c r="R98" s="1" t="str">
        <f t="shared" si="3"/>
        <v/>
      </c>
      <c r="S98" s="1" t="str">
        <f t="shared" si="4"/>
        <v/>
      </c>
      <c r="T98" s="1" t="str">
        <f t="shared" si="5"/>
        <v/>
      </c>
      <c r="U98" s="1" t="str">
        <f t="shared" si="6"/>
        <v/>
      </c>
    </row>
    <row r="99" ht="15.75" customHeight="1">
      <c r="A99" s="81">
        <v>82.0</v>
      </c>
      <c r="B99" s="210" t="s">
        <v>345</v>
      </c>
      <c r="C99" s="210" t="str">
        <f>IF(B99&gt;1,VLOOKUP(B99,DB!$D$4:$E$800,2,0),"")</f>
        <v>ATR 72</v>
      </c>
      <c r="D99" s="82">
        <v>0.5534722222222223</v>
      </c>
      <c r="E99" s="159" t="b">
        <v>1</v>
      </c>
      <c r="F99" s="211">
        <v>0.5770833333333333</v>
      </c>
      <c r="G99" s="92" t="b">
        <v>1</v>
      </c>
      <c r="H99" s="85" t="s">
        <v>1232</v>
      </c>
      <c r="I99" s="86" t="str">
        <f>IF(K99&gt;1,VLOOKUP(K99,DB!$A$4:$B$500,2,0),"")</f>
        <v>WAHH</v>
      </c>
      <c r="J99" s="249" t="str">
        <f>IF(L99&gt;1,VLOOKUP(L99,DB!$A$4:$B$500,2,0),"")</f>
        <v>WAHH</v>
      </c>
      <c r="K99" s="88" t="s">
        <v>597</v>
      </c>
      <c r="L99" s="212" t="s">
        <v>595</v>
      </c>
      <c r="M99" s="210" t="str">
        <f>IF(B99&gt;1,VLOOKUP(B99,DB!$D$4:$F$800,3,0),"")</f>
        <v>CITILINK</v>
      </c>
      <c r="N99" s="213" t="s">
        <v>1654</v>
      </c>
      <c r="O99" s="84" t="str">
        <f t="shared" si="1"/>
        <v/>
      </c>
      <c r="Q99" s="1" t="str">
        <f t="shared" si="2"/>
        <v/>
      </c>
      <c r="R99" s="1" t="str">
        <f t="shared" si="3"/>
        <v/>
      </c>
      <c r="S99" s="1" t="str">
        <f t="shared" si="4"/>
        <v/>
      </c>
      <c r="T99" s="1" t="str">
        <f t="shared" si="5"/>
        <v/>
      </c>
      <c r="U99" s="1" t="str">
        <f t="shared" si="6"/>
        <v/>
      </c>
    </row>
    <row r="100" ht="15.75" customHeight="1">
      <c r="A100" s="71">
        <v>83.0</v>
      </c>
      <c r="B100" s="71" t="s">
        <v>290</v>
      </c>
      <c r="C100" s="71" t="str">
        <f>IF(B100&gt;1,VLOOKUP(B100,DB!$D$4:$E$800,2,0),"")</f>
        <v>A 320</v>
      </c>
      <c r="D100" s="72">
        <v>0.5875</v>
      </c>
      <c r="E100" s="160" t="b">
        <v>1</v>
      </c>
      <c r="F100" s="73">
        <v>0.6201388888888889</v>
      </c>
      <c r="G100" s="94" t="b">
        <v>1</v>
      </c>
      <c r="H100" s="75" t="s">
        <v>1225</v>
      </c>
      <c r="I100" s="76" t="str">
        <f>IF(K100&gt;1,VLOOKUP(K100,DB!$A$4:$B$500,2,0),"")</f>
        <v>WARR</v>
      </c>
      <c r="J100" s="77" t="str">
        <f>IF(L100&gt;1,VLOOKUP(L100,DB!$A$4:$B$500,2,0),"")</f>
        <v>WIEE</v>
      </c>
      <c r="K100" s="78" t="s">
        <v>257</v>
      </c>
      <c r="L100" s="74" t="s">
        <v>215</v>
      </c>
      <c r="M100" s="71" t="str">
        <f>IF(B100&gt;1,VLOOKUP(B100,DB!$D$4:$F$800,3,0),"")</f>
        <v>BATIK AIR</v>
      </c>
      <c r="N100" s="222" t="s">
        <v>1346</v>
      </c>
      <c r="O100" s="74" t="str">
        <f t="shared" si="1"/>
        <v/>
      </c>
      <c r="Q100" s="1" t="str">
        <f t="shared" si="2"/>
        <v/>
      </c>
      <c r="R100" s="1" t="str">
        <f t="shared" si="3"/>
        <v/>
      </c>
      <c r="S100" s="1" t="str">
        <f t="shared" si="4"/>
        <v/>
      </c>
      <c r="T100" s="1" t="str">
        <f t="shared" si="5"/>
        <v/>
      </c>
      <c r="U100" s="1" t="str">
        <f t="shared" si="6"/>
        <v/>
      </c>
    </row>
    <row r="101" ht="15.75" customHeight="1">
      <c r="A101" s="81">
        <v>84.0</v>
      </c>
      <c r="B101" s="210" t="s">
        <v>738</v>
      </c>
      <c r="C101" s="210" t="str">
        <f>IF(B101&gt;1,VLOOKUP(B101,DB!$D$4:$E$800,2,0),"")</f>
        <v>EMB 135</v>
      </c>
      <c r="D101" s="82">
        <v>0.5472222222222223</v>
      </c>
      <c r="E101" s="251" t="b">
        <v>1</v>
      </c>
      <c r="F101" s="211">
        <v>0.6298611111111111</v>
      </c>
      <c r="G101" s="252" t="b">
        <v>1</v>
      </c>
      <c r="H101" s="271" t="s">
        <v>1249</v>
      </c>
      <c r="I101" s="103" t="s">
        <v>1218</v>
      </c>
      <c r="J101" s="212" t="s">
        <v>201</v>
      </c>
      <c r="K101" s="255"/>
      <c r="L101" s="212"/>
      <c r="M101" s="210" t="str">
        <f>IF(B101&gt;1,VLOOKUP(B101,DB!$D$4:$F$800,3,0),"")</f>
        <v>IAT</v>
      </c>
      <c r="N101" s="89"/>
      <c r="O101" s="84" t="str">
        <f t="shared" si="1"/>
        <v/>
      </c>
      <c r="Q101" s="1" t="str">
        <f t="shared" si="2"/>
        <v/>
      </c>
      <c r="R101" s="1" t="str">
        <f t="shared" si="3"/>
        <v/>
      </c>
      <c r="S101" s="1" t="str">
        <f t="shared" si="4"/>
        <v/>
      </c>
      <c r="T101" s="1" t="str">
        <f t="shared" si="5"/>
        <v/>
      </c>
      <c r="U101" s="1" t="str">
        <f t="shared" si="6"/>
        <v/>
      </c>
    </row>
    <row r="102" ht="15.75" customHeight="1">
      <c r="A102" s="71">
        <v>85.0</v>
      </c>
      <c r="B102" s="71" t="s">
        <v>187</v>
      </c>
      <c r="C102" s="71" t="str">
        <f>IF(B102&gt;1,VLOOKUP(B102,DB!$D$4:$E$800,2,0),"")</f>
        <v>A 320</v>
      </c>
      <c r="D102" s="72">
        <v>0.5819444444444445</v>
      </c>
      <c r="E102" s="160" t="b">
        <v>1</v>
      </c>
      <c r="F102" s="73">
        <v>0.6152777777777778</v>
      </c>
      <c r="G102" s="94" t="b">
        <v>1</v>
      </c>
      <c r="H102" s="75" t="s">
        <v>1247</v>
      </c>
      <c r="I102" s="76" t="str">
        <f>IF(K102&gt;1,VLOOKUP(K102,DB!$A$4:$B$500,2,0),"")</f>
        <v>WADD</v>
      </c>
      <c r="J102" s="77" t="str">
        <f>IF(L102&gt;1,VLOOKUP(L102,DB!$A$4:$B$500,2,0),"")</f>
        <v>WAHS</v>
      </c>
      <c r="K102" s="78" t="s">
        <v>221</v>
      </c>
      <c r="L102" s="74" t="s">
        <v>293</v>
      </c>
      <c r="M102" s="71" t="str">
        <f>IF(B102&gt;1,VLOOKUP(B102,DB!$D$4:$F$800,3,0),"")</f>
        <v>BATIK AIR</v>
      </c>
      <c r="N102" s="222" t="s">
        <v>1655</v>
      </c>
      <c r="O102" s="74" t="str">
        <f t="shared" si="1"/>
        <v/>
      </c>
      <c r="Q102" s="1" t="str">
        <f t="shared" si="2"/>
        <v/>
      </c>
      <c r="R102" s="1" t="str">
        <f t="shared" si="3"/>
        <v/>
      </c>
      <c r="S102" s="1" t="str">
        <f t="shared" si="4"/>
        <v/>
      </c>
      <c r="T102" s="1" t="str">
        <f t="shared" si="5"/>
        <v/>
      </c>
      <c r="U102" s="1" t="str">
        <f t="shared" si="6"/>
        <v/>
      </c>
    </row>
    <row r="103" ht="15.75" customHeight="1">
      <c r="A103" s="81">
        <v>86.0</v>
      </c>
      <c r="B103" s="81" t="s">
        <v>788</v>
      </c>
      <c r="C103" s="81" t="str">
        <f>IF(B103&gt;1,VLOOKUP(B103,DB!$D$4:$E$800,2,0),"")</f>
        <v>GLEX</v>
      </c>
      <c r="D103" s="82">
        <v>0.5638888888888889</v>
      </c>
      <c r="E103" s="159" t="b">
        <v>1</v>
      </c>
      <c r="F103" s="83"/>
      <c r="G103" s="92" t="b">
        <v>0</v>
      </c>
      <c r="H103" s="85" t="s">
        <v>1229</v>
      </c>
      <c r="I103" s="103" t="s">
        <v>1239</v>
      </c>
      <c r="J103" s="87" t="str">
        <f>IF(L103&gt;1,VLOOKUP(L103,DB!$A$4:$B$500,2,0),"")</f>
        <v/>
      </c>
      <c r="K103" s="88"/>
      <c r="L103" s="84"/>
      <c r="M103" s="81" t="str">
        <f>IF(B103&gt;1,VLOOKUP(B103,DB!$D$4:$F$800,3,0),"")</f>
        <v>PREMI</v>
      </c>
      <c r="N103" s="96"/>
      <c r="O103" s="84" t="str">
        <f t="shared" si="1"/>
        <v>RON</v>
      </c>
      <c r="Q103" s="1" t="str">
        <f t="shared" si="2"/>
        <v>A1</v>
      </c>
      <c r="R103" s="1" t="str">
        <f t="shared" si="3"/>
        <v>RON</v>
      </c>
      <c r="S103" s="1" t="str">
        <f t="shared" si="4"/>
        <v>GLEX</v>
      </c>
      <c r="T103" s="1" t="str">
        <f t="shared" si="5"/>
        <v>N-970NX</v>
      </c>
      <c r="U103" s="1" t="str">
        <f t="shared" si="6"/>
        <v>PREMI</v>
      </c>
    </row>
    <row r="104" ht="15.75" customHeight="1">
      <c r="A104" s="71">
        <v>87.0</v>
      </c>
      <c r="B104" s="71" t="s">
        <v>803</v>
      </c>
      <c r="C104" s="71" t="str">
        <f>IF(B104&gt;1,VLOOKUP(B104,DB!$D$4:$E$800,2,0),"")</f>
        <v>EMB 135</v>
      </c>
      <c r="D104" s="72">
        <v>0.5805555555555556</v>
      </c>
      <c r="E104" s="160" t="b">
        <v>1</v>
      </c>
      <c r="F104" s="73"/>
      <c r="G104" s="94" t="b">
        <v>0</v>
      </c>
      <c r="H104" s="75" t="s">
        <v>1229</v>
      </c>
      <c r="I104" s="112" t="s">
        <v>1218</v>
      </c>
      <c r="J104" s="77" t="str">
        <f>IF(L104&gt;1,VLOOKUP(L104,DB!$A$4:$B$500,2,0),"")</f>
        <v/>
      </c>
      <c r="K104" s="78"/>
      <c r="L104" s="74"/>
      <c r="M104" s="71" t="str">
        <f>IF(B104&gt;1,VLOOKUP(B104,DB!$D$4:$F$800,3,0),"")</f>
        <v>PREMI</v>
      </c>
      <c r="N104" s="13"/>
      <c r="O104" s="74" t="str">
        <f t="shared" si="1"/>
        <v>RON</v>
      </c>
      <c r="Q104" s="1" t="str">
        <f t="shared" si="2"/>
        <v>A1</v>
      </c>
      <c r="R104" s="1" t="str">
        <f t="shared" si="3"/>
        <v>RON</v>
      </c>
      <c r="S104" s="1" t="str">
        <f t="shared" si="4"/>
        <v>EMB 135</v>
      </c>
      <c r="T104" s="1" t="str">
        <f t="shared" si="5"/>
        <v>PK-RJA</v>
      </c>
      <c r="U104" s="1" t="str">
        <f t="shared" si="6"/>
        <v>PREMI</v>
      </c>
    </row>
    <row r="105" ht="15.75" customHeight="1">
      <c r="A105" s="81">
        <v>88.0</v>
      </c>
      <c r="B105" s="81" t="s">
        <v>512</v>
      </c>
      <c r="C105" s="81" t="str">
        <f>IF(B105&gt;1,VLOOKUP(B105,DB!$D$4:$E$800,2,0),"")</f>
        <v>B 735</v>
      </c>
      <c r="D105" s="82">
        <v>0.6159722222222223</v>
      </c>
      <c r="E105" s="159" t="b">
        <v>1</v>
      </c>
      <c r="F105" s="83"/>
      <c r="G105" s="92" t="b">
        <v>0</v>
      </c>
      <c r="H105" s="85" t="s">
        <v>1227</v>
      </c>
      <c r="I105" s="86" t="str">
        <f>IF(K105&gt;1,VLOOKUP(K105,DB!$A$4:$B$500,2,0),"")</f>
        <v>WAGG</v>
      </c>
      <c r="J105" s="87" t="str">
        <f>IF(L105&gt;1,VLOOKUP(L105,DB!$A$4:$B$500,2,0),"")</f>
        <v/>
      </c>
      <c r="K105" s="88" t="s">
        <v>688</v>
      </c>
      <c r="L105" s="84"/>
      <c r="M105" s="81" t="str">
        <f>IF(B105&gt;1,VLOOKUP(B105,DB!$D$4:$F$800,3,0),"")</f>
        <v>CITILINK</v>
      </c>
      <c r="N105" s="96"/>
      <c r="O105" s="84" t="str">
        <f t="shared" si="1"/>
        <v>RON</v>
      </c>
      <c r="Q105" s="1" t="str">
        <f t="shared" si="2"/>
        <v>B9</v>
      </c>
      <c r="R105" s="1" t="str">
        <f t="shared" si="3"/>
        <v>RON</v>
      </c>
      <c r="S105" s="1" t="str">
        <f t="shared" si="4"/>
        <v>B 735</v>
      </c>
      <c r="T105" s="1" t="str">
        <f t="shared" si="5"/>
        <v>PK-GGC</v>
      </c>
      <c r="U105" s="1" t="str">
        <f t="shared" si="6"/>
        <v>CITILINK</v>
      </c>
    </row>
    <row r="106" ht="15.75" customHeight="1">
      <c r="A106" s="71">
        <v>89.0</v>
      </c>
      <c r="B106" s="71" t="s">
        <v>315</v>
      </c>
      <c r="C106" s="71" t="str">
        <f>IF(B106&gt;1,VLOOKUP(B106,DB!$D$4:$E$800,2,0),"")</f>
        <v>A 320</v>
      </c>
      <c r="D106" s="72">
        <v>0.61875</v>
      </c>
      <c r="E106" s="160" t="b">
        <v>1</v>
      </c>
      <c r="F106" s="73">
        <v>0.65625</v>
      </c>
      <c r="G106" s="94" t="b">
        <v>1</v>
      </c>
      <c r="H106" s="75" t="s">
        <v>1247</v>
      </c>
      <c r="I106" s="76" t="str">
        <f>IF(K106&gt;1,VLOOKUP(K106,DB!$A$4:$B$500,2,0),"")</f>
        <v>WARA</v>
      </c>
      <c r="J106" s="77" t="str">
        <f>IF(L106&gt;1,VLOOKUP(L106,DB!$A$4:$B$500,2,0),"")</f>
        <v>WADD</v>
      </c>
      <c r="K106" s="78" t="s">
        <v>300</v>
      </c>
      <c r="L106" s="74" t="s">
        <v>227</v>
      </c>
      <c r="M106" s="71" t="str">
        <f>IF(B106&gt;1,VLOOKUP(B106,DB!$D$4:$F$800,3,0),"")</f>
        <v>BATIK AIR</v>
      </c>
      <c r="N106" s="79"/>
      <c r="O106" s="74" t="str">
        <f t="shared" si="1"/>
        <v/>
      </c>
      <c r="Q106" s="1" t="str">
        <f t="shared" si="2"/>
        <v/>
      </c>
      <c r="R106" s="1" t="str">
        <f t="shared" si="3"/>
        <v/>
      </c>
      <c r="S106" s="1" t="str">
        <f t="shared" si="4"/>
        <v/>
      </c>
      <c r="T106" s="1" t="str">
        <f t="shared" si="5"/>
        <v/>
      </c>
      <c r="U106" s="1" t="str">
        <f t="shared" si="6"/>
        <v/>
      </c>
    </row>
    <row r="107" ht="15.75" customHeight="1">
      <c r="A107" s="81">
        <v>90.0</v>
      </c>
      <c r="B107" s="81" t="s">
        <v>785</v>
      </c>
      <c r="C107" s="81" t="str">
        <f>IF(B107&gt;1,VLOOKUP(B107,DB!$D$4:$E$800,2,0),"")</f>
        <v>L 1000</v>
      </c>
      <c r="D107" s="82">
        <v>0.5979166666666667</v>
      </c>
      <c r="E107" s="159" t="b">
        <v>1</v>
      </c>
      <c r="F107" s="83"/>
      <c r="G107" s="92" t="b">
        <v>0</v>
      </c>
      <c r="H107" s="85" t="s">
        <v>1229</v>
      </c>
      <c r="I107" s="103" t="s">
        <v>1234</v>
      </c>
      <c r="J107" s="87" t="str">
        <f>IF(L107&gt;1,VLOOKUP(L107,DB!$A$4:$B$500,2,0),"")</f>
        <v/>
      </c>
      <c r="K107" s="88"/>
      <c r="L107" s="84"/>
      <c r="M107" s="81" t="str">
        <f>IF(B107&gt;1,VLOOKUP(B107,DB!$D$4:$F$800,3,0),"")</f>
        <v>PREMI</v>
      </c>
      <c r="N107" s="89"/>
      <c r="O107" s="84" t="str">
        <f t="shared" si="1"/>
        <v>RON</v>
      </c>
      <c r="Q107" s="1" t="str">
        <f t="shared" si="2"/>
        <v>A1</v>
      </c>
      <c r="R107" s="1" t="str">
        <f t="shared" si="3"/>
        <v>RON</v>
      </c>
      <c r="S107" s="1" t="str">
        <f t="shared" si="4"/>
        <v>L 1000</v>
      </c>
      <c r="T107" s="1" t="str">
        <f t="shared" si="5"/>
        <v>N-227GV</v>
      </c>
      <c r="U107" s="1" t="str">
        <f t="shared" si="6"/>
        <v>PREMI</v>
      </c>
    </row>
    <row r="108" ht="15.75" customHeight="1">
      <c r="A108" s="71">
        <v>91.0</v>
      </c>
      <c r="B108" s="71" t="s">
        <v>332</v>
      </c>
      <c r="C108" s="71" t="str">
        <f>IF(B108&gt;1,VLOOKUP(B108,DB!$D$4:$E$800,2,0),"")</f>
        <v>GLEX</v>
      </c>
      <c r="D108" s="72">
        <v>0.6055555555555555</v>
      </c>
      <c r="E108" s="160" t="b">
        <v>1</v>
      </c>
      <c r="F108" s="73">
        <v>0.6701388888888888</v>
      </c>
      <c r="G108" s="94" t="b">
        <v>1</v>
      </c>
      <c r="H108" s="75" t="s">
        <v>1236</v>
      </c>
      <c r="I108" s="112" t="s">
        <v>1242</v>
      </c>
      <c r="J108" s="74" t="s">
        <v>1258</v>
      </c>
      <c r="K108" s="78"/>
      <c r="L108" s="74" t="s">
        <v>1656</v>
      </c>
      <c r="M108" s="71" t="str">
        <f>IF(B108&gt;1,VLOOKUP(B108,DB!$D$4:$F$800,3,0),"")</f>
        <v>BIOMANTARA</v>
      </c>
      <c r="N108" s="79"/>
      <c r="O108" s="74" t="str">
        <f t="shared" si="1"/>
        <v/>
      </c>
      <c r="Q108" s="1" t="str">
        <f t="shared" si="2"/>
        <v/>
      </c>
      <c r="R108" s="1" t="str">
        <f t="shared" si="3"/>
        <v/>
      </c>
      <c r="S108" s="1" t="str">
        <f t="shared" si="4"/>
        <v/>
      </c>
      <c r="T108" s="1" t="str">
        <f t="shared" si="5"/>
        <v/>
      </c>
      <c r="U108" s="1" t="str">
        <f t="shared" si="6"/>
        <v/>
      </c>
    </row>
    <row r="109" ht="15.75" customHeight="1">
      <c r="A109" s="81">
        <v>92.0</v>
      </c>
      <c r="B109" s="81" t="s">
        <v>197</v>
      </c>
      <c r="C109" s="81" t="str">
        <f>IF(B109&gt;1,VLOOKUP(B109,DB!$D$4:$E$800,2,0),"")</f>
        <v>A 320</v>
      </c>
      <c r="D109" s="82">
        <v>0.6486111111111111</v>
      </c>
      <c r="E109" s="159" t="b">
        <v>1</v>
      </c>
      <c r="F109" s="83">
        <v>0.7138888888888889</v>
      </c>
      <c r="G109" s="92" t="b">
        <v>1</v>
      </c>
      <c r="H109" s="85" t="s">
        <v>1246</v>
      </c>
      <c r="I109" s="86" t="str">
        <f>IF(K109&gt;1,VLOOKUP(K109,DB!$A$4:$B$500,2,0),"")</f>
        <v>WAHI</v>
      </c>
      <c r="J109" s="87" t="str">
        <f>IF(L109&gt;1,VLOOKUP(L109,DB!$A$4:$B$500,2,0),"")</f>
        <v>WIPP</v>
      </c>
      <c r="K109" s="88" t="s">
        <v>274</v>
      </c>
      <c r="L109" s="84" t="s">
        <v>198</v>
      </c>
      <c r="M109" s="81" t="str">
        <f>IF(B109&gt;1,VLOOKUP(B109,DB!$D$4:$F$800,3,0),"")</f>
        <v>BATIK AIR</v>
      </c>
      <c r="N109" s="89"/>
      <c r="O109" s="84" t="str">
        <f t="shared" si="1"/>
        <v/>
      </c>
      <c r="Q109" s="1" t="str">
        <f t="shared" si="2"/>
        <v/>
      </c>
      <c r="R109" s="1" t="str">
        <f t="shared" si="3"/>
        <v/>
      </c>
      <c r="S109" s="1" t="str">
        <f t="shared" si="4"/>
        <v/>
      </c>
      <c r="T109" s="1" t="str">
        <f t="shared" si="5"/>
        <v/>
      </c>
      <c r="U109" s="1" t="str">
        <f t="shared" si="6"/>
        <v/>
      </c>
    </row>
    <row r="110" ht="15.75" customHeight="1">
      <c r="A110" s="71">
        <v>93.0</v>
      </c>
      <c r="B110" s="71" t="s">
        <v>804</v>
      </c>
      <c r="C110" s="71" t="str">
        <f>IF(B110&gt;1,VLOOKUP(B110,DB!$D$4:$E$800,2,0),"")</f>
        <v>AW 139</v>
      </c>
      <c r="D110" s="72">
        <v>0.6201388888888889</v>
      </c>
      <c r="E110" s="160" t="b">
        <v>1</v>
      </c>
      <c r="F110" s="73">
        <v>0.6715277777777777</v>
      </c>
      <c r="G110" s="94" t="b">
        <v>1</v>
      </c>
      <c r="H110" s="75" t="s">
        <v>1226</v>
      </c>
      <c r="I110" s="112" t="s">
        <v>1325</v>
      </c>
      <c r="J110" s="74" t="s">
        <v>1212</v>
      </c>
      <c r="K110" s="78"/>
      <c r="L110" s="74"/>
      <c r="M110" s="71" t="str">
        <f>IF(B110&gt;1,VLOOKUP(B110,DB!$D$4:$F$800,3,0),"")</f>
        <v>PREMI</v>
      </c>
      <c r="N110" s="13"/>
      <c r="O110" s="74" t="str">
        <f t="shared" si="1"/>
        <v/>
      </c>
      <c r="Q110" s="1" t="str">
        <f t="shared" si="2"/>
        <v/>
      </c>
      <c r="R110" s="1" t="str">
        <f t="shared" si="3"/>
        <v/>
      </c>
      <c r="S110" s="1" t="str">
        <f t="shared" si="4"/>
        <v/>
      </c>
      <c r="T110" s="1" t="str">
        <f t="shared" si="5"/>
        <v/>
      </c>
      <c r="U110" s="1" t="str">
        <f t="shared" si="6"/>
        <v/>
      </c>
    </row>
    <row r="111" ht="15.75" customHeight="1">
      <c r="A111" s="81">
        <v>94.0</v>
      </c>
      <c r="B111" s="81" t="s">
        <v>437</v>
      </c>
      <c r="C111" s="81" t="str">
        <f>IF(B111&gt;1,VLOOKUP(B111,DB!$D$4:$E$800,2,0),"")</f>
        <v>A 320</v>
      </c>
      <c r="D111" s="82">
        <v>0.6638888888888889</v>
      </c>
      <c r="E111" s="159" t="b">
        <v>1</v>
      </c>
      <c r="F111" s="83">
        <v>0.6923611111111111</v>
      </c>
      <c r="G111" s="92" t="b">
        <v>1</v>
      </c>
      <c r="H111" s="85" t="s">
        <v>1247</v>
      </c>
      <c r="I111" s="86" t="str">
        <f>IF(K111&gt;1,VLOOKUP(K111,DB!$A$4:$B$500,2,0),"")</f>
        <v>WARA</v>
      </c>
      <c r="J111" s="87" t="str">
        <f>IF(L111&gt;1,VLOOKUP(L111,DB!$A$4:$B$500,2,0),"")</f>
        <v>WARR</v>
      </c>
      <c r="K111" s="88" t="s">
        <v>557</v>
      </c>
      <c r="L111" s="84" t="s">
        <v>563</v>
      </c>
      <c r="M111" s="81" t="str">
        <f>IF(B111&gt;1,VLOOKUP(B111,DB!$D$4:$F$800,3,0),"")</f>
        <v>CITILINK</v>
      </c>
      <c r="N111" s="89"/>
      <c r="O111" s="84" t="str">
        <f t="shared" si="1"/>
        <v/>
      </c>
      <c r="Q111" s="1" t="str">
        <f t="shared" si="2"/>
        <v/>
      </c>
      <c r="R111" s="1" t="str">
        <f t="shared" si="3"/>
        <v/>
      </c>
      <c r="S111" s="1" t="str">
        <f t="shared" si="4"/>
        <v/>
      </c>
      <c r="T111" s="1" t="str">
        <f t="shared" si="5"/>
        <v/>
      </c>
      <c r="U111" s="1" t="str">
        <f t="shared" si="6"/>
        <v/>
      </c>
    </row>
    <row r="112" ht="15.75" customHeight="1">
      <c r="A112" s="71">
        <v>95.0</v>
      </c>
      <c r="B112" s="71" t="s">
        <v>180</v>
      </c>
      <c r="C112" s="71" t="str">
        <f>IF(B112&gt;1,VLOOKUP(B112,DB!$D$4:$E$800,2,0),"")</f>
        <v>A 320</v>
      </c>
      <c r="D112" s="72">
        <v>0.6756944444444445</v>
      </c>
      <c r="E112" s="160" t="b">
        <v>1</v>
      </c>
      <c r="F112" s="73">
        <v>0.7173611111111111</v>
      </c>
      <c r="G112" s="94" t="b">
        <v>1</v>
      </c>
      <c r="H112" s="75" t="s">
        <v>1225</v>
      </c>
      <c r="I112" s="76" t="str">
        <f>IF(K112&gt;1,VLOOKUP(K112,DB!$A$4:$B$500,2,0),"")</f>
        <v>WARR</v>
      </c>
      <c r="J112" s="77" t="str">
        <f>IF(L112&gt;1,VLOOKUP(L112,DB!$A$4:$B$500,2,0),"")</f>
        <v>WAHI</v>
      </c>
      <c r="K112" s="78" t="s">
        <v>245</v>
      </c>
      <c r="L112" s="74" t="s">
        <v>280</v>
      </c>
      <c r="M112" s="71" t="str">
        <f>IF(B112&gt;1,VLOOKUP(B112,DB!$D$4:$F$800,3,0),"")</f>
        <v>BATIK AIR</v>
      </c>
      <c r="N112" s="79"/>
      <c r="O112" s="74" t="str">
        <f t="shared" si="1"/>
        <v/>
      </c>
      <c r="Q112" s="1" t="str">
        <f t="shared" si="2"/>
        <v/>
      </c>
      <c r="R112" s="1" t="str">
        <f t="shared" si="3"/>
        <v/>
      </c>
      <c r="S112" s="1" t="str">
        <f t="shared" si="4"/>
        <v/>
      </c>
      <c r="T112" s="1" t="str">
        <f t="shared" si="5"/>
        <v/>
      </c>
      <c r="U112" s="1" t="str">
        <f t="shared" si="6"/>
        <v/>
      </c>
    </row>
    <row r="113" ht="15.75" customHeight="1">
      <c r="A113" s="81">
        <v>96.0</v>
      </c>
      <c r="B113" s="81" t="s">
        <v>1163</v>
      </c>
      <c r="C113" s="81" t="str">
        <f>IF(B113&gt;1,VLOOKUP(B113,DB!$D$4:$E$800,2,0),"")</f>
        <v>G IV</v>
      </c>
      <c r="D113" s="82">
        <v>0.6368055555555555</v>
      </c>
      <c r="E113" s="159" t="b">
        <v>1</v>
      </c>
      <c r="F113" s="83">
        <v>0.7354166666666667</v>
      </c>
      <c r="G113" s="92" t="b">
        <v>1</v>
      </c>
      <c r="H113" s="85" t="s">
        <v>1255</v>
      </c>
      <c r="I113" s="103" t="s">
        <v>1218</v>
      </c>
      <c r="J113" s="84" t="s">
        <v>13</v>
      </c>
      <c r="K113" s="88"/>
      <c r="L113" s="84"/>
      <c r="M113" s="81" t="s">
        <v>810</v>
      </c>
      <c r="N113" s="96"/>
      <c r="O113" s="84" t="str">
        <f t="shared" si="1"/>
        <v/>
      </c>
      <c r="Q113" s="1" t="str">
        <f t="shared" si="2"/>
        <v/>
      </c>
      <c r="R113" s="1" t="str">
        <f t="shared" si="3"/>
        <v/>
      </c>
      <c r="S113" s="1" t="str">
        <f t="shared" si="4"/>
        <v/>
      </c>
      <c r="T113" s="1" t="str">
        <f t="shared" si="5"/>
        <v/>
      </c>
      <c r="U113" s="1" t="str">
        <f t="shared" si="6"/>
        <v/>
      </c>
    </row>
    <row r="114" ht="15.75" customHeight="1">
      <c r="A114" s="71">
        <v>97.0</v>
      </c>
      <c r="B114" s="71" t="s">
        <v>636</v>
      </c>
      <c r="C114" s="71" t="str">
        <f>IF(B114&gt;1,VLOOKUP(B114,DB!$D$4:$E$800,2,0),"")</f>
        <v>B 738</v>
      </c>
      <c r="D114" s="72">
        <v>0.6923611111111111</v>
      </c>
      <c r="E114" s="160" t="b">
        <v>1</v>
      </c>
      <c r="F114" s="73">
        <v>0.7243055555555555</v>
      </c>
      <c r="G114" s="94" t="b">
        <v>1</v>
      </c>
      <c r="H114" s="75" t="s">
        <v>1248</v>
      </c>
      <c r="I114" s="76" t="str">
        <f>IF(K114&gt;1,VLOOKUP(K114,DB!$A$4:$B$500,2,0),"")</f>
        <v>WARR</v>
      </c>
      <c r="J114" s="77" t="str">
        <f>IF(L114&gt;1,VLOOKUP(L114,DB!$A$4:$B$500,2,0),"")</f>
        <v>WARR</v>
      </c>
      <c r="K114" s="78" t="s">
        <v>84</v>
      </c>
      <c r="L114" s="74" t="s">
        <v>676</v>
      </c>
      <c r="M114" s="71" t="str">
        <f>IF(B114&gt;1,VLOOKUP(B114,DB!$D$4:$F$800,3,0),"")</f>
        <v>GARUDA</v>
      </c>
      <c r="N114" s="13"/>
      <c r="O114" s="74" t="str">
        <f t="shared" si="1"/>
        <v/>
      </c>
      <c r="Q114" s="1" t="str">
        <f t="shared" si="2"/>
        <v/>
      </c>
      <c r="R114" s="1" t="str">
        <f t="shared" si="3"/>
        <v/>
      </c>
      <c r="S114" s="1" t="str">
        <f t="shared" si="4"/>
        <v/>
      </c>
      <c r="T114" s="1" t="str">
        <f t="shared" si="5"/>
        <v/>
      </c>
      <c r="U114" s="1" t="str">
        <f t="shared" si="6"/>
        <v/>
      </c>
    </row>
    <row r="115" ht="15.75" customHeight="1">
      <c r="A115" s="81">
        <v>98.0</v>
      </c>
      <c r="B115" s="81" t="s">
        <v>955</v>
      </c>
      <c r="C115" s="81" t="str">
        <f>IF(B115&gt;1,VLOOKUP(B115,DB!$D$4:$E$800,2,0),"")</f>
        <v>EMB 135</v>
      </c>
      <c r="D115" s="82">
        <v>0.6597222222222222</v>
      </c>
      <c r="E115" s="159" t="b">
        <v>1</v>
      </c>
      <c r="F115" s="83"/>
      <c r="G115" s="92" t="b">
        <v>0</v>
      </c>
      <c r="H115" s="85" t="s">
        <v>1461</v>
      </c>
      <c r="I115" s="103" t="s">
        <v>1218</v>
      </c>
      <c r="J115" s="87" t="str">
        <f>IF(L115&gt;1,VLOOKUP(L115,DB!$A$4:$B$500,2,0),"")</f>
        <v/>
      </c>
      <c r="K115" s="88"/>
      <c r="L115" s="84"/>
      <c r="M115" s="81" t="s">
        <v>1211</v>
      </c>
      <c r="N115" s="96"/>
      <c r="O115" s="84" t="str">
        <f t="shared" si="1"/>
        <v>RON</v>
      </c>
      <c r="Q115" s="1" t="str">
        <f t="shared" si="2"/>
        <v>RE06</v>
      </c>
      <c r="R115" s="1" t="str">
        <f t="shared" si="3"/>
        <v>RON</v>
      </c>
      <c r="S115" s="1" t="str">
        <f t="shared" si="4"/>
        <v>EMB 135</v>
      </c>
      <c r="T115" s="1" t="str">
        <f t="shared" si="5"/>
        <v>T7-187</v>
      </c>
      <c r="U115" s="1" t="str">
        <f t="shared" si="6"/>
        <v>AFM</v>
      </c>
    </row>
    <row r="116" ht="15.75" customHeight="1">
      <c r="A116" s="71">
        <v>99.0</v>
      </c>
      <c r="B116" s="71" t="s">
        <v>510</v>
      </c>
      <c r="C116" s="71" t="str">
        <f>IF(B116&gt;1,VLOOKUP(B116,DB!$D$4:$E$800,2,0),"")</f>
        <v>ATR 72</v>
      </c>
      <c r="D116" s="72">
        <v>0.7291666666666666</v>
      </c>
      <c r="E116" s="160" t="b">
        <v>1</v>
      </c>
      <c r="F116" s="73">
        <v>0.7479166666666667</v>
      </c>
      <c r="G116" s="94" t="b">
        <v>1</v>
      </c>
      <c r="H116" s="75" t="s">
        <v>1247</v>
      </c>
      <c r="I116" s="76" t="str">
        <f>IF(K116&gt;1,VLOOKUP(K116,DB!$A$4:$B$500,2,0),"")</f>
        <v>WAHH</v>
      </c>
      <c r="J116" s="77" t="str">
        <f>IF(L116&gt;1,VLOOKUP(L116,DB!$A$4:$B$500,2,0),"")</f>
        <v>WIPO</v>
      </c>
      <c r="K116" s="78" t="s">
        <v>601</v>
      </c>
      <c r="L116" s="74" t="s">
        <v>611</v>
      </c>
      <c r="M116" s="71" t="str">
        <f>IF(B116&gt;1,VLOOKUP(B116,DB!$D$4:$F$800,3,0),"")</f>
        <v>CITILINK</v>
      </c>
      <c r="N116" s="79"/>
      <c r="O116" s="74" t="str">
        <f t="shared" si="1"/>
        <v/>
      </c>
      <c r="Q116" s="1" t="str">
        <f t="shared" si="2"/>
        <v/>
      </c>
      <c r="R116" s="1" t="str">
        <f t="shared" si="3"/>
        <v/>
      </c>
      <c r="S116" s="1" t="str">
        <f t="shared" si="4"/>
        <v/>
      </c>
      <c r="T116" s="1" t="str">
        <f t="shared" si="5"/>
        <v/>
      </c>
      <c r="U116" s="1" t="str">
        <f t="shared" si="6"/>
        <v/>
      </c>
    </row>
    <row r="117" ht="15.75" customHeight="1">
      <c r="A117" s="81">
        <v>100.0</v>
      </c>
      <c r="B117" s="210" t="s">
        <v>431</v>
      </c>
      <c r="C117" s="210" t="str">
        <f>IF(B117&gt;1,VLOOKUP(B117,DB!$D$4:$E$800,2,0),"")</f>
        <v>A 320</v>
      </c>
      <c r="D117" s="225">
        <v>0.7326388888888888</v>
      </c>
      <c r="E117" s="159" t="b">
        <v>1</v>
      </c>
      <c r="F117" s="83">
        <v>0.7618055555555555</v>
      </c>
      <c r="G117" s="92" t="b">
        <v>1</v>
      </c>
      <c r="H117" s="85" t="s">
        <v>1232</v>
      </c>
      <c r="I117" s="254" t="str">
        <f>IF(K117&gt;1,VLOOKUP(K117,DB!$A$4:$B$500,2,0),"")</f>
        <v>WADD</v>
      </c>
      <c r="J117" s="87" t="str">
        <f>IF(L117&gt;1,VLOOKUP(L117,DB!$A$4:$B$500,2,0),"")</f>
        <v>WADD</v>
      </c>
      <c r="K117" s="255" t="s">
        <v>585</v>
      </c>
      <c r="L117" s="84" t="s">
        <v>583</v>
      </c>
      <c r="M117" s="210" t="str">
        <f>IF(B117&gt;1,VLOOKUP(B117,DB!$D$4:$F$800,3,0),"")</f>
        <v>CITILINK</v>
      </c>
      <c r="N117" s="89"/>
      <c r="O117" s="84" t="str">
        <f t="shared" si="1"/>
        <v/>
      </c>
      <c r="Q117" s="1" t="str">
        <f t="shared" si="2"/>
        <v/>
      </c>
      <c r="R117" s="1" t="str">
        <f t="shared" si="3"/>
        <v/>
      </c>
      <c r="S117" s="1" t="str">
        <f t="shared" si="4"/>
        <v/>
      </c>
      <c r="T117" s="1" t="str">
        <f t="shared" si="5"/>
        <v/>
      </c>
      <c r="U117" s="1" t="str">
        <f t="shared" si="6"/>
        <v/>
      </c>
    </row>
    <row r="118" ht="15.75" customHeight="1">
      <c r="A118" s="71">
        <v>101.0</v>
      </c>
      <c r="B118" s="71" t="s">
        <v>804</v>
      </c>
      <c r="C118" s="71" t="str">
        <f>IF(B118&gt;1,VLOOKUP(B118,DB!$D$4:$E$800,2,0),"")</f>
        <v>AW 139</v>
      </c>
      <c r="D118" s="72">
        <v>0.6715277777777777</v>
      </c>
      <c r="E118" s="160" t="b">
        <v>1</v>
      </c>
      <c r="F118" s="73"/>
      <c r="G118" s="94" t="b">
        <v>0</v>
      </c>
      <c r="H118" s="75" t="s">
        <v>1212</v>
      </c>
      <c r="I118" s="112" t="s">
        <v>1226</v>
      </c>
      <c r="J118" s="77" t="str">
        <f>IF(L118&gt;1,VLOOKUP(L118,DB!$A$4:$B$500,2,0),"")</f>
        <v/>
      </c>
      <c r="K118" s="78"/>
      <c r="L118" s="74"/>
      <c r="M118" s="71" t="str">
        <f>IF(B118&gt;1,VLOOKUP(B118,DB!$D$4:$F$800,3,0),"")</f>
        <v>PREMI</v>
      </c>
      <c r="N118" s="222" t="s">
        <v>1657</v>
      </c>
      <c r="O118" s="74" t="str">
        <f t="shared" si="1"/>
        <v>RON</v>
      </c>
      <c r="Q118" s="1" t="str">
        <f t="shared" si="2"/>
        <v>NSA11</v>
      </c>
      <c r="R118" s="1" t="str">
        <f t="shared" si="3"/>
        <v>RON</v>
      </c>
      <c r="S118" s="1" t="str">
        <f t="shared" si="4"/>
        <v>AW 139</v>
      </c>
      <c r="T118" s="1" t="str">
        <f t="shared" si="5"/>
        <v>PK-RJS</v>
      </c>
      <c r="U118" s="1" t="str">
        <f t="shared" si="6"/>
        <v>PREMI</v>
      </c>
    </row>
    <row r="119" ht="15.75" customHeight="1">
      <c r="A119" s="81">
        <v>102.0</v>
      </c>
      <c r="B119" s="81" t="s">
        <v>324</v>
      </c>
      <c r="C119" s="81" t="str">
        <f>IF(B119&gt;1,VLOOKUP(B119,DB!$D$4:$E$800,2,0),"")</f>
        <v>A 320</v>
      </c>
      <c r="D119" s="82">
        <v>0.7368055555555556</v>
      </c>
      <c r="E119" s="159" t="b">
        <v>1</v>
      </c>
      <c r="F119" s="83">
        <v>0.7625</v>
      </c>
      <c r="G119" s="92" t="b">
        <v>1</v>
      </c>
      <c r="H119" s="85" t="s">
        <v>1225</v>
      </c>
      <c r="I119" s="86" t="str">
        <f>IF(K119&gt;1,VLOOKUP(K119,DB!$A$4:$B$500,2,0),"")</f>
        <v>WARR</v>
      </c>
      <c r="J119" s="87" t="str">
        <f>IF(L119&gt;1,VLOOKUP(L119,DB!$A$4:$B$500,2,0),"")</f>
        <v>WARR</v>
      </c>
      <c r="K119" s="88" t="s">
        <v>241</v>
      </c>
      <c r="L119" s="84" t="s">
        <v>233</v>
      </c>
      <c r="M119" s="81" t="str">
        <f>IF(B119&gt;1,VLOOKUP(B119,DB!$D$4:$F$800,3,0),"")</f>
        <v>BATIK AIR</v>
      </c>
      <c r="N119" s="96"/>
      <c r="O119" s="84" t="str">
        <f t="shared" si="1"/>
        <v/>
      </c>
      <c r="Q119" s="1" t="str">
        <f t="shared" si="2"/>
        <v/>
      </c>
      <c r="R119" s="1" t="str">
        <f t="shared" si="3"/>
        <v/>
      </c>
      <c r="S119" s="1" t="str">
        <f t="shared" si="4"/>
        <v/>
      </c>
      <c r="T119" s="1" t="str">
        <f t="shared" si="5"/>
        <v/>
      </c>
      <c r="U119" s="1" t="str">
        <f t="shared" si="6"/>
        <v/>
      </c>
    </row>
    <row r="120" ht="15.75" customHeight="1">
      <c r="A120" s="71">
        <v>103.0</v>
      </c>
      <c r="B120" s="219" t="s">
        <v>837</v>
      </c>
      <c r="C120" s="219" t="str">
        <f>IF(B120&gt;1,VLOOKUP(B120,DB!$D$4:$E$800,2,0),"")</f>
        <v>B 734</v>
      </c>
      <c r="D120" s="223">
        <v>0.7090277777777778</v>
      </c>
      <c r="E120" s="276" t="b">
        <v>0</v>
      </c>
      <c r="F120" s="220"/>
      <c r="G120" s="260" t="b">
        <v>0</v>
      </c>
      <c r="H120" s="261" t="s">
        <v>1259</v>
      </c>
      <c r="I120" s="240" t="s">
        <v>73</v>
      </c>
      <c r="J120" s="263" t="str">
        <f>IF(L120&gt;1,VLOOKUP(L120,DB!$A$4:$B$500,2,0),"")</f>
        <v/>
      </c>
      <c r="K120" s="224"/>
      <c r="L120" s="221"/>
      <c r="M120" s="219" t="str">
        <f>IF(B120&gt;1,VLOOKUP(B120,DB!$D$4:$F$800,3,0),"")</f>
        <v>TNI AU</v>
      </c>
      <c r="N120" s="13"/>
      <c r="O120" s="74" t="str">
        <f t="shared" si="1"/>
        <v>RON</v>
      </c>
      <c r="Q120" s="1" t="str">
        <f t="shared" si="2"/>
        <v>BASEOPS</v>
      </c>
      <c r="R120" s="1" t="str">
        <f t="shared" si="3"/>
        <v>RON</v>
      </c>
      <c r="S120" s="1" t="str">
        <f t="shared" si="4"/>
        <v>B 734</v>
      </c>
      <c r="T120" s="1" t="str">
        <f t="shared" si="5"/>
        <v>A-7305</v>
      </c>
      <c r="U120" s="1" t="str">
        <f t="shared" si="6"/>
        <v>TNI AU</v>
      </c>
    </row>
    <row r="121" ht="15.75" customHeight="1">
      <c r="A121" s="81">
        <v>104.0</v>
      </c>
      <c r="B121" s="81" t="s">
        <v>763</v>
      </c>
      <c r="C121" s="81" t="str">
        <f>IF(B121&gt;1,VLOOKUP(B121,DB!$D$4:$E$800,2,0),"")</f>
        <v>ATR 72</v>
      </c>
      <c r="D121" s="82">
        <v>0.7618055555555555</v>
      </c>
      <c r="E121" s="159" t="b">
        <v>1</v>
      </c>
      <c r="F121" s="83">
        <v>0.8151794212972163</v>
      </c>
      <c r="G121" s="92" t="b">
        <v>1</v>
      </c>
      <c r="H121" s="85" t="s">
        <v>1246</v>
      </c>
      <c r="I121" s="86" t="str">
        <f>IF(K121&gt;1,VLOOKUP(K121,DB!$A$4:$B$500,2,0),"")</f>
        <v>WIDM</v>
      </c>
      <c r="J121" s="84" t="s">
        <v>1647</v>
      </c>
      <c r="K121" s="88" t="s">
        <v>473</v>
      </c>
      <c r="L121" s="84"/>
      <c r="M121" s="81" t="str">
        <f>IF(B121&gt;1,VLOOKUP(B121,DB!$D$4:$F$800,3,0),"")</f>
        <v>PELITA</v>
      </c>
      <c r="N121" s="213" t="s">
        <v>1304</v>
      </c>
      <c r="O121" s="84" t="str">
        <f t="shared" si="1"/>
        <v/>
      </c>
      <c r="Q121" s="1" t="str">
        <f t="shared" si="2"/>
        <v/>
      </c>
      <c r="R121" s="1" t="str">
        <f t="shared" si="3"/>
        <v/>
      </c>
      <c r="S121" s="1" t="str">
        <f t="shared" si="4"/>
        <v/>
      </c>
      <c r="T121" s="1" t="str">
        <f t="shared" si="5"/>
        <v/>
      </c>
      <c r="U121" s="1" t="str">
        <f t="shared" si="6"/>
        <v/>
      </c>
    </row>
    <row r="122" ht="15.75" customHeight="1">
      <c r="A122" s="71">
        <v>105.0</v>
      </c>
      <c r="B122" s="71" t="s">
        <v>187</v>
      </c>
      <c r="C122" s="71" t="str">
        <f>IF(B122&gt;1,VLOOKUP(B122,DB!$D$4:$E$800,2,0),"")</f>
        <v>A 320</v>
      </c>
      <c r="D122" s="72">
        <v>0.7388888888888889</v>
      </c>
      <c r="E122" s="160" t="b">
        <v>1</v>
      </c>
      <c r="F122" s="73">
        <v>0.7805555555555556</v>
      </c>
      <c r="G122" s="94" t="b">
        <v>1</v>
      </c>
      <c r="H122" s="75" t="s">
        <v>1216</v>
      </c>
      <c r="I122" s="76" t="str">
        <f>IF(K122&gt;1,VLOOKUP(K122,DB!$A$4:$B$500,2,0),"")</f>
        <v>WAHS</v>
      </c>
      <c r="J122" s="77" t="str">
        <f>IF(L122&gt;1,VLOOKUP(L122,DB!$A$4:$B$500,2,0),"")</f>
        <v>WIBB</v>
      </c>
      <c r="K122" s="78" t="s">
        <v>291</v>
      </c>
      <c r="L122" s="74" t="s">
        <v>209</v>
      </c>
      <c r="M122" s="71" t="str">
        <f>IF(B122&gt;1,VLOOKUP(B122,DB!$D$4:$F$800,3,0),"")</f>
        <v>BATIK AIR</v>
      </c>
      <c r="N122" s="13"/>
      <c r="O122" s="74" t="str">
        <f t="shared" si="1"/>
        <v/>
      </c>
      <c r="Q122" s="1" t="str">
        <f t="shared" si="2"/>
        <v/>
      </c>
      <c r="R122" s="1" t="str">
        <f t="shared" si="3"/>
        <v/>
      </c>
      <c r="S122" s="1" t="str">
        <f t="shared" si="4"/>
        <v/>
      </c>
      <c r="T122" s="1" t="str">
        <f t="shared" si="5"/>
        <v/>
      </c>
      <c r="U122" s="1" t="str">
        <f t="shared" si="6"/>
        <v/>
      </c>
    </row>
    <row r="123" ht="15.75" customHeight="1">
      <c r="A123" s="81">
        <v>106.0</v>
      </c>
      <c r="B123" s="81" t="s">
        <v>939</v>
      </c>
      <c r="C123" s="81" t="str">
        <f>IF(B123&gt;1,VLOOKUP(B123,DB!$D$4:$E$800,2,0),"")</f>
        <v>AW 169</v>
      </c>
      <c r="D123" s="82">
        <v>0.7416666666666667</v>
      </c>
      <c r="E123" s="159" t="b">
        <v>1</v>
      </c>
      <c r="F123" s="83">
        <v>0.7465277777777778</v>
      </c>
      <c r="G123" s="92" t="b">
        <v>1</v>
      </c>
      <c r="H123" s="85" t="s">
        <v>1250</v>
      </c>
      <c r="I123" s="103" t="s">
        <v>1658</v>
      </c>
      <c r="J123" s="84" t="s">
        <v>1238</v>
      </c>
      <c r="K123" s="88"/>
      <c r="L123" s="84"/>
      <c r="M123" s="81" t="s">
        <v>1214</v>
      </c>
      <c r="N123" s="96"/>
      <c r="O123" s="84" t="str">
        <f t="shared" si="1"/>
        <v/>
      </c>
      <c r="Q123" s="1" t="str">
        <f t="shared" si="2"/>
        <v/>
      </c>
      <c r="R123" s="1" t="str">
        <f t="shared" si="3"/>
        <v/>
      </c>
      <c r="S123" s="1" t="str">
        <f t="shared" si="4"/>
        <v/>
      </c>
      <c r="T123" s="1" t="str">
        <f t="shared" si="5"/>
        <v/>
      </c>
      <c r="U123" s="1" t="str">
        <f t="shared" si="6"/>
        <v/>
      </c>
    </row>
    <row r="124" ht="15.75" customHeight="1">
      <c r="A124" s="71">
        <v>107.0</v>
      </c>
      <c r="B124" s="71" t="s">
        <v>326</v>
      </c>
      <c r="C124" s="71" t="str">
        <f>IF(B124&gt;1,VLOOKUP(B124,DB!$D$4:$E$800,2,0),"")</f>
        <v>A 320</v>
      </c>
      <c r="D124" s="72">
        <v>0.7756944444444445</v>
      </c>
      <c r="E124" s="160" t="b">
        <v>1</v>
      </c>
      <c r="F124" s="73">
        <v>0.8248368055501487</v>
      </c>
      <c r="G124" s="94" t="b">
        <v>1</v>
      </c>
      <c r="H124" s="75" t="s">
        <v>1248</v>
      </c>
      <c r="I124" s="76" t="str">
        <f>IF(K124&gt;1,VLOOKUP(K124,DB!$A$4:$B$500,2,0),"")</f>
        <v>WIMM</v>
      </c>
      <c r="J124" s="77" t="str">
        <f>IF(L124&gt;1,VLOOKUP(L124,DB!$A$4:$B$500,2,0),"")</f>
        <v>WARR</v>
      </c>
      <c r="K124" s="78" t="s">
        <v>170</v>
      </c>
      <c r="L124" s="74" t="s">
        <v>259</v>
      </c>
      <c r="M124" s="71" t="str">
        <f>IF(B124&gt;1,VLOOKUP(B124,DB!$D$4:$F$800,3,0),"")</f>
        <v>BATIK AIR</v>
      </c>
      <c r="N124" s="13"/>
      <c r="O124" s="74" t="str">
        <f t="shared" si="1"/>
        <v/>
      </c>
      <c r="Q124" s="1" t="str">
        <f t="shared" si="2"/>
        <v/>
      </c>
      <c r="R124" s="1" t="str">
        <f t="shared" si="3"/>
        <v/>
      </c>
      <c r="S124" s="1" t="str">
        <f t="shared" si="4"/>
        <v/>
      </c>
      <c r="T124" s="1" t="str">
        <f t="shared" si="5"/>
        <v/>
      </c>
      <c r="U124" s="1" t="str">
        <f t="shared" si="6"/>
        <v/>
      </c>
    </row>
    <row r="125" ht="15.75" customHeight="1">
      <c r="A125" s="81">
        <v>108.0</v>
      </c>
      <c r="B125" s="81" t="s">
        <v>94</v>
      </c>
      <c r="C125" s="81" t="str">
        <f>IF(B125&gt;1,VLOOKUP(B125,DB!$D$4:$E$800,2,0),"")</f>
        <v>A 320</v>
      </c>
      <c r="D125" s="82">
        <v>0.7798611111111111</v>
      </c>
      <c r="E125" s="159" t="b">
        <v>1</v>
      </c>
      <c r="F125" s="83">
        <v>0.8185358912014635</v>
      </c>
      <c r="G125" s="92" t="b">
        <v>1</v>
      </c>
      <c r="H125" s="85" t="s">
        <v>1247</v>
      </c>
      <c r="I125" s="86" t="str">
        <f>IF(K125&gt;1,VLOOKUP(K125,DB!$A$4:$B$500,2,0),"")</f>
        <v>WIPP</v>
      </c>
      <c r="J125" s="87" t="str">
        <f>IF(L125&gt;1,VLOOKUP(L125,DB!$A$4:$B$500,2,0),"")</f>
        <v>WARR</v>
      </c>
      <c r="K125" s="88" t="s">
        <v>186</v>
      </c>
      <c r="L125" s="84" t="s">
        <v>255</v>
      </c>
      <c r="M125" s="81" t="str">
        <f>IF(B125&gt;1,VLOOKUP(B125,DB!$D$4:$F$800,3,0),"")</f>
        <v>BATIK AIR</v>
      </c>
      <c r="N125" s="96"/>
      <c r="O125" s="84" t="str">
        <f t="shared" si="1"/>
        <v/>
      </c>
      <c r="Q125" s="1" t="str">
        <f t="shared" si="2"/>
        <v/>
      </c>
      <c r="R125" s="1" t="str">
        <f t="shared" si="3"/>
        <v/>
      </c>
      <c r="S125" s="1" t="str">
        <f t="shared" si="4"/>
        <v/>
      </c>
      <c r="T125" s="1" t="str">
        <f t="shared" si="5"/>
        <v/>
      </c>
      <c r="U125" s="1" t="str">
        <f t="shared" si="6"/>
        <v/>
      </c>
    </row>
    <row r="126" ht="15.75" customHeight="1">
      <c r="A126" s="71">
        <v>109.0</v>
      </c>
      <c r="B126" s="71" t="s">
        <v>290</v>
      </c>
      <c r="C126" s="71" t="str">
        <f>IF(B126&gt;1,VLOOKUP(B126,DB!$D$4:$E$800,2,0),"")</f>
        <v>A 320</v>
      </c>
      <c r="D126" s="72">
        <v>0.7986111111111112</v>
      </c>
      <c r="E126" s="160" t="b">
        <v>1</v>
      </c>
      <c r="F126" s="73">
        <v>0.8784722222222222</v>
      </c>
      <c r="G126" s="94" t="b">
        <v>1</v>
      </c>
      <c r="H126" s="75" t="s">
        <v>1250</v>
      </c>
      <c r="I126" s="76" t="str">
        <f>IF(K126&gt;1,VLOOKUP(K126,DB!$A$4:$B$500,2,0),"")</f>
        <v>WIEE</v>
      </c>
      <c r="J126" s="77" t="str">
        <f>IF(L126&gt;1,VLOOKUP(L126,DB!$A$4:$B$500,2,0),"")</f>
        <v>WIPP</v>
      </c>
      <c r="K126" s="78" t="s">
        <v>213</v>
      </c>
      <c r="L126" s="74" t="s">
        <v>192</v>
      </c>
      <c r="M126" s="71" t="str">
        <f>IF(B126&gt;1,VLOOKUP(B126,DB!$D$4:$F$800,3,0),"")</f>
        <v>BATIK AIR</v>
      </c>
      <c r="N126" s="13"/>
      <c r="O126" s="74" t="str">
        <f t="shared" si="1"/>
        <v/>
      </c>
      <c r="Q126" s="1" t="str">
        <f t="shared" si="2"/>
        <v/>
      </c>
      <c r="R126" s="1" t="str">
        <f t="shared" si="3"/>
        <v/>
      </c>
      <c r="S126" s="1" t="str">
        <f t="shared" si="4"/>
        <v/>
      </c>
      <c r="T126" s="1" t="str">
        <f t="shared" si="5"/>
        <v/>
      </c>
      <c r="U126" s="1" t="str">
        <f t="shared" si="6"/>
        <v/>
      </c>
    </row>
    <row r="127" ht="15.75" customHeight="1">
      <c r="A127" s="81">
        <v>110.0</v>
      </c>
      <c r="B127" s="81" t="s">
        <v>763</v>
      </c>
      <c r="C127" s="81" t="str">
        <f>IF(B127&gt;1,VLOOKUP(B127,DB!$D$4:$E$800,2,0),"")</f>
        <v>ATR 72</v>
      </c>
      <c r="D127" s="82">
        <v>0.8159722222222222</v>
      </c>
      <c r="E127" s="159" t="b">
        <v>1</v>
      </c>
      <c r="F127" s="83"/>
      <c r="G127" s="92" t="b">
        <v>0</v>
      </c>
      <c r="H127" s="85" t="s">
        <v>1647</v>
      </c>
      <c r="I127" s="103" t="s">
        <v>1246</v>
      </c>
      <c r="J127" s="87" t="str">
        <f>IF(L127&gt;1,VLOOKUP(L127,DB!$A$4:$B$500,2,0),"")</f>
        <v/>
      </c>
      <c r="K127" s="88"/>
      <c r="L127" s="84"/>
      <c r="M127" s="81" t="str">
        <f>IF(B127&gt;1,VLOOKUP(B127,DB!$D$4:$F$800,3,0),"")</f>
        <v>PELITA</v>
      </c>
      <c r="N127" s="96"/>
      <c r="O127" s="84" t="str">
        <f t="shared" si="1"/>
        <v>RON</v>
      </c>
      <c r="Q127" s="1" t="str">
        <f t="shared" si="2"/>
        <v>RW03</v>
      </c>
      <c r="R127" s="1" t="str">
        <f t="shared" si="3"/>
        <v>RON</v>
      </c>
      <c r="S127" s="1" t="str">
        <f t="shared" si="4"/>
        <v>ATR 72</v>
      </c>
      <c r="T127" s="1" t="str">
        <f t="shared" si="5"/>
        <v>PK-PAH</v>
      </c>
      <c r="U127" s="1" t="str">
        <f t="shared" si="6"/>
        <v>PELITA</v>
      </c>
    </row>
    <row r="128" ht="15.75" customHeight="1">
      <c r="A128" s="71">
        <v>111.0</v>
      </c>
      <c r="B128" s="71" t="s">
        <v>197</v>
      </c>
      <c r="C128" s="71" t="str">
        <f>IF(B128&gt;1,VLOOKUP(B128,DB!$D$4:$E$800,2,0),"")</f>
        <v>A 320</v>
      </c>
      <c r="D128" s="72">
        <v>0.8275198958290275</v>
      </c>
      <c r="E128" s="160" t="b">
        <v>1</v>
      </c>
      <c r="F128" s="73"/>
      <c r="G128" s="94" t="b">
        <v>0</v>
      </c>
      <c r="H128" s="75" t="s">
        <v>1236</v>
      </c>
      <c r="I128" s="76" t="str">
        <f>IF(K128&gt;1,VLOOKUP(K128,DB!$A$4:$B$500,2,0),"")</f>
        <v>WIPP</v>
      </c>
      <c r="J128" s="77" t="str">
        <f>IF(L128&gt;1,VLOOKUP(L128,DB!$A$4:$B$500,2,0),"")</f>
        <v/>
      </c>
      <c r="K128" s="78" t="s">
        <v>196</v>
      </c>
      <c r="L128" s="74"/>
      <c r="M128" s="71" t="str">
        <f>IF(B128&gt;1,VLOOKUP(B128,DB!$D$4:$F$800,3,0),"")</f>
        <v>BATIK AIR</v>
      </c>
      <c r="N128" s="13"/>
      <c r="O128" s="74" t="str">
        <f t="shared" si="1"/>
        <v>RON</v>
      </c>
      <c r="Q128" s="1" t="str">
        <f t="shared" si="2"/>
        <v>B7</v>
      </c>
      <c r="R128" s="1" t="str">
        <f t="shared" si="3"/>
        <v>RON</v>
      </c>
      <c r="S128" s="1" t="str">
        <f t="shared" si="4"/>
        <v>A 320</v>
      </c>
      <c r="T128" s="1" t="str">
        <f t="shared" si="5"/>
        <v>PK-LAQ</v>
      </c>
      <c r="U128" s="1" t="str">
        <f t="shared" si="6"/>
        <v>BATIK AIR</v>
      </c>
    </row>
    <row r="129" ht="15.75" customHeight="1">
      <c r="A129" s="81">
        <v>112.0</v>
      </c>
      <c r="B129" s="81" t="s">
        <v>315</v>
      </c>
      <c r="C129" s="81" t="str">
        <f>IF(B129&gt;1,VLOOKUP(B129,DB!$D$4:$E$800,2,0),"")</f>
        <v>A 320</v>
      </c>
      <c r="D129" s="82">
        <v>0.8402777777777778</v>
      </c>
      <c r="E129" s="159" t="b">
        <v>1</v>
      </c>
      <c r="F129" s="83"/>
      <c r="G129" s="92" t="b">
        <v>0</v>
      </c>
      <c r="H129" s="85" t="s">
        <v>1255</v>
      </c>
      <c r="I129" s="86" t="str">
        <f>IF(K129&gt;1,VLOOKUP(K129,DB!$A$4:$B$500,2,0),"")</f>
        <v>WADD</v>
      </c>
      <c r="J129" s="87" t="str">
        <f>IF(L129&gt;1,VLOOKUP(L129,DB!$A$4:$B$500,2,0),"")</f>
        <v/>
      </c>
      <c r="K129" s="88" t="s">
        <v>225</v>
      </c>
      <c r="L129" s="84"/>
      <c r="M129" s="81" t="str">
        <f>IF(B129&gt;1,VLOOKUP(B129,DB!$D$4:$F$800,3,0),"")</f>
        <v>BATIK AIR</v>
      </c>
      <c r="N129" s="96"/>
      <c r="O129" s="84" t="str">
        <f t="shared" si="1"/>
        <v>RON</v>
      </c>
      <c r="Q129" s="1" t="str">
        <f t="shared" si="2"/>
        <v>B8</v>
      </c>
      <c r="R129" s="1" t="str">
        <f t="shared" si="3"/>
        <v>RON</v>
      </c>
      <c r="S129" s="1" t="str">
        <f t="shared" si="4"/>
        <v>A 320</v>
      </c>
      <c r="T129" s="1" t="str">
        <f t="shared" si="5"/>
        <v>PK-LUV</v>
      </c>
      <c r="U129" s="1" t="str">
        <f t="shared" si="6"/>
        <v>BATIK AIR</v>
      </c>
    </row>
    <row r="130" ht="15.75" customHeight="1">
      <c r="A130" s="71">
        <v>113.0</v>
      </c>
      <c r="B130" s="71" t="s">
        <v>180</v>
      </c>
      <c r="C130" s="71" t="str">
        <f>IF(B130&gt;1,VLOOKUP(B130,DB!$D$4:$E$800,2,0),"")</f>
        <v>A 320</v>
      </c>
      <c r="D130" s="72">
        <v>0.84375</v>
      </c>
      <c r="E130" s="160" t="b">
        <v>1</v>
      </c>
      <c r="F130" s="73"/>
      <c r="G130" s="94" t="b">
        <v>0</v>
      </c>
      <c r="H130" s="75" t="s">
        <v>1247</v>
      </c>
      <c r="I130" s="76" t="str">
        <f>IF(K130&gt;1,VLOOKUP(K130,DB!$A$4:$B$500,2,0),"")</f>
        <v>WAHI</v>
      </c>
      <c r="J130" s="77" t="str">
        <f>IF(L130&gt;1,VLOOKUP(L130,DB!$A$4:$B$500,2,0),"")</f>
        <v/>
      </c>
      <c r="K130" s="78" t="s">
        <v>261</v>
      </c>
      <c r="L130" s="74"/>
      <c r="M130" s="71" t="str">
        <f>IF(B130&gt;1,VLOOKUP(B130,DB!$D$4:$F$800,3,0),"")</f>
        <v>BATIK AIR</v>
      </c>
      <c r="N130" s="79"/>
      <c r="O130" s="74" t="str">
        <f t="shared" si="1"/>
        <v>RON</v>
      </c>
      <c r="Q130" s="1" t="str">
        <f t="shared" si="2"/>
        <v>B1</v>
      </c>
      <c r="R130" s="1" t="str">
        <f t="shared" si="3"/>
        <v>RON</v>
      </c>
      <c r="S130" s="1" t="str">
        <f t="shared" si="4"/>
        <v>A 320</v>
      </c>
      <c r="T130" s="1" t="str">
        <f t="shared" si="5"/>
        <v>PK-LAI</v>
      </c>
      <c r="U130" s="1" t="str">
        <f t="shared" si="6"/>
        <v>BATIK AIR</v>
      </c>
    </row>
    <row r="131" ht="15.75" customHeight="1">
      <c r="A131" s="81">
        <v>114.0</v>
      </c>
      <c r="B131" s="81" t="s">
        <v>934</v>
      </c>
      <c r="C131" s="81" t="str">
        <f>IF(B131&gt;1,VLOOKUP(B131,DB!$D$4:$E$800,2,0),"")</f>
        <v>EMB 135</v>
      </c>
      <c r="D131" s="82">
        <v>0.8375</v>
      </c>
      <c r="E131" s="159" t="b">
        <v>1</v>
      </c>
      <c r="F131" s="83"/>
      <c r="G131" s="92" t="b">
        <v>0</v>
      </c>
      <c r="H131" s="85" t="s">
        <v>1639</v>
      </c>
      <c r="I131" s="103" t="s">
        <v>1218</v>
      </c>
      <c r="J131" s="87" t="str">
        <f>IF(L131&gt;1,VLOOKUP(L131,DB!$A$4:$B$500,2,0),"")</f>
        <v/>
      </c>
      <c r="K131" s="88"/>
      <c r="L131" s="84"/>
      <c r="M131" s="81" t="s">
        <v>810</v>
      </c>
      <c r="N131" s="96"/>
      <c r="O131" s="84" t="str">
        <f t="shared" si="1"/>
        <v>RON</v>
      </c>
      <c r="Q131" s="1" t="str">
        <f t="shared" si="2"/>
        <v>RW04</v>
      </c>
      <c r="R131" s="1" t="str">
        <f t="shared" si="3"/>
        <v>RON</v>
      </c>
      <c r="S131" s="1" t="str">
        <f t="shared" si="4"/>
        <v>EMB 135</v>
      </c>
      <c r="T131" s="1" t="str">
        <f t="shared" si="5"/>
        <v>PK-BMB</v>
      </c>
      <c r="U131" s="1" t="str">
        <f t="shared" si="6"/>
        <v>PTN</v>
      </c>
    </row>
    <row r="132" ht="15.75" customHeight="1">
      <c r="A132" s="71">
        <v>115.0</v>
      </c>
      <c r="B132" s="71" t="s">
        <v>437</v>
      </c>
      <c r="C132" s="71" t="str">
        <f>IF(B132&gt;1,VLOOKUP(B132,DB!$D$4:$E$800,2,0),"")</f>
        <v>A 320</v>
      </c>
      <c r="D132" s="72">
        <v>0.8486111111111111</v>
      </c>
      <c r="E132" s="160" t="b">
        <v>1</v>
      </c>
      <c r="F132" s="73"/>
      <c r="G132" s="94" t="b">
        <v>0</v>
      </c>
      <c r="H132" s="75" t="s">
        <v>1225</v>
      </c>
      <c r="I132" s="76" t="str">
        <f>IF(K132&gt;1,VLOOKUP(K132,DB!$A$4:$B$500,2,0),"")</f>
        <v>WARR</v>
      </c>
      <c r="J132" s="77" t="str">
        <f>IF(L132&gt;1,VLOOKUP(L132,DB!$A$4:$B$500,2,0),"")</f>
        <v/>
      </c>
      <c r="K132" s="78" t="s">
        <v>565</v>
      </c>
      <c r="L132" s="74"/>
      <c r="M132" s="71" t="str">
        <f>IF(B132&gt;1,VLOOKUP(B132,DB!$D$4:$F$800,3,0),"")</f>
        <v>CITILINK</v>
      </c>
      <c r="N132" s="13"/>
      <c r="O132" s="74" t="str">
        <f t="shared" si="1"/>
        <v>RON</v>
      </c>
      <c r="Q132" s="1" t="str">
        <f t="shared" si="2"/>
        <v>A3</v>
      </c>
      <c r="R132" s="1" t="str">
        <f t="shared" si="3"/>
        <v>RON</v>
      </c>
      <c r="S132" s="1" t="str">
        <f t="shared" si="4"/>
        <v>A 320</v>
      </c>
      <c r="T132" s="1" t="str">
        <f t="shared" si="5"/>
        <v>PK-GQS</v>
      </c>
      <c r="U132" s="1" t="str">
        <f t="shared" si="6"/>
        <v>CITILINK</v>
      </c>
    </row>
    <row r="133" ht="15.75" customHeight="1">
      <c r="A133" s="81">
        <v>116.0</v>
      </c>
      <c r="B133" s="142" t="s">
        <v>345</v>
      </c>
      <c r="C133" s="81" t="str">
        <f>IF(B133&gt;1,VLOOKUP(B133,DB!$D$4:$E$800,2,0),"")</f>
        <v>ATR 72</v>
      </c>
      <c r="D133" s="143">
        <v>0.8767541550914757</v>
      </c>
      <c r="E133" s="228" t="b">
        <v>1</v>
      </c>
      <c r="F133" s="145"/>
      <c r="G133" s="146" t="b">
        <v>0</v>
      </c>
      <c r="H133" s="147" t="s">
        <v>1246</v>
      </c>
      <c r="I133" s="86" t="str">
        <f>IF(K133&gt;1,VLOOKUP(K133,DB!$A$4:$B$500,2,0),"")</f>
        <v>WIPO</v>
      </c>
      <c r="J133" s="87" t="str">
        <f>IF(L133&gt;1,VLOOKUP(L133,DB!$A$4:$B$500,2,0),"")</f>
        <v/>
      </c>
      <c r="K133" s="148" t="s">
        <v>614</v>
      </c>
      <c r="L133" s="149"/>
      <c r="M133" s="81" t="str">
        <f>IF(B133&gt;1,VLOOKUP(B133,DB!$D$4:$F$800,3,0),"")</f>
        <v>CITILINK</v>
      </c>
      <c r="N133" s="96"/>
      <c r="O133" s="84" t="str">
        <f t="shared" si="1"/>
        <v>RON</v>
      </c>
      <c r="Q133" s="1" t="str">
        <f t="shared" si="2"/>
        <v>A2</v>
      </c>
      <c r="R133" s="1" t="str">
        <f t="shared" si="3"/>
        <v>RON</v>
      </c>
      <c r="S133" s="1" t="str">
        <f t="shared" si="4"/>
        <v>ATR 72</v>
      </c>
      <c r="T133" s="1" t="str">
        <f t="shared" si="5"/>
        <v>PK-GJT</v>
      </c>
      <c r="U133" s="1" t="str">
        <f t="shared" si="6"/>
        <v>CITILINK</v>
      </c>
    </row>
    <row r="134" ht="15.75" customHeight="1">
      <c r="A134" s="90">
        <v>117.0</v>
      </c>
      <c r="B134" s="71" t="s">
        <v>324</v>
      </c>
      <c r="C134" s="71" t="str">
        <f>IF(B134&gt;1,VLOOKUP(B134,DB!$D$4:$E$800,2,0),"")</f>
        <v>A 320</v>
      </c>
      <c r="D134" s="72">
        <v>0.9048611111111111</v>
      </c>
      <c r="E134" s="160" t="b">
        <v>1</v>
      </c>
      <c r="F134" s="73"/>
      <c r="G134" s="94" t="b">
        <v>0</v>
      </c>
      <c r="H134" s="75" t="s">
        <v>1252</v>
      </c>
      <c r="I134" s="76" t="str">
        <f>IF(K134&gt;1,VLOOKUP(K134,DB!$A$4:$B$500,2,0),"")</f>
        <v>WARR</v>
      </c>
      <c r="J134" s="77" t="str">
        <f>IF(L134&gt;1,VLOOKUP(L134,DB!$A$4:$B$500,2,0),"")</f>
        <v/>
      </c>
      <c r="K134" s="78" t="s">
        <v>231</v>
      </c>
      <c r="L134" s="74"/>
      <c r="M134" s="71" t="str">
        <f>IF(B134&gt;1,VLOOKUP(B134,DB!$D$4:$F$800,3,0),"")</f>
        <v>BATIK AIR</v>
      </c>
      <c r="N134" s="124"/>
      <c r="O134" s="123" t="str">
        <f t="shared" si="1"/>
        <v>RON</v>
      </c>
      <c r="Q134" s="1" t="str">
        <f t="shared" si="2"/>
        <v>B11</v>
      </c>
      <c r="R134" s="1" t="str">
        <f t="shared" si="3"/>
        <v>RON</v>
      </c>
      <c r="S134" s="1" t="str">
        <f t="shared" si="4"/>
        <v>A 320</v>
      </c>
      <c r="T134" s="1" t="str">
        <f t="shared" si="5"/>
        <v>PK-LUZ</v>
      </c>
      <c r="U134" s="1" t="str">
        <f t="shared" si="6"/>
        <v>BATIK AIR</v>
      </c>
    </row>
    <row r="135" ht="15.75" customHeight="1">
      <c r="A135" s="81">
        <v>118.0</v>
      </c>
      <c r="B135" s="142" t="s">
        <v>592</v>
      </c>
      <c r="C135" s="81" t="str">
        <f>IF(B135&gt;1,VLOOKUP(B135,DB!$D$4:$E$800,2,0),"")</f>
        <v>B 738</v>
      </c>
      <c r="D135" s="143">
        <v>0.9444444444444444</v>
      </c>
      <c r="E135" s="228" t="b">
        <v>1</v>
      </c>
      <c r="F135" s="145"/>
      <c r="G135" s="146" t="b">
        <v>0</v>
      </c>
      <c r="H135" s="147" t="s">
        <v>1248</v>
      </c>
      <c r="I135" s="86" t="str">
        <f>IF(K135&gt;1,VLOOKUP(K135,DB!$A$4:$B$500,2,0),"")</f>
        <v>WARR</v>
      </c>
      <c r="J135" s="87" t="str">
        <f>IF(L135&gt;1,VLOOKUP(L135,DB!$A$4:$B$500,2,0),"")</f>
        <v/>
      </c>
      <c r="K135" s="148" t="s">
        <v>678</v>
      </c>
      <c r="L135" s="149"/>
      <c r="M135" s="81" t="str">
        <f>IF(B135&gt;1,VLOOKUP(B135,DB!$D$4:$F$800,3,0),"")</f>
        <v>GARUDA</v>
      </c>
      <c r="N135" s="96"/>
      <c r="O135" s="84" t="str">
        <f t="shared" si="1"/>
        <v>RON</v>
      </c>
      <c r="Q135" s="1" t="str">
        <f t="shared" si="2"/>
        <v>B2</v>
      </c>
      <c r="R135" s="1" t="str">
        <f t="shared" si="3"/>
        <v>RON</v>
      </c>
      <c r="S135" s="1" t="str">
        <f t="shared" si="4"/>
        <v>B 738</v>
      </c>
      <c r="T135" s="1" t="str">
        <f t="shared" si="5"/>
        <v>PK-GMA</v>
      </c>
      <c r="U135" s="1" t="str">
        <f t="shared" si="6"/>
        <v>GARUDA</v>
      </c>
    </row>
    <row r="136" ht="15.75" customHeight="1">
      <c r="A136" s="90">
        <v>119.0</v>
      </c>
      <c r="B136" s="71" t="s">
        <v>94</v>
      </c>
      <c r="C136" s="71" t="str">
        <f>IF(B136&gt;1,VLOOKUP(B136,DB!$D$4:$E$800,2,0),"")</f>
        <v>A 320</v>
      </c>
      <c r="D136" s="72">
        <v>0.9597222222222223</v>
      </c>
      <c r="E136" s="160" t="b">
        <v>1</v>
      </c>
      <c r="F136" s="73"/>
      <c r="G136" s="94" t="b">
        <v>0</v>
      </c>
      <c r="H136" s="75" t="s">
        <v>1253</v>
      </c>
      <c r="I136" s="76" t="str">
        <f>IF(K136&gt;1,VLOOKUP(K136,DB!$A$4:$B$500,2,0),"")</f>
        <v>WARR</v>
      </c>
      <c r="J136" s="77" t="str">
        <f>IF(L136&gt;1,VLOOKUP(L136,DB!$A$4:$B$500,2,0),"")</f>
        <v/>
      </c>
      <c r="K136" s="78" t="s">
        <v>253</v>
      </c>
      <c r="L136" s="74"/>
      <c r="M136" s="71" t="str">
        <f>IF(B136&gt;1,VLOOKUP(B136,DB!$D$4:$F$800,3,0),"")</f>
        <v>BATIK AIR</v>
      </c>
      <c r="N136" s="124"/>
      <c r="O136" s="123" t="str">
        <f t="shared" si="1"/>
        <v>RON</v>
      </c>
      <c r="Q136" s="1" t="str">
        <f t="shared" si="2"/>
        <v>B10</v>
      </c>
      <c r="R136" s="1" t="str">
        <f t="shared" si="3"/>
        <v>RON</v>
      </c>
      <c r="S136" s="1" t="str">
        <f t="shared" si="4"/>
        <v>A 320</v>
      </c>
      <c r="T136" s="1" t="str">
        <f t="shared" si="5"/>
        <v>PK-BKV</v>
      </c>
      <c r="U136" s="1" t="str">
        <f t="shared" si="6"/>
        <v>BATIK AIR</v>
      </c>
    </row>
    <row r="137" ht="15.75" customHeight="1">
      <c r="A137" s="81">
        <v>120.0</v>
      </c>
      <c r="B137" s="81" t="s">
        <v>760</v>
      </c>
      <c r="C137" s="81" t="str">
        <f>IF(B137&gt;1,VLOOKUP(B137,DB!$D$4:$E$800,2,0),"")</f>
        <v>G 500</v>
      </c>
      <c r="D137" s="82">
        <v>0.9291666666666667</v>
      </c>
      <c r="E137" s="159" t="b">
        <v>1</v>
      </c>
      <c r="F137" s="83"/>
      <c r="G137" s="92" t="b">
        <v>0</v>
      </c>
      <c r="H137" s="85" t="s">
        <v>1232</v>
      </c>
      <c r="I137" s="103" t="s">
        <v>1218</v>
      </c>
      <c r="J137" s="87" t="str">
        <f>IF(L137&gt;1,VLOOKUP(L137,DB!$A$4:$B$500,2,0),"")</f>
        <v/>
      </c>
      <c r="K137" s="88"/>
      <c r="L137" s="84"/>
      <c r="M137" s="81" t="str">
        <f>IF(B137&gt;1,VLOOKUP(B137,DB!$D$4:$F$800,3,0),"")</f>
        <v>JIP</v>
      </c>
      <c r="N137" s="96"/>
      <c r="O137" s="84" t="str">
        <f t="shared" si="1"/>
        <v>RON</v>
      </c>
      <c r="Q137" s="1" t="str">
        <f t="shared" si="2"/>
        <v>B5</v>
      </c>
      <c r="R137" s="1" t="str">
        <f t="shared" si="3"/>
        <v>RON</v>
      </c>
      <c r="S137" s="1" t="str">
        <f t="shared" si="4"/>
        <v>G 500</v>
      </c>
      <c r="T137" s="1" t="str">
        <f t="shared" si="5"/>
        <v>T7-S16</v>
      </c>
      <c r="U137" s="1" t="str">
        <f t="shared" si="6"/>
        <v>JIP</v>
      </c>
    </row>
    <row r="138" ht="15.75" customHeight="1">
      <c r="A138" s="90">
        <v>121.0</v>
      </c>
      <c r="B138" s="90" t="s">
        <v>762</v>
      </c>
      <c r="C138" s="71" t="str">
        <f>IF(B138&gt;1,VLOOKUP(B138,DB!$D$4:$E$800,2,0),"")</f>
        <v>G IV</v>
      </c>
      <c r="D138" s="117">
        <v>0.9361111111111111</v>
      </c>
      <c r="E138" s="215" t="b">
        <v>1</v>
      </c>
      <c r="F138" s="119"/>
      <c r="G138" s="120" t="b">
        <v>0</v>
      </c>
      <c r="H138" s="121" t="s">
        <v>1242</v>
      </c>
      <c r="I138" s="112" t="s">
        <v>1253</v>
      </c>
      <c r="J138" s="77" t="str">
        <f>IF(L138&gt;1,VLOOKUP(L138,DB!$A$4:$B$500,2,0),"")</f>
        <v/>
      </c>
      <c r="K138" s="122"/>
      <c r="L138" s="123"/>
      <c r="M138" s="71" t="str">
        <f>IF(B138&gt;1,VLOOKUP(B138,DB!$D$4:$F$800,3,0),"")</f>
        <v>JIP</v>
      </c>
      <c r="N138" s="124"/>
      <c r="O138" s="123" t="str">
        <f t="shared" si="1"/>
        <v>RON</v>
      </c>
      <c r="Q138" s="1" t="str">
        <f t="shared" si="2"/>
        <v>RE02</v>
      </c>
      <c r="R138" s="1" t="str">
        <f t="shared" si="3"/>
        <v>RON</v>
      </c>
      <c r="S138" s="1" t="str">
        <f t="shared" si="4"/>
        <v>G IV</v>
      </c>
      <c r="T138" s="1" t="str">
        <f t="shared" si="5"/>
        <v>T7-977</v>
      </c>
      <c r="U138" s="1" t="str">
        <f t="shared" si="6"/>
        <v>JIP</v>
      </c>
    </row>
    <row r="139" ht="15.75" customHeight="1">
      <c r="A139" s="81">
        <v>122.0</v>
      </c>
      <c r="B139" s="81" t="s">
        <v>832</v>
      </c>
      <c r="C139" s="81" t="str">
        <f>IF(B139&gt;1,VLOOKUP(B139,DB!$D$4:$E$800,2,0),"")</f>
        <v>ATR 72</v>
      </c>
      <c r="D139" s="82">
        <v>0.9395833333333333</v>
      </c>
      <c r="E139" s="159" t="b">
        <v>1</v>
      </c>
      <c r="F139" s="83"/>
      <c r="G139" s="92" t="b">
        <v>0</v>
      </c>
      <c r="H139" s="85" t="s">
        <v>1216</v>
      </c>
      <c r="I139" s="103" t="s">
        <v>1648</v>
      </c>
      <c r="J139" s="87" t="str">
        <f>IF(L139&gt;1,VLOOKUP(L139,DB!$A$4:$B$500,2,0),"")</f>
        <v/>
      </c>
      <c r="K139" s="88"/>
      <c r="L139" s="84"/>
      <c r="M139" s="81" t="str">
        <f>IF(B139&gt;1,VLOOKUP(B139,DB!$D$4:$F$800,3,0),"")</f>
        <v>TAS</v>
      </c>
      <c r="N139" s="96"/>
      <c r="O139" s="84" t="str">
        <f t="shared" si="1"/>
        <v>RON</v>
      </c>
      <c r="Q139" s="1" t="str">
        <f t="shared" si="2"/>
        <v>B3</v>
      </c>
      <c r="R139" s="1" t="str">
        <f t="shared" si="3"/>
        <v>RON</v>
      </c>
      <c r="S139" s="1" t="str">
        <f t="shared" si="4"/>
        <v>ATR 72</v>
      </c>
      <c r="T139" s="1" t="str">
        <f t="shared" si="5"/>
        <v>PK-OTR</v>
      </c>
      <c r="U139" s="1" t="str">
        <f t="shared" si="6"/>
        <v>TAS</v>
      </c>
    </row>
    <row r="140" ht="15.75" customHeight="1">
      <c r="A140" s="90">
        <v>123.0</v>
      </c>
      <c r="B140" s="90"/>
      <c r="C140" s="71" t="str">
        <f>IF(B140&gt;1,VLOOKUP(B140,DB!$D$4:$E$800,2,0),"")</f>
        <v/>
      </c>
      <c r="D140" s="117"/>
      <c r="E140" s="118" t="b">
        <v>0</v>
      </c>
      <c r="F140" s="119"/>
      <c r="G140" s="120" t="b">
        <v>0</v>
      </c>
      <c r="H140" s="121"/>
      <c r="I140" s="76" t="str">
        <f>IF(K140&gt;1,VLOOKUP(K140,DB!$A$4:$B$500,2,0),"")</f>
        <v/>
      </c>
      <c r="J140" s="77" t="str">
        <f>IF(L140&gt;1,VLOOKUP(L140,DB!$A$4:$B$500,2,0),"")</f>
        <v/>
      </c>
      <c r="K140" s="122"/>
      <c r="L140" s="123"/>
      <c r="M140" s="71" t="str">
        <f>IF(B140&gt;1,VLOOKUP(B140,DB!$D$4:$F$800,3,0),"")</f>
        <v/>
      </c>
      <c r="N140" s="124"/>
      <c r="O140" s="123" t="str">
        <f t="shared" si="1"/>
        <v>RON</v>
      </c>
      <c r="Q140" s="1" t="str">
        <f t="shared" si="2"/>
        <v/>
      </c>
      <c r="R140" s="1" t="str">
        <f t="shared" si="3"/>
        <v>RON</v>
      </c>
      <c r="S140" s="1" t="str">
        <f t="shared" si="4"/>
        <v/>
      </c>
      <c r="T140" s="1" t="str">
        <f t="shared" si="5"/>
        <v/>
      </c>
      <c r="U140" s="1" t="str">
        <f t="shared" si="6"/>
        <v/>
      </c>
    </row>
    <row r="141" ht="15.75" customHeight="1">
      <c r="A141" s="81">
        <v>124.0</v>
      </c>
      <c r="B141" s="81"/>
      <c r="C141" s="81" t="str">
        <f>IF(B141&gt;1,VLOOKUP(B141,DB!$D$4:$E$800,2,0),"")</f>
        <v/>
      </c>
      <c r="D141" s="82"/>
      <c r="E141" s="105" t="b">
        <v>0</v>
      </c>
      <c r="F141" s="83"/>
      <c r="G141" s="92" t="b">
        <v>0</v>
      </c>
      <c r="H141" s="85"/>
      <c r="I141" s="86" t="str">
        <f>IF(K141&gt;1,VLOOKUP(K141,DB!$A$4:$B$500,2,0),"")</f>
        <v/>
      </c>
      <c r="J141" s="87" t="str">
        <f>IF(L141&gt;1,VLOOKUP(L141,DB!$A$4:$B$500,2,0),"")</f>
        <v/>
      </c>
      <c r="K141" s="88"/>
      <c r="L141" s="84"/>
      <c r="M141" s="81" t="str">
        <f>IF(B141&gt;1,VLOOKUP(B141,DB!$D$4:$F$800,3,0),"")</f>
        <v/>
      </c>
      <c r="N141" s="96"/>
      <c r="O141" s="84" t="str">
        <f t="shared" si="1"/>
        <v>RON</v>
      </c>
      <c r="Q141" s="1" t="str">
        <f t="shared" si="2"/>
        <v/>
      </c>
      <c r="R141" s="1" t="str">
        <f t="shared" si="3"/>
        <v>RON</v>
      </c>
      <c r="S141" s="1" t="str">
        <f t="shared" si="4"/>
        <v/>
      </c>
      <c r="T141" s="1" t="str">
        <f t="shared" si="5"/>
        <v/>
      </c>
      <c r="U141" s="1" t="str">
        <f t="shared" si="6"/>
        <v/>
      </c>
    </row>
    <row r="142" ht="15.75" customHeight="1">
      <c r="A142" s="90">
        <v>125.0</v>
      </c>
      <c r="B142" s="90"/>
      <c r="C142" s="71" t="str">
        <f>IF(B142&gt;1,VLOOKUP(B142,DB!$D$4:$E$800,2,0),"")</f>
        <v/>
      </c>
      <c r="D142" s="117"/>
      <c r="E142" s="118" t="b">
        <v>0</v>
      </c>
      <c r="F142" s="119"/>
      <c r="G142" s="120" t="b">
        <v>0</v>
      </c>
      <c r="H142" s="121"/>
      <c r="I142" s="76" t="str">
        <f>IF(K142&gt;1,VLOOKUP(K142,DB!$A$4:$B$500,2,0),"")</f>
        <v/>
      </c>
      <c r="J142" s="77" t="str">
        <f>IF(L142&gt;1,VLOOKUP(L142,DB!$A$4:$B$500,2,0),"")</f>
        <v/>
      </c>
      <c r="K142" s="122"/>
      <c r="L142" s="123"/>
      <c r="M142" s="71" t="str">
        <f>IF(B142&gt;1,VLOOKUP(B142,DB!$D$4:$F$800,3,0),"")</f>
        <v/>
      </c>
      <c r="N142" s="124"/>
      <c r="O142" s="123" t="str">
        <f t="shared" si="1"/>
        <v>RON</v>
      </c>
      <c r="Q142" s="1" t="str">
        <f t="shared" si="2"/>
        <v/>
      </c>
      <c r="R142" s="1" t="str">
        <f t="shared" si="3"/>
        <v>RON</v>
      </c>
      <c r="S142" s="1" t="str">
        <f t="shared" si="4"/>
        <v/>
      </c>
      <c r="T142" s="1" t="str">
        <f t="shared" si="5"/>
        <v/>
      </c>
      <c r="U142" s="1" t="str">
        <f t="shared" si="6"/>
        <v/>
      </c>
    </row>
    <row r="143" ht="15.75" customHeight="1">
      <c r="A143" s="81">
        <v>126.0</v>
      </c>
      <c r="B143" s="81"/>
      <c r="C143" s="81" t="str">
        <f>IF(B143&gt;1,VLOOKUP(B143,DB!$D$4:$E$800,2,0),"")</f>
        <v/>
      </c>
      <c r="D143" s="82"/>
      <c r="E143" s="105" t="b">
        <v>0</v>
      </c>
      <c r="F143" s="83"/>
      <c r="G143" s="92" t="b">
        <v>0</v>
      </c>
      <c r="H143" s="85"/>
      <c r="I143" s="86" t="str">
        <f>IF(K143&gt;1,VLOOKUP(K143,DB!$A$4:$B$500,2,0),"")</f>
        <v/>
      </c>
      <c r="J143" s="87" t="str">
        <f>IF(L143&gt;1,VLOOKUP(L143,DB!$A$4:$B$500,2,0),"")</f>
        <v/>
      </c>
      <c r="K143" s="88"/>
      <c r="L143" s="84"/>
      <c r="M143" s="81" t="str">
        <f>IF(B143&gt;1,VLOOKUP(B143,DB!$D$4:$F$800,3,0),"")</f>
        <v/>
      </c>
      <c r="N143" s="96"/>
      <c r="O143" s="84" t="str">
        <f t="shared" si="1"/>
        <v>RON</v>
      </c>
      <c r="Q143" s="1" t="str">
        <f t="shared" si="2"/>
        <v/>
      </c>
      <c r="R143" s="1" t="str">
        <f t="shared" si="3"/>
        <v>RON</v>
      </c>
      <c r="S143" s="1" t="str">
        <f t="shared" si="4"/>
        <v/>
      </c>
      <c r="T143" s="1" t="str">
        <f t="shared" si="5"/>
        <v/>
      </c>
      <c r="U143" s="1" t="str">
        <f t="shared" si="6"/>
        <v/>
      </c>
    </row>
    <row r="144" ht="15.75" customHeight="1">
      <c r="A144" s="90">
        <v>127.0</v>
      </c>
      <c r="B144" s="90"/>
      <c r="C144" s="71" t="str">
        <f>IF(B144&gt;1,VLOOKUP(B144,DB!$D$4:$E$800,2,0),"")</f>
        <v/>
      </c>
      <c r="D144" s="117"/>
      <c r="E144" s="118" t="b">
        <v>0</v>
      </c>
      <c r="F144" s="119"/>
      <c r="G144" s="120" t="b">
        <v>0</v>
      </c>
      <c r="H144" s="121"/>
      <c r="I144" s="76" t="str">
        <f>IF(K144&gt;1,VLOOKUP(K144,DB!$A$4:$B$500,2,0),"")</f>
        <v/>
      </c>
      <c r="J144" s="77" t="str">
        <f>IF(L144&gt;1,VLOOKUP(L144,DB!$A$4:$B$500,2,0),"")</f>
        <v/>
      </c>
      <c r="K144" s="122"/>
      <c r="L144" s="123"/>
      <c r="M144" s="71" t="str">
        <f>IF(B144&gt;1,VLOOKUP(B144,DB!$D$4:$F$800,3,0),"")</f>
        <v/>
      </c>
      <c r="N144" s="124"/>
      <c r="O144" s="123" t="str">
        <f t="shared" si="1"/>
        <v>RON</v>
      </c>
      <c r="Q144" s="1" t="str">
        <f t="shared" si="2"/>
        <v/>
      </c>
      <c r="R144" s="1" t="str">
        <f t="shared" si="3"/>
        <v>RON</v>
      </c>
      <c r="S144" s="1" t="str">
        <f t="shared" si="4"/>
        <v/>
      </c>
      <c r="T144" s="1" t="str">
        <f t="shared" si="5"/>
        <v/>
      </c>
      <c r="U144" s="1" t="str">
        <f t="shared" si="6"/>
        <v/>
      </c>
    </row>
    <row r="145" ht="15.75" customHeight="1">
      <c r="A145" s="81">
        <v>128.0</v>
      </c>
      <c r="B145" s="81"/>
      <c r="C145" s="81" t="str">
        <f>IF(B145&gt;1,VLOOKUP(B145,DB!$D$4:$E$800,2,0),"")</f>
        <v/>
      </c>
      <c r="D145" s="82"/>
      <c r="E145" s="105" t="b">
        <v>0</v>
      </c>
      <c r="F145" s="83"/>
      <c r="G145" s="92" t="b">
        <v>0</v>
      </c>
      <c r="H145" s="85"/>
      <c r="I145" s="86" t="str">
        <f>IF(K145&gt;1,VLOOKUP(K145,DB!$A$4:$B$500,2,0),"")</f>
        <v/>
      </c>
      <c r="J145" s="87" t="str">
        <f>IF(L145&gt;1,VLOOKUP(L145,DB!$A$4:$B$500,2,0),"")</f>
        <v/>
      </c>
      <c r="K145" s="88"/>
      <c r="L145" s="84"/>
      <c r="M145" s="81" t="str">
        <f>IF(B145&gt;1,VLOOKUP(B145,DB!$D$4:$F$800,3,0),"")</f>
        <v/>
      </c>
      <c r="N145" s="96"/>
      <c r="O145" s="84" t="str">
        <f t="shared" si="1"/>
        <v>RON</v>
      </c>
      <c r="Q145" s="1" t="str">
        <f t="shared" si="2"/>
        <v/>
      </c>
      <c r="R145" s="1" t="str">
        <f t="shared" si="3"/>
        <v>RON</v>
      </c>
      <c r="S145" s="1" t="str">
        <f t="shared" si="4"/>
        <v/>
      </c>
      <c r="T145" s="1" t="str">
        <f t="shared" si="5"/>
        <v/>
      </c>
      <c r="U145" s="1" t="str">
        <f t="shared" si="6"/>
        <v/>
      </c>
    </row>
    <row r="146" ht="15.75" customHeight="1">
      <c r="A146" s="90">
        <v>129.0</v>
      </c>
      <c r="B146" s="90"/>
      <c r="C146" s="71" t="str">
        <f>IF(B146&gt;1,VLOOKUP(B146,DB!$D$4:$E$800,2,0),"")</f>
        <v/>
      </c>
      <c r="D146" s="117"/>
      <c r="E146" s="118" t="b">
        <v>0</v>
      </c>
      <c r="F146" s="119"/>
      <c r="G146" s="120" t="b">
        <v>0</v>
      </c>
      <c r="H146" s="121"/>
      <c r="I146" s="76" t="str">
        <f>IF(K146&gt;1,VLOOKUP(K146,DB!$A$4:$B$500,2,0),"")</f>
        <v/>
      </c>
      <c r="J146" s="77" t="str">
        <f>IF(L146&gt;1,VLOOKUP(L146,DB!$A$4:$B$500,2,0),"")</f>
        <v/>
      </c>
      <c r="K146" s="122"/>
      <c r="L146" s="123"/>
      <c r="M146" s="71" t="str">
        <f>IF(B146&gt;1,VLOOKUP(B146,DB!$D$4:$F$800,3,0),"")</f>
        <v/>
      </c>
      <c r="N146" s="124"/>
      <c r="O146" s="123" t="str">
        <f t="shared" si="1"/>
        <v>RON</v>
      </c>
      <c r="Q146" s="1" t="str">
        <f t="shared" si="2"/>
        <v/>
      </c>
      <c r="R146" s="1" t="str">
        <f t="shared" si="3"/>
        <v>RON</v>
      </c>
      <c r="S146" s="1" t="str">
        <f t="shared" si="4"/>
        <v/>
      </c>
      <c r="T146" s="1" t="str">
        <f t="shared" si="5"/>
        <v/>
      </c>
      <c r="U146" s="1" t="str">
        <f t="shared" si="6"/>
        <v/>
      </c>
    </row>
    <row r="147" ht="15.75" customHeight="1">
      <c r="A147" s="81">
        <v>130.0</v>
      </c>
      <c r="B147" s="81"/>
      <c r="C147" s="81" t="str">
        <f>IF(B147&gt;1,VLOOKUP(B147,DB!$D$4:$E$800,2,0),"")</f>
        <v/>
      </c>
      <c r="D147" s="82"/>
      <c r="E147" s="105" t="b">
        <v>0</v>
      </c>
      <c r="F147" s="83"/>
      <c r="G147" s="92" t="b">
        <v>0</v>
      </c>
      <c r="H147" s="85"/>
      <c r="I147" s="86" t="str">
        <f>IF(K147&gt;1,VLOOKUP(K147,DB!$A$4:$B$500,2,0),"")</f>
        <v/>
      </c>
      <c r="J147" s="87" t="str">
        <f>IF(L147&gt;1,VLOOKUP(L147,DB!$A$4:$B$500,2,0),"")</f>
        <v/>
      </c>
      <c r="K147" s="88"/>
      <c r="L147" s="84"/>
      <c r="M147" s="81" t="str">
        <f>IF(B147&gt;1,VLOOKUP(B147,DB!$D$4:$F$800,3,0),"")</f>
        <v/>
      </c>
      <c r="N147" s="96"/>
      <c r="O147" s="84" t="str">
        <f t="shared" si="1"/>
        <v>RON</v>
      </c>
      <c r="Q147" s="1" t="str">
        <f t="shared" si="2"/>
        <v/>
      </c>
      <c r="R147" s="1" t="str">
        <f t="shared" si="3"/>
        <v>RON</v>
      </c>
      <c r="S147" s="1" t="str">
        <f t="shared" si="4"/>
        <v/>
      </c>
      <c r="T147" s="1" t="str">
        <f t="shared" si="5"/>
        <v/>
      </c>
      <c r="U147" s="1" t="str">
        <f t="shared" si="6"/>
        <v/>
      </c>
    </row>
    <row r="148" ht="15.75" customHeight="1">
      <c r="A148" s="90">
        <v>131.0</v>
      </c>
      <c r="B148" s="90"/>
      <c r="C148" s="71" t="str">
        <f>IF(B148&gt;1,VLOOKUP(B148,DB!$D$4:$E$800,2,0),"")</f>
        <v/>
      </c>
      <c r="D148" s="117"/>
      <c r="E148" s="118" t="b">
        <v>0</v>
      </c>
      <c r="F148" s="119"/>
      <c r="G148" s="120" t="b">
        <v>0</v>
      </c>
      <c r="H148" s="121"/>
      <c r="I148" s="76" t="str">
        <f>IF(K148&gt;1,VLOOKUP(K148,DB!$A$4:$B$500,2,0),"")</f>
        <v/>
      </c>
      <c r="J148" s="77" t="str">
        <f>IF(L148&gt;1,VLOOKUP(L148,DB!$A$4:$B$500,2,0),"")</f>
        <v/>
      </c>
      <c r="K148" s="122"/>
      <c r="L148" s="123"/>
      <c r="M148" s="71" t="str">
        <f>IF(B148&gt;1,VLOOKUP(B148,DB!$D$4:$F$800,3,0),"")</f>
        <v/>
      </c>
      <c r="N148" s="124"/>
      <c r="O148" s="123" t="str">
        <f t="shared" si="1"/>
        <v>RON</v>
      </c>
      <c r="Q148" s="1" t="str">
        <f t="shared" si="2"/>
        <v/>
      </c>
      <c r="R148" s="1" t="str">
        <f t="shared" si="3"/>
        <v>RON</v>
      </c>
      <c r="S148" s="1" t="str">
        <f t="shared" si="4"/>
        <v/>
      </c>
      <c r="T148" s="1" t="str">
        <f t="shared" si="5"/>
        <v/>
      </c>
      <c r="U148" s="1" t="str">
        <f t="shared" si="6"/>
        <v/>
      </c>
    </row>
    <row r="149" ht="15.75" customHeight="1">
      <c r="A149" s="81">
        <v>132.0</v>
      </c>
      <c r="B149" s="81"/>
      <c r="C149" s="81" t="str">
        <f>IF(B149&gt;1,VLOOKUP(B149,DB!$D$4:$E$800,2,0),"")</f>
        <v/>
      </c>
      <c r="D149" s="82"/>
      <c r="E149" s="105" t="b">
        <v>0</v>
      </c>
      <c r="F149" s="83"/>
      <c r="G149" s="92" t="b">
        <v>0</v>
      </c>
      <c r="H149" s="85"/>
      <c r="I149" s="86" t="str">
        <f>IF(K149&gt;1,VLOOKUP(K149,DB!$A$4:$B$500,2,0),"")</f>
        <v/>
      </c>
      <c r="J149" s="87" t="str">
        <f>IF(L149&gt;1,VLOOKUP(L149,DB!$A$4:$B$500,2,0),"")</f>
        <v/>
      </c>
      <c r="K149" s="88"/>
      <c r="L149" s="84"/>
      <c r="M149" s="81" t="str">
        <f>IF(B149&gt;1,VLOOKUP(B149,DB!$D$4:$F$800,3,0),"")</f>
        <v/>
      </c>
      <c r="N149" s="96"/>
      <c r="O149" s="84" t="str">
        <f t="shared" si="1"/>
        <v>RON</v>
      </c>
      <c r="Q149" s="1" t="str">
        <f t="shared" si="2"/>
        <v/>
      </c>
      <c r="R149" s="1" t="str">
        <f t="shared" si="3"/>
        <v>RON</v>
      </c>
      <c r="S149" s="1" t="str">
        <f t="shared" si="4"/>
        <v/>
      </c>
      <c r="T149" s="1" t="str">
        <f t="shared" si="5"/>
        <v/>
      </c>
      <c r="U149" s="1" t="str">
        <f t="shared" si="6"/>
        <v/>
      </c>
    </row>
    <row r="150" ht="15.75" customHeight="1">
      <c r="A150" s="90">
        <v>133.0</v>
      </c>
      <c r="B150" s="90"/>
      <c r="C150" s="71" t="str">
        <f>IF(B150&gt;1,VLOOKUP(B150,DB!$D$4:$E$800,2,0),"")</f>
        <v/>
      </c>
      <c r="D150" s="117"/>
      <c r="E150" s="118" t="b">
        <v>0</v>
      </c>
      <c r="F150" s="119"/>
      <c r="G150" s="120" t="b">
        <v>0</v>
      </c>
      <c r="H150" s="121"/>
      <c r="I150" s="76" t="str">
        <f>IF(K150&gt;1,VLOOKUP(K150,DB!$A$4:$B$500,2,0),"")</f>
        <v/>
      </c>
      <c r="J150" s="77" t="str">
        <f>IF(L150&gt;1,VLOOKUP(L150,DB!$A$4:$B$500,2,0),"")</f>
        <v/>
      </c>
      <c r="K150" s="122"/>
      <c r="L150" s="123"/>
      <c r="M150" s="71" t="str">
        <f>IF(B150&gt;1,VLOOKUP(B150,DB!$D$4:$F$800,3,0),"")</f>
        <v/>
      </c>
      <c r="N150" s="124"/>
      <c r="O150" s="123" t="str">
        <f t="shared" si="1"/>
        <v>RON</v>
      </c>
      <c r="Q150" s="1" t="str">
        <f t="shared" si="2"/>
        <v/>
      </c>
      <c r="R150" s="1" t="str">
        <f t="shared" si="3"/>
        <v>RON</v>
      </c>
      <c r="S150" s="1" t="str">
        <f t="shared" si="4"/>
        <v/>
      </c>
      <c r="T150" s="1" t="str">
        <f t="shared" si="5"/>
        <v/>
      </c>
      <c r="U150" s="1" t="str">
        <f t="shared" si="6"/>
        <v/>
      </c>
    </row>
    <row r="151" ht="15.75" customHeight="1">
      <c r="A151" s="81">
        <v>134.0</v>
      </c>
      <c r="B151" s="81"/>
      <c r="C151" s="81" t="str">
        <f>IF(B151&gt;1,VLOOKUP(B151,DB!$D$4:$E$800,2,0),"")</f>
        <v/>
      </c>
      <c r="D151" s="82"/>
      <c r="E151" s="105" t="b">
        <v>0</v>
      </c>
      <c r="F151" s="83"/>
      <c r="G151" s="92" t="b">
        <v>0</v>
      </c>
      <c r="H151" s="85"/>
      <c r="I151" s="86" t="str">
        <f>IF(K151&gt;1,VLOOKUP(K151,DB!$A$4:$B$500,2,0),"")</f>
        <v/>
      </c>
      <c r="J151" s="87" t="str">
        <f>IF(L151&gt;1,VLOOKUP(L151,DB!$A$4:$B$500,2,0),"")</f>
        <v/>
      </c>
      <c r="K151" s="88"/>
      <c r="L151" s="84"/>
      <c r="M151" s="81" t="str">
        <f>IF(B151&gt;1,VLOOKUP(B151,DB!$D$4:$F$800,3,0),"")</f>
        <v/>
      </c>
      <c r="N151" s="96"/>
      <c r="O151" s="84" t="str">
        <f t="shared" si="1"/>
        <v>RON</v>
      </c>
      <c r="Q151" s="1" t="str">
        <f t="shared" si="2"/>
        <v/>
      </c>
      <c r="R151" s="1" t="str">
        <f t="shared" si="3"/>
        <v>RON</v>
      </c>
      <c r="S151" s="1" t="str">
        <f t="shared" si="4"/>
        <v/>
      </c>
      <c r="T151" s="1" t="str">
        <f t="shared" si="5"/>
        <v/>
      </c>
      <c r="U151" s="1" t="str">
        <f t="shared" si="6"/>
        <v/>
      </c>
    </row>
    <row r="152" ht="15.75" customHeight="1">
      <c r="A152" s="90">
        <v>135.0</v>
      </c>
      <c r="B152" s="90"/>
      <c r="C152" s="71" t="str">
        <f>IF(B152&gt;1,VLOOKUP(B152,DB!$D$4:$E$800,2,0),"")</f>
        <v/>
      </c>
      <c r="D152" s="117"/>
      <c r="E152" s="118" t="b">
        <v>0</v>
      </c>
      <c r="F152" s="119"/>
      <c r="G152" s="120" t="b">
        <v>0</v>
      </c>
      <c r="H152" s="121"/>
      <c r="I152" s="76" t="str">
        <f>IF(K152&gt;1,VLOOKUP(K152,DB!$A$4:$B$500,2,0),"")</f>
        <v/>
      </c>
      <c r="J152" s="77" t="str">
        <f>IF(L152&gt;1,VLOOKUP(L152,DB!$A$4:$B$500,2,0),"")</f>
        <v/>
      </c>
      <c r="K152" s="122"/>
      <c r="L152" s="123"/>
      <c r="M152" s="71" t="str">
        <f>IF(B152&gt;1,VLOOKUP(B152,DB!$D$4:$F$800,3,0),"")</f>
        <v/>
      </c>
      <c r="N152" s="124"/>
      <c r="O152" s="123" t="str">
        <f t="shared" si="1"/>
        <v>RON</v>
      </c>
      <c r="Q152" s="1" t="str">
        <f t="shared" si="2"/>
        <v/>
      </c>
      <c r="R152" s="1" t="str">
        <f t="shared" si="3"/>
        <v>RON</v>
      </c>
      <c r="S152" s="1" t="str">
        <f t="shared" si="4"/>
        <v/>
      </c>
      <c r="T152" s="1" t="str">
        <f t="shared" si="5"/>
        <v/>
      </c>
      <c r="U152" s="1" t="str">
        <f t="shared" si="6"/>
        <v/>
      </c>
    </row>
    <row r="153" ht="15.75" customHeight="1">
      <c r="A153" s="81">
        <v>136.0</v>
      </c>
      <c r="B153" s="81"/>
      <c r="C153" s="81" t="str">
        <f>IF(B153&gt;1,VLOOKUP(B153,DB!$D$4:$E$800,2,0),"")</f>
        <v/>
      </c>
      <c r="D153" s="82"/>
      <c r="E153" s="105" t="b">
        <v>0</v>
      </c>
      <c r="F153" s="83"/>
      <c r="G153" s="92" t="b">
        <v>0</v>
      </c>
      <c r="H153" s="85"/>
      <c r="I153" s="86" t="str">
        <f>IF(K153&gt;1,VLOOKUP(K153,DB!$A$4:$B$500,2,0),"")</f>
        <v/>
      </c>
      <c r="J153" s="87" t="str">
        <f>IF(L153&gt;1,VLOOKUP(L153,DB!$A$4:$B$500,2,0),"")</f>
        <v/>
      </c>
      <c r="K153" s="88"/>
      <c r="L153" s="84"/>
      <c r="M153" s="81" t="str">
        <f>IF(B153&gt;1,VLOOKUP(B153,DB!$D$4:$F$800,3,0),"")</f>
        <v/>
      </c>
      <c r="N153" s="96"/>
      <c r="O153" s="84" t="str">
        <f t="shared" si="1"/>
        <v>RON</v>
      </c>
      <c r="Q153" s="1" t="str">
        <f t="shared" si="2"/>
        <v/>
      </c>
      <c r="R153" s="1" t="str">
        <f t="shared" si="3"/>
        <v>RON</v>
      </c>
      <c r="S153" s="1" t="str">
        <f t="shared" si="4"/>
        <v/>
      </c>
      <c r="T153" s="1" t="str">
        <f t="shared" si="5"/>
        <v/>
      </c>
      <c r="U153" s="1" t="str">
        <f t="shared" si="6"/>
        <v/>
      </c>
    </row>
    <row r="154" ht="15.75" customHeight="1">
      <c r="A154" s="90">
        <v>137.0</v>
      </c>
      <c r="B154" s="90"/>
      <c r="C154" s="71" t="str">
        <f>IF(B154&gt;1,VLOOKUP(B154,DB!$D$4:$E$800,2,0),"")</f>
        <v/>
      </c>
      <c r="D154" s="117"/>
      <c r="E154" s="118" t="b">
        <v>0</v>
      </c>
      <c r="F154" s="119"/>
      <c r="G154" s="120" t="b">
        <v>0</v>
      </c>
      <c r="H154" s="121"/>
      <c r="I154" s="76" t="str">
        <f>IF(K154&gt;1,VLOOKUP(K154,DB!$A$4:$B$500,2,0),"")</f>
        <v/>
      </c>
      <c r="J154" s="77" t="str">
        <f>IF(L154&gt;1,VLOOKUP(L154,DB!$A$4:$B$500,2,0),"")</f>
        <v/>
      </c>
      <c r="K154" s="122"/>
      <c r="L154" s="123"/>
      <c r="M154" s="71" t="str">
        <f>IF(B154&gt;1,VLOOKUP(B154,DB!$D$4:$F$800,3,0),"")</f>
        <v/>
      </c>
      <c r="N154" s="124"/>
      <c r="O154" s="123" t="str">
        <f t="shared" si="1"/>
        <v>RON</v>
      </c>
      <c r="Q154" s="1" t="str">
        <f t="shared" si="2"/>
        <v/>
      </c>
      <c r="R154" s="1" t="str">
        <f t="shared" si="3"/>
        <v>RON</v>
      </c>
      <c r="S154" s="1" t="str">
        <f t="shared" si="4"/>
        <v/>
      </c>
      <c r="T154" s="1" t="str">
        <f t="shared" si="5"/>
        <v/>
      </c>
      <c r="U154" s="1" t="str">
        <f t="shared" si="6"/>
        <v/>
      </c>
    </row>
    <row r="155" ht="15.75" customHeight="1">
      <c r="A155" s="81">
        <v>138.0</v>
      </c>
      <c r="B155" s="81"/>
      <c r="C155" s="81" t="str">
        <f>IF(B155&gt;1,VLOOKUP(B155,DB!$D$4:$E$800,2,0),"")</f>
        <v/>
      </c>
      <c r="D155" s="82"/>
      <c r="E155" s="105" t="b">
        <v>0</v>
      </c>
      <c r="F155" s="83"/>
      <c r="G155" s="92" t="b">
        <v>0</v>
      </c>
      <c r="H155" s="85"/>
      <c r="I155" s="86" t="str">
        <f>IF(K155&gt;1,VLOOKUP(K155,DB!$A$4:$B$500,2,0),"")</f>
        <v/>
      </c>
      <c r="J155" s="87" t="str">
        <f>IF(L155&gt;1,VLOOKUP(L155,DB!$A$4:$B$500,2,0),"")</f>
        <v/>
      </c>
      <c r="K155" s="88"/>
      <c r="L155" s="84"/>
      <c r="M155" s="81" t="str">
        <f>IF(B155&gt;1,VLOOKUP(B155,DB!$D$4:$F$800,3,0),"")</f>
        <v/>
      </c>
      <c r="N155" s="96"/>
      <c r="O155" s="84" t="str">
        <f t="shared" si="1"/>
        <v>RON</v>
      </c>
      <c r="Q155" s="1" t="str">
        <f t="shared" si="2"/>
        <v/>
      </c>
      <c r="R155" s="1" t="str">
        <f t="shared" si="3"/>
        <v>RON</v>
      </c>
      <c r="S155" s="1" t="str">
        <f t="shared" si="4"/>
        <v/>
      </c>
      <c r="T155" s="1" t="str">
        <f t="shared" si="5"/>
        <v/>
      </c>
      <c r="U155" s="1" t="str">
        <f t="shared" si="6"/>
        <v/>
      </c>
    </row>
    <row r="156" ht="15.75" customHeight="1">
      <c r="A156" s="90">
        <v>139.0</v>
      </c>
      <c r="B156" s="90"/>
      <c r="C156" s="71" t="str">
        <f>IF(B156&gt;1,VLOOKUP(B156,DB!$D$4:$E$800,2,0),"")</f>
        <v/>
      </c>
      <c r="D156" s="117"/>
      <c r="E156" s="118" t="b">
        <v>0</v>
      </c>
      <c r="F156" s="119"/>
      <c r="G156" s="120" t="b">
        <v>0</v>
      </c>
      <c r="H156" s="121"/>
      <c r="I156" s="76" t="str">
        <f>IF(K156&gt;1,VLOOKUP(K156,DB!$A$4:$B$500,2,0),"")</f>
        <v/>
      </c>
      <c r="J156" s="77" t="str">
        <f>IF(L156&gt;1,VLOOKUP(L156,DB!$A$4:$B$500,2,0),"")</f>
        <v/>
      </c>
      <c r="K156" s="122"/>
      <c r="L156" s="123"/>
      <c r="M156" s="71" t="str">
        <f>IF(B156&gt;1,VLOOKUP(B156,DB!$D$4:$F$800,3,0),"")</f>
        <v/>
      </c>
      <c r="N156" s="124"/>
      <c r="O156" s="123" t="str">
        <f t="shared" si="1"/>
        <v>RON</v>
      </c>
      <c r="Q156" s="1" t="str">
        <f t="shared" si="2"/>
        <v/>
      </c>
      <c r="R156" s="1" t="str">
        <f t="shared" si="3"/>
        <v>RON</v>
      </c>
      <c r="S156" s="1" t="str">
        <f t="shared" si="4"/>
        <v/>
      </c>
      <c r="T156" s="1" t="str">
        <f t="shared" si="5"/>
        <v/>
      </c>
      <c r="U156" s="1" t="str">
        <f t="shared" si="6"/>
        <v/>
      </c>
    </row>
    <row r="157" ht="15.75" customHeight="1">
      <c r="A157" s="81">
        <v>140.0</v>
      </c>
      <c r="B157" s="81"/>
      <c r="C157" s="81" t="str">
        <f>IF(B157&gt;1,VLOOKUP(B157,DB!$D$4:$E$800,2,0),"")</f>
        <v/>
      </c>
      <c r="D157" s="82"/>
      <c r="E157" s="105" t="b">
        <v>0</v>
      </c>
      <c r="F157" s="83"/>
      <c r="G157" s="92" t="b">
        <v>0</v>
      </c>
      <c r="H157" s="85"/>
      <c r="I157" s="86" t="str">
        <f>IF(K157&gt;1,VLOOKUP(K157,DB!$A$4:$B$500,2,0),"")</f>
        <v/>
      </c>
      <c r="J157" s="87" t="str">
        <f>IF(L157&gt;1,VLOOKUP(L157,DB!$A$4:$B$500,2,0),"")</f>
        <v/>
      </c>
      <c r="K157" s="88"/>
      <c r="L157" s="84"/>
      <c r="M157" s="81" t="str">
        <f>IF(B157&gt;1,VLOOKUP(B157,DB!$D$4:$F$800,3,0),"")</f>
        <v/>
      </c>
      <c r="N157" s="96"/>
      <c r="O157" s="84" t="str">
        <f t="shared" si="1"/>
        <v>RON</v>
      </c>
      <c r="Q157" s="1" t="str">
        <f t="shared" si="2"/>
        <v/>
      </c>
      <c r="R157" s="1" t="str">
        <f t="shared" si="3"/>
        <v>RON</v>
      </c>
      <c r="S157" s="1" t="str">
        <f t="shared" si="4"/>
        <v/>
      </c>
      <c r="T157" s="1" t="str">
        <f t="shared" si="5"/>
        <v/>
      </c>
      <c r="U157" s="1" t="str">
        <f t="shared" si="6"/>
        <v/>
      </c>
    </row>
    <row r="158" ht="15.75" customHeight="1">
      <c r="A158" s="90">
        <v>141.0</v>
      </c>
      <c r="B158" s="90"/>
      <c r="C158" s="71" t="str">
        <f>IF(B158&gt;1,VLOOKUP(B158,DB!$D$4:$E$800,2,0),"")</f>
        <v/>
      </c>
      <c r="D158" s="117"/>
      <c r="E158" s="118" t="b">
        <v>0</v>
      </c>
      <c r="F158" s="119"/>
      <c r="G158" s="120" t="b">
        <v>0</v>
      </c>
      <c r="H158" s="121"/>
      <c r="I158" s="76" t="str">
        <f>IF(K158&gt;1,VLOOKUP(K158,DB!$A$4:$B$500,2,0),"")</f>
        <v/>
      </c>
      <c r="J158" s="77" t="str">
        <f>IF(L158&gt;1,VLOOKUP(L158,DB!$A$4:$B$500,2,0),"")</f>
        <v/>
      </c>
      <c r="K158" s="122"/>
      <c r="L158" s="123"/>
      <c r="M158" s="71" t="str">
        <f>IF(B158&gt;1,VLOOKUP(B158,DB!$D$4:$F$800,3,0),"")</f>
        <v/>
      </c>
      <c r="N158" s="124"/>
      <c r="O158" s="123" t="str">
        <f t="shared" si="1"/>
        <v>RON</v>
      </c>
      <c r="Q158" s="1" t="str">
        <f t="shared" si="2"/>
        <v/>
      </c>
      <c r="R158" s="1" t="str">
        <f t="shared" si="3"/>
        <v>RON</v>
      </c>
      <c r="S158" s="1" t="str">
        <f t="shared" si="4"/>
        <v/>
      </c>
      <c r="T158" s="1" t="str">
        <f t="shared" si="5"/>
        <v/>
      </c>
      <c r="U158" s="1" t="str">
        <f t="shared" si="6"/>
        <v/>
      </c>
    </row>
    <row r="159" ht="15.75" customHeight="1">
      <c r="A159" s="81">
        <v>142.0</v>
      </c>
      <c r="B159" s="81"/>
      <c r="C159" s="81" t="str">
        <f>IF(B159&gt;1,VLOOKUP(B159,DB!$D$4:$E$800,2,0),"")</f>
        <v/>
      </c>
      <c r="D159" s="82"/>
      <c r="E159" s="105" t="b">
        <v>0</v>
      </c>
      <c r="F159" s="83"/>
      <c r="G159" s="92" t="b">
        <v>0</v>
      </c>
      <c r="H159" s="85"/>
      <c r="I159" s="86" t="str">
        <f>IF(K159&gt;1,VLOOKUP(K159,DB!$A$4:$B$500,2,0),"")</f>
        <v/>
      </c>
      <c r="J159" s="87" t="str">
        <f>IF(L159&gt;1,VLOOKUP(L159,DB!$A$4:$B$500,2,0),"")</f>
        <v/>
      </c>
      <c r="K159" s="88"/>
      <c r="L159" s="84"/>
      <c r="M159" s="81" t="str">
        <f>IF(B159&gt;1,VLOOKUP(B159,DB!$D$4:$F$800,3,0),"")</f>
        <v/>
      </c>
      <c r="N159" s="96"/>
      <c r="O159" s="84" t="str">
        <f t="shared" si="1"/>
        <v>RON</v>
      </c>
      <c r="Q159" s="1" t="str">
        <f t="shared" si="2"/>
        <v/>
      </c>
      <c r="R159" s="1" t="str">
        <f t="shared" si="3"/>
        <v>RON</v>
      </c>
      <c r="S159" s="1" t="str">
        <f t="shared" si="4"/>
        <v/>
      </c>
      <c r="T159" s="1" t="str">
        <f t="shared" si="5"/>
        <v/>
      </c>
      <c r="U159" s="1" t="str">
        <f t="shared" si="6"/>
        <v/>
      </c>
    </row>
    <row r="160" ht="15.75" customHeight="1">
      <c r="A160" s="90">
        <v>143.0</v>
      </c>
      <c r="B160" s="90"/>
      <c r="C160" s="71" t="str">
        <f>IF(B160&gt;1,VLOOKUP(B160,DB!$D$4:$E$800,2,0),"")</f>
        <v/>
      </c>
      <c r="D160" s="117"/>
      <c r="E160" s="118" t="b">
        <v>0</v>
      </c>
      <c r="F160" s="119"/>
      <c r="G160" s="120" t="b">
        <v>0</v>
      </c>
      <c r="H160" s="121"/>
      <c r="I160" s="76" t="str">
        <f>IF(K160&gt;1,VLOOKUP(K160,DB!$A$4:$B$500,2,0),"")</f>
        <v/>
      </c>
      <c r="J160" s="77" t="str">
        <f>IF(L160&gt;1,VLOOKUP(L160,DB!$A$4:$B$500,2,0),"")</f>
        <v/>
      </c>
      <c r="K160" s="122"/>
      <c r="L160" s="123"/>
      <c r="M160" s="71" t="str">
        <f>IF(B160&gt;1,VLOOKUP(B160,DB!$D$4:$F$800,3,0),"")</f>
        <v/>
      </c>
      <c r="N160" s="124"/>
      <c r="O160" s="123" t="str">
        <f t="shared" si="1"/>
        <v>RON</v>
      </c>
      <c r="Q160" s="1" t="str">
        <f t="shared" si="2"/>
        <v/>
      </c>
      <c r="R160" s="1" t="str">
        <f t="shared" si="3"/>
        <v>RON</v>
      </c>
      <c r="S160" s="1" t="str">
        <f t="shared" si="4"/>
        <v/>
      </c>
      <c r="T160" s="1" t="str">
        <f t="shared" si="5"/>
        <v/>
      </c>
      <c r="U160" s="1" t="str">
        <f t="shared" si="6"/>
        <v/>
      </c>
    </row>
    <row r="161" ht="15.75" customHeight="1">
      <c r="A161" s="81">
        <v>144.0</v>
      </c>
      <c r="B161" s="81"/>
      <c r="C161" s="81" t="str">
        <f>IF(B161&gt;1,VLOOKUP(B161,DB!$D$4:$E$800,2,0),"")</f>
        <v/>
      </c>
      <c r="D161" s="82"/>
      <c r="E161" s="105" t="b">
        <v>0</v>
      </c>
      <c r="F161" s="83"/>
      <c r="G161" s="92" t="b">
        <v>0</v>
      </c>
      <c r="H161" s="85"/>
      <c r="I161" s="86" t="str">
        <f>IF(K161&gt;1,VLOOKUP(K161,DB!$A$4:$B$500,2,0),"")</f>
        <v/>
      </c>
      <c r="J161" s="87" t="str">
        <f>IF(L161&gt;1,VLOOKUP(L161,DB!$A$4:$B$500,2,0),"")</f>
        <v/>
      </c>
      <c r="K161" s="88"/>
      <c r="L161" s="84"/>
      <c r="M161" s="81" t="str">
        <f>IF(B161&gt;1,VLOOKUP(B161,DB!$D$4:$F$800,3,0),"")</f>
        <v/>
      </c>
      <c r="N161" s="96"/>
      <c r="O161" s="84" t="str">
        <f t="shared" si="1"/>
        <v>RON</v>
      </c>
      <c r="Q161" s="1" t="str">
        <f t="shared" si="2"/>
        <v/>
      </c>
      <c r="R161" s="1" t="str">
        <f t="shared" si="3"/>
        <v>RON</v>
      </c>
      <c r="S161" s="1" t="str">
        <f t="shared" si="4"/>
        <v/>
      </c>
      <c r="T161" s="1" t="str">
        <f t="shared" si="5"/>
        <v/>
      </c>
      <c r="U161" s="1" t="str">
        <f t="shared" si="6"/>
        <v/>
      </c>
    </row>
    <row r="162" ht="15.75" customHeight="1">
      <c r="A162" s="90">
        <v>145.0</v>
      </c>
      <c r="B162" s="90"/>
      <c r="C162" s="71" t="str">
        <f>IF(B162&gt;1,VLOOKUP(B162,DB!$D$4:$E$800,2,0),"")</f>
        <v/>
      </c>
      <c r="D162" s="117"/>
      <c r="E162" s="118" t="b">
        <v>0</v>
      </c>
      <c r="F162" s="119"/>
      <c r="G162" s="120" t="b">
        <v>0</v>
      </c>
      <c r="H162" s="121"/>
      <c r="I162" s="76" t="str">
        <f>IF(K162&gt;1,VLOOKUP(K162,DB!$A$4:$B$500,2,0),"")</f>
        <v/>
      </c>
      <c r="J162" s="77" t="str">
        <f>IF(L162&gt;1,VLOOKUP(L162,DB!$A$4:$B$500,2,0),"")</f>
        <v/>
      </c>
      <c r="K162" s="122"/>
      <c r="L162" s="123"/>
      <c r="M162" s="71" t="str">
        <f>IF(B162&gt;1,VLOOKUP(B162,DB!$D$4:$F$800,3,0),"")</f>
        <v/>
      </c>
      <c r="N162" s="124"/>
      <c r="O162" s="123" t="str">
        <f t="shared" si="1"/>
        <v>RON</v>
      </c>
      <c r="Q162" s="1" t="str">
        <f t="shared" si="2"/>
        <v/>
      </c>
      <c r="R162" s="1" t="str">
        <f t="shared" si="3"/>
        <v>RON</v>
      </c>
      <c r="S162" s="1" t="str">
        <f t="shared" si="4"/>
        <v/>
      </c>
      <c r="T162" s="1" t="str">
        <f t="shared" si="5"/>
        <v/>
      </c>
      <c r="U162" s="1" t="str">
        <f t="shared" si="6"/>
        <v/>
      </c>
    </row>
    <row r="163" ht="15.75" customHeight="1">
      <c r="A163" s="81">
        <v>146.0</v>
      </c>
      <c r="B163" s="81"/>
      <c r="C163" s="81" t="str">
        <f>IF(B163&gt;1,VLOOKUP(B163,DB!$D$4:$E$800,2,0),"")</f>
        <v/>
      </c>
      <c r="D163" s="82"/>
      <c r="E163" s="105" t="b">
        <v>0</v>
      </c>
      <c r="F163" s="83"/>
      <c r="G163" s="92" t="b">
        <v>0</v>
      </c>
      <c r="H163" s="85"/>
      <c r="I163" s="86" t="str">
        <f>IF(K163&gt;1,VLOOKUP(K163,DB!$A$4:$B$500,2,0),"")</f>
        <v/>
      </c>
      <c r="J163" s="87" t="str">
        <f>IF(L163&gt;1,VLOOKUP(L163,DB!$A$4:$B$500,2,0),"")</f>
        <v/>
      </c>
      <c r="K163" s="88"/>
      <c r="L163" s="84"/>
      <c r="M163" s="81" t="str">
        <f>IF(B163&gt;1,VLOOKUP(B163,DB!$D$4:$F$800,3,0),"")</f>
        <v/>
      </c>
      <c r="N163" s="96"/>
      <c r="O163" s="84" t="str">
        <f t="shared" si="1"/>
        <v>RON</v>
      </c>
      <c r="Q163" s="1" t="str">
        <f t="shared" si="2"/>
        <v/>
      </c>
      <c r="R163" s="1" t="str">
        <f t="shared" si="3"/>
        <v>RON</v>
      </c>
      <c r="S163" s="1" t="str">
        <f t="shared" si="4"/>
        <v/>
      </c>
      <c r="T163" s="1" t="str">
        <f t="shared" si="5"/>
        <v/>
      </c>
      <c r="U163" s="1" t="str">
        <f t="shared" si="6"/>
        <v/>
      </c>
    </row>
    <row r="164" ht="15.75" customHeight="1">
      <c r="A164" s="90">
        <v>147.0</v>
      </c>
      <c r="B164" s="90"/>
      <c r="C164" s="71" t="str">
        <f>IF(B164&gt;1,VLOOKUP(B164,DB!$D$4:$E$800,2,0),"")</f>
        <v/>
      </c>
      <c r="D164" s="117"/>
      <c r="E164" s="118" t="b">
        <v>0</v>
      </c>
      <c r="F164" s="119"/>
      <c r="G164" s="120" t="b">
        <v>0</v>
      </c>
      <c r="H164" s="121"/>
      <c r="I164" s="76" t="str">
        <f>IF(K164&gt;1,VLOOKUP(K164,DB!$A$4:$B$500,2,0),"")</f>
        <v/>
      </c>
      <c r="J164" s="77" t="str">
        <f>IF(L164&gt;1,VLOOKUP(L164,DB!$A$4:$B$500,2,0),"")</f>
        <v/>
      </c>
      <c r="K164" s="122"/>
      <c r="L164" s="123"/>
      <c r="M164" s="71" t="str">
        <f>IF(B164&gt;1,VLOOKUP(B164,DB!$D$4:$F$800,3,0),"")</f>
        <v/>
      </c>
      <c r="N164" s="124"/>
      <c r="O164" s="123" t="str">
        <f t="shared" si="1"/>
        <v>RON</v>
      </c>
      <c r="Q164" s="1" t="str">
        <f t="shared" si="2"/>
        <v/>
      </c>
      <c r="R164" s="1" t="str">
        <f t="shared" si="3"/>
        <v>RON</v>
      </c>
      <c r="S164" s="1" t="str">
        <f t="shared" si="4"/>
        <v/>
      </c>
      <c r="T164" s="1" t="str">
        <f t="shared" si="5"/>
        <v/>
      </c>
      <c r="U164" s="1" t="str">
        <f t="shared" si="6"/>
        <v/>
      </c>
    </row>
    <row r="165" ht="15.75" customHeight="1">
      <c r="A165" s="81">
        <v>148.0</v>
      </c>
      <c r="B165" s="81"/>
      <c r="C165" s="81" t="str">
        <f>IF(B165&gt;1,VLOOKUP(B165,DB!$D$4:$E$800,2,0),"")</f>
        <v/>
      </c>
      <c r="D165" s="82"/>
      <c r="E165" s="105" t="b">
        <v>0</v>
      </c>
      <c r="F165" s="83"/>
      <c r="G165" s="92" t="b">
        <v>0</v>
      </c>
      <c r="H165" s="85"/>
      <c r="I165" s="86" t="str">
        <f>IF(K165&gt;1,VLOOKUP(K165,DB!$A$4:$B$500,2,0),"")</f>
        <v/>
      </c>
      <c r="J165" s="87" t="str">
        <f>IF(L165&gt;1,VLOOKUP(L165,DB!$A$4:$B$500,2,0),"")</f>
        <v/>
      </c>
      <c r="K165" s="88"/>
      <c r="L165" s="84"/>
      <c r="M165" s="81" t="str">
        <f>IF(B165&gt;1,VLOOKUP(B165,DB!$D$4:$F$800,3,0),"")</f>
        <v/>
      </c>
      <c r="N165" s="96"/>
      <c r="O165" s="84" t="str">
        <f t="shared" si="1"/>
        <v>RON</v>
      </c>
      <c r="Q165" s="1" t="str">
        <f t="shared" si="2"/>
        <v/>
      </c>
      <c r="R165" s="1" t="str">
        <f t="shared" si="3"/>
        <v>RON</v>
      </c>
      <c r="S165" s="1" t="str">
        <f t="shared" si="4"/>
        <v/>
      </c>
      <c r="T165" s="1" t="str">
        <f t="shared" si="5"/>
        <v/>
      </c>
      <c r="U165" s="1" t="str">
        <f t="shared" si="6"/>
        <v/>
      </c>
    </row>
    <row r="166" ht="15.75" customHeight="1">
      <c r="A166" s="90">
        <v>149.0</v>
      </c>
      <c r="B166" s="90"/>
      <c r="C166" s="71" t="str">
        <f>IF(B166&gt;1,VLOOKUP(B166,DB!$D$4:$E$800,2,0),"")</f>
        <v/>
      </c>
      <c r="D166" s="117"/>
      <c r="E166" s="118" t="b">
        <v>0</v>
      </c>
      <c r="F166" s="119"/>
      <c r="G166" s="120" t="b">
        <v>0</v>
      </c>
      <c r="H166" s="121"/>
      <c r="I166" s="76" t="str">
        <f>IF(K166&gt;1,VLOOKUP(K166,DB!$A$4:$B$500,2,0),"")</f>
        <v/>
      </c>
      <c r="J166" s="77" t="str">
        <f>IF(L166&gt;1,VLOOKUP(L166,DB!$A$4:$B$500,2,0),"")</f>
        <v/>
      </c>
      <c r="K166" s="122"/>
      <c r="L166" s="123"/>
      <c r="M166" s="71" t="str">
        <f>IF(B166&gt;1,VLOOKUP(B166,DB!$D$4:$F$800,3,0),"")</f>
        <v/>
      </c>
      <c r="N166" s="124"/>
      <c r="O166" s="123" t="str">
        <f t="shared" si="1"/>
        <v>RON</v>
      </c>
      <c r="Q166" s="1" t="str">
        <f t="shared" si="2"/>
        <v/>
      </c>
      <c r="R166" s="1" t="str">
        <f t="shared" si="3"/>
        <v>RON</v>
      </c>
      <c r="S166" s="1" t="str">
        <f t="shared" si="4"/>
        <v/>
      </c>
      <c r="T166" s="1" t="str">
        <f t="shared" si="5"/>
        <v/>
      </c>
      <c r="U166" s="1" t="str">
        <f t="shared" si="6"/>
        <v/>
      </c>
    </row>
    <row r="167" ht="15.75" customHeight="1">
      <c r="A167" s="125">
        <v>150.0</v>
      </c>
      <c r="B167" s="125"/>
      <c r="C167" s="125" t="str">
        <f>IF(B167&gt;1,VLOOKUP(B167,DB!$D$4:$E$800,2,0),"")</f>
        <v/>
      </c>
      <c r="D167" s="126"/>
      <c r="E167" s="127" t="b">
        <v>0</v>
      </c>
      <c r="F167" s="128"/>
      <c r="G167" s="129" t="b">
        <v>0</v>
      </c>
      <c r="H167" s="130"/>
      <c r="I167" s="131" t="str">
        <f>IF(K167&gt;1,VLOOKUP(K167,DB!$A$4:$B$500,2,0),"")</f>
        <v/>
      </c>
      <c r="J167" s="132" t="str">
        <f>IF(L167&gt;1,VLOOKUP(L167,DB!$A$4:$B$500,2,0),"")</f>
        <v/>
      </c>
      <c r="K167" s="133"/>
      <c r="L167" s="134"/>
      <c r="M167" s="125" t="str">
        <f>IF(B167&gt;1,VLOOKUP(B167,DB!$D$4:$F$800,3,0),"")</f>
        <v/>
      </c>
      <c r="N167" s="135"/>
      <c r="O167" s="134" t="str">
        <f t="shared" si="1"/>
        <v>RON</v>
      </c>
      <c r="Q167" s="1" t="str">
        <f t="shared" si="2"/>
        <v/>
      </c>
      <c r="R167" s="1" t="str">
        <f t="shared" si="3"/>
        <v>RON</v>
      </c>
      <c r="S167" s="1" t="str">
        <f t="shared" si="4"/>
        <v/>
      </c>
      <c r="T167" s="1" t="str">
        <f t="shared" si="5"/>
        <v/>
      </c>
      <c r="U167" s="1" t="str">
        <f t="shared" si="6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5.38"/>
    <col customWidth="1" min="2" max="2" width="13.38"/>
    <col customWidth="1" min="3" max="4" width="12.63"/>
    <col customWidth="1" min="5" max="5" width="2.75"/>
    <col customWidth="1" min="6" max="6" width="12.63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38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</cols>
  <sheetData>
    <row r="1" ht="15.75" customHeight="1">
      <c r="A1" s="16" t="s">
        <v>1173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A7" s="17" t="s">
        <v>1174</v>
      </c>
      <c r="B7" s="18"/>
      <c r="C7" s="17" t="s">
        <v>1175</v>
      </c>
      <c r="D7" s="19"/>
      <c r="E7" s="19"/>
      <c r="F7" s="19"/>
      <c r="G7" s="19"/>
      <c r="H7" s="18"/>
    </row>
    <row r="8" ht="15.75" customHeight="1">
      <c r="A8" s="17" t="s">
        <v>1176</v>
      </c>
      <c r="B8" s="18"/>
      <c r="C8" s="20">
        <v>45869.0</v>
      </c>
      <c r="H8" s="21"/>
    </row>
    <row r="9" ht="15.75" customHeight="1">
      <c r="A9" s="22" t="s">
        <v>1177</v>
      </c>
      <c r="B9" s="23"/>
      <c r="C9" s="17" t="s">
        <v>1178</v>
      </c>
      <c r="D9" s="24"/>
      <c r="E9" s="17" t="s">
        <v>1179</v>
      </c>
      <c r="F9" s="19"/>
      <c r="G9" s="19"/>
      <c r="H9" s="18"/>
    </row>
    <row r="10" ht="15.75" customHeight="1">
      <c r="A10" s="25"/>
      <c r="B10" s="21"/>
      <c r="C10" s="26" t="s">
        <v>1180</v>
      </c>
      <c r="D10" s="27"/>
      <c r="E10" s="26" t="s">
        <v>1181</v>
      </c>
      <c r="F10" s="28"/>
      <c r="G10" s="28"/>
      <c r="H10" s="27"/>
    </row>
    <row r="11" ht="15.75" customHeight="1">
      <c r="A11" s="25"/>
      <c r="B11" s="21"/>
      <c r="C11" s="29" t="s">
        <v>1182</v>
      </c>
      <c r="D11" s="30"/>
      <c r="E11" s="26" t="s">
        <v>1183</v>
      </c>
      <c r="F11" s="28"/>
      <c r="G11" s="28"/>
      <c r="H11" s="27"/>
    </row>
    <row r="12" ht="15.75" customHeight="1">
      <c r="A12" s="25"/>
      <c r="B12" s="21"/>
      <c r="C12" s="29" t="s">
        <v>1184</v>
      </c>
      <c r="D12" s="30"/>
      <c r="E12" s="29" t="s">
        <v>1322</v>
      </c>
      <c r="F12" s="31"/>
      <c r="G12" s="31"/>
      <c r="H12" s="30"/>
    </row>
    <row r="13" ht="15.75" customHeight="1">
      <c r="A13" s="32"/>
      <c r="B13" s="33"/>
      <c r="C13" s="34" t="s">
        <v>1186</v>
      </c>
      <c r="D13" s="35"/>
      <c r="E13" s="34"/>
      <c r="F13" s="36"/>
      <c r="G13" s="36"/>
      <c r="H13" s="35"/>
    </row>
    <row r="14" ht="15.75" customHeight="1"/>
    <row r="15" ht="15.75" customHeight="1">
      <c r="A15" s="37" t="s">
        <v>1187</v>
      </c>
      <c r="B15" s="37" t="s">
        <v>1188</v>
      </c>
      <c r="C15" s="37" t="s">
        <v>5</v>
      </c>
      <c r="D15" s="38" t="s">
        <v>1189</v>
      </c>
      <c r="E15" s="39"/>
      <c r="F15" s="39"/>
      <c r="G15" s="40"/>
      <c r="H15" s="41" t="s">
        <v>1190</v>
      </c>
      <c r="I15" s="42" t="s">
        <v>1191</v>
      </c>
      <c r="J15" s="43" t="s">
        <v>1192</v>
      </c>
      <c r="K15" s="44" t="s">
        <v>2</v>
      </c>
      <c r="L15" s="40"/>
      <c r="M15" s="37" t="s">
        <v>1193</v>
      </c>
      <c r="N15" s="45" t="s">
        <v>1194</v>
      </c>
      <c r="O15" s="46" t="s">
        <v>1195</v>
      </c>
    </row>
    <row r="16" ht="15.75" customHeight="1">
      <c r="A16" s="47"/>
      <c r="B16" s="47"/>
      <c r="C16" s="47"/>
      <c r="D16" s="48" t="s">
        <v>1196</v>
      </c>
      <c r="E16" s="49"/>
      <c r="F16" s="50" t="s">
        <v>1197</v>
      </c>
      <c r="G16" s="51"/>
      <c r="H16" s="47"/>
      <c r="I16" s="52"/>
      <c r="J16" s="53"/>
      <c r="K16" s="54" t="s">
        <v>1198</v>
      </c>
      <c r="L16" s="55" t="s">
        <v>1199</v>
      </c>
      <c r="M16" s="47"/>
      <c r="N16" s="56"/>
      <c r="O16" s="57"/>
    </row>
    <row r="17" ht="15.75" customHeight="1">
      <c r="A17" s="58"/>
      <c r="B17" s="58"/>
      <c r="C17" s="59"/>
      <c r="D17" s="60"/>
      <c r="E17" s="61"/>
      <c r="F17" s="62"/>
      <c r="G17" s="63"/>
      <c r="H17" s="58"/>
      <c r="I17" s="64"/>
      <c r="J17" s="65"/>
      <c r="K17" s="66"/>
      <c r="L17" s="67"/>
      <c r="M17" s="68"/>
      <c r="N17" s="69"/>
      <c r="O17" s="70"/>
      <c r="Q17" s="1">
        <v>1.0</v>
      </c>
      <c r="R17" s="1">
        <v>2.0</v>
      </c>
      <c r="S17" s="1">
        <v>3.0</v>
      </c>
      <c r="T17" s="1">
        <v>4.0</v>
      </c>
      <c r="U17" s="1">
        <v>5.0</v>
      </c>
    </row>
    <row r="18" ht="15.75" customHeight="1">
      <c r="A18" s="71">
        <v>1.0</v>
      </c>
      <c r="B18" s="71" t="s">
        <v>771</v>
      </c>
      <c r="C18" s="71" t="str">
        <f>IF(B18&gt;1,VLOOKUP(B18,DB!$D$4:$E$800,2,0),"")</f>
        <v>PA 34</v>
      </c>
      <c r="D18" s="72" t="s">
        <v>7</v>
      </c>
      <c r="E18" s="73" t="b">
        <v>0</v>
      </c>
      <c r="F18" s="73"/>
      <c r="G18" s="74" t="b">
        <v>0</v>
      </c>
      <c r="H18" s="75" t="s">
        <v>1200</v>
      </c>
      <c r="I18" s="76" t="str">
        <f>IF(K18&gt;1,VLOOKUP(K18,DB!$A$4:$B$500,2,0),"")</f>
        <v/>
      </c>
      <c r="J18" s="77" t="str">
        <f>IF(L18&gt;1,VLOOKUP(L18,DB!$A$4:$B$500,2,0),"")</f>
        <v/>
      </c>
      <c r="K18" s="78"/>
      <c r="L18" s="74"/>
      <c r="M18" s="71" t="s">
        <v>773</v>
      </c>
      <c r="N18" s="79" t="s">
        <v>1201</v>
      </c>
      <c r="O18" s="74" t="str">
        <f t="shared" ref="O18:O145" si="1">IF(ISBLANK(F18),"RON","")</f>
        <v>RON</v>
      </c>
      <c r="Q18" s="1" t="str">
        <f t="shared" ref="Q18:Q29" si="2">IF(R18="RON",H18,"")</f>
        <v>NSA01</v>
      </c>
      <c r="R18" s="1" t="str">
        <f t="shared" ref="R18:R29" si="3">IF(O18="RON",O18,"")</f>
        <v>RON</v>
      </c>
      <c r="S18" s="1" t="str">
        <f t="shared" ref="S18:S29" si="4">IF(R18="RON",C18,"")</f>
        <v>PA 34</v>
      </c>
      <c r="T18" s="1" t="str">
        <f t="shared" ref="T18:T29" si="5">IF(R18="RON",B18,"")</f>
        <v>PK-VCD</v>
      </c>
      <c r="U18" s="1" t="str">
        <f t="shared" ref="U18:U29" si="6">IF(R18="RON",M18,"")</f>
        <v>PENAS</v>
      </c>
    </row>
    <row r="19" ht="15.75" customHeight="1">
      <c r="A19" s="80">
        <v>2.0</v>
      </c>
      <c r="B19" s="81" t="s">
        <v>536</v>
      </c>
      <c r="C19" s="81" t="str">
        <f>IF(B19&gt;1,VLOOKUP(B19,DB!$D$4:$E$800,2,0),"")</f>
        <v>CT 650</v>
      </c>
      <c r="D19" s="82" t="s">
        <v>7</v>
      </c>
      <c r="E19" s="83" t="b">
        <v>0</v>
      </c>
      <c r="F19" s="83"/>
      <c r="G19" s="84" t="b">
        <v>0</v>
      </c>
      <c r="H19" s="85" t="s">
        <v>1202</v>
      </c>
      <c r="I19" s="86" t="str">
        <f>IF(K19&gt;1,VLOOKUP(K19,DB!$A$4:$B$500,2,0),"")</f>
        <v/>
      </c>
      <c r="J19" s="87" t="str">
        <f>IF(L19&gt;1,VLOOKUP(L19,DB!$A$4:$B$500,2,0),"")</f>
        <v/>
      </c>
      <c r="K19" s="88"/>
      <c r="L19" s="84"/>
      <c r="M19" s="81" t="s">
        <v>538</v>
      </c>
      <c r="N19" s="89" t="s">
        <v>1201</v>
      </c>
      <c r="O19" s="84" t="str">
        <f t="shared" si="1"/>
        <v>RON</v>
      </c>
      <c r="Q19" s="1" t="str">
        <f t="shared" si="2"/>
        <v>NSA02</v>
      </c>
      <c r="R19" s="1" t="str">
        <f t="shared" si="3"/>
        <v>RON</v>
      </c>
      <c r="S19" s="1" t="str">
        <f t="shared" si="4"/>
        <v>CT 650</v>
      </c>
      <c r="T19" s="1" t="str">
        <f t="shared" si="5"/>
        <v>PK-RSO</v>
      </c>
      <c r="U19" s="1" t="str">
        <f t="shared" si="6"/>
        <v>ENGGANG</v>
      </c>
    </row>
    <row r="20" ht="15.75" customHeight="1">
      <c r="A20" s="71">
        <v>3.0</v>
      </c>
      <c r="B20" s="71" t="s">
        <v>872</v>
      </c>
      <c r="C20" s="71" t="str">
        <f>IF(B20&gt;1,VLOOKUP(B20,DB!$D$4:$E$800,2,0),"")</f>
        <v>HK 900</v>
      </c>
      <c r="D20" s="72" t="s">
        <v>7</v>
      </c>
      <c r="E20" s="73" t="b">
        <v>0</v>
      </c>
      <c r="F20" s="73"/>
      <c r="G20" s="74" t="b">
        <v>0</v>
      </c>
      <c r="H20" s="75" t="s">
        <v>1203</v>
      </c>
      <c r="I20" s="76" t="str">
        <f>IF(K20&gt;1,VLOOKUP(K20,DB!$A$4:$B$500,2,0),"")</f>
        <v/>
      </c>
      <c r="J20" s="77" t="str">
        <f>IF(L20&gt;1,VLOOKUP(L20,DB!$A$4:$B$500,2,0),"")</f>
        <v/>
      </c>
      <c r="K20" s="78"/>
      <c r="L20" s="74"/>
      <c r="M20" s="71" t="s">
        <v>874</v>
      </c>
      <c r="N20" s="79" t="s">
        <v>1201</v>
      </c>
      <c r="O20" s="74" t="str">
        <f t="shared" si="1"/>
        <v>RON</v>
      </c>
      <c r="Q20" s="1" t="str">
        <f t="shared" si="2"/>
        <v>NSA03</v>
      </c>
      <c r="R20" s="1" t="str">
        <f t="shared" si="3"/>
        <v>RON</v>
      </c>
      <c r="S20" s="1" t="str">
        <f t="shared" si="4"/>
        <v>HK 900</v>
      </c>
      <c r="T20" s="1" t="str">
        <f t="shared" si="5"/>
        <v>PK-RDA</v>
      </c>
      <c r="U20" s="1" t="str">
        <f t="shared" si="6"/>
        <v>TRI MG</v>
      </c>
    </row>
    <row r="21" ht="15.75" customHeight="1">
      <c r="A21" s="81">
        <v>4.0</v>
      </c>
      <c r="B21" s="81" t="s">
        <v>875</v>
      </c>
      <c r="C21" s="81" t="str">
        <f>IF(B21&gt;1,VLOOKUP(B21,DB!$D$4:$E$800,2,0),"")</f>
        <v>HK 400</v>
      </c>
      <c r="D21" s="82" t="s">
        <v>7</v>
      </c>
      <c r="E21" s="83" t="b">
        <v>0</v>
      </c>
      <c r="F21" s="83"/>
      <c r="G21" s="84" t="b">
        <v>0</v>
      </c>
      <c r="H21" s="85" t="s">
        <v>1204</v>
      </c>
      <c r="I21" s="86" t="str">
        <f>IF(K21&gt;1,VLOOKUP(K21,DB!$A$4:$B$500,2,0),"")</f>
        <v/>
      </c>
      <c r="J21" s="87" t="str">
        <f>IF(L21&gt;1,VLOOKUP(L21,DB!$A$4:$B$500,2,0),"")</f>
        <v/>
      </c>
      <c r="K21" s="88"/>
      <c r="L21" s="84"/>
      <c r="M21" s="81" t="s">
        <v>874</v>
      </c>
      <c r="N21" s="89" t="s">
        <v>1201</v>
      </c>
      <c r="O21" s="84" t="str">
        <f t="shared" si="1"/>
        <v>RON</v>
      </c>
      <c r="Q21" s="1" t="str">
        <f t="shared" si="2"/>
        <v>NSA04</v>
      </c>
      <c r="R21" s="1" t="str">
        <f t="shared" si="3"/>
        <v>RON</v>
      </c>
      <c r="S21" s="1" t="str">
        <f t="shared" si="4"/>
        <v>HK 400</v>
      </c>
      <c r="T21" s="1" t="str">
        <f t="shared" si="5"/>
        <v>PK-YGK</v>
      </c>
      <c r="U21" s="1" t="str">
        <f t="shared" si="6"/>
        <v>TRI MG</v>
      </c>
    </row>
    <row r="22" ht="15.75" customHeight="1">
      <c r="A22" s="71">
        <v>5.0</v>
      </c>
      <c r="B22" s="71" t="s">
        <v>876</v>
      </c>
      <c r="C22" s="71" t="str">
        <f>IF(B22&gt;1,VLOOKUP(B22,DB!$D$4:$E$800,2,0),"")</f>
        <v>HK 800</v>
      </c>
      <c r="D22" s="72" t="s">
        <v>7</v>
      </c>
      <c r="E22" s="73" t="b">
        <v>0</v>
      </c>
      <c r="F22" s="73"/>
      <c r="G22" s="74" t="b">
        <v>0</v>
      </c>
      <c r="H22" s="75" t="s">
        <v>1205</v>
      </c>
      <c r="I22" s="76" t="str">
        <f>IF(K22&gt;1,VLOOKUP(K22,DB!$A$4:$B$500,2,0),"")</f>
        <v/>
      </c>
      <c r="J22" s="77" t="str">
        <f>IF(L22&gt;1,VLOOKUP(L22,DB!$A$4:$B$500,2,0),"")</f>
        <v/>
      </c>
      <c r="K22" s="78"/>
      <c r="L22" s="74"/>
      <c r="M22" s="71" t="s">
        <v>874</v>
      </c>
      <c r="N22" s="79" t="s">
        <v>1201</v>
      </c>
      <c r="O22" s="74" t="str">
        <f t="shared" si="1"/>
        <v>RON</v>
      </c>
      <c r="Q22" s="1" t="str">
        <f t="shared" si="2"/>
        <v>NSA05</v>
      </c>
      <c r="R22" s="1" t="str">
        <f t="shared" si="3"/>
        <v>RON</v>
      </c>
      <c r="S22" s="1" t="str">
        <f t="shared" si="4"/>
        <v>HK 800</v>
      </c>
      <c r="T22" s="1" t="str">
        <f t="shared" si="5"/>
        <v>PK-YGR</v>
      </c>
      <c r="U22" s="1" t="str">
        <f t="shared" si="6"/>
        <v>TRI MG</v>
      </c>
    </row>
    <row r="23" ht="15.75" customHeight="1">
      <c r="A23" s="81">
        <v>6.0</v>
      </c>
      <c r="B23" s="81" t="s">
        <v>735</v>
      </c>
      <c r="C23" s="81" t="str">
        <f>IF(B23&gt;1,VLOOKUP(B23,DB!$D$4:$E$800,2,0),"")</f>
        <v>LJ 31</v>
      </c>
      <c r="D23" s="82" t="s">
        <v>7</v>
      </c>
      <c r="E23" s="83" t="b">
        <v>0</v>
      </c>
      <c r="F23" s="83"/>
      <c r="G23" s="84" t="b">
        <v>0</v>
      </c>
      <c r="H23" s="85" t="s">
        <v>1206</v>
      </c>
      <c r="I23" s="86" t="str">
        <f>IF(K23&gt;1,VLOOKUP(K23,DB!$A$4:$B$500,2,0),"")</f>
        <v/>
      </c>
      <c r="J23" s="87" t="str">
        <f>IF(L23&gt;1,VLOOKUP(L23,DB!$A$4:$B$500,2,0),"")</f>
        <v/>
      </c>
      <c r="K23" s="88"/>
      <c r="L23" s="84"/>
      <c r="M23" s="81" t="s">
        <v>737</v>
      </c>
      <c r="N23" s="89" t="s">
        <v>1201</v>
      </c>
      <c r="O23" s="84" t="str">
        <f t="shared" si="1"/>
        <v>RON</v>
      </c>
      <c r="Q23" s="1" t="str">
        <f t="shared" si="2"/>
        <v>NSA06</v>
      </c>
      <c r="R23" s="1" t="str">
        <f t="shared" si="3"/>
        <v>RON</v>
      </c>
      <c r="S23" s="1" t="str">
        <f t="shared" si="4"/>
        <v>LJ 31</v>
      </c>
      <c r="T23" s="1" t="str">
        <f t="shared" si="5"/>
        <v>N-484BA</v>
      </c>
      <c r="U23" s="1" t="str">
        <f t="shared" si="6"/>
        <v>IAP</v>
      </c>
    </row>
    <row r="24" ht="15.75" customHeight="1">
      <c r="A24" s="71">
        <v>7.0</v>
      </c>
      <c r="B24" s="71" t="s">
        <v>842</v>
      </c>
      <c r="C24" s="71" t="str">
        <f>IF(B24&gt;1,VLOOKUP(B24,DB!$D$4:$E$800,2,0),"")</f>
        <v>FOKKER 27</v>
      </c>
      <c r="D24" s="72" t="s">
        <v>7</v>
      </c>
      <c r="E24" s="73" t="b">
        <v>0</v>
      </c>
      <c r="F24" s="73"/>
      <c r="G24" s="74" t="b">
        <v>0</v>
      </c>
      <c r="H24" s="75" t="s">
        <v>1207</v>
      </c>
      <c r="I24" s="76" t="str">
        <f>IF(K24&gt;1,VLOOKUP(K24,DB!$A$4:$B$500,2,0),"")</f>
        <v/>
      </c>
      <c r="J24" s="77" t="str">
        <f>IF(L24&gt;1,VLOOKUP(L24,DB!$A$4:$B$500,2,0),"")</f>
        <v/>
      </c>
      <c r="K24" s="78"/>
      <c r="L24" s="74"/>
      <c r="M24" s="71" t="s">
        <v>835</v>
      </c>
      <c r="N24" s="79" t="s">
        <v>1201</v>
      </c>
      <c r="O24" s="74" t="str">
        <f t="shared" si="1"/>
        <v>RON</v>
      </c>
      <c r="Q24" s="1" t="str">
        <f t="shared" si="2"/>
        <v>NSA07</v>
      </c>
      <c r="R24" s="1" t="str">
        <f t="shared" si="3"/>
        <v>RON</v>
      </c>
      <c r="S24" s="1" t="str">
        <f t="shared" si="4"/>
        <v>FOKKER 27</v>
      </c>
      <c r="T24" s="1" t="str">
        <f t="shared" si="5"/>
        <v>A-2701</v>
      </c>
      <c r="U24" s="1" t="str">
        <f t="shared" si="6"/>
        <v>TNI AU</v>
      </c>
    </row>
    <row r="25" ht="15.75" customHeight="1">
      <c r="A25" s="81">
        <v>8.0</v>
      </c>
      <c r="B25" s="81" t="s">
        <v>844</v>
      </c>
      <c r="C25" s="81" t="str">
        <f>IF(B25&gt;1,VLOOKUP(B25,DB!$D$4:$E$800,2,0),"")</f>
        <v>FOKKER 27</v>
      </c>
      <c r="D25" s="88" t="s">
        <v>7</v>
      </c>
      <c r="E25" s="83" t="b">
        <v>0</v>
      </c>
      <c r="F25" s="83"/>
      <c r="G25" s="84" t="b">
        <v>0</v>
      </c>
      <c r="H25" s="85" t="s">
        <v>1208</v>
      </c>
      <c r="I25" s="86" t="str">
        <f>IF(K25&gt;1,VLOOKUP(K25,DB!$A$4:$B$500,2,0),"")</f>
        <v/>
      </c>
      <c r="J25" s="87" t="str">
        <f>IF(L25&gt;1,VLOOKUP(L25,DB!$A$4:$B$500,2,0),"")</f>
        <v/>
      </c>
      <c r="K25" s="88"/>
      <c r="L25" s="84"/>
      <c r="M25" s="81" t="s">
        <v>835</v>
      </c>
      <c r="N25" s="89" t="s">
        <v>1201</v>
      </c>
      <c r="O25" s="84" t="str">
        <f t="shared" si="1"/>
        <v>RON</v>
      </c>
      <c r="Q25" s="1" t="str">
        <f t="shared" si="2"/>
        <v>NSA08</v>
      </c>
      <c r="R25" s="1" t="str">
        <f t="shared" si="3"/>
        <v>RON</v>
      </c>
      <c r="S25" s="1" t="str">
        <f t="shared" si="4"/>
        <v>FOKKER 27</v>
      </c>
      <c r="T25" s="1" t="str">
        <f t="shared" si="5"/>
        <v>A-2706</v>
      </c>
      <c r="U25" s="1" t="str">
        <f t="shared" si="6"/>
        <v>TNI AU</v>
      </c>
    </row>
    <row r="26" ht="15.75" customHeight="1">
      <c r="A26" s="71">
        <v>9.0</v>
      </c>
      <c r="B26" s="71" t="s">
        <v>845</v>
      </c>
      <c r="C26" s="71" t="str">
        <f>IF(B26&gt;1,VLOOKUP(B26,DB!$D$4:$E$800,2,0),"")</f>
        <v>FOKKER 28</v>
      </c>
      <c r="D26" s="78" t="s">
        <v>7</v>
      </c>
      <c r="E26" s="73" t="b">
        <v>0</v>
      </c>
      <c r="F26" s="73"/>
      <c r="G26" s="74" t="b">
        <v>0</v>
      </c>
      <c r="H26" s="75" t="s">
        <v>1209</v>
      </c>
      <c r="I26" s="76" t="str">
        <f>IF(K26&gt;1,VLOOKUP(K26,DB!$A$4:$B$500,2,0),"")</f>
        <v/>
      </c>
      <c r="J26" s="77" t="str">
        <f>IF(L26&gt;1,VLOOKUP(L26,DB!$A$4:$B$500,2,0),"")</f>
        <v/>
      </c>
      <c r="K26" s="78"/>
      <c r="L26" s="74"/>
      <c r="M26" s="71" t="s">
        <v>835</v>
      </c>
      <c r="N26" s="79" t="s">
        <v>1201</v>
      </c>
      <c r="O26" s="74" t="str">
        <f t="shared" si="1"/>
        <v>RON</v>
      </c>
      <c r="Q26" s="1" t="str">
        <f t="shared" si="2"/>
        <v>NSA09</v>
      </c>
      <c r="R26" s="1" t="str">
        <f t="shared" si="3"/>
        <v>RON</v>
      </c>
      <c r="S26" s="1" t="str">
        <f t="shared" si="4"/>
        <v>FOKKER 28</v>
      </c>
      <c r="T26" s="1" t="str">
        <f t="shared" si="5"/>
        <v>A-2801</v>
      </c>
      <c r="U26" s="1" t="str">
        <f t="shared" si="6"/>
        <v>TNI AU</v>
      </c>
    </row>
    <row r="27" ht="15.75" customHeight="1">
      <c r="A27" s="81">
        <v>10.0</v>
      </c>
      <c r="B27" s="81" t="s">
        <v>963</v>
      </c>
      <c r="C27" s="81" t="str">
        <f>IF(B27&gt;1,VLOOKUP(B27,DB!$D$4:$E$800,2,0),"")</f>
        <v>HK 800</v>
      </c>
      <c r="D27" s="88" t="s">
        <v>7</v>
      </c>
      <c r="E27" s="83" t="b">
        <v>0</v>
      </c>
      <c r="F27" s="83"/>
      <c r="G27" s="84" t="b">
        <v>0</v>
      </c>
      <c r="H27" s="85" t="s">
        <v>1210</v>
      </c>
      <c r="I27" s="86" t="str">
        <f>IF(K27&gt;1,VLOOKUP(K27,DB!$A$4:$B$500,2,0),"")</f>
        <v/>
      </c>
      <c r="J27" s="87" t="str">
        <f>IF(L27&gt;1,VLOOKUP(L27,DB!$A$4:$B$500,2,0),"")</f>
        <v/>
      </c>
      <c r="K27" s="88"/>
      <c r="L27" s="84"/>
      <c r="M27" s="81" t="s">
        <v>1214</v>
      </c>
      <c r="N27" s="89"/>
      <c r="O27" s="84" t="str">
        <f t="shared" si="1"/>
        <v>RON</v>
      </c>
      <c r="Q27" s="1" t="str">
        <f t="shared" si="2"/>
        <v>NSA10</v>
      </c>
      <c r="R27" s="1" t="str">
        <f t="shared" si="3"/>
        <v>RON</v>
      </c>
      <c r="S27" s="1" t="str">
        <f t="shared" si="4"/>
        <v>HK 800</v>
      </c>
      <c r="T27" s="1" t="str">
        <f t="shared" si="5"/>
        <v>T7-FCN</v>
      </c>
      <c r="U27" s="1" t="str">
        <f t="shared" si="6"/>
        <v>KARISMA</v>
      </c>
    </row>
    <row r="28" ht="15.75" customHeight="1">
      <c r="A28" s="71">
        <v>11.0</v>
      </c>
      <c r="B28" s="71" t="s">
        <v>804</v>
      </c>
      <c r="C28" s="71" t="str">
        <f>IF(B28&gt;1,VLOOKUP(B28,DB!$D$4:$E$800,2,0),"")</f>
        <v>AW 139</v>
      </c>
      <c r="D28" s="78" t="s">
        <v>7</v>
      </c>
      <c r="E28" s="73" t="b">
        <v>0</v>
      </c>
      <c r="F28" s="73">
        <v>0.56875</v>
      </c>
      <c r="G28" s="74" t="b">
        <v>1</v>
      </c>
      <c r="H28" s="75" t="s">
        <v>1212</v>
      </c>
      <c r="I28" s="76" t="str">
        <f>IF(K28&gt;1,VLOOKUP(K28,DB!$A$4:$B$500,2,0),"")</f>
        <v>EX RON</v>
      </c>
      <c r="J28" s="74" t="s">
        <v>1325</v>
      </c>
      <c r="K28" s="78" t="s">
        <v>7</v>
      </c>
      <c r="L28" s="74"/>
      <c r="M28" s="71" t="s">
        <v>787</v>
      </c>
      <c r="N28" s="79"/>
      <c r="O28" s="74" t="str">
        <f t="shared" si="1"/>
        <v/>
      </c>
      <c r="Q28" s="1" t="str">
        <f t="shared" si="2"/>
        <v/>
      </c>
      <c r="R28" s="1" t="str">
        <f t="shared" si="3"/>
        <v/>
      </c>
      <c r="S28" s="1" t="str">
        <f t="shared" si="4"/>
        <v/>
      </c>
      <c r="T28" s="1" t="str">
        <f t="shared" si="5"/>
        <v/>
      </c>
      <c r="U28" s="1" t="str">
        <f t="shared" si="6"/>
        <v/>
      </c>
    </row>
    <row r="29" ht="15.75" customHeight="1">
      <c r="A29" s="81">
        <v>12.0</v>
      </c>
      <c r="B29" s="81" t="s">
        <v>1134</v>
      </c>
      <c r="C29" s="81" t="str">
        <f>IF(B29&gt;1,VLOOKUP(B29,DB!$D$4:$E$800,2,0),"")</f>
        <v>LJ 55</v>
      </c>
      <c r="D29" s="88" t="s">
        <v>7</v>
      </c>
      <c r="E29" s="83" t="b">
        <v>0</v>
      </c>
      <c r="F29" s="83">
        <v>0.3402777777777778</v>
      </c>
      <c r="G29" s="84" t="b">
        <v>1</v>
      </c>
      <c r="H29" s="85" t="s">
        <v>1213</v>
      </c>
      <c r="I29" s="86" t="str">
        <f>IF(K29&gt;1,VLOOKUP(K29,DB!$A$4:$B$500,2,0),"")</f>
        <v>EX RON</v>
      </c>
      <c r="J29" s="84" t="s">
        <v>1254</v>
      </c>
      <c r="K29" s="88" t="s">
        <v>7</v>
      </c>
      <c r="L29" s="84"/>
      <c r="M29" s="81" t="s">
        <v>1314</v>
      </c>
      <c r="N29" s="89"/>
      <c r="O29" s="84" t="str">
        <f t="shared" si="1"/>
        <v/>
      </c>
      <c r="Q29" s="1" t="str">
        <f t="shared" si="2"/>
        <v/>
      </c>
      <c r="R29" s="1" t="str">
        <f t="shared" si="3"/>
        <v/>
      </c>
      <c r="S29" s="1" t="str">
        <f t="shared" si="4"/>
        <v/>
      </c>
      <c r="T29" s="1" t="str">
        <f t="shared" si="5"/>
        <v/>
      </c>
      <c r="U29" s="1" t="str">
        <f t="shared" si="6"/>
        <v/>
      </c>
    </row>
    <row r="30" ht="15.75" customHeight="1">
      <c r="A30" s="71">
        <v>13.0</v>
      </c>
      <c r="B30" s="71" t="s">
        <v>751</v>
      </c>
      <c r="C30" s="71" t="str">
        <f>IF(B30&gt;1,VLOOKUP(B30,DB!$D$4:$E$800,2,0),"")</f>
        <v>HK 800</v>
      </c>
      <c r="D30" s="78" t="s">
        <v>7</v>
      </c>
      <c r="E30" s="73" t="b">
        <v>0</v>
      </c>
      <c r="F30" s="73">
        <v>0.1736111111111111</v>
      </c>
      <c r="G30" s="74" t="b">
        <v>1</v>
      </c>
      <c r="H30" s="75" t="s">
        <v>1319</v>
      </c>
      <c r="I30" s="76" t="str">
        <f>IF(K30&gt;1,VLOOKUP(K30,DB!$A$4:$B$500,2,0),"")</f>
        <v>EX RON</v>
      </c>
      <c r="J30" s="74" t="s">
        <v>1232</v>
      </c>
      <c r="K30" s="78" t="s">
        <v>7</v>
      </c>
      <c r="L30" s="74"/>
      <c r="M30" s="71" t="s">
        <v>747</v>
      </c>
      <c r="N30" s="79"/>
      <c r="O30" s="74" t="str">
        <f t="shared" si="1"/>
        <v/>
      </c>
      <c r="Q30" s="1" t="str">
        <f>IF(R30="RON",#REF!,"")</f>
        <v>#REF!</v>
      </c>
      <c r="R30" s="1" t="str">
        <f>IF(#REF!="RON",#REF!,"")</f>
        <v>#REF!</v>
      </c>
      <c r="S30" s="1" t="str">
        <f>IF(R30="RON",#REF!,"")</f>
        <v>#REF!</v>
      </c>
      <c r="T30" s="1" t="str">
        <f>IF(R30="RON",#REF!,"")</f>
        <v>#REF!</v>
      </c>
      <c r="U30" s="1" t="str">
        <f>IF(R30="RON",#REF!,"")</f>
        <v>#REF!</v>
      </c>
    </row>
    <row r="31" ht="15.75" customHeight="1">
      <c r="A31" s="81">
        <v>14.0</v>
      </c>
      <c r="B31" s="81" t="s">
        <v>941</v>
      </c>
      <c r="C31" s="81" t="str">
        <f>IF(B31&gt;1,VLOOKUP(B31,DB!$D$4:$E$800,2,0),"")</f>
        <v>HK 900</v>
      </c>
      <c r="D31" s="88" t="s">
        <v>7</v>
      </c>
      <c r="E31" s="83" t="b">
        <v>0</v>
      </c>
      <c r="F31" s="83"/>
      <c r="G31" s="84" t="b">
        <v>0</v>
      </c>
      <c r="H31" s="85" t="s">
        <v>1349</v>
      </c>
      <c r="I31" s="86" t="str">
        <f>IF(K31&gt;1,VLOOKUP(K31,DB!$A$4:$B$500,2,0),"")</f>
        <v/>
      </c>
      <c r="J31" s="87" t="str">
        <f>IF(L31&gt;1,VLOOKUP(L31,DB!$A$4:$B$500,2,0),"")</f>
        <v/>
      </c>
      <c r="K31" s="88"/>
      <c r="L31" s="84"/>
      <c r="M31" s="81" t="s">
        <v>1214</v>
      </c>
      <c r="N31" s="89"/>
      <c r="O31" s="84" t="str">
        <f t="shared" si="1"/>
        <v>RON</v>
      </c>
      <c r="Q31" s="1" t="str">
        <f t="shared" ref="Q31:Q167" si="7">IF(R31="RON",H30,"")</f>
        <v/>
      </c>
      <c r="R31" s="1" t="str">
        <f t="shared" ref="R31:R167" si="8">IF(O30="RON",O30,"")</f>
        <v/>
      </c>
      <c r="S31" s="1" t="str">
        <f t="shared" ref="S31:S167" si="9">IF(R31="RON",C30,"")</f>
        <v/>
      </c>
      <c r="T31" s="1" t="str">
        <f t="shared" ref="T31:T167" si="10">IF(R31="RON",B30,"")</f>
        <v/>
      </c>
      <c r="U31" s="1" t="str">
        <f t="shared" ref="U31:U167" si="11">IF(R31="RON",M30,"")</f>
        <v/>
      </c>
    </row>
    <row r="32" ht="15.75" customHeight="1">
      <c r="A32" s="71">
        <v>15.0</v>
      </c>
      <c r="B32" s="71" t="s">
        <v>1064</v>
      </c>
      <c r="C32" s="71" t="str">
        <f>IF(B32&gt;1,VLOOKUP(B32,DB!$D$4:$E$800,2,0),"")</f>
        <v>EMB 135</v>
      </c>
      <c r="D32" s="78" t="s">
        <v>7</v>
      </c>
      <c r="E32" s="73" t="b">
        <v>0</v>
      </c>
      <c r="F32" s="73"/>
      <c r="G32" s="74" t="b">
        <v>0</v>
      </c>
      <c r="H32" s="75" t="s">
        <v>1241</v>
      </c>
      <c r="I32" s="76" t="str">
        <f>IF(K32&gt;1,VLOOKUP(K32,DB!$A$4:$B$500,2,0),"")</f>
        <v/>
      </c>
      <c r="J32" s="77" t="str">
        <f>IF(L32&gt;1,VLOOKUP(L32,DB!$A$4:$B$500,2,0),"")</f>
        <v/>
      </c>
      <c r="K32" s="78"/>
      <c r="L32" s="74"/>
      <c r="M32" s="71" t="s">
        <v>1214</v>
      </c>
      <c r="N32" s="79"/>
      <c r="O32" s="74" t="str">
        <f t="shared" si="1"/>
        <v>RON</v>
      </c>
      <c r="Q32" s="1" t="str">
        <f t="shared" si="7"/>
        <v>NSA15</v>
      </c>
      <c r="R32" s="1" t="str">
        <f t="shared" si="8"/>
        <v>RON</v>
      </c>
      <c r="S32" s="1" t="str">
        <f t="shared" si="9"/>
        <v>HK 900</v>
      </c>
      <c r="T32" s="1" t="str">
        <f t="shared" si="10"/>
        <v>PK-DJV</v>
      </c>
      <c r="U32" s="1" t="str">
        <f t="shared" si="11"/>
        <v>KARISMA</v>
      </c>
    </row>
    <row r="33" ht="15.75" customHeight="1">
      <c r="A33" s="81">
        <v>16.0</v>
      </c>
      <c r="B33" s="81" t="s">
        <v>1142</v>
      </c>
      <c r="C33" s="81" t="str">
        <f>IF(B33&gt;1,VLOOKUP(B33,DB!$D$4:$E$800,2,0),"")</f>
        <v>EMB 135</v>
      </c>
      <c r="D33" s="88" t="s">
        <v>7</v>
      </c>
      <c r="E33" s="83" t="b">
        <v>0</v>
      </c>
      <c r="F33" s="83"/>
      <c r="G33" s="84" t="b">
        <v>0</v>
      </c>
      <c r="H33" s="85" t="s">
        <v>1242</v>
      </c>
      <c r="I33" s="86" t="str">
        <f>IF(K33&gt;1,VLOOKUP(K33,DB!$A$4:$B$500,2,0),"")</f>
        <v/>
      </c>
      <c r="J33" s="87" t="str">
        <f>IF(L33&gt;1,VLOOKUP(L33,DB!$A$4:$B$500,2,0),"")</f>
        <v/>
      </c>
      <c r="K33" s="88"/>
      <c r="L33" s="84"/>
      <c r="M33" s="81" t="s">
        <v>1314</v>
      </c>
      <c r="N33" s="89"/>
      <c r="O33" s="84" t="str">
        <f t="shared" si="1"/>
        <v>RON</v>
      </c>
      <c r="Q33" s="1" t="str">
        <f t="shared" si="7"/>
        <v>RE01</v>
      </c>
      <c r="R33" s="1" t="str">
        <f t="shared" si="8"/>
        <v>RON</v>
      </c>
      <c r="S33" s="1" t="str">
        <f t="shared" si="9"/>
        <v>EMB 135</v>
      </c>
      <c r="T33" s="1" t="str">
        <f t="shared" si="10"/>
        <v>T7-GBS</v>
      </c>
      <c r="U33" s="1" t="str">
        <f t="shared" si="11"/>
        <v>KARISMA</v>
      </c>
    </row>
    <row r="34" ht="15.75" customHeight="1">
      <c r="A34" s="71">
        <v>17.0</v>
      </c>
      <c r="B34" s="71" t="s">
        <v>912</v>
      </c>
      <c r="C34" s="71" t="str">
        <f>IF(B34&gt;1,VLOOKUP(B34,DB!$D$4:$E$800,2,0),"")</f>
        <v>GLEX</v>
      </c>
      <c r="D34" s="78" t="s">
        <v>7</v>
      </c>
      <c r="E34" s="73" t="b">
        <v>0</v>
      </c>
      <c r="F34" s="73">
        <v>0.4166666666666667</v>
      </c>
      <c r="G34" s="74" t="b">
        <v>1</v>
      </c>
      <c r="H34" s="75" t="s">
        <v>1243</v>
      </c>
      <c r="I34" s="76" t="str">
        <f>IF(K34&gt;1,VLOOKUP(K34,DB!$A$4:$B$500,2,0),"")</f>
        <v>EX RON</v>
      </c>
      <c r="J34" s="74" t="s">
        <v>1250</v>
      </c>
      <c r="K34" s="78" t="s">
        <v>7</v>
      </c>
      <c r="L34" s="74"/>
      <c r="M34" s="71" t="s">
        <v>1214</v>
      </c>
      <c r="N34" s="79"/>
      <c r="O34" s="74" t="str">
        <f t="shared" si="1"/>
        <v/>
      </c>
      <c r="Q34" s="1" t="str">
        <f t="shared" si="7"/>
        <v>RE02</v>
      </c>
      <c r="R34" s="1" t="str">
        <f t="shared" si="8"/>
        <v>RON</v>
      </c>
      <c r="S34" s="1" t="str">
        <f t="shared" si="9"/>
        <v>EMB 135</v>
      </c>
      <c r="T34" s="1" t="str">
        <f t="shared" si="10"/>
        <v>T7-MRC</v>
      </c>
      <c r="U34" s="1" t="str">
        <f t="shared" si="11"/>
        <v>B.G.S</v>
      </c>
    </row>
    <row r="35" ht="15.75" customHeight="1">
      <c r="A35" s="81">
        <v>18.0</v>
      </c>
      <c r="B35" s="81" t="s">
        <v>336</v>
      </c>
      <c r="C35" s="81" t="str">
        <f>IF(B35&gt;1,VLOOKUP(B35,DB!$D$4:$E$800,2,0),"")</f>
        <v>GLEX</v>
      </c>
      <c r="D35" s="88" t="s">
        <v>7</v>
      </c>
      <c r="E35" s="83" t="b">
        <v>0</v>
      </c>
      <c r="F35" s="83"/>
      <c r="G35" s="84" t="b">
        <v>0</v>
      </c>
      <c r="H35" s="85" t="s">
        <v>1244</v>
      </c>
      <c r="I35" s="86" t="str">
        <f>IF(K35&gt;1,VLOOKUP(K35,DB!$A$4:$B$500,2,0),"")</f>
        <v/>
      </c>
      <c r="J35" s="87" t="str">
        <f>IF(L35&gt;1,VLOOKUP(L35,DB!$A$4:$B$500,2,0),"")</f>
        <v/>
      </c>
      <c r="K35" s="88"/>
      <c r="L35" s="84"/>
      <c r="M35" s="81" t="s">
        <v>334</v>
      </c>
      <c r="N35" s="89"/>
      <c r="O35" s="84" t="str">
        <f t="shared" si="1"/>
        <v>RON</v>
      </c>
      <c r="Q35" s="1" t="str">
        <f t="shared" si="7"/>
        <v/>
      </c>
      <c r="R35" s="1" t="str">
        <f t="shared" si="8"/>
        <v/>
      </c>
      <c r="S35" s="1" t="str">
        <f t="shared" si="9"/>
        <v/>
      </c>
      <c r="T35" s="1" t="str">
        <f t="shared" si="10"/>
        <v/>
      </c>
      <c r="U35" s="1" t="str">
        <f t="shared" si="11"/>
        <v/>
      </c>
    </row>
    <row r="36" ht="15.75" customHeight="1">
      <c r="A36" s="71">
        <v>19.0</v>
      </c>
      <c r="B36" s="71" t="s">
        <v>955</v>
      </c>
      <c r="C36" s="71" t="str">
        <f>IF(B36&gt;1,VLOOKUP(B36,DB!$D$4:$E$800,2,0),"")</f>
        <v>EMB 135</v>
      </c>
      <c r="D36" s="78" t="s">
        <v>7</v>
      </c>
      <c r="E36" s="73" t="b">
        <v>0</v>
      </c>
      <c r="F36" s="73"/>
      <c r="G36" s="74" t="b">
        <v>0</v>
      </c>
      <c r="H36" s="75" t="s">
        <v>1245</v>
      </c>
      <c r="I36" s="76" t="str">
        <f>IF(K36&gt;1,VLOOKUP(K36,DB!$A$4:$B$500,2,0),"")</f>
        <v/>
      </c>
      <c r="J36" s="77" t="str">
        <f>IF(L36&gt;1,VLOOKUP(L36,DB!$A$4:$B$500,2,0),"")</f>
        <v/>
      </c>
      <c r="K36" s="78"/>
      <c r="L36" s="74"/>
      <c r="M36" s="71" t="s">
        <v>1211</v>
      </c>
      <c r="N36" s="79"/>
      <c r="O36" s="74" t="str">
        <f t="shared" si="1"/>
        <v>RON</v>
      </c>
      <c r="Q36" s="1" t="str">
        <f t="shared" si="7"/>
        <v>RE04</v>
      </c>
      <c r="R36" s="1" t="str">
        <f t="shared" si="8"/>
        <v>RON</v>
      </c>
      <c r="S36" s="1" t="str">
        <f t="shared" si="9"/>
        <v>GLEX</v>
      </c>
      <c r="T36" s="1" t="str">
        <f t="shared" si="10"/>
        <v>N-939GS</v>
      </c>
      <c r="U36" s="1" t="str">
        <f t="shared" si="11"/>
        <v>BIOMANTARA</v>
      </c>
    </row>
    <row r="37" ht="15.75" customHeight="1">
      <c r="A37" s="81">
        <v>20.0</v>
      </c>
      <c r="B37" s="81" t="s">
        <v>915</v>
      </c>
      <c r="C37" s="81" t="str">
        <f>IF(B37&gt;1,VLOOKUP(B37,DB!$D$4:$E$800,2,0),"")</f>
        <v>GLEX</v>
      </c>
      <c r="D37" s="88" t="s">
        <v>7</v>
      </c>
      <c r="E37" s="83" t="b">
        <v>0</v>
      </c>
      <c r="F37" s="83"/>
      <c r="G37" s="84" t="b">
        <v>0</v>
      </c>
      <c r="H37" s="85" t="s">
        <v>1461</v>
      </c>
      <c r="I37" s="86" t="str">
        <f>IF(K37&gt;1,VLOOKUP(K37,DB!$A$4:$B$500,2,0),"")</f>
        <v/>
      </c>
      <c r="J37" s="87" t="str">
        <f>IF(L37&gt;1,VLOOKUP(L37,DB!$A$4:$B$500,2,0),"")</f>
        <v/>
      </c>
      <c r="K37" s="88"/>
      <c r="L37" s="84"/>
      <c r="M37" s="81" t="s">
        <v>810</v>
      </c>
      <c r="N37" s="89"/>
      <c r="O37" s="84" t="str">
        <f t="shared" si="1"/>
        <v>RON</v>
      </c>
      <c r="Q37" s="1" t="str">
        <f t="shared" si="7"/>
        <v>RE05</v>
      </c>
      <c r="R37" s="1" t="str">
        <f t="shared" si="8"/>
        <v>RON</v>
      </c>
      <c r="S37" s="1" t="str">
        <f t="shared" si="9"/>
        <v>EMB 135</v>
      </c>
      <c r="T37" s="1" t="str">
        <f t="shared" si="10"/>
        <v>T7-187</v>
      </c>
      <c r="U37" s="1" t="str">
        <f t="shared" si="11"/>
        <v>AFM</v>
      </c>
    </row>
    <row r="38" ht="15.75" customHeight="1">
      <c r="A38" s="71">
        <v>21.0</v>
      </c>
      <c r="B38" s="71" t="s">
        <v>762</v>
      </c>
      <c r="C38" s="71" t="str">
        <f>IF(B38&gt;1,VLOOKUP(B38,DB!$D$4:$E$800,2,0),"")</f>
        <v>G IV</v>
      </c>
      <c r="D38" s="78" t="s">
        <v>7</v>
      </c>
      <c r="E38" s="73" t="b">
        <v>0</v>
      </c>
      <c r="F38" s="73">
        <v>0.3784722222222222</v>
      </c>
      <c r="G38" s="74" t="b">
        <v>1</v>
      </c>
      <c r="H38" s="75" t="s">
        <v>1460</v>
      </c>
      <c r="I38" s="76" t="str">
        <f>IF(K38&gt;1,VLOOKUP(K38,DB!$A$4:$B$500,2,0),"")</f>
        <v>EX RON</v>
      </c>
      <c r="J38" s="74" t="s">
        <v>1218</v>
      </c>
      <c r="K38" s="78" t="s">
        <v>7</v>
      </c>
      <c r="L38" s="74"/>
      <c r="M38" s="71" t="s">
        <v>755</v>
      </c>
      <c r="N38" s="79"/>
      <c r="O38" s="74" t="str">
        <f t="shared" si="1"/>
        <v/>
      </c>
      <c r="Q38" s="1" t="str">
        <f t="shared" si="7"/>
        <v>RE06</v>
      </c>
      <c r="R38" s="1" t="str">
        <f t="shared" si="8"/>
        <v>RON</v>
      </c>
      <c r="S38" s="1" t="str">
        <f t="shared" si="9"/>
        <v>GLEX</v>
      </c>
      <c r="T38" s="1" t="str">
        <f t="shared" si="10"/>
        <v>N-11UB</v>
      </c>
      <c r="U38" s="1" t="str">
        <f t="shared" si="11"/>
        <v>PTN</v>
      </c>
    </row>
    <row r="39" ht="15.75" customHeight="1">
      <c r="A39" s="81">
        <v>22.0</v>
      </c>
      <c r="B39" s="81" t="s">
        <v>947</v>
      </c>
      <c r="C39" s="81" t="str">
        <f>IF(B39&gt;1,VLOOKUP(B39,DB!$D$4:$E$800,2,0),"")</f>
        <v>EMB 135</v>
      </c>
      <c r="D39" s="88" t="s">
        <v>7</v>
      </c>
      <c r="E39" s="83" t="b">
        <v>0</v>
      </c>
      <c r="F39" s="83"/>
      <c r="G39" s="84" t="b">
        <v>0</v>
      </c>
      <c r="H39" s="85" t="s">
        <v>1631</v>
      </c>
      <c r="I39" s="86" t="str">
        <f>IF(K39&gt;1,VLOOKUP(K39,DB!$A$4:$B$500,2,0),"")</f>
        <v/>
      </c>
      <c r="J39" s="87" t="str">
        <f>IF(L39&gt;1,VLOOKUP(L39,DB!$A$4:$B$500,2,0),"")</f>
        <v/>
      </c>
      <c r="K39" s="88"/>
      <c r="L39" s="84"/>
      <c r="M39" s="81" t="s">
        <v>1214</v>
      </c>
      <c r="N39" s="96"/>
      <c r="O39" s="84" t="str">
        <f t="shared" si="1"/>
        <v>RON</v>
      </c>
      <c r="Q39" s="1" t="str">
        <f t="shared" si="7"/>
        <v/>
      </c>
      <c r="R39" s="1" t="str">
        <f t="shared" si="8"/>
        <v/>
      </c>
      <c r="S39" s="1" t="str">
        <f t="shared" si="9"/>
        <v/>
      </c>
      <c r="T39" s="1" t="str">
        <f t="shared" si="10"/>
        <v/>
      </c>
      <c r="U39" s="1" t="str">
        <f t="shared" si="11"/>
        <v/>
      </c>
    </row>
    <row r="40" ht="15.75" customHeight="1">
      <c r="A40" s="71">
        <v>23.0</v>
      </c>
      <c r="B40" s="71" t="s">
        <v>1028</v>
      </c>
      <c r="C40" s="71" t="str">
        <f>IF(B40&gt;1,VLOOKUP(B40,DB!$D$4:$E$800,2,0),"")</f>
        <v>G V</v>
      </c>
      <c r="D40" s="78" t="s">
        <v>7</v>
      </c>
      <c r="E40" s="98" t="b">
        <v>0</v>
      </c>
      <c r="F40" s="73"/>
      <c r="G40" s="94" t="b">
        <v>0</v>
      </c>
      <c r="H40" s="75" t="s">
        <v>1635</v>
      </c>
      <c r="I40" s="76" t="str">
        <f>IF(K40&gt;1,VLOOKUP(K40,DB!$A$4:$B$500,2,0),"")</f>
        <v/>
      </c>
      <c r="J40" s="77" t="str">
        <f>IF(L40&gt;1,VLOOKUP(L40,DB!$A$4:$B$500,2,0),"")</f>
        <v/>
      </c>
      <c r="K40" s="78"/>
      <c r="L40" s="74"/>
      <c r="M40" s="71" t="s">
        <v>1211</v>
      </c>
      <c r="N40" s="13"/>
      <c r="O40" s="74" t="str">
        <f t="shared" si="1"/>
        <v>RON</v>
      </c>
      <c r="Q40" s="1" t="str">
        <f t="shared" si="7"/>
        <v>RW01</v>
      </c>
      <c r="R40" s="1" t="str">
        <f t="shared" si="8"/>
        <v>RON</v>
      </c>
      <c r="S40" s="1" t="str">
        <f t="shared" si="9"/>
        <v>EMB 135</v>
      </c>
      <c r="T40" s="1" t="str">
        <f t="shared" si="10"/>
        <v>PK-RSS</v>
      </c>
      <c r="U40" s="1" t="str">
        <f t="shared" si="11"/>
        <v>KARISMA</v>
      </c>
    </row>
    <row r="41" ht="15.75" customHeight="1">
      <c r="A41" s="81">
        <v>24.0</v>
      </c>
      <c r="B41" s="81" t="s">
        <v>763</v>
      </c>
      <c r="C41" s="81" t="str">
        <f>IF(B41&gt;1,VLOOKUP(B41,DB!$D$4:$E$800,2,0),"")</f>
        <v>ATR 72</v>
      </c>
      <c r="D41" s="88" t="s">
        <v>7</v>
      </c>
      <c r="E41" s="95" t="b">
        <v>0</v>
      </c>
      <c r="F41" s="83"/>
      <c r="G41" s="92" t="b">
        <v>0</v>
      </c>
      <c r="H41" s="85" t="s">
        <v>1647</v>
      </c>
      <c r="I41" s="86" t="str">
        <f>IF(K41&gt;1,VLOOKUP(K41,DB!$A$4:$B$500,2,0),"")</f>
        <v/>
      </c>
      <c r="J41" s="87" t="str">
        <f>IF(L41&gt;1,VLOOKUP(L41,DB!$A$4:$B$500,2,0),"")</f>
        <v/>
      </c>
      <c r="K41" s="88"/>
      <c r="L41" s="84"/>
      <c r="M41" s="81" t="s">
        <v>764</v>
      </c>
      <c r="N41" s="96"/>
      <c r="O41" s="84" t="str">
        <f t="shared" si="1"/>
        <v>RON</v>
      </c>
      <c r="Q41" s="1" t="str">
        <f t="shared" si="7"/>
        <v>RW02</v>
      </c>
      <c r="R41" s="1" t="str">
        <f t="shared" si="8"/>
        <v>RON</v>
      </c>
      <c r="S41" s="1" t="str">
        <f t="shared" si="9"/>
        <v>G V</v>
      </c>
      <c r="T41" s="1" t="str">
        <f t="shared" si="10"/>
        <v>B-8125</v>
      </c>
      <c r="U41" s="1" t="str">
        <f t="shared" si="11"/>
        <v>AFM</v>
      </c>
    </row>
    <row r="42" ht="15.75" customHeight="1">
      <c r="A42" s="97">
        <v>25.0</v>
      </c>
      <c r="B42" s="71" t="s">
        <v>934</v>
      </c>
      <c r="C42" s="71" t="str">
        <f>IF(B42&gt;1,VLOOKUP(B42,DB!$D$4:$E$800,2,0),"")</f>
        <v>EMB 135</v>
      </c>
      <c r="D42" s="78" t="s">
        <v>7</v>
      </c>
      <c r="E42" s="93" t="b">
        <v>0</v>
      </c>
      <c r="F42" s="73"/>
      <c r="G42" s="94" t="b">
        <v>0</v>
      </c>
      <c r="H42" s="75" t="s">
        <v>1639</v>
      </c>
      <c r="I42" s="76" t="str">
        <f>IF(K42&gt;1,VLOOKUP(K42,DB!$A$4:$B$500,2,0),"")</f>
        <v/>
      </c>
      <c r="J42" s="77" t="str">
        <f>IF(L42&gt;1,VLOOKUP(L42,DB!$A$4:$B$500,2,0),"")</f>
        <v/>
      </c>
      <c r="K42" s="78"/>
      <c r="L42" s="74"/>
      <c r="M42" s="71" t="s">
        <v>810</v>
      </c>
      <c r="N42" s="79"/>
      <c r="O42" s="74" t="str">
        <f t="shared" si="1"/>
        <v>RON</v>
      </c>
      <c r="Q42" s="1" t="str">
        <f t="shared" si="7"/>
        <v>RW03</v>
      </c>
      <c r="R42" s="1" t="str">
        <f t="shared" si="8"/>
        <v>RON</v>
      </c>
      <c r="S42" s="1" t="str">
        <f t="shared" si="9"/>
        <v>ATR 72</v>
      </c>
      <c r="T42" s="1" t="str">
        <f t="shared" si="10"/>
        <v>PK-PAH</v>
      </c>
      <c r="U42" s="1" t="str">
        <f t="shared" si="11"/>
        <v>PELITA</v>
      </c>
    </row>
    <row r="43" ht="15.75" customHeight="1">
      <c r="A43" s="81">
        <v>26.0</v>
      </c>
      <c r="B43" s="81" t="s">
        <v>964</v>
      </c>
      <c r="C43" s="81" t="str">
        <f>IF(B43&gt;1,VLOOKUP(B43,DB!$D$4:$E$800,2,0),"")</f>
        <v>G IV</v>
      </c>
      <c r="D43" s="88" t="s">
        <v>7</v>
      </c>
      <c r="E43" s="91" t="b">
        <v>0</v>
      </c>
      <c r="F43" s="83">
        <v>0.44305555555555554</v>
      </c>
      <c r="G43" s="92" t="b">
        <v>1</v>
      </c>
      <c r="H43" s="85" t="s">
        <v>1648</v>
      </c>
      <c r="I43" s="86" t="str">
        <f>IF(K43&gt;1,VLOOKUP(K43,DB!$A$4:$B$500,2,0),"")</f>
        <v>EX RON</v>
      </c>
      <c r="J43" s="84" t="s">
        <v>1249</v>
      </c>
      <c r="K43" s="88" t="s">
        <v>7</v>
      </c>
      <c r="L43" s="84"/>
      <c r="M43" s="81" t="s">
        <v>1211</v>
      </c>
      <c r="N43" s="96"/>
      <c r="O43" s="84" t="str">
        <f t="shared" si="1"/>
        <v/>
      </c>
      <c r="Q43" s="1" t="str">
        <f t="shared" si="7"/>
        <v>RW04</v>
      </c>
      <c r="R43" s="1" t="str">
        <f t="shared" si="8"/>
        <v>RON</v>
      </c>
      <c r="S43" s="1" t="str">
        <f t="shared" si="9"/>
        <v>EMB 135</v>
      </c>
      <c r="T43" s="1" t="str">
        <f t="shared" si="10"/>
        <v>PK-BMB</v>
      </c>
      <c r="U43" s="1" t="str">
        <f t="shared" si="11"/>
        <v>PTN</v>
      </c>
    </row>
    <row r="44" ht="15.75" customHeight="1">
      <c r="A44" s="71">
        <v>27.0</v>
      </c>
      <c r="B44" s="71" t="s">
        <v>741</v>
      </c>
      <c r="C44" s="71" t="str">
        <f>IF(B44&gt;1,VLOOKUP(B44,DB!$D$4:$E$800,2,0),"")</f>
        <v>ATR 42</v>
      </c>
      <c r="D44" s="78" t="s">
        <v>7</v>
      </c>
      <c r="E44" s="93" t="b">
        <v>0</v>
      </c>
      <c r="F44" s="73">
        <v>0.5298611111111111</v>
      </c>
      <c r="G44" s="94" t="b">
        <v>1</v>
      </c>
      <c r="H44" s="75" t="s">
        <v>1649</v>
      </c>
      <c r="I44" s="76" t="str">
        <f>IF(K44&gt;1,VLOOKUP(K44,DB!$A$4:$B$500,2,0),"")</f>
        <v>EX RON</v>
      </c>
      <c r="J44" s="74" t="s">
        <v>1250</v>
      </c>
      <c r="K44" s="78" t="s">
        <v>7</v>
      </c>
      <c r="L44" s="74"/>
      <c r="M44" s="71" t="s">
        <v>740</v>
      </c>
      <c r="N44" s="79"/>
      <c r="O44" s="74" t="str">
        <f t="shared" si="1"/>
        <v/>
      </c>
      <c r="Q44" s="1" t="str">
        <f t="shared" si="7"/>
        <v/>
      </c>
      <c r="R44" s="1" t="str">
        <f t="shared" si="8"/>
        <v/>
      </c>
      <c r="S44" s="1" t="str">
        <f t="shared" si="9"/>
        <v/>
      </c>
      <c r="T44" s="1" t="str">
        <f t="shared" si="10"/>
        <v/>
      </c>
      <c r="U44" s="1" t="str">
        <f t="shared" si="11"/>
        <v/>
      </c>
    </row>
    <row r="45" ht="15.75" customHeight="1">
      <c r="A45" s="81">
        <v>28.0</v>
      </c>
      <c r="B45" s="81" t="s">
        <v>788</v>
      </c>
      <c r="C45" s="81" t="str">
        <f>IF(B45&gt;1,VLOOKUP(B45,DB!$D$4:$E$800,2,0),"")</f>
        <v>GLEX</v>
      </c>
      <c r="D45" s="88" t="s">
        <v>7</v>
      </c>
      <c r="E45" s="91" t="b">
        <v>0</v>
      </c>
      <c r="F45" s="83"/>
      <c r="G45" s="92" t="b">
        <v>0</v>
      </c>
      <c r="H45" s="85" t="s">
        <v>1229</v>
      </c>
      <c r="I45" s="86" t="str">
        <f>IF(K45&gt;1,VLOOKUP(K45,DB!$A$4:$B$500,2,0),"")</f>
        <v/>
      </c>
      <c r="J45" s="87" t="str">
        <f>IF(L45&gt;1,VLOOKUP(L45,DB!$A$4:$B$500,2,0),"")</f>
        <v/>
      </c>
      <c r="K45" s="88"/>
      <c r="L45" s="84"/>
      <c r="M45" s="81" t="str">
        <f>IF(B45&gt;1,VLOOKUP(B45,DB!$D$4:$F$800,3,0),"")</f>
        <v>PREMI</v>
      </c>
      <c r="N45" s="96"/>
      <c r="O45" s="84" t="str">
        <f t="shared" si="1"/>
        <v>RON</v>
      </c>
      <c r="Q45" s="1" t="str">
        <f t="shared" si="7"/>
        <v/>
      </c>
      <c r="R45" s="1" t="str">
        <f t="shared" si="8"/>
        <v/>
      </c>
      <c r="S45" s="1" t="str">
        <f t="shared" si="9"/>
        <v/>
      </c>
      <c r="T45" s="1" t="str">
        <f t="shared" si="10"/>
        <v/>
      </c>
      <c r="U45" s="1" t="str">
        <f t="shared" si="11"/>
        <v/>
      </c>
    </row>
    <row r="46" ht="15.75" customHeight="1">
      <c r="A46" s="71">
        <v>29.0</v>
      </c>
      <c r="B46" s="71" t="s">
        <v>803</v>
      </c>
      <c r="C46" s="71" t="str">
        <f>IF(B46&gt;1,VLOOKUP(B46,DB!$D$4:$E$800,2,0),"")</f>
        <v>EMB 135</v>
      </c>
      <c r="D46" s="78" t="s">
        <v>7</v>
      </c>
      <c r="E46" s="98" t="b">
        <v>0</v>
      </c>
      <c r="F46" s="73"/>
      <c r="G46" s="94" t="b">
        <v>0</v>
      </c>
      <c r="H46" s="75" t="s">
        <v>1229</v>
      </c>
      <c r="I46" s="76" t="str">
        <f>IF(K46&gt;1,VLOOKUP(K46,DB!$A$4:$B$500,2,0),"")</f>
        <v/>
      </c>
      <c r="J46" s="77" t="str">
        <f>IF(L46&gt;1,VLOOKUP(L46,DB!$A$4:$B$500,2,0),"")</f>
        <v/>
      </c>
      <c r="K46" s="78"/>
      <c r="L46" s="74"/>
      <c r="M46" s="71" t="str">
        <f>IF(B46&gt;1,VLOOKUP(B46,DB!$D$4:$F$800,3,0),"")</f>
        <v>PREMI</v>
      </c>
      <c r="N46" s="13"/>
      <c r="O46" s="74" t="str">
        <f t="shared" si="1"/>
        <v>RON</v>
      </c>
      <c r="Q46" s="1" t="str">
        <f t="shared" si="7"/>
        <v>A1</v>
      </c>
      <c r="R46" s="1" t="str">
        <f t="shared" si="8"/>
        <v>RON</v>
      </c>
      <c r="S46" s="1" t="str">
        <f t="shared" si="9"/>
        <v>GLEX</v>
      </c>
      <c r="T46" s="1" t="str">
        <f t="shared" si="10"/>
        <v>N-970NX</v>
      </c>
      <c r="U46" s="1" t="str">
        <f t="shared" si="11"/>
        <v>PREMI</v>
      </c>
    </row>
    <row r="47" ht="15.75" customHeight="1">
      <c r="A47" s="81">
        <v>30.0</v>
      </c>
      <c r="B47" s="81" t="s">
        <v>785</v>
      </c>
      <c r="C47" s="81" t="str">
        <f>IF(B47&gt;1,VLOOKUP(B47,DB!$D$4:$E$800,2,0),"")</f>
        <v>L 1000</v>
      </c>
      <c r="D47" s="88" t="s">
        <v>7</v>
      </c>
      <c r="E47" s="95" t="b">
        <v>0</v>
      </c>
      <c r="F47" s="83"/>
      <c r="G47" s="92" t="b">
        <v>0</v>
      </c>
      <c r="H47" s="85" t="s">
        <v>1229</v>
      </c>
      <c r="I47" s="86" t="str">
        <f>IF(K47&gt;1,VLOOKUP(K47,DB!$A$4:$B$500,2,0),"")</f>
        <v/>
      </c>
      <c r="J47" s="87" t="str">
        <f>IF(L47&gt;1,VLOOKUP(L47,DB!$A$4:$B$500,2,0),"")</f>
        <v/>
      </c>
      <c r="K47" s="88"/>
      <c r="L47" s="84"/>
      <c r="M47" s="81" t="str">
        <f>IF(B47&gt;1,VLOOKUP(B47,DB!$D$4:$F$800,3,0),"")</f>
        <v>PREMI</v>
      </c>
      <c r="N47" s="89"/>
      <c r="O47" s="84" t="str">
        <f t="shared" si="1"/>
        <v>RON</v>
      </c>
      <c r="Q47" s="1" t="str">
        <f t="shared" si="7"/>
        <v>A1</v>
      </c>
      <c r="R47" s="1" t="str">
        <f t="shared" si="8"/>
        <v>RON</v>
      </c>
      <c r="S47" s="1" t="str">
        <f t="shared" si="9"/>
        <v>EMB 135</v>
      </c>
      <c r="T47" s="1" t="str">
        <f t="shared" si="10"/>
        <v>PK-RJA</v>
      </c>
      <c r="U47" s="1" t="str">
        <f t="shared" si="11"/>
        <v>PREMI</v>
      </c>
    </row>
    <row r="48" ht="15.75" customHeight="1">
      <c r="A48" s="71">
        <v>31.0</v>
      </c>
      <c r="B48" s="71" t="s">
        <v>345</v>
      </c>
      <c r="C48" s="71" t="str">
        <f>IF(B48&gt;1,VLOOKUP(B48,DB!$D$4:$E$800,2,0),"")</f>
        <v>ATR 72</v>
      </c>
      <c r="D48" s="78" t="s">
        <v>7</v>
      </c>
      <c r="E48" s="93" t="b">
        <v>0</v>
      </c>
      <c r="F48" s="73">
        <v>0.2423611111111111</v>
      </c>
      <c r="G48" s="94" t="b">
        <v>1</v>
      </c>
      <c r="H48" s="75" t="s">
        <v>1246</v>
      </c>
      <c r="I48" s="76" t="str">
        <f>IF(K48&gt;1,VLOOKUP(K48,DB!$A$4:$B$500,2,0),"")</f>
        <v>EX RON</v>
      </c>
      <c r="J48" s="77" t="str">
        <f>IF(L48&gt;1,VLOOKUP(L48,DB!$A$4:$B$500,2,0),"")</f>
        <v>WAHH</v>
      </c>
      <c r="K48" s="78" t="s">
        <v>7</v>
      </c>
      <c r="L48" s="74" t="s">
        <v>591</v>
      </c>
      <c r="M48" s="71" t="str">
        <f>IF(B48&gt;1,VLOOKUP(B48,DB!$D$4:$F$800,3,0),"")</f>
        <v>CITILINK</v>
      </c>
      <c r="N48" s="79"/>
      <c r="O48" s="74" t="str">
        <f t="shared" si="1"/>
        <v/>
      </c>
      <c r="Q48" s="1" t="str">
        <f t="shared" si="7"/>
        <v>A1</v>
      </c>
      <c r="R48" s="1" t="str">
        <f t="shared" si="8"/>
        <v>RON</v>
      </c>
      <c r="S48" s="1" t="str">
        <f t="shared" si="9"/>
        <v>L 1000</v>
      </c>
      <c r="T48" s="1" t="str">
        <f t="shared" si="10"/>
        <v>N-227GV</v>
      </c>
      <c r="U48" s="1" t="str">
        <f t="shared" si="11"/>
        <v>PREMI</v>
      </c>
    </row>
    <row r="49" ht="15.75" customHeight="1">
      <c r="A49" s="81">
        <v>32.0</v>
      </c>
      <c r="B49" s="81" t="s">
        <v>437</v>
      </c>
      <c r="C49" s="81" t="str">
        <f>IF(B49&gt;1,VLOOKUP(B49,DB!$D$4:$E$800,2,0),"")</f>
        <v>A 320</v>
      </c>
      <c r="D49" s="88" t="s">
        <v>7</v>
      </c>
      <c r="E49" s="91" t="b">
        <v>0</v>
      </c>
      <c r="F49" s="83">
        <v>0.2778794212936191</v>
      </c>
      <c r="G49" s="92" t="b">
        <v>1</v>
      </c>
      <c r="H49" s="85" t="s">
        <v>1225</v>
      </c>
      <c r="I49" s="86" t="str">
        <f>IF(K49&gt;1,VLOOKUP(K49,DB!$A$4:$B$500,2,0),"")</f>
        <v>EX RON</v>
      </c>
      <c r="J49" s="87" t="str">
        <f>IF(L49&gt;1,VLOOKUP(L49,DB!$A$4:$B$500,2,0),"")</f>
        <v>WIMN</v>
      </c>
      <c r="K49" s="88" t="s">
        <v>7</v>
      </c>
      <c r="L49" s="84" t="s">
        <v>494</v>
      </c>
      <c r="M49" s="81" t="str">
        <f>IF(B49&gt;1,VLOOKUP(B49,DB!$D$4:$F$800,3,0),"")</f>
        <v>CITILINK</v>
      </c>
      <c r="N49" s="89"/>
      <c r="O49" s="84" t="str">
        <f t="shared" si="1"/>
        <v/>
      </c>
      <c r="Q49" s="1" t="str">
        <f t="shared" si="7"/>
        <v/>
      </c>
      <c r="R49" s="1" t="str">
        <f t="shared" si="8"/>
        <v/>
      </c>
      <c r="S49" s="1" t="str">
        <f t="shared" si="9"/>
        <v/>
      </c>
      <c r="T49" s="1" t="str">
        <f t="shared" si="10"/>
        <v/>
      </c>
      <c r="U49" s="1" t="str">
        <f t="shared" si="11"/>
        <v/>
      </c>
    </row>
    <row r="50" ht="15.75" customHeight="1">
      <c r="A50" s="71">
        <v>33.0</v>
      </c>
      <c r="B50" s="71" t="s">
        <v>180</v>
      </c>
      <c r="C50" s="71" t="str">
        <f>IF(B50&gt;1,VLOOKUP(B50,DB!$D$4:$E$800,2,0),"")</f>
        <v>A 320</v>
      </c>
      <c r="D50" s="78" t="s">
        <v>7</v>
      </c>
      <c r="E50" s="93" t="b">
        <v>0</v>
      </c>
      <c r="F50" s="73">
        <v>0.3506944444444444</v>
      </c>
      <c r="G50" s="94" t="b">
        <v>1</v>
      </c>
      <c r="H50" s="75" t="s">
        <v>1247</v>
      </c>
      <c r="I50" s="76" t="str">
        <f>IF(K50&gt;1,VLOOKUP(K50,DB!$A$4:$B$500,2,0),"")</f>
        <v>EX RON</v>
      </c>
      <c r="J50" s="77" t="str">
        <f>IF(L50&gt;1,VLOOKUP(L50,DB!$A$4:$B$500,2,0),"")</f>
        <v>WAHI</v>
      </c>
      <c r="K50" s="78" t="s">
        <v>7</v>
      </c>
      <c r="L50" s="74" t="s">
        <v>268</v>
      </c>
      <c r="M50" s="71" t="str">
        <f>IF(B50&gt;1,VLOOKUP(B50,DB!$D$4:$F$800,3,0),"")</f>
        <v>BATIK AIR</v>
      </c>
      <c r="N50" s="13"/>
      <c r="O50" s="74" t="str">
        <f t="shared" si="1"/>
        <v/>
      </c>
      <c r="Q50" s="1" t="str">
        <f t="shared" si="7"/>
        <v/>
      </c>
      <c r="R50" s="1" t="str">
        <f t="shared" si="8"/>
        <v/>
      </c>
      <c r="S50" s="1" t="str">
        <f t="shared" si="9"/>
        <v/>
      </c>
      <c r="T50" s="1" t="str">
        <f t="shared" si="10"/>
        <v/>
      </c>
      <c r="U50" s="1" t="str">
        <f t="shared" si="11"/>
        <v/>
      </c>
    </row>
    <row r="51" ht="15.75" customHeight="1">
      <c r="A51" s="81">
        <v>34.0</v>
      </c>
      <c r="B51" s="81" t="s">
        <v>592</v>
      </c>
      <c r="C51" s="81" t="str">
        <f>IF(B51&gt;1,VLOOKUP(B51,DB!$D$4:$E$800,2,0),"")</f>
        <v>B 738</v>
      </c>
      <c r="D51" s="88" t="s">
        <v>7</v>
      </c>
      <c r="E51" s="91" t="b">
        <v>0</v>
      </c>
      <c r="F51" s="83">
        <v>0.25763888888888886</v>
      </c>
      <c r="G51" s="92" t="b">
        <v>1</v>
      </c>
      <c r="H51" s="85" t="s">
        <v>1248</v>
      </c>
      <c r="I51" s="86" t="str">
        <f>IF(K51&gt;1,VLOOKUP(K51,DB!$A$4:$B$500,2,0),"")</f>
        <v>EX RON</v>
      </c>
      <c r="J51" s="87" t="str">
        <f>IF(L51&gt;1,VLOOKUP(L51,DB!$A$4:$B$500,2,0),"")</f>
        <v>WIMM</v>
      </c>
      <c r="K51" s="88" t="s">
        <v>7</v>
      </c>
      <c r="L51" s="84" t="s">
        <v>77</v>
      </c>
      <c r="M51" s="81" t="str">
        <f>IF(B51&gt;1,VLOOKUP(B51,DB!$D$4:$F$800,3,0),"")</f>
        <v>GARUDA</v>
      </c>
      <c r="N51" s="89"/>
      <c r="O51" s="84" t="str">
        <f t="shared" si="1"/>
        <v/>
      </c>
      <c r="Q51" s="1" t="str">
        <f t="shared" si="7"/>
        <v/>
      </c>
      <c r="R51" s="1" t="str">
        <f t="shared" si="8"/>
        <v/>
      </c>
      <c r="S51" s="1" t="str">
        <f t="shared" si="9"/>
        <v/>
      </c>
      <c r="T51" s="1" t="str">
        <f t="shared" si="10"/>
        <v/>
      </c>
      <c r="U51" s="1" t="str">
        <f t="shared" si="11"/>
        <v/>
      </c>
    </row>
    <row r="52" ht="15.75" customHeight="1">
      <c r="A52" s="71">
        <v>35.0</v>
      </c>
      <c r="B52" s="71" t="s">
        <v>832</v>
      </c>
      <c r="C52" s="71" t="str">
        <f>IF(B52&gt;1,VLOOKUP(B52,DB!$D$4:$E$800,2,0),"")</f>
        <v>ATR 72</v>
      </c>
      <c r="D52" s="78" t="s">
        <v>7</v>
      </c>
      <c r="E52" s="93" t="b">
        <v>0</v>
      </c>
      <c r="F52" s="73">
        <v>0.20114444444334367</v>
      </c>
      <c r="G52" s="94" t="b">
        <v>1</v>
      </c>
      <c r="H52" s="75" t="s">
        <v>1216</v>
      </c>
      <c r="I52" s="76" t="str">
        <f>IF(K52&gt;1,VLOOKUP(K52,DB!$A$4:$B$500,2,0),"")</f>
        <v>EX RON</v>
      </c>
      <c r="J52" s="77" t="str">
        <f>IF(L52&gt;1,VLOOKUP(L52,DB!$A$4:$B$500,2,0),"")</f>
        <v>WIDM</v>
      </c>
      <c r="K52" s="78" t="s">
        <v>7</v>
      </c>
      <c r="L52" s="74" t="s">
        <v>659</v>
      </c>
      <c r="M52" s="71" t="str">
        <f>IF(B52&gt;1,VLOOKUP(B52,DB!$D$4:$F$800,3,0),"")</f>
        <v>TAS</v>
      </c>
      <c r="N52" s="13"/>
      <c r="O52" s="74" t="str">
        <f t="shared" si="1"/>
        <v/>
      </c>
      <c r="Q52" s="1" t="str">
        <f t="shared" si="7"/>
        <v/>
      </c>
      <c r="R52" s="1" t="str">
        <f t="shared" si="8"/>
        <v/>
      </c>
      <c r="S52" s="1" t="str">
        <f t="shared" si="9"/>
        <v/>
      </c>
      <c r="T52" s="1" t="str">
        <f t="shared" si="10"/>
        <v/>
      </c>
      <c r="U52" s="1" t="str">
        <f t="shared" si="11"/>
        <v/>
      </c>
    </row>
    <row r="53" ht="15.75" customHeight="1">
      <c r="A53" s="81">
        <v>36.0</v>
      </c>
      <c r="B53" s="81" t="s">
        <v>760</v>
      </c>
      <c r="C53" s="81" t="str">
        <f>IF(B53&gt;1,VLOOKUP(B53,DB!$D$4:$E$800,2,0),"")</f>
        <v>G 500</v>
      </c>
      <c r="D53" s="88" t="s">
        <v>7</v>
      </c>
      <c r="E53" s="91" t="b">
        <v>0</v>
      </c>
      <c r="F53" s="83">
        <v>0.13176990740612382</v>
      </c>
      <c r="G53" s="92" t="b">
        <v>1</v>
      </c>
      <c r="H53" s="85" t="s">
        <v>1232</v>
      </c>
      <c r="I53" s="86" t="str">
        <f>IF(K53&gt;1,VLOOKUP(K53,DB!$A$4:$B$500,2,0),"")</f>
        <v>EX RON</v>
      </c>
      <c r="J53" s="84" t="s">
        <v>1293</v>
      </c>
      <c r="K53" s="88" t="s">
        <v>7</v>
      </c>
      <c r="L53" s="84"/>
      <c r="M53" s="81" t="str">
        <f>IF(B53&gt;1,VLOOKUP(B53,DB!$D$4:$F$800,3,0),"")</f>
        <v>JIP</v>
      </c>
      <c r="N53" s="96"/>
      <c r="O53" s="84" t="str">
        <f t="shared" si="1"/>
        <v/>
      </c>
      <c r="Q53" s="1" t="str">
        <f t="shared" si="7"/>
        <v/>
      </c>
      <c r="R53" s="1" t="str">
        <f t="shared" si="8"/>
        <v/>
      </c>
      <c r="S53" s="1" t="str">
        <f t="shared" si="9"/>
        <v/>
      </c>
      <c r="T53" s="1" t="str">
        <f t="shared" si="10"/>
        <v/>
      </c>
      <c r="U53" s="1" t="str">
        <f t="shared" si="11"/>
        <v/>
      </c>
    </row>
    <row r="54" ht="15.75" customHeight="1">
      <c r="A54" s="71">
        <v>37.0</v>
      </c>
      <c r="B54" s="71" t="s">
        <v>197</v>
      </c>
      <c r="C54" s="71" t="str">
        <f>IF(B54&gt;1,VLOOKUP(B54,DB!$D$4:$E$800,2,0),"")</f>
        <v>A 320</v>
      </c>
      <c r="D54" s="78" t="s">
        <v>7</v>
      </c>
      <c r="E54" s="93" t="b">
        <v>0</v>
      </c>
      <c r="F54" s="73">
        <v>0.22303061342972796</v>
      </c>
      <c r="G54" s="94" t="b">
        <v>1</v>
      </c>
      <c r="H54" s="75" t="s">
        <v>1236</v>
      </c>
      <c r="I54" s="76" t="str">
        <f>IF(K54&gt;1,VLOOKUP(K54,DB!$A$4:$B$500,2,0),"")</f>
        <v>EX RON</v>
      </c>
      <c r="J54" s="77" t="str">
        <f>IF(L54&gt;1,VLOOKUP(L54,DB!$A$4:$B$500,2,0),"")</f>
        <v>WARR</v>
      </c>
      <c r="K54" s="78" t="s">
        <v>7</v>
      </c>
      <c r="L54" s="74" t="s">
        <v>239</v>
      </c>
      <c r="M54" s="71" t="str">
        <f>IF(B54&gt;1,VLOOKUP(B54,DB!$D$4:$F$800,3,0),"")</f>
        <v>BATIK AIR</v>
      </c>
      <c r="N54" s="13"/>
      <c r="O54" s="74" t="str">
        <f t="shared" si="1"/>
        <v/>
      </c>
      <c r="Q54" s="1" t="str">
        <f t="shared" si="7"/>
        <v/>
      </c>
      <c r="R54" s="1" t="str">
        <f t="shared" si="8"/>
        <v/>
      </c>
      <c r="S54" s="1" t="str">
        <f t="shared" si="9"/>
        <v/>
      </c>
      <c r="T54" s="1" t="str">
        <f t="shared" si="10"/>
        <v/>
      </c>
      <c r="U54" s="1" t="str">
        <f t="shared" si="11"/>
        <v/>
      </c>
    </row>
    <row r="55" ht="15.75" customHeight="1">
      <c r="A55" s="81">
        <v>38.0</v>
      </c>
      <c r="B55" s="81" t="s">
        <v>315</v>
      </c>
      <c r="C55" s="81" t="str">
        <f>IF(B55&gt;1,VLOOKUP(B55,DB!$D$4:$E$800,2,0),"")</f>
        <v>A 320</v>
      </c>
      <c r="D55" s="88" t="s">
        <v>7</v>
      </c>
      <c r="E55" s="91" t="b">
        <v>0</v>
      </c>
      <c r="F55" s="83">
        <v>0.2882655092544155</v>
      </c>
      <c r="G55" s="92" t="b">
        <v>1</v>
      </c>
      <c r="H55" s="85" t="s">
        <v>1255</v>
      </c>
      <c r="I55" s="86" t="str">
        <f>IF(K55&gt;1,VLOOKUP(K55,DB!$A$4:$B$500,2,0),"")</f>
        <v>EX RON</v>
      </c>
      <c r="J55" s="87" t="str">
        <f>IF(L55&gt;1,VLOOKUP(L55,DB!$A$4:$B$500,2,0),"")</f>
        <v>WARA</v>
      </c>
      <c r="K55" s="88" t="s">
        <v>7</v>
      </c>
      <c r="L55" s="84" t="s">
        <v>298</v>
      </c>
      <c r="M55" s="81" t="str">
        <f>IF(B55&gt;1,VLOOKUP(B55,DB!$D$4:$F$800,3,0),"")</f>
        <v>BATIK AIR</v>
      </c>
      <c r="N55" s="96"/>
      <c r="O55" s="84" t="str">
        <f t="shared" si="1"/>
        <v/>
      </c>
      <c r="Q55" s="1" t="str">
        <f t="shared" si="7"/>
        <v/>
      </c>
      <c r="R55" s="1" t="str">
        <f t="shared" si="8"/>
        <v/>
      </c>
      <c r="S55" s="1" t="str">
        <f t="shared" si="9"/>
        <v/>
      </c>
      <c r="T55" s="1" t="str">
        <f t="shared" si="10"/>
        <v/>
      </c>
      <c r="U55" s="1" t="str">
        <f t="shared" si="11"/>
        <v/>
      </c>
    </row>
    <row r="56" ht="15.75" customHeight="1">
      <c r="A56" s="71">
        <v>39.0</v>
      </c>
      <c r="B56" s="71" t="s">
        <v>512</v>
      </c>
      <c r="C56" s="71" t="str">
        <f>IF(B56&gt;1,VLOOKUP(B56,DB!$D$4:$E$800,2,0),"")</f>
        <v>B 735</v>
      </c>
      <c r="D56" s="78" t="s">
        <v>7</v>
      </c>
      <c r="E56" s="93" t="b">
        <v>0</v>
      </c>
      <c r="F56" s="73">
        <v>0.4131944444444444</v>
      </c>
      <c r="G56" s="94" t="b">
        <v>1</v>
      </c>
      <c r="H56" s="75" t="s">
        <v>1227</v>
      </c>
      <c r="I56" s="76" t="str">
        <f>IF(K56&gt;1,VLOOKUP(K56,DB!$A$4:$B$500,2,0),"")</f>
        <v>EX RON</v>
      </c>
      <c r="J56" s="77" t="str">
        <f>IF(L56&gt;1,VLOOKUP(L56,DB!$A$4:$B$500,2,0),"")</f>
        <v>WAGG</v>
      </c>
      <c r="K56" s="78" t="s">
        <v>7</v>
      </c>
      <c r="L56" s="74" t="s">
        <v>684</v>
      </c>
      <c r="M56" s="71" t="str">
        <f>IF(B56&gt;1,VLOOKUP(B56,DB!$D$4:$F$800,3,0),"")</f>
        <v>CITILINK</v>
      </c>
      <c r="N56" s="13"/>
      <c r="O56" s="74" t="str">
        <f t="shared" si="1"/>
        <v/>
      </c>
      <c r="Q56" s="1" t="str">
        <f t="shared" si="7"/>
        <v/>
      </c>
      <c r="R56" s="1" t="str">
        <f t="shared" si="8"/>
        <v/>
      </c>
      <c r="S56" s="1" t="str">
        <f t="shared" si="9"/>
        <v/>
      </c>
      <c r="T56" s="1" t="str">
        <f t="shared" si="10"/>
        <v/>
      </c>
      <c r="U56" s="1" t="str">
        <f t="shared" si="11"/>
        <v/>
      </c>
    </row>
    <row r="57" ht="15.75" customHeight="1">
      <c r="A57" s="81">
        <v>40.0</v>
      </c>
      <c r="B57" s="81" t="s">
        <v>94</v>
      </c>
      <c r="C57" s="81" t="str">
        <f>IF(B57&gt;1,VLOOKUP(B57,DB!$D$4:$E$800,2,0),"")</f>
        <v>A 320</v>
      </c>
      <c r="D57" s="88" t="s">
        <v>7</v>
      </c>
      <c r="E57" s="91" t="b">
        <v>0</v>
      </c>
      <c r="F57" s="83">
        <v>0.4083333333333333</v>
      </c>
      <c r="G57" s="92" t="b">
        <v>1</v>
      </c>
      <c r="H57" s="85" t="s">
        <v>1253</v>
      </c>
      <c r="I57" s="86" t="str">
        <f>IF(K57&gt;1,VLOOKUP(K57,DB!$A$4:$B$500,2,0),"")</f>
        <v>EX RON</v>
      </c>
      <c r="J57" s="87" t="str">
        <f>IF(L57&gt;1,VLOOKUP(L57,DB!$A$4:$B$500,2,0),"")</f>
        <v>WAHS</v>
      </c>
      <c r="K57" s="88" t="s">
        <v>7</v>
      </c>
      <c r="L57" s="84" t="s">
        <v>289</v>
      </c>
      <c r="M57" s="81" t="str">
        <f>IF(B57&gt;1,VLOOKUP(B57,DB!$D$4:$F$800,3,0),"")</f>
        <v>BATIK AIR</v>
      </c>
      <c r="N57" s="89"/>
      <c r="O57" s="84" t="str">
        <f t="shared" si="1"/>
        <v/>
      </c>
      <c r="Q57" s="1" t="str">
        <f t="shared" si="7"/>
        <v/>
      </c>
      <c r="R57" s="1" t="str">
        <f t="shared" si="8"/>
        <v/>
      </c>
      <c r="S57" s="1" t="str">
        <f t="shared" si="9"/>
        <v/>
      </c>
      <c r="T57" s="1" t="str">
        <f t="shared" si="10"/>
        <v/>
      </c>
      <c r="U57" s="1" t="str">
        <f t="shared" si="11"/>
        <v/>
      </c>
    </row>
    <row r="58" ht="15.75" customHeight="1">
      <c r="A58" s="71">
        <v>41.0</v>
      </c>
      <c r="B58" s="71" t="s">
        <v>324</v>
      </c>
      <c r="C58" s="71" t="str">
        <f>IF(B58&gt;1,VLOOKUP(B58,DB!$D$4:$E$800,2,0),"")</f>
        <v>A 320</v>
      </c>
      <c r="D58" s="78" t="s">
        <v>7</v>
      </c>
      <c r="E58" s="93" t="b">
        <v>0</v>
      </c>
      <c r="F58" s="73">
        <v>0.3875</v>
      </c>
      <c r="G58" s="94" t="b">
        <v>1</v>
      </c>
      <c r="H58" s="75" t="s">
        <v>1252</v>
      </c>
      <c r="I58" s="76" t="str">
        <f>IF(K58&gt;1,VLOOKUP(K58,DB!$A$4:$B$500,2,0),"")</f>
        <v>EX RON</v>
      </c>
      <c r="J58" s="77" t="str">
        <f>IF(L58&gt;1,VLOOKUP(L58,DB!$A$4:$B$500,2,0),"")</f>
        <v>WADD</v>
      </c>
      <c r="K58" s="78" t="s">
        <v>7</v>
      </c>
      <c r="L58" s="74" t="s">
        <v>223</v>
      </c>
      <c r="M58" s="71" t="str">
        <f>IF(B58&gt;1,VLOOKUP(B58,DB!$D$4:$F$800,3,0),"")</f>
        <v>BATIK AIR</v>
      </c>
      <c r="N58" s="79"/>
      <c r="O58" s="74" t="str">
        <f t="shared" si="1"/>
        <v/>
      </c>
      <c r="Q58" s="1" t="str">
        <f t="shared" si="7"/>
        <v/>
      </c>
      <c r="R58" s="1" t="str">
        <f t="shared" si="8"/>
        <v/>
      </c>
      <c r="S58" s="1" t="str">
        <f t="shared" si="9"/>
        <v/>
      </c>
      <c r="T58" s="1" t="str">
        <f t="shared" si="10"/>
        <v/>
      </c>
      <c r="U58" s="1" t="str">
        <f t="shared" si="11"/>
        <v/>
      </c>
    </row>
    <row r="59" ht="15.75" customHeight="1">
      <c r="A59" s="81">
        <v>42.0</v>
      </c>
      <c r="B59" s="81" t="s">
        <v>751</v>
      </c>
      <c r="C59" s="81" t="str">
        <f>IF(B59&gt;1,VLOOKUP(B59,DB!$D$4:$E$800,2,0),"")</f>
        <v>HK 800</v>
      </c>
      <c r="D59" s="82">
        <v>0.18055555555555555</v>
      </c>
      <c r="E59" s="159" t="b">
        <v>1</v>
      </c>
      <c r="F59" s="83">
        <v>0.25277777777777777</v>
      </c>
      <c r="G59" s="92" t="b">
        <v>1</v>
      </c>
      <c r="H59" s="85" t="s">
        <v>1232</v>
      </c>
      <c r="I59" s="103" t="s">
        <v>1319</v>
      </c>
      <c r="J59" s="84" t="s">
        <v>1369</v>
      </c>
      <c r="K59" s="88"/>
      <c r="L59" s="84" t="s">
        <v>1659</v>
      </c>
      <c r="M59" s="81" t="str">
        <f>IF(B59&gt;1,VLOOKUP(B59,DB!$D$4:$F$800,3,0),"")</f>
        <v>JETSET</v>
      </c>
      <c r="N59" s="89" t="s">
        <v>1484</v>
      </c>
      <c r="O59" s="84" t="str">
        <f t="shared" si="1"/>
        <v/>
      </c>
      <c r="Q59" s="1" t="str">
        <f t="shared" si="7"/>
        <v/>
      </c>
      <c r="R59" s="1" t="str">
        <f t="shared" si="8"/>
        <v/>
      </c>
      <c r="S59" s="1" t="str">
        <f t="shared" si="9"/>
        <v/>
      </c>
      <c r="T59" s="1" t="str">
        <f t="shared" si="10"/>
        <v/>
      </c>
      <c r="U59" s="1" t="str">
        <f t="shared" si="11"/>
        <v/>
      </c>
    </row>
    <row r="60" ht="15.75" customHeight="1">
      <c r="A60" s="71">
        <v>43.0</v>
      </c>
      <c r="B60" s="71" t="s">
        <v>880</v>
      </c>
      <c r="C60" s="71" t="str">
        <f>IF(B60&gt;1,VLOOKUP(B60,DB!$D$4:$E$800,2,0),"")</f>
        <v>B 733</v>
      </c>
      <c r="D60" s="72">
        <v>0.21319444444444444</v>
      </c>
      <c r="E60" s="160" t="b">
        <v>1</v>
      </c>
      <c r="F60" s="73">
        <v>0.26666666666666666</v>
      </c>
      <c r="G60" s="94" t="b">
        <v>1</v>
      </c>
      <c r="H60" s="75" t="s">
        <v>1254</v>
      </c>
      <c r="I60" s="76" t="str">
        <f>IF(K60&gt;1,VLOOKUP(K60,DB!$A$4:$B$500,2,0),"")</f>
        <v>WSSS</v>
      </c>
      <c r="J60" s="77" t="str">
        <f>IF(L60&gt;1,VLOOKUP(L60,DB!$A$4:$B$500,2,0),"")</f>
        <v>WALL</v>
      </c>
      <c r="K60" s="78" t="s">
        <v>104</v>
      </c>
      <c r="L60" s="74" t="s">
        <v>110</v>
      </c>
      <c r="M60" s="71" t="str">
        <f>IF(B60&gt;1,VLOOKUP(B60,DB!$D$4:$F$800,3,0),"")</f>
        <v>TRI MG</v>
      </c>
      <c r="N60" s="79"/>
      <c r="O60" s="74" t="str">
        <f t="shared" si="1"/>
        <v/>
      </c>
      <c r="Q60" s="1" t="str">
        <f t="shared" si="7"/>
        <v/>
      </c>
      <c r="R60" s="1" t="str">
        <f t="shared" si="8"/>
        <v/>
      </c>
      <c r="S60" s="1" t="str">
        <f t="shared" si="9"/>
        <v/>
      </c>
      <c r="T60" s="1" t="str">
        <f t="shared" si="10"/>
        <v/>
      </c>
      <c r="U60" s="1" t="str">
        <f t="shared" si="11"/>
        <v/>
      </c>
    </row>
    <row r="61" ht="15.75" customHeight="1">
      <c r="A61" s="81">
        <v>44.0</v>
      </c>
      <c r="B61" s="81" t="s">
        <v>305</v>
      </c>
      <c r="C61" s="81" t="str">
        <f>IF(B61&gt;1,VLOOKUP(B61,DB!$D$4:$E$800,2,0),"")</f>
        <v>A 320</v>
      </c>
      <c r="D61" s="82">
        <v>0.2569444444444444</v>
      </c>
      <c r="E61" s="159" t="b">
        <v>1</v>
      </c>
      <c r="F61" s="83">
        <v>0.2951388888888889</v>
      </c>
      <c r="G61" s="92" t="b">
        <v>1</v>
      </c>
      <c r="H61" s="85" t="s">
        <v>1246</v>
      </c>
      <c r="I61" s="86" t="str">
        <f>IF(K61&gt;1,VLOOKUP(K61,DB!$A$4:$B$500,2,0),"")</f>
        <v>WARR</v>
      </c>
      <c r="J61" s="87" t="str">
        <f>IF(L61&gt;1,VLOOKUP(L61,DB!$A$4:$B$500,2,0),"")</f>
        <v>WIPP</v>
      </c>
      <c r="K61" s="88" t="s">
        <v>235</v>
      </c>
      <c r="L61" s="84" t="s">
        <v>188</v>
      </c>
      <c r="M61" s="81" t="str">
        <f>IF(B61&gt;1,VLOOKUP(B61,DB!$D$4:$F$800,3,0),"")</f>
        <v>BATIK AIR</v>
      </c>
      <c r="N61" s="89"/>
      <c r="O61" s="84" t="str">
        <f t="shared" si="1"/>
        <v/>
      </c>
      <c r="Q61" s="1" t="str">
        <f t="shared" si="7"/>
        <v/>
      </c>
      <c r="R61" s="1" t="str">
        <f t="shared" si="8"/>
        <v/>
      </c>
      <c r="S61" s="1" t="str">
        <f t="shared" si="9"/>
        <v/>
      </c>
      <c r="T61" s="1" t="str">
        <f t="shared" si="10"/>
        <v/>
      </c>
      <c r="U61" s="1" t="str">
        <f t="shared" si="11"/>
        <v/>
      </c>
    </row>
    <row r="62" ht="15.75" customHeight="1">
      <c r="A62" s="71">
        <v>45.0</v>
      </c>
      <c r="B62" s="71" t="s">
        <v>40</v>
      </c>
      <c r="C62" s="71" t="str">
        <f>IF(B62&gt;1,VLOOKUP(B62,DB!$D$4:$E$800,2,0),"")</f>
        <v>B 734</v>
      </c>
      <c r="D62" s="72">
        <v>0.2652777777777778</v>
      </c>
      <c r="E62" s="160" t="b">
        <v>1</v>
      </c>
      <c r="F62" s="73">
        <v>0.8777777777777778</v>
      </c>
      <c r="G62" s="94" t="b">
        <v>1</v>
      </c>
      <c r="H62" s="75" t="s">
        <v>1251</v>
      </c>
      <c r="I62" s="76" t="str">
        <f>IF(K62&gt;1,VLOOKUP(K62,DB!$A$4:$B$500,2,0),"")</f>
        <v>WAMM</v>
      </c>
      <c r="J62" s="77" t="str">
        <f>IF(L62&gt;1,VLOOKUP(L62,DB!$A$4:$B$500,2,0),"")</f>
        <v>WAAA</v>
      </c>
      <c r="K62" s="78" t="s">
        <v>25</v>
      </c>
      <c r="L62" s="74" t="s">
        <v>21</v>
      </c>
      <c r="M62" s="71" t="str">
        <f>IF(B62&gt;1,VLOOKUP(B62,DB!$D$4:$F$800,3,0),"")</f>
        <v>B. B. N.</v>
      </c>
      <c r="N62" s="79"/>
      <c r="O62" s="74" t="str">
        <f t="shared" si="1"/>
        <v/>
      </c>
      <c r="Q62" s="1" t="str">
        <f t="shared" si="7"/>
        <v/>
      </c>
      <c r="R62" s="1" t="str">
        <f t="shared" si="8"/>
        <v/>
      </c>
      <c r="S62" s="1" t="str">
        <f t="shared" si="9"/>
        <v/>
      </c>
      <c r="T62" s="1" t="str">
        <f t="shared" si="10"/>
        <v/>
      </c>
      <c r="U62" s="1" t="str">
        <f t="shared" si="11"/>
        <v/>
      </c>
    </row>
    <row r="63" ht="15.75" customHeight="1">
      <c r="A63" s="81">
        <v>46.0</v>
      </c>
      <c r="B63" s="81" t="s">
        <v>853</v>
      </c>
      <c r="C63" s="81" t="str">
        <f>IF(B63&gt;1,VLOOKUP(B63,DB!$D$4:$E$800,2,0),"")</f>
        <v>BELL 412</v>
      </c>
      <c r="D63" s="82">
        <v>0.2423611111111111</v>
      </c>
      <c r="E63" s="159" t="b">
        <v>1</v>
      </c>
      <c r="F63" s="83">
        <v>0.28401783564913785</v>
      </c>
      <c r="G63" s="92" t="b">
        <v>1</v>
      </c>
      <c r="H63" s="85" t="s">
        <v>1250</v>
      </c>
      <c r="I63" s="103" t="s">
        <v>1218</v>
      </c>
      <c r="J63" s="84" t="s">
        <v>1660</v>
      </c>
      <c r="K63" s="88"/>
      <c r="L63" s="84"/>
      <c r="M63" s="81" t="str">
        <f>IF(B63&gt;1,VLOOKUP(B63,DB!$D$4:$F$800,3,0),"")</f>
        <v>TRANSWISATA</v>
      </c>
      <c r="N63" s="89"/>
      <c r="O63" s="84" t="str">
        <f t="shared" si="1"/>
        <v/>
      </c>
      <c r="Q63" s="1" t="str">
        <f t="shared" si="7"/>
        <v/>
      </c>
      <c r="R63" s="1" t="str">
        <f t="shared" si="8"/>
        <v/>
      </c>
      <c r="S63" s="1" t="str">
        <f t="shared" si="9"/>
        <v/>
      </c>
      <c r="T63" s="1" t="str">
        <f t="shared" si="10"/>
        <v/>
      </c>
      <c r="U63" s="1" t="str">
        <f t="shared" si="11"/>
        <v/>
      </c>
    </row>
    <row r="64" ht="15.75" customHeight="1">
      <c r="A64" s="71">
        <v>47.0</v>
      </c>
      <c r="B64" s="71" t="s">
        <v>857</v>
      </c>
      <c r="C64" s="71" t="str">
        <f>IF(B64&gt;1,VLOOKUP(B64,DB!$D$4:$E$800,2,0),"")</f>
        <v>AW 109</v>
      </c>
      <c r="D64" s="72">
        <v>0.2465277777777778</v>
      </c>
      <c r="E64" s="160" t="b">
        <v>1</v>
      </c>
      <c r="F64" s="73">
        <v>0.27828237268840894</v>
      </c>
      <c r="G64" s="94" t="b">
        <v>1</v>
      </c>
      <c r="H64" s="75" t="s">
        <v>1236</v>
      </c>
      <c r="I64" s="112" t="s">
        <v>1218</v>
      </c>
      <c r="J64" s="74" t="s">
        <v>1660</v>
      </c>
      <c r="K64" s="78"/>
      <c r="L64" s="74"/>
      <c r="M64" s="71" t="str">
        <f>IF(B64&gt;1,VLOOKUP(B64,DB!$D$4:$F$800,3,0),"")</f>
        <v>TRANSWISATA</v>
      </c>
      <c r="N64" s="79"/>
      <c r="O64" s="74" t="str">
        <f t="shared" si="1"/>
        <v/>
      </c>
      <c r="Q64" s="1" t="str">
        <f t="shared" si="7"/>
        <v/>
      </c>
      <c r="R64" s="1" t="str">
        <f t="shared" si="8"/>
        <v/>
      </c>
      <c r="S64" s="1" t="str">
        <f t="shared" si="9"/>
        <v/>
      </c>
      <c r="T64" s="1" t="str">
        <f t="shared" si="10"/>
        <v/>
      </c>
      <c r="U64" s="1" t="str">
        <f t="shared" si="11"/>
        <v/>
      </c>
    </row>
    <row r="65" ht="15.75" customHeight="1">
      <c r="A65" s="81">
        <v>48.0</v>
      </c>
      <c r="B65" s="81" t="s">
        <v>795</v>
      </c>
      <c r="C65" s="81" t="str">
        <f>IF(B65&gt;1,VLOOKUP(B65,DB!$D$4:$E$800,2,0),"")</f>
        <v>G VI</v>
      </c>
      <c r="D65" s="82">
        <v>0.2604166666666667</v>
      </c>
      <c r="E65" s="159" t="b">
        <v>1</v>
      </c>
      <c r="F65" s="83">
        <v>0.3368055555555556</v>
      </c>
      <c r="G65" s="92" t="b">
        <v>1</v>
      </c>
      <c r="H65" s="85" t="s">
        <v>1216</v>
      </c>
      <c r="I65" s="103" t="s">
        <v>1218</v>
      </c>
      <c r="J65" s="84" t="s">
        <v>1465</v>
      </c>
      <c r="K65" s="88"/>
      <c r="L65" s="84"/>
      <c r="M65" s="81" t="str">
        <f>IF(B65&gt;1,VLOOKUP(B65,DB!$D$4:$F$800,3,0),"")</f>
        <v>PREMI</v>
      </c>
      <c r="N65" s="89"/>
      <c r="O65" s="84" t="str">
        <f t="shared" si="1"/>
        <v/>
      </c>
      <c r="Q65" s="1" t="str">
        <f t="shared" si="7"/>
        <v/>
      </c>
      <c r="R65" s="1" t="str">
        <f t="shared" si="8"/>
        <v/>
      </c>
      <c r="S65" s="1" t="str">
        <f t="shared" si="9"/>
        <v/>
      </c>
      <c r="T65" s="1" t="str">
        <f t="shared" si="10"/>
        <v/>
      </c>
      <c r="U65" s="1" t="str">
        <f t="shared" si="11"/>
        <v/>
      </c>
    </row>
    <row r="66" ht="15.75" customHeight="1">
      <c r="A66" s="71">
        <v>49.0</v>
      </c>
      <c r="B66" s="71" t="s">
        <v>540</v>
      </c>
      <c r="C66" s="71" t="str">
        <f>IF(B66&gt;1,VLOOKUP(B66,DB!$D$4:$E$800,2,0),"")</f>
        <v>ATR 72</v>
      </c>
      <c r="D66" s="72">
        <v>0.3</v>
      </c>
      <c r="E66" s="160" t="b">
        <v>1</v>
      </c>
      <c r="F66" s="73">
        <v>0.3277777777777778</v>
      </c>
      <c r="G66" s="94" t="b">
        <v>1</v>
      </c>
      <c r="H66" s="75" t="s">
        <v>1248</v>
      </c>
      <c r="I66" s="76" t="str">
        <f>IF(K66&gt;1,VLOOKUP(K66,DB!$A$4:$B$500,2,0),"")</f>
        <v>WAHH</v>
      </c>
      <c r="J66" s="77" t="str">
        <f>IF(L66&gt;1,VLOOKUP(L66,DB!$A$4:$B$500,2,0),"")</f>
        <v>WAHH</v>
      </c>
      <c r="K66" s="78" t="s">
        <v>479</v>
      </c>
      <c r="L66" s="74" t="s">
        <v>482</v>
      </c>
      <c r="M66" s="71" t="str">
        <f>IF(B66&gt;1,VLOOKUP(B66,DB!$D$4:$F$800,3,0),"")</f>
        <v>FLY JAYA</v>
      </c>
      <c r="N66" s="79"/>
      <c r="O66" s="74" t="str">
        <f t="shared" si="1"/>
        <v/>
      </c>
      <c r="Q66" s="1" t="str">
        <f t="shared" si="7"/>
        <v/>
      </c>
      <c r="R66" s="1" t="str">
        <f t="shared" si="8"/>
        <v/>
      </c>
      <c r="S66" s="1" t="str">
        <f t="shared" si="9"/>
        <v/>
      </c>
      <c r="T66" s="1" t="str">
        <f t="shared" si="10"/>
        <v/>
      </c>
      <c r="U66" s="1" t="str">
        <f t="shared" si="11"/>
        <v/>
      </c>
    </row>
    <row r="67" ht="15.75" customHeight="1">
      <c r="A67" s="81">
        <v>50.0</v>
      </c>
      <c r="B67" s="81" t="s">
        <v>290</v>
      </c>
      <c r="C67" s="81" t="str">
        <f>IF(B67&gt;1,VLOOKUP(B67,DB!$D$4:$E$800,2,0),"")</f>
        <v>A 320</v>
      </c>
      <c r="D67" s="82">
        <v>0.3298611111111111</v>
      </c>
      <c r="E67" s="159" t="b">
        <v>1</v>
      </c>
      <c r="F67" s="83">
        <v>0.36944444444444446</v>
      </c>
      <c r="G67" s="92" t="b">
        <v>1</v>
      </c>
      <c r="H67" s="85" t="s">
        <v>1246</v>
      </c>
      <c r="I67" s="86" t="str">
        <f>IF(K67&gt;1,VLOOKUP(K67,DB!$A$4:$B$500,2,0),"")</f>
        <v>WIPP</v>
      </c>
      <c r="J67" s="87" t="str">
        <f>IF(L67&gt;1,VLOOKUP(L67,DB!$A$4:$B$500,2,0),"")</f>
        <v>WAHQ</v>
      </c>
      <c r="K67" s="88" t="s">
        <v>194</v>
      </c>
      <c r="L67" s="84" t="s">
        <v>181</v>
      </c>
      <c r="M67" s="81" t="str">
        <f>IF(B67&gt;1,VLOOKUP(B67,DB!$D$4:$F$800,3,0),"")</f>
        <v>BATIK AIR</v>
      </c>
      <c r="N67" s="89"/>
      <c r="O67" s="84" t="str">
        <f t="shared" si="1"/>
        <v/>
      </c>
      <c r="Q67" s="1" t="str">
        <f t="shared" si="7"/>
        <v/>
      </c>
      <c r="R67" s="1" t="str">
        <f t="shared" si="8"/>
        <v/>
      </c>
      <c r="S67" s="1" t="str">
        <f t="shared" si="9"/>
        <v/>
      </c>
      <c r="T67" s="1" t="str">
        <f t="shared" si="10"/>
        <v/>
      </c>
      <c r="U67" s="1" t="str">
        <f t="shared" si="11"/>
        <v/>
      </c>
    </row>
    <row r="68" ht="15.75" customHeight="1">
      <c r="A68" s="71">
        <v>51.0</v>
      </c>
      <c r="B68" s="71" t="s">
        <v>187</v>
      </c>
      <c r="C68" s="71" t="str">
        <f>IF(B68&gt;1,VLOOKUP(B68,DB!$D$4:$E$800,2,0),"")</f>
        <v>A 320</v>
      </c>
      <c r="D68" s="72">
        <v>0.34375</v>
      </c>
      <c r="E68" s="160" t="b">
        <v>1</v>
      </c>
      <c r="F68" s="73">
        <v>0.375</v>
      </c>
      <c r="G68" s="94" t="b">
        <v>1</v>
      </c>
      <c r="H68" s="75" t="s">
        <v>1225</v>
      </c>
      <c r="I68" s="76" t="str">
        <f>IF(K68&gt;1,VLOOKUP(K68,DB!$A$4:$B$500,2,0),"")</f>
        <v>WIBB</v>
      </c>
      <c r="J68" s="77" t="str">
        <f>IF(L68&gt;1,VLOOKUP(L68,DB!$A$4:$B$500,2,0),"")</f>
        <v>WARR</v>
      </c>
      <c r="K68" s="78" t="s">
        <v>211</v>
      </c>
      <c r="L68" s="74" t="s">
        <v>243</v>
      </c>
      <c r="M68" s="71" t="str">
        <f>IF(B68&gt;1,VLOOKUP(B68,DB!$D$4:$F$800,3,0),"")</f>
        <v>BATIK AIR</v>
      </c>
      <c r="N68" s="79"/>
      <c r="O68" s="74" t="str">
        <f t="shared" si="1"/>
        <v/>
      </c>
      <c r="Q68" s="1" t="str">
        <f t="shared" si="7"/>
        <v/>
      </c>
      <c r="R68" s="1" t="str">
        <f t="shared" si="8"/>
        <v/>
      </c>
      <c r="S68" s="1" t="str">
        <f t="shared" si="9"/>
        <v/>
      </c>
      <c r="T68" s="1" t="str">
        <f t="shared" si="10"/>
        <v/>
      </c>
      <c r="U68" s="1" t="str">
        <f t="shared" si="11"/>
        <v/>
      </c>
    </row>
    <row r="69" ht="15.75" customHeight="1">
      <c r="A69" s="81">
        <v>52.0</v>
      </c>
      <c r="B69" s="81" t="s">
        <v>831</v>
      </c>
      <c r="C69" s="81" t="str">
        <f>IF(B69&gt;1,VLOOKUP(B69,DB!$D$4:$E$800,2,0),"")</f>
        <v>C 208</v>
      </c>
      <c r="D69" s="82">
        <v>0.3125</v>
      </c>
      <c r="E69" s="159" t="b">
        <v>1</v>
      </c>
      <c r="F69" s="83">
        <v>0.3333333333333333</v>
      </c>
      <c r="G69" s="92" t="b">
        <v>1</v>
      </c>
      <c r="H69" s="85" t="s">
        <v>1256</v>
      </c>
      <c r="I69" s="86" t="str">
        <f>IF(K69&gt;1,VLOOKUP(K69,DB!$A$4:$B$500,2,0),"")</f>
        <v>WICN</v>
      </c>
      <c r="J69" s="87" t="str">
        <f>IF(L69&gt;1,VLOOKUP(L69,DB!$A$4:$B$500,2,0),"")</f>
        <v>WICN</v>
      </c>
      <c r="K69" s="88" t="s">
        <v>674</v>
      </c>
      <c r="L69" s="84" t="s">
        <v>672</v>
      </c>
      <c r="M69" s="81" t="str">
        <f>IF(B69&gt;1,VLOOKUP(B69,DB!$D$4:$F$800,3,0),"")</f>
        <v>SUSI AIR</v>
      </c>
      <c r="N69" s="89"/>
      <c r="O69" s="84" t="str">
        <f t="shared" si="1"/>
        <v/>
      </c>
      <c r="Q69" s="1" t="str">
        <f t="shared" si="7"/>
        <v/>
      </c>
      <c r="R69" s="1" t="str">
        <f t="shared" si="8"/>
        <v/>
      </c>
      <c r="S69" s="1" t="str">
        <f t="shared" si="9"/>
        <v/>
      </c>
      <c r="T69" s="1" t="str">
        <f t="shared" si="10"/>
        <v/>
      </c>
      <c r="U69" s="1" t="str">
        <f t="shared" si="11"/>
        <v/>
      </c>
    </row>
    <row r="70" ht="15.75" customHeight="1">
      <c r="A70" s="71">
        <v>53.0</v>
      </c>
      <c r="B70" s="71" t="s">
        <v>34</v>
      </c>
      <c r="C70" s="71" t="str">
        <f>IF(B70&gt;1,VLOOKUP(B70,DB!$D$4:$E$800,2,0),"")</f>
        <v>B 733</v>
      </c>
      <c r="D70" s="72">
        <v>0.3368055555555556</v>
      </c>
      <c r="E70" s="160" t="b">
        <v>1</v>
      </c>
      <c r="F70" s="73">
        <v>0.39166666666666666</v>
      </c>
      <c r="G70" s="94" t="b">
        <v>1</v>
      </c>
      <c r="H70" s="75" t="s">
        <v>1255</v>
      </c>
      <c r="I70" s="112" t="s">
        <v>52</v>
      </c>
      <c r="J70" s="74" t="s">
        <v>52</v>
      </c>
      <c r="K70" s="78"/>
      <c r="L70" s="74"/>
      <c r="M70" s="71" t="str">
        <f>IF(B70&gt;1,VLOOKUP(B70,DB!$D$4:$F$800,3,0),"")</f>
        <v>AIRNESIA</v>
      </c>
      <c r="N70" s="79"/>
      <c r="O70" s="74" t="str">
        <f t="shared" si="1"/>
        <v/>
      </c>
      <c r="Q70" s="1" t="str">
        <f t="shared" si="7"/>
        <v/>
      </c>
      <c r="R70" s="1" t="str">
        <f t="shared" si="8"/>
        <v/>
      </c>
      <c r="S70" s="1" t="str">
        <f t="shared" si="9"/>
        <v/>
      </c>
      <c r="T70" s="1" t="str">
        <f t="shared" si="10"/>
        <v/>
      </c>
      <c r="U70" s="1" t="str">
        <f t="shared" si="11"/>
        <v/>
      </c>
    </row>
    <row r="71" ht="15.75" customHeight="1">
      <c r="A71" s="81">
        <v>54.0</v>
      </c>
      <c r="B71" s="81" t="s">
        <v>345</v>
      </c>
      <c r="C71" s="81" t="str">
        <f>IF(B71&gt;1,VLOOKUP(B71,DB!$D$4:$E$800,2,0),"")</f>
        <v>ATR 72</v>
      </c>
      <c r="D71" s="82">
        <v>0.3736111111111111</v>
      </c>
      <c r="E71" s="159" t="b">
        <v>1</v>
      </c>
      <c r="F71" s="83">
        <v>0.40625</v>
      </c>
      <c r="G71" s="92" t="b">
        <v>1</v>
      </c>
      <c r="H71" s="85" t="s">
        <v>1248</v>
      </c>
      <c r="I71" s="86" t="str">
        <f>IF(K71&gt;1,VLOOKUP(K71,DB!$A$4:$B$500,2,0),"")</f>
        <v>WAHH</v>
      </c>
      <c r="J71" s="87" t="str">
        <f>IF(L71&gt;1,VLOOKUP(L71,DB!$A$4:$B$500,2,0),"")</f>
        <v>WAHH</v>
      </c>
      <c r="K71" s="88" t="s">
        <v>593</v>
      </c>
      <c r="L71" s="84" t="s">
        <v>599</v>
      </c>
      <c r="M71" s="81" t="str">
        <f>IF(B71&gt;1,VLOOKUP(B71,DB!$D$4:$F$800,3,0),"")</f>
        <v>CITILINK</v>
      </c>
      <c r="N71" s="89"/>
      <c r="O71" s="84" t="str">
        <f t="shared" si="1"/>
        <v/>
      </c>
      <c r="Q71" s="1" t="str">
        <f t="shared" si="7"/>
        <v/>
      </c>
      <c r="R71" s="1" t="str">
        <f t="shared" si="8"/>
        <v/>
      </c>
      <c r="S71" s="1" t="str">
        <f t="shared" si="9"/>
        <v/>
      </c>
      <c r="T71" s="1" t="str">
        <f t="shared" si="10"/>
        <v/>
      </c>
      <c r="U71" s="1" t="str">
        <f t="shared" si="11"/>
        <v/>
      </c>
    </row>
    <row r="72" ht="15.75" customHeight="1">
      <c r="A72" s="71">
        <v>55.0</v>
      </c>
      <c r="B72" s="97" t="s">
        <v>1134</v>
      </c>
      <c r="C72" s="71" t="str">
        <f>IF(B72&gt;1,VLOOKUP(B72,DB!$D$4:$E$800,2,0),"")</f>
        <v>LJ 55</v>
      </c>
      <c r="D72" s="72">
        <v>0.3472222222222222</v>
      </c>
      <c r="E72" s="160" t="b">
        <v>1</v>
      </c>
      <c r="F72" s="73">
        <v>0.5395833333333333</v>
      </c>
      <c r="G72" s="94" t="b">
        <v>1</v>
      </c>
      <c r="H72" s="75" t="s">
        <v>1254</v>
      </c>
      <c r="I72" s="112" t="s">
        <v>1213</v>
      </c>
      <c r="J72" s="74" t="s">
        <v>1661</v>
      </c>
      <c r="K72" s="78"/>
      <c r="L72" s="74"/>
      <c r="M72" s="71" t="s">
        <v>1314</v>
      </c>
      <c r="N72" s="79"/>
      <c r="O72" s="74" t="str">
        <f t="shared" si="1"/>
        <v/>
      </c>
      <c r="Q72" s="1" t="str">
        <f t="shared" si="7"/>
        <v/>
      </c>
      <c r="R72" s="1" t="str">
        <f t="shared" si="8"/>
        <v/>
      </c>
      <c r="S72" s="1" t="str">
        <f t="shared" si="9"/>
        <v/>
      </c>
      <c r="T72" s="1" t="str">
        <f t="shared" si="10"/>
        <v/>
      </c>
      <c r="U72" s="1" t="str">
        <f t="shared" si="11"/>
        <v/>
      </c>
    </row>
    <row r="73" ht="15.75" customHeight="1">
      <c r="A73" s="81">
        <v>56.0</v>
      </c>
      <c r="B73" s="81" t="s">
        <v>292</v>
      </c>
      <c r="C73" s="81" t="str">
        <f>IF(B73&gt;1,VLOOKUP(B73,DB!$D$4:$E$800,2,0),"")</f>
        <v>A 320</v>
      </c>
      <c r="D73" s="82">
        <v>0.3819444444444444</v>
      </c>
      <c r="E73" s="159" t="b">
        <v>1</v>
      </c>
      <c r="F73" s="83">
        <v>0.4097222222222222</v>
      </c>
      <c r="G73" s="92" t="b">
        <v>1</v>
      </c>
      <c r="H73" s="85" t="s">
        <v>1247</v>
      </c>
      <c r="I73" s="86" t="str">
        <f>IF(K73&gt;1,VLOOKUP(K73,DB!$A$4:$B$500,2,0),"")</f>
        <v>WARR</v>
      </c>
      <c r="J73" s="87" t="str">
        <f>IF(L73&gt;1,VLOOKUP(L73,DB!$A$4:$B$500,2,0),"")</f>
        <v>WARR</v>
      </c>
      <c r="K73" s="88" t="s">
        <v>237</v>
      </c>
      <c r="L73" s="84" t="s">
        <v>251</v>
      </c>
      <c r="M73" s="81" t="str">
        <f>IF(B73&gt;1,VLOOKUP(B73,DB!$D$4:$F$800,3,0),"")</f>
        <v>BATIK AIR</v>
      </c>
      <c r="N73" s="89"/>
      <c r="O73" s="84" t="str">
        <f t="shared" si="1"/>
        <v/>
      </c>
      <c r="Q73" s="1" t="str">
        <f t="shared" si="7"/>
        <v/>
      </c>
      <c r="R73" s="1" t="str">
        <f t="shared" si="8"/>
        <v/>
      </c>
      <c r="S73" s="1" t="str">
        <f t="shared" si="9"/>
        <v/>
      </c>
      <c r="T73" s="1" t="str">
        <f t="shared" si="10"/>
        <v/>
      </c>
      <c r="U73" s="1" t="str">
        <f t="shared" si="11"/>
        <v/>
      </c>
    </row>
    <row r="74" ht="15.75" customHeight="1">
      <c r="A74" s="71">
        <v>57.0</v>
      </c>
      <c r="B74" s="71" t="s">
        <v>1127</v>
      </c>
      <c r="C74" s="71" t="str">
        <f>IF(B74&gt;1,VLOOKUP(B74,DB!$D$4:$E$800,2,0),"")</f>
        <v>AS 350</v>
      </c>
      <c r="D74" s="72">
        <v>0.3402777777777778</v>
      </c>
      <c r="E74" s="160" t="b">
        <v>1</v>
      </c>
      <c r="F74" s="73">
        <v>0.35555555555555557</v>
      </c>
      <c r="G74" s="94" t="b">
        <v>1</v>
      </c>
      <c r="H74" s="75" t="s">
        <v>1217</v>
      </c>
      <c r="I74" s="112" t="s">
        <v>1218</v>
      </c>
      <c r="J74" s="74" t="s">
        <v>664</v>
      </c>
      <c r="K74" s="78"/>
      <c r="L74" s="74"/>
      <c r="M74" s="71" t="s">
        <v>728</v>
      </c>
      <c r="N74" s="79"/>
      <c r="O74" s="74" t="str">
        <f t="shared" si="1"/>
        <v/>
      </c>
      <c r="Q74" s="1" t="str">
        <f t="shared" si="7"/>
        <v/>
      </c>
      <c r="R74" s="1" t="str">
        <f t="shared" si="8"/>
        <v/>
      </c>
      <c r="S74" s="1" t="str">
        <f t="shared" si="9"/>
        <v/>
      </c>
      <c r="T74" s="1" t="str">
        <f t="shared" si="10"/>
        <v/>
      </c>
      <c r="U74" s="1" t="str">
        <f t="shared" si="11"/>
        <v/>
      </c>
    </row>
    <row r="75" ht="15.75" customHeight="1">
      <c r="A75" s="81">
        <v>58.0</v>
      </c>
      <c r="B75" s="81" t="s">
        <v>892</v>
      </c>
      <c r="C75" s="81" t="str">
        <f>IF(B75&gt;1,VLOOKUP(B75,DB!$D$4:$E$800,2,0),"")</f>
        <v>B 733</v>
      </c>
      <c r="D75" s="82">
        <v>0.3763888888888889</v>
      </c>
      <c r="E75" s="159" t="b">
        <v>1</v>
      </c>
      <c r="F75" s="83">
        <v>0.42916666666666664</v>
      </c>
      <c r="G75" s="92" t="b">
        <v>1</v>
      </c>
      <c r="H75" s="85" t="s">
        <v>1236</v>
      </c>
      <c r="I75" s="86" t="str">
        <f>IF(K75&gt;1,VLOOKUP(K75,DB!$A$4:$B$500,2,0),"")</f>
        <v>WALL</v>
      </c>
      <c r="J75" s="84" t="s">
        <v>1253</v>
      </c>
      <c r="K75" s="88" t="s">
        <v>400</v>
      </c>
      <c r="L75" s="84"/>
      <c r="M75" s="81" t="str">
        <f>IF(B75&gt;1,VLOOKUP(B75,DB!$D$4:$F$800,3,0),"")</f>
        <v>TRIGANA</v>
      </c>
      <c r="N75" s="89"/>
      <c r="O75" s="84" t="str">
        <f t="shared" si="1"/>
        <v/>
      </c>
      <c r="Q75" s="1" t="str">
        <f t="shared" si="7"/>
        <v/>
      </c>
      <c r="R75" s="1" t="str">
        <f t="shared" si="8"/>
        <v/>
      </c>
      <c r="S75" s="1" t="str">
        <f t="shared" si="9"/>
        <v/>
      </c>
      <c r="T75" s="1" t="str">
        <f t="shared" si="10"/>
        <v/>
      </c>
      <c r="U75" s="1" t="str">
        <f t="shared" si="11"/>
        <v/>
      </c>
    </row>
    <row r="76" ht="15.75" customHeight="1">
      <c r="A76" s="71">
        <v>59.0</v>
      </c>
      <c r="B76" s="97" t="s">
        <v>912</v>
      </c>
      <c r="C76" s="71" t="str">
        <f>IF(B76&gt;1,VLOOKUP(B76,DB!$D$4:$E$800,2,0),"")</f>
        <v>GLEX</v>
      </c>
      <c r="D76" s="72">
        <v>0.41805555555555557</v>
      </c>
      <c r="E76" s="160" t="b">
        <v>1</v>
      </c>
      <c r="F76" s="73">
        <v>0.5083333333333333</v>
      </c>
      <c r="G76" s="94" t="b">
        <v>1</v>
      </c>
      <c r="H76" s="75" t="s">
        <v>1250</v>
      </c>
      <c r="I76" s="112" t="s">
        <v>1243</v>
      </c>
      <c r="J76" s="74" t="s">
        <v>1258</v>
      </c>
      <c r="K76" s="78"/>
      <c r="L76" s="74"/>
      <c r="M76" s="71" t="s">
        <v>1214</v>
      </c>
      <c r="N76" s="13"/>
      <c r="O76" s="74" t="str">
        <f t="shared" si="1"/>
        <v/>
      </c>
      <c r="Q76" s="1" t="str">
        <f t="shared" si="7"/>
        <v/>
      </c>
      <c r="R76" s="1" t="str">
        <f t="shared" si="8"/>
        <v/>
      </c>
      <c r="S76" s="1" t="str">
        <f t="shared" si="9"/>
        <v/>
      </c>
      <c r="T76" s="1" t="str">
        <f t="shared" si="10"/>
        <v/>
      </c>
      <c r="U76" s="1" t="str">
        <f t="shared" si="11"/>
        <v/>
      </c>
    </row>
    <row r="77" ht="15.75" customHeight="1">
      <c r="A77" s="81">
        <v>60.0</v>
      </c>
      <c r="B77" s="81" t="s">
        <v>925</v>
      </c>
      <c r="C77" s="81" t="str">
        <f>IF(B77&gt;1,VLOOKUP(B77,DB!$D$4:$E$800,2,0),"")</f>
        <v>G VI</v>
      </c>
      <c r="D77" s="82">
        <v>0.4131944444444444</v>
      </c>
      <c r="E77" s="159" t="b">
        <v>1</v>
      </c>
      <c r="F77" s="83">
        <v>0.4305555555555556</v>
      </c>
      <c r="G77" s="92" t="b">
        <v>1</v>
      </c>
      <c r="H77" s="85" t="s">
        <v>1216</v>
      </c>
      <c r="I77" s="103" t="s">
        <v>1270</v>
      </c>
      <c r="J77" s="84" t="s">
        <v>1243</v>
      </c>
      <c r="K77" s="88"/>
      <c r="L77" s="84"/>
      <c r="M77" s="81" t="s">
        <v>1211</v>
      </c>
      <c r="N77" s="96"/>
      <c r="O77" s="84" t="str">
        <f t="shared" si="1"/>
        <v/>
      </c>
      <c r="Q77" s="1" t="str">
        <f t="shared" si="7"/>
        <v/>
      </c>
      <c r="R77" s="1" t="str">
        <f t="shared" si="8"/>
        <v/>
      </c>
      <c r="S77" s="1" t="str">
        <f t="shared" si="9"/>
        <v/>
      </c>
      <c r="T77" s="1" t="str">
        <f t="shared" si="10"/>
        <v/>
      </c>
      <c r="U77" s="1" t="str">
        <f t="shared" si="11"/>
        <v/>
      </c>
    </row>
    <row r="78" ht="15.75" customHeight="1">
      <c r="A78" s="71">
        <v>61.0</v>
      </c>
      <c r="B78" s="71" t="s">
        <v>305</v>
      </c>
      <c r="C78" s="71" t="str">
        <f>IF(B78&gt;1,VLOOKUP(B78,DB!$D$4:$E$800,2,0),"")</f>
        <v>A 320</v>
      </c>
      <c r="D78" s="72">
        <v>0.46041666666666664</v>
      </c>
      <c r="E78" s="160" t="b">
        <v>1</v>
      </c>
      <c r="F78" s="73">
        <v>0.49166666666666664</v>
      </c>
      <c r="G78" s="94" t="b">
        <v>1</v>
      </c>
      <c r="H78" s="75" t="s">
        <v>1246</v>
      </c>
      <c r="I78" s="76" t="str">
        <f>IF(K78&gt;1,VLOOKUP(K78,DB!$A$4:$B$500,2,0),"")</f>
        <v>WIPP</v>
      </c>
      <c r="J78" s="77" t="str">
        <f>IF(L78&gt;1,VLOOKUP(L78,DB!$A$4:$B$500,2,0),"")</f>
        <v>WAHQ</v>
      </c>
      <c r="K78" s="78" t="s">
        <v>190</v>
      </c>
      <c r="L78" s="74" t="s">
        <v>264</v>
      </c>
      <c r="M78" s="71" t="str">
        <f>IF(B78&gt;1,VLOOKUP(B78,DB!$D$4:$F$800,3,0),"")</f>
        <v>BATIK AIR</v>
      </c>
      <c r="N78" s="13"/>
      <c r="O78" s="74" t="str">
        <f t="shared" si="1"/>
        <v/>
      </c>
      <c r="P78" s="113"/>
      <c r="Q78" s="1" t="str">
        <f t="shared" si="7"/>
        <v/>
      </c>
      <c r="R78" s="1" t="str">
        <f t="shared" si="8"/>
        <v/>
      </c>
      <c r="S78" s="1" t="str">
        <f t="shared" si="9"/>
        <v/>
      </c>
      <c r="T78" s="1" t="str">
        <f t="shared" si="10"/>
        <v/>
      </c>
      <c r="U78" s="1" t="str">
        <f t="shared" si="11"/>
        <v/>
      </c>
    </row>
    <row r="79" ht="15.75" customHeight="1">
      <c r="A79" s="81">
        <v>62.0</v>
      </c>
      <c r="B79" s="81" t="s">
        <v>315</v>
      </c>
      <c r="C79" s="81" t="str">
        <f>IF(B79&gt;1,VLOOKUP(B79,DB!$D$4:$E$800,2,0),"")</f>
        <v>A 320</v>
      </c>
      <c r="D79" s="82">
        <v>0.4625</v>
      </c>
      <c r="E79" s="159" t="b">
        <v>1</v>
      </c>
      <c r="F79" s="83">
        <v>0.4979166666666667</v>
      </c>
      <c r="G79" s="92" t="b">
        <v>1</v>
      </c>
      <c r="H79" s="85" t="s">
        <v>1236</v>
      </c>
      <c r="I79" s="86" t="str">
        <f>IF(K79&gt;1,VLOOKUP(K79,DB!$A$4:$B$500,2,0),"")</f>
        <v>WARA</v>
      </c>
      <c r="J79" s="87" t="str">
        <f>IF(L79&gt;1,VLOOKUP(L79,DB!$A$4:$B$500,2,0),"")</f>
        <v>WARA</v>
      </c>
      <c r="K79" s="88" t="s">
        <v>295</v>
      </c>
      <c r="L79" s="84" t="s">
        <v>302</v>
      </c>
      <c r="M79" s="81" t="str">
        <f>IF(B79&gt;1,VLOOKUP(B79,DB!$D$4:$F$800,3,0),"")</f>
        <v>BATIK AIR</v>
      </c>
      <c r="N79" s="96"/>
      <c r="O79" s="84" t="str">
        <f t="shared" si="1"/>
        <v/>
      </c>
      <c r="Q79" s="1" t="str">
        <f t="shared" si="7"/>
        <v/>
      </c>
      <c r="R79" s="1" t="str">
        <f t="shared" si="8"/>
        <v/>
      </c>
      <c r="S79" s="1" t="str">
        <f t="shared" si="9"/>
        <v/>
      </c>
      <c r="T79" s="1" t="str">
        <f t="shared" si="10"/>
        <v/>
      </c>
      <c r="U79" s="1" t="str">
        <f t="shared" si="11"/>
        <v/>
      </c>
    </row>
    <row r="80" ht="15.75" customHeight="1">
      <c r="A80" s="71">
        <v>63.0</v>
      </c>
      <c r="B80" s="71" t="s">
        <v>540</v>
      </c>
      <c r="C80" s="71" t="str">
        <f>IF(B80&gt;1,VLOOKUP(B80,DB!$D$4:$E$800,2,0),"")</f>
        <v>ATR 72</v>
      </c>
      <c r="D80" s="72">
        <v>0.4736111111111111</v>
      </c>
      <c r="E80" s="160" t="b">
        <v>1</v>
      </c>
      <c r="F80" s="73">
        <v>0.5048611111111111</v>
      </c>
      <c r="G80" s="94" t="b">
        <v>1</v>
      </c>
      <c r="H80" s="75" t="s">
        <v>1248</v>
      </c>
      <c r="I80" s="76" t="str">
        <f>IF(K80&gt;1,VLOOKUP(K80,DB!$A$4:$B$500,2,0),"")</f>
        <v>WAHH</v>
      </c>
      <c r="J80" s="77" t="str">
        <f>IF(L80&gt;1,VLOOKUP(L80,DB!$A$4:$B$500,2,0),"")</f>
        <v>WAHH</v>
      </c>
      <c r="K80" s="78" t="s">
        <v>690</v>
      </c>
      <c r="L80" s="74" t="s">
        <v>694</v>
      </c>
      <c r="M80" s="71" t="str">
        <f>IF(B80&gt;1,VLOOKUP(B80,DB!$D$4:$F$800,3,0),"")</f>
        <v>FLY JAYA</v>
      </c>
      <c r="N80" s="79"/>
      <c r="O80" s="74" t="str">
        <f t="shared" si="1"/>
        <v/>
      </c>
      <c r="Q80" s="1" t="str">
        <f t="shared" si="7"/>
        <v/>
      </c>
      <c r="R80" s="1" t="str">
        <f t="shared" si="8"/>
        <v/>
      </c>
      <c r="S80" s="1" t="str">
        <f t="shared" si="9"/>
        <v/>
      </c>
      <c r="T80" s="1" t="str">
        <f t="shared" si="10"/>
        <v/>
      </c>
      <c r="U80" s="1" t="str">
        <f t="shared" si="11"/>
        <v/>
      </c>
    </row>
    <row r="81" ht="15.75" customHeight="1">
      <c r="A81" s="81">
        <v>64.0</v>
      </c>
      <c r="B81" s="81" t="s">
        <v>892</v>
      </c>
      <c r="C81" s="81" t="str">
        <f>IF(B81&gt;1,VLOOKUP(B81,DB!$D$4:$E$800,2,0),"")</f>
        <v>B 733</v>
      </c>
      <c r="D81" s="82">
        <v>0.43194444444444446</v>
      </c>
      <c r="E81" s="159" t="b">
        <v>1</v>
      </c>
      <c r="F81" s="83">
        <v>0.575</v>
      </c>
      <c r="G81" s="92" t="b">
        <v>1</v>
      </c>
      <c r="H81" s="85" t="s">
        <v>1253</v>
      </c>
      <c r="I81" s="103" t="s">
        <v>1236</v>
      </c>
      <c r="J81" s="87" t="str">
        <f>IF(L81&gt;1,VLOOKUP(L81,DB!$A$4:$B$500,2,0),"")</f>
        <v>WAOO</v>
      </c>
      <c r="K81" s="88"/>
      <c r="L81" s="84" t="s">
        <v>382</v>
      </c>
      <c r="M81" s="81" t="str">
        <f>IF(B81&gt;1,VLOOKUP(B81,DB!$D$4:$F$800,3,0),"")</f>
        <v>TRIGANA</v>
      </c>
      <c r="N81" s="89"/>
      <c r="O81" s="84" t="str">
        <f t="shared" si="1"/>
        <v/>
      </c>
      <c r="Q81" s="1" t="str">
        <f t="shared" si="7"/>
        <v/>
      </c>
      <c r="R81" s="1" t="str">
        <f t="shared" si="8"/>
        <v/>
      </c>
      <c r="S81" s="1" t="str">
        <f t="shared" si="9"/>
        <v/>
      </c>
      <c r="T81" s="1" t="str">
        <f t="shared" si="10"/>
        <v/>
      </c>
      <c r="U81" s="1" t="str">
        <f t="shared" si="11"/>
        <v/>
      </c>
    </row>
    <row r="82" ht="15.75" customHeight="1">
      <c r="A82" s="71">
        <v>65.0</v>
      </c>
      <c r="B82" s="71" t="s">
        <v>925</v>
      </c>
      <c r="C82" s="71" t="str">
        <f>IF(B82&gt;1,VLOOKUP(B82,DB!$D$4:$E$800,2,0),"")</f>
        <v>G VI</v>
      </c>
      <c r="D82" s="72">
        <v>0.4340277777777778</v>
      </c>
      <c r="E82" s="160" t="b">
        <v>1</v>
      </c>
      <c r="F82" s="73"/>
      <c r="G82" s="94" t="b">
        <v>0</v>
      </c>
      <c r="H82" s="75" t="s">
        <v>1243</v>
      </c>
      <c r="I82" s="112" t="s">
        <v>1216</v>
      </c>
      <c r="J82" s="77" t="str">
        <f>IF(L82&gt;1,VLOOKUP(L82,DB!$A$4:$B$500,2,0),"")</f>
        <v/>
      </c>
      <c r="K82" s="78"/>
      <c r="L82" s="74"/>
      <c r="M82" s="71" t="s">
        <v>1211</v>
      </c>
      <c r="N82" s="13"/>
      <c r="O82" s="74" t="str">
        <f t="shared" si="1"/>
        <v>RON</v>
      </c>
      <c r="Q82" s="1" t="str">
        <f t="shared" si="7"/>
        <v/>
      </c>
      <c r="R82" s="1" t="str">
        <f t="shared" si="8"/>
        <v/>
      </c>
      <c r="S82" s="1" t="str">
        <f t="shared" si="9"/>
        <v/>
      </c>
      <c r="T82" s="1" t="str">
        <f t="shared" si="10"/>
        <v/>
      </c>
      <c r="U82" s="1" t="str">
        <f t="shared" si="11"/>
        <v/>
      </c>
    </row>
    <row r="83" ht="15.75" customHeight="1">
      <c r="A83" s="81">
        <v>66.0</v>
      </c>
      <c r="B83" s="81" t="s">
        <v>964</v>
      </c>
      <c r="C83" s="81" t="str">
        <f>IF(B83&gt;1,VLOOKUP(B83,DB!$D$4:$E$800,2,0),"")</f>
        <v>G IV</v>
      </c>
      <c r="D83" s="82">
        <v>0.4444444444444444</v>
      </c>
      <c r="E83" s="159" t="b">
        <v>1</v>
      </c>
      <c r="F83" s="83">
        <v>0.5993055555555555</v>
      </c>
      <c r="G83" s="92" t="b">
        <v>1</v>
      </c>
      <c r="H83" s="85" t="s">
        <v>1249</v>
      </c>
      <c r="I83" s="103" t="s">
        <v>1648</v>
      </c>
      <c r="J83" s="84" t="s">
        <v>1258</v>
      </c>
      <c r="K83" s="88"/>
      <c r="L83" s="84"/>
      <c r="M83" s="81" t="s">
        <v>1211</v>
      </c>
      <c r="N83" s="89"/>
      <c r="O83" s="84" t="str">
        <f t="shared" si="1"/>
        <v/>
      </c>
      <c r="Q83" s="1" t="str">
        <f t="shared" si="7"/>
        <v>RE03</v>
      </c>
      <c r="R83" s="1" t="str">
        <f t="shared" si="8"/>
        <v>RON</v>
      </c>
      <c r="S83" s="1" t="str">
        <f t="shared" si="9"/>
        <v>G VI</v>
      </c>
      <c r="T83" s="1" t="str">
        <f t="shared" si="10"/>
        <v>N-777ZH</v>
      </c>
      <c r="U83" s="1" t="str">
        <f t="shared" si="11"/>
        <v>AFM</v>
      </c>
    </row>
    <row r="84" ht="15.75" customHeight="1">
      <c r="A84" s="71">
        <v>67.0</v>
      </c>
      <c r="B84" s="71" t="s">
        <v>180</v>
      </c>
      <c r="C84" s="71" t="str">
        <f>IF(B84&gt;1,VLOOKUP(B84,DB!$D$4:$E$800,2,0),"")</f>
        <v>A 320</v>
      </c>
      <c r="D84" s="72">
        <v>0.4951388888888889</v>
      </c>
      <c r="E84" s="160" t="b">
        <v>1</v>
      </c>
      <c r="F84" s="73">
        <v>0.5305555555555556</v>
      </c>
      <c r="G84" s="94" t="b">
        <v>1</v>
      </c>
      <c r="H84" s="75" t="s">
        <v>1225</v>
      </c>
      <c r="I84" s="76" t="str">
        <f>IF(K84&gt;1,VLOOKUP(K84,DB!$A$4:$B$500,2,0),"")</f>
        <v>WAHI</v>
      </c>
      <c r="J84" s="77" t="str">
        <f>IF(L84&gt;1,VLOOKUP(L84,DB!$A$4:$B$500,2,0),"")</f>
        <v>WARR</v>
      </c>
      <c r="K84" s="78" t="s">
        <v>278</v>
      </c>
      <c r="L84" s="74" t="s">
        <v>247</v>
      </c>
      <c r="M84" s="71" t="str">
        <f>IF(B84&gt;1,VLOOKUP(B84,DB!$D$4:$F$800,3,0),"")</f>
        <v>BATIK AIR</v>
      </c>
      <c r="N84" s="79"/>
      <c r="O84" s="74" t="str">
        <f t="shared" si="1"/>
        <v/>
      </c>
      <c r="Q84" s="1" t="str">
        <f t="shared" si="7"/>
        <v/>
      </c>
      <c r="R84" s="1" t="str">
        <f t="shared" si="8"/>
        <v/>
      </c>
      <c r="S84" s="1" t="str">
        <f t="shared" si="9"/>
        <v/>
      </c>
      <c r="T84" s="1" t="str">
        <f t="shared" si="10"/>
        <v/>
      </c>
      <c r="U84" s="1" t="str">
        <f t="shared" si="11"/>
        <v/>
      </c>
    </row>
    <row r="85" ht="15.75" customHeight="1">
      <c r="A85" s="81">
        <v>68.0</v>
      </c>
      <c r="B85" s="81" t="s">
        <v>886</v>
      </c>
      <c r="C85" s="81" t="str">
        <f>IF(B85&gt;1,VLOOKUP(B85,DB!$D$4:$E$800,2,0),"")</f>
        <v>B 733</v>
      </c>
      <c r="D85" s="82">
        <v>0.48333333333333334</v>
      </c>
      <c r="E85" s="159" t="b">
        <v>1</v>
      </c>
      <c r="F85" s="83">
        <v>0.6576388888888889</v>
      </c>
      <c r="G85" s="92" t="b">
        <v>1</v>
      </c>
      <c r="H85" s="85" t="s">
        <v>1227</v>
      </c>
      <c r="I85" s="86" t="str">
        <f>IF(K85&gt;1,VLOOKUP(K85,DB!$A$4:$B$500,2,0),"")</f>
        <v>WIOO</v>
      </c>
      <c r="J85" s="87" t="str">
        <f>IF(L85&gt;1,VLOOKUP(L85,DB!$A$4:$B$500,2,0),"")</f>
        <v>WAGG</v>
      </c>
      <c r="K85" s="88" t="s">
        <v>438</v>
      </c>
      <c r="L85" s="84" t="s">
        <v>337</v>
      </c>
      <c r="M85" s="81" t="str">
        <f>IF(B85&gt;1,VLOOKUP(B85,DB!$D$4:$F$800,3,0),"")</f>
        <v>TRIGANA</v>
      </c>
      <c r="N85" s="96"/>
      <c r="O85" s="84" t="str">
        <f t="shared" si="1"/>
        <v/>
      </c>
      <c r="Q85" s="1" t="str">
        <f t="shared" si="7"/>
        <v/>
      </c>
      <c r="R85" s="1" t="str">
        <f t="shared" si="8"/>
        <v/>
      </c>
      <c r="S85" s="1" t="str">
        <f t="shared" si="9"/>
        <v/>
      </c>
      <c r="T85" s="1" t="str">
        <f t="shared" si="10"/>
        <v/>
      </c>
      <c r="U85" s="1" t="str">
        <f t="shared" si="11"/>
        <v/>
      </c>
    </row>
    <row r="86" ht="15.75" customHeight="1">
      <c r="A86" s="71">
        <v>69.0</v>
      </c>
      <c r="B86" s="71" t="s">
        <v>290</v>
      </c>
      <c r="C86" s="71" t="str">
        <f>IF(B86&gt;1,VLOOKUP(B86,DB!$D$4:$E$800,2,0),"")</f>
        <v>A 320</v>
      </c>
      <c r="D86" s="72">
        <v>0.4979166666666667</v>
      </c>
      <c r="E86" s="160" t="b">
        <v>1</v>
      </c>
      <c r="F86" s="73">
        <v>0.5381944444444444</v>
      </c>
      <c r="G86" s="94" t="b">
        <v>1</v>
      </c>
      <c r="H86" s="75" t="s">
        <v>1255</v>
      </c>
      <c r="I86" s="76" t="str">
        <f>IF(K86&gt;1,VLOOKUP(K86,DB!$A$4:$B$500,2,0),"")</f>
        <v>WAHQ</v>
      </c>
      <c r="J86" s="77" t="str">
        <f>IF(L86&gt;1,VLOOKUP(L86,DB!$A$4:$B$500,2,0),"")</f>
        <v>WIPP</v>
      </c>
      <c r="K86" s="78" t="s">
        <v>178</v>
      </c>
      <c r="L86" s="74" t="s">
        <v>183</v>
      </c>
      <c r="M86" s="71" t="str">
        <f>IF(B86&gt;1,VLOOKUP(B86,DB!$D$4:$F$800,3,0),"")</f>
        <v>BATIK AIR</v>
      </c>
      <c r="N86" s="79"/>
      <c r="O86" s="74" t="str">
        <f t="shared" si="1"/>
        <v/>
      </c>
      <c r="Q86" s="1" t="str">
        <f t="shared" si="7"/>
        <v/>
      </c>
      <c r="R86" s="1" t="str">
        <f t="shared" si="8"/>
        <v/>
      </c>
      <c r="S86" s="1" t="str">
        <f t="shared" si="9"/>
        <v/>
      </c>
      <c r="T86" s="1" t="str">
        <f t="shared" si="10"/>
        <v/>
      </c>
      <c r="U86" s="1" t="str">
        <f t="shared" si="11"/>
        <v/>
      </c>
    </row>
    <row r="87" ht="15.75" customHeight="1">
      <c r="A87" s="81">
        <v>70.0</v>
      </c>
      <c r="B87" s="81" t="s">
        <v>437</v>
      </c>
      <c r="C87" s="81" t="str">
        <f>IF(B87&gt;1,VLOOKUP(B87,DB!$D$4:$E$800,2,0),"")</f>
        <v>A 320</v>
      </c>
      <c r="D87" s="82">
        <v>0.5104166666666666</v>
      </c>
      <c r="E87" s="159" t="b">
        <v>1</v>
      </c>
      <c r="F87" s="83">
        <v>0.5451388888888888</v>
      </c>
      <c r="G87" s="92" t="b">
        <v>1</v>
      </c>
      <c r="H87" s="85" t="s">
        <v>1247</v>
      </c>
      <c r="I87" s="86" t="str">
        <f>IF(K87&gt;1,VLOOKUP(K87,DB!$A$4:$B$500,2,0),"")</f>
        <v>WIMN</v>
      </c>
      <c r="J87" s="87" t="str">
        <f>IF(L87&gt;1,VLOOKUP(L87,DB!$A$4:$B$500,2,0),"")</f>
        <v>WARA</v>
      </c>
      <c r="K87" s="88" t="s">
        <v>497</v>
      </c>
      <c r="L87" s="84" t="s">
        <v>555</v>
      </c>
      <c r="M87" s="81" t="str">
        <f>IF(B87&gt;1,VLOOKUP(B87,DB!$D$4:$F$800,3,0),"")</f>
        <v>CITILINK</v>
      </c>
      <c r="N87" s="96"/>
      <c r="O87" s="84" t="str">
        <f t="shared" si="1"/>
        <v/>
      </c>
      <c r="Q87" s="1" t="str">
        <f t="shared" si="7"/>
        <v/>
      </c>
      <c r="R87" s="1" t="str">
        <f t="shared" si="8"/>
        <v/>
      </c>
      <c r="S87" s="1" t="str">
        <f t="shared" si="9"/>
        <v/>
      </c>
      <c r="T87" s="1" t="str">
        <f t="shared" si="10"/>
        <v/>
      </c>
      <c r="U87" s="1" t="str">
        <f t="shared" si="11"/>
        <v/>
      </c>
    </row>
    <row r="88" ht="15.75" customHeight="1">
      <c r="A88" s="71">
        <v>71.0</v>
      </c>
      <c r="B88" s="71" t="s">
        <v>592</v>
      </c>
      <c r="C88" s="71" t="str">
        <f>IF(B88&gt;1,VLOOKUP(B88,DB!$D$4:$E$800,2,0),"")</f>
        <v>B 738</v>
      </c>
      <c r="D88" s="72">
        <v>0.5159722222222223</v>
      </c>
      <c r="E88" s="160" t="b">
        <v>1</v>
      </c>
      <c r="F88" s="73">
        <v>0.5576388888888889</v>
      </c>
      <c r="G88" s="94" t="b">
        <v>1</v>
      </c>
      <c r="H88" s="75" t="s">
        <v>1248</v>
      </c>
      <c r="I88" s="76" t="str">
        <f>IF(K88&gt;1,VLOOKUP(K88,DB!$A$4:$B$500,2,0),"")</f>
        <v>WIMM</v>
      </c>
      <c r="J88" s="77" t="str">
        <f>IF(L88&gt;1,VLOOKUP(L88,DB!$A$4:$B$500,2,0),"")</f>
        <v>WARR</v>
      </c>
      <c r="K88" s="78" t="s">
        <v>79</v>
      </c>
      <c r="L88" s="74" t="s">
        <v>81</v>
      </c>
      <c r="M88" s="71" t="str">
        <f>IF(B88&gt;1,VLOOKUP(B88,DB!$D$4:$F$800,3,0),"")</f>
        <v>GARUDA</v>
      </c>
      <c r="N88" s="13"/>
      <c r="O88" s="74" t="str">
        <f t="shared" si="1"/>
        <v/>
      </c>
      <c r="Q88" s="1" t="str">
        <f t="shared" si="7"/>
        <v/>
      </c>
      <c r="R88" s="1" t="str">
        <f t="shared" si="8"/>
        <v/>
      </c>
      <c r="S88" s="1" t="str">
        <f t="shared" si="9"/>
        <v/>
      </c>
      <c r="T88" s="1" t="str">
        <f t="shared" si="10"/>
        <v/>
      </c>
      <c r="U88" s="1" t="str">
        <f t="shared" si="11"/>
        <v/>
      </c>
    </row>
    <row r="89" ht="15.75" customHeight="1">
      <c r="A89" s="81">
        <v>72.0</v>
      </c>
      <c r="B89" s="81" t="s">
        <v>743</v>
      </c>
      <c r="C89" s="81" t="str">
        <f>IF(B89&gt;1,VLOOKUP(B89,DB!$D$4:$E$800,2,0),"")</f>
        <v>B 733</v>
      </c>
      <c r="D89" s="82">
        <v>0.45625</v>
      </c>
      <c r="E89" s="159" t="b">
        <v>1</v>
      </c>
      <c r="F89" s="83">
        <v>0.5194444444444445</v>
      </c>
      <c r="G89" s="92" t="b">
        <v>1</v>
      </c>
      <c r="H89" s="85" t="s">
        <v>1252</v>
      </c>
      <c r="I89" s="103" t="s">
        <v>358</v>
      </c>
      <c r="J89" s="84" t="s">
        <v>349</v>
      </c>
      <c r="K89" s="88"/>
      <c r="L89" s="84"/>
      <c r="M89" s="81" t="str">
        <f>IF(B89&gt;1,VLOOKUP(B89,DB!$D$4:$F$800,3,0),"")</f>
        <v>JAYAWIJAYA</v>
      </c>
      <c r="N89" s="96"/>
      <c r="O89" s="84" t="str">
        <f t="shared" si="1"/>
        <v/>
      </c>
      <c r="Q89" s="1" t="str">
        <f t="shared" si="7"/>
        <v/>
      </c>
      <c r="R89" s="1" t="str">
        <f t="shared" si="8"/>
        <v/>
      </c>
      <c r="S89" s="1" t="str">
        <f t="shared" si="9"/>
        <v/>
      </c>
      <c r="T89" s="1" t="str">
        <f t="shared" si="10"/>
        <v/>
      </c>
      <c r="U89" s="1" t="str">
        <f t="shared" si="11"/>
        <v/>
      </c>
    </row>
    <row r="90" ht="15.75" customHeight="1">
      <c r="A90" s="71">
        <v>73.0</v>
      </c>
      <c r="B90" s="97" t="s">
        <v>935</v>
      </c>
      <c r="C90" s="71" t="str">
        <f>IF(B90&gt;1,VLOOKUP(B90,DB!$D$4:$E$800,2,0),"")</f>
        <v>CT 700</v>
      </c>
      <c r="D90" s="72">
        <v>0.46458333333333335</v>
      </c>
      <c r="E90" s="160" t="b">
        <v>1</v>
      </c>
      <c r="F90" s="73">
        <v>0.5256944444444445</v>
      </c>
      <c r="G90" s="94" t="b">
        <v>1</v>
      </c>
      <c r="H90" s="75" t="s">
        <v>1232</v>
      </c>
      <c r="I90" s="112" t="s">
        <v>319</v>
      </c>
      <c r="J90" s="74" t="s">
        <v>1369</v>
      </c>
      <c r="K90" s="78"/>
      <c r="L90" s="74"/>
      <c r="M90" s="71" t="s">
        <v>1214</v>
      </c>
      <c r="N90" s="79" t="s">
        <v>1662</v>
      </c>
      <c r="O90" s="74" t="str">
        <f t="shared" si="1"/>
        <v/>
      </c>
      <c r="Q90" s="1" t="str">
        <f t="shared" si="7"/>
        <v/>
      </c>
      <c r="R90" s="1" t="str">
        <f t="shared" si="8"/>
        <v/>
      </c>
      <c r="S90" s="1" t="str">
        <f t="shared" si="9"/>
        <v/>
      </c>
      <c r="T90" s="1" t="str">
        <f t="shared" si="10"/>
        <v/>
      </c>
      <c r="U90" s="1" t="str">
        <f t="shared" si="11"/>
        <v/>
      </c>
    </row>
    <row r="91" ht="15.75" customHeight="1">
      <c r="A91" s="81">
        <v>74.0</v>
      </c>
      <c r="B91" s="81" t="s">
        <v>751</v>
      </c>
      <c r="C91" s="81" t="str">
        <f>IF(B91&gt;1,VLOOKUP(B91,DB!$D$4:$E$800,2,0),"")</f>
        <v>HK 800</v>
      </c>
      <c r="D91" s="82">
        <v>0.5236111111111111</v>
      </c>
      <c r="E91" s="159" t="b">
        <v>1</v>
      </c>
      <c r="F91" s="83">
        <v>0.5430555555555555</v>
      </c>
      <c r="G91" s="92" t="b">
        <v>1</v>
      </c>
      <c r="H91" s="85" t="s">
        <v>1216</v>
      </c>
      <c r="I91" s="103" t="s">
        <v>1369</v>
      </c>
      <c r="J91" s="84" t="s">
        <v>1319</v>
      </c>
      <c r="K91" s="88" t="s">
        <v>1523</v>
      </c>
      <c r="L91" s="84"/>
      <c r="M91" s="81" t="str">
        <f>IF(B91&gt;1,VLOOKUP(B91,DB!$D$4:$F$800,3,0),"")</f>
        <v>JETSET</v>
      </c>
      <c r="N91" s="89" t="s">
        <v>1484</v>
      </c>
      <c r="O91" s="84" t="str">
        <f t="shared" si="1"/>
        <v/>
      </c>
      <c r="Q91" s="1" t="str">
        <f t="shared" si="7"/>
        <v/>
      </c>
      <c r="R91" s="1" t="str">
        <f t="shared" si="8"/>
        <v/>
      </c>
      <c r="S91" s="1" t="str">
        <f t="shared" si="9"/>
        <v/>
      </c>
      <c r="T91" s="1" t="str">
        <f t="shared" si="10"/>
        <v/>
      </c>
      <c r="U91" s="1" t="str">
        <f t="shared" si="11"/>
        <v/>
      </c>
    </row>
    <row r="92" ht="15.75" customHeight="1">
      <c r="A92" s="71">
        <v>75.0</v>
      </c>
      <c r="B92" s="71" t="s">
        <v>187</v>
      </c>
      <c r="C92" s="71" t="str">
        <f>IF(B92&gt;1,VLOOKUP(B92,DB!$D$4:$E$800,2,0),"")</f>
        <v>A 320</v>
      </c>
      <c r="D92" s="72">
        <v>0.5263888888888889</v>
      </c>
      <c r="E92" s="160" t="b">
        <v>1</v>
      </c>
      <c r="F92" s="73">
        <v>0.5652777777777778</v>
      </c>
      <c r="G92" s="94" t="b">
        <v>1</v>
      </c>
      <c r="H92" s="75" t="s">
        <v>1236</v>
      </c>
      <c r="I92" s="76" t="str">
        <f>IF(K92&gt;1,VLOOKUP(K92,DB!$A$4:$B$500,2,0),"")</f>
        <v>WARR</v>
      </c>
      <c r="J92" s="77" t="str">
        <f>IF(L92&gt;1,VLOOKUP(L92,DB!$A$4:$B$500,2,0),"")</f>
        <v>WAHI</v>
      </c>
      <c r="K92" s="78" t="s">
        <v>249</v>
      </c>
      <c r="L92" s="74" t="s">
        <v>276</v>
      </c>
      <c r="M92" s="71" t="str">
        <f>IF(B92&gt;1,VLOOKUP(B92,DB!$D$4:$F$800,3,0),"")</f>
        <v>BATIK AIR</v>
      </c>
      <c r="N92" s="13"/>
      <c r="O92" s="74" t="str">
        <f t="shared" si="1"/>
        <v/>
      </c>
      <c r="Q92" s="1" t="str">
        <f t="shared" si="7"/>
        <v/>
      </c>
      <c r="R92" s="1" t="str">
        <f t="shared" si="8"/>
        <v/>
      </c>
      <c r="S92" s="1" t="str">
        <f t="shared" si="9"/>
        <v/>
      </c>
      <c r="T92" s="1" t="str">
        <f t="shared" si="10"/>
        <v/>
      </c>
      <c r="U92" s="1" t="str">
        <f t="shared" si="11"/>
        <v/>
      </c>
    </row>
    <row r="93" ht="15.75" customHeight="1">
      <c r="A93" s="81">
        <v>76.0</v>
      </c>
      <c r="B93" s="81" t="s">
        <v>94</v>
      </c>
      <c r="C93" s="81" t="str">
        <f>IF(B93&gt;1,VLOOKUP(B93,DB!$D$4:$E$800,2,0),"")</f>
        <v>A 320</v>
      </c>
      <c r="D93" s="82">
        <v>0.5291666666666667</v>
      </c>
      <c r="E93" s="159" t="b">
        <v>1</v>
      </c>
      <c r="F93" s="83">
        <v>0.575</v>
      </c>
      <c r="G93" s="92" t="b">
        <v>1</v>
      </c>
      <c r="H93" s="85" t="s">
        <v>1252</v>
      </c>
      <c r="I93" s="86" t="str">
        <f>IF(K93&gt;1,VLOOKUP(K93,DB!$A$4:$B$500,2,0),"")</f>
        <v>WAHS</v>
      </c>
      <c r="J93" s="87" t="str">
        <f>IF(L93&gt;1,VLOOKUP(L93,DB!$A$4:$B$500,2,0),"")</f>
        <v>WARR</v>
      </c>
      <c r="K93" s="88" t="s">
        <v>287</v>
      </c>
      <c r="L93" s="84" t="s">
        <v>229</v>
      </c>
      <c r="M93" s="81" t="str">
        <f>IF(B93&gt;1,VLOOKUP(B93,DB!$D$4:$F$800,3,0),"")</f>
        <v>BATIK AIR</v>
      </c>
      <c r="N93" s="96"/>
      <c r="O93" s="84" t="str">
        <f t="shared" si="1"/>
        <v/>
      </c>
      <c r="Q93" s="1" t="str">
        <f t="shared" si="7"/>
        <v/>
      </c>
      <c r="R93" s="1" t="str">
        <f t="shared" si="8"/>
        <v/>
      </c>
      <c r="S93" s="1" t="str">
        <f t="shared" si="9"/>
        <v/>
      </c>
      <c r="T93" s="1" t="str">
        <f t="shared" si="10"/>
        <v/>
      </c>
      <c r="U93" s="1" t="str">
        <f t="shared" si="11"/>
        <v/>
      </c>
    </row>
    <row r="94" ht="15.75" customHeight="1">
      <c r="A94" s="71">
        <v>77.0</v>
      </c>
      <c r="B94" s="71" t="s">
        <v>345</v>
      </c>
      <c r="C94" s="71" t="str">
        <f>IF(B94&gt;1,VLOOKUP(B94,DB!$D$4:$E$800,2,0),"")</f>
        <v>ATR 72</v>
      </c>
      <c r="D94" s="72">
        <v>0.5423611111111111</v>
      </c>
      <c r="E94" s="160" t="b">
        <v>1</v>
      </c>
      <c r="F94" s="73">
        <v>0.5701388888888889</v>
      </c>
      <c r="G94" s="94" t="b">
        <v>1</v>
      </c>
      <c r="H94" s="75" t="s">
        <v>1246</v>
      </c>
      <c r="I94" s="76" t="str">
        <f>IF(K94&gt;1,VLOOKUP(K94,DB!$A$4:$B$500,2,0),"")</f>
        <v>WAHH</v>
      </c>
      <c r="J94" s="77" t="str">
        <f>IF(L94&gt;1,VLOOKUP(L94,DB!$A$4:$B$500,2,0),"")</f>
        <v>WAHH</v>
      </c>
      <c r="K94" s="78" t="s">
        <v>597</v>
      </c>
      <c r="L94" s="74" t="s">
        <v>595</v>
      </c>
      <c r="M94" s="71" t="str">
        <f>IF(B94&gt;1,VLOOKUP(B94,DB!$D$4:$F$800,3,0),"")</f>
        <v>CITILINK</v>
      </c>
      <c r="N94" s="13"/>
      <c r="O94" s="74" t="str">
        <f t="shared" si="1"/>
        <v/>
      </c>
      <c r="Q94" s="1" t="str">
        <f t="shared" si="7"/>
        <v/>
      </c>
      <c r="R94" s="1" t="str">
        <f t="shared" si="8"/>
        <v/>
      </c>
      <c r="S94" s="1" t="str">
        <f t="shared" si="9"/>
        <v/>
      </c>
      <c r="T94" s="1" t="str">
        <f t="shared" si="10"/>
        <v/>
      </c>
      <c r="U94" s="1" t="str">
        <f t="shared" si="11"/>
        <v/>
      </c>
    </row>
    <row r="95" ht="15.75" customHeight="1">
      <c r="A95" s="81">
        <v>78.0</v>
      </c>
      <c r="B95" s="81" t="s">
        <v>857</v>
      </c>
      <c r="C95" s="81" t="str">
        <f>IF(B95&gt;1,VLOOKUP(B95,DB!$D$4:$E$800,2,0),"")</f>
        <v>AW 109</v>
      </c>
      <c r="D95" s="82">
        <v>0.5104166666666666</v>
      </c>
      <c r="E95" s="159" t="b">
        <v>1</v>
      </c>
      <c r="F95" s="83">
        <v>0.5138888888888888</v>
      </c>
      <c r="G95" s="92" t="b">
        <v>1</v>
      </c>
      <c r="H95" s="85" t="s">
        <v>1286</v>
      </c>
      <c r="I95" s="103" t="s">
        <v>1660</v>
      </c>
      <c r="J95" s="84" t="s">
        <v>1218</v>
      </c>
      <c r="K95" s="88"/>
      <c r="L95" s="84"/>
      <c r="M95" s="81" t="str">
        <f>IF(B95&gt;1,VLOOKUP(B95,DB!$D$4:$F$800,3,0),"")</f>
        <v>TRANSWISATA</v>
      </c>
      <c r="N95" s="89"/>
      <c r="O95" s="84" t="str">
        <f t="shared" si="1"/>
        <v/>
      </c>
      <c r="Q95" s="1" t="str">
        <f t="shared" si="7"/>
        <v/>
      </c>
      <c r="R95" s="1" t="str">
        <f t="shared" si="8"/>
        <v/>
      </c>
      <c r="S95" s="1" t="str">
        <f t="shared" si="9"/>
        <v/>
      </c>
      <c r="T95" s="1" t="str">
        <f t="shared" si="10"/>
        <v/>
      </c>
      <c r="U95" s="1" t="str">
        <f t="shared" si="11"/>
        <v/>
      </c>
    </row>
    <row r="96" ht="15.75" customHeight="1">
      <c r="A96" s="71">
        <v>79.0</v>
      </c>
      <c r="B96" s="71" t="s">
        <v>741</v>
      </c>
      <c r="C96" s="71" t="str">
        <f>IF(B96&gt;1,VLOOKUP(B96,DB!$D$4:$E$800,2,0),"")</f>
        <v>ATR 42</v>
      </c>
      <c r="D96" s="72">
        <v>0.53125</v>
      </c>
      <c r="E96" s="160" t="b">
        <v>1</v>
      </c>
      <c r="F96" s="73">
        <v>0.5798611111111112</v>
      </c>
      <c r="G96" s="94" t="b">
        <v>1</v>
      </c>
      <c r="H96" s="75" t="s">
        <v>1250</v>
      </c>
      <c r="I96" s="112" t="s">
        <v>1649</v>
      </c>
      <c r="J96" s="74" t="s">
        <v>423</v>
      </c>
      <c r="K96" s="78"/>
      <c r="L96" s="74"/>
      <c r="M96" s="71" t="str">
        <f>IF(B96&gt;1,VLOOKUP(B96,DB!$D$4:$F$800,3,0),"")</f>
        <v>IAT</v>
      </c>
      <c r="N96" s="13"/>
      <c r="O96" s="74" t="str">
        <f t="shared" si="1"/>
        <v/>
      </c>
      <c r="Q96" s="1" t="str">
        <f t="shared" si="7"/>
        <v/>
      </c>
      <c r="R96" s="1" t="str">
        <f t="shared" si="8"/>
        <v/>
      </c>
      <c r="S96" s="1" t="str">
        <f t="shared" si="9"/>
        <v/>
      </c>
      <c r="T96" s="1" t="str">
        <f t="shared" si="10"/>
        <v/>
      </c>
      <c r="U96" s="1" t="str">
        <f t="shared" si="11"/>
        <v/>
      </c>
    </row>
    <row r="97" ht="15.75" customHeight="1">
      <c r="A97" s="81">
        <v>80.0</v>
      </c>
      <c r="B97" s="81" t="s">
        <v>748</v>
      </c>
      <c r="C97" s="81" t="str">
        <f>IF(B97&gt;1,VLOOKUP(B97,DB!$D$4:$E$800,2,0),"")</f>
        <v>CL 850</v>
      </c>
      <c r="D97" s="82">
        <v>0.5375</v>
      </c>
      <c r="E97" s="159" t="b">
        <v>1</v>
      </c>
      <c r="F97" s="83">
        <v>0.5708333333333333</v>
      </c>
      <c r="G97" s="92" t="b">
        <v>1</v>
      </c>
      <c r="H97" s="85" t="s">
        <v>1232</v>
      </c>
      <c r="I97" s="103" t="s">
        <v>91</v>
      </c>
      <c r="J97" s="84" t="s">
        <v>1663</v>
      </c>
      <c r="K97" s="88"/>
      <c r="L97" s="84"/>
      <c r="M97" s="81" t="str">
        <f>IF(B97&gt;1,VLOOKUP(B97,DB!$D$4:$F$800,3,0),"")</f>
        <v>JETSET</v>
      </c>
      <c r="N97" s="96"/>
      <c r="O97" s="84" t="str">
        <f t="shared" si="1"/>
        <v/>
      </c>
      <c r="Q97" s="1" t="str">
        <f t="shared" si="7"/>
        <v/>
      </c>
      <c r="R97" s="1" t="str">
        <f t="shared" si="8"/>
        <v/>
      </c>
      <c r="S97" s="1" t="str">
        <f t="shared" si="9"/>
        <v/>
      </c>
      <c r="T97" s="1" t="str">
        <f t="shared" si="10"/>
        <v/>
      </c>
      <c r="U97" s="1" t="str">
        <f t="shared" si="11"/>
        <v/>
      </c>
    </row>
    <row r="98" ht="15.75" customHeight="1">
      <c r="A98" s="71">
        <v>81.0</v>
      </c>
      <c r="B98" s="71" t="s">
        <v>745</v>
      </c>
      <c r="C98" s="71" t="str">
        <f>IF(B98&gt;1,VLOOKUP(B98,DB!$D$4:$E$800,2,0),"")</f>
        <v>G IV</v>
      </c>
      <c r="D98" s="72">
        <v>0.5576388888888889</v>
      </c>
      <c r="E98" s="160" t="b">
        <v>1</v>
      </c>
      <c r="F98" s="73">
        <v>0.6048611111111111</v>
      </c>
      <c r="G98" s="94" t="b">
        <v>1</v>
      </c>
      <c r="H98" s="75" t="s">
        <v>1216</v>
      </c>
      <c r="I98" s="112" t="s">
        <v>450</v>
      </c>
      <c r="J98" s="74" t="s">
        <v>1648</v>
      </c>
      <c r="K98" s="78"/>
      <c r="L98" s="74"/>
      <c r="M98" s="71" t="str">
        <f>IF(B98&gt;1,VLOOKUP(B98,DB!$D$4:$F$800,3,0),"")</f>
        <v>JETSET</v>
      </c>
      <c r="N98" s="79"/>
      <c r="O98" s="74" t="str">
        <f t="shared" si="1"/>
        <v/>
      </c>
      <c r="Q98" s="1" t="str">
        <f t="shared" si="7"/>
        <v/>
      </c>
      <c r="R98" s="1" t="str">
        <f t="shared" si="8"/>
        <v/>
      </c>
      <c r="S98" s="1" t="str">
        <f t="shared" si="9"/>
        <v/>
      </c>
      <c r="T98" s="1" t="str">
        <f t="shared" si="10"/>
        <v/>
      </c>
      <c r="U98" s="1" t="str">
        <f t="shared" si="11"/>
        <v/>
      </c>
    </row>
    <row r="99" ht="15.75" customHeight="1">
      <c r="A99" s="81">
        <v>82.0</v>
      </c>
      <c r="B99" s="81" t="s">
        <v>292</v>
      </c>
      <c r="C99" s="81" t="str">
        <f>IF(B99&gt;1,VLOOKUP(B99,DB!$D$4:$E$800,2,0),"")</f>
        <v>A 320</v>
      </c>
      <c r="D99" s="82">
        <v>0.55625</v>
      </c>
      <c r="E99" s="159" t="b">
        <v>1</v>
      </c>
      <c r="F99" s="83">
        <v>0.6006944444444444</v>
      </c>
      <c r="G99" s="92" t="b">
        <v>1</v>
      </c>
      <c r="H99" s="85" t="s">
        <v>1225</v>
      </c>
      <c r="I99" s="86" t="str">
        <f>IF(K99&gt;1,VLOOKUP(K99,DB!$A$4:$B$500,2,0),"")</f>
        <v>WARR</v>
      </c>
      <c r="J99" s="87" t="str">
        <f>IF(L99&gt;1,VLOOKUP(L99,DB!$A$4:$B$500,2,0),"")</f>
        <v>WIMM</v>
      </c>
      <c r="K99" s="88" t="s">
        <v>257</v>
      </c>
      <c r="L99" s="84" t="s">
        <v>172</v>
      </c>
      <c r="M99" s="81" t="str">
        <f>IF(B99&gt;1,VLOOKUP(B99,DB!$D$4:$F$800,3,0),"")</f>
        <v>BATIK AIR</v>
      </c>
      <c r="N99" s="89"/>
      <c r="O99" s="84" t="str">
        <f t="shared" si="1"/>
        <v/>
      </c>
      <c r="Q99" s="1" t="str">
        <f t="shared" si="7"/>
        <v/>
      </c>
      <c r="R99" s="1" t="str">
        <f t="shared" si="8"/>
        <v/>
      </c>
      <c r="S99" s="1" t="str">
        <f t="shared" si="9"/>
        <v/>
      </c>
      <c r="T99" s="1" t="str">
        <f t="shared" si="10"/>
        <v/>
      </c>
      <c r="U99" s="1" t="str">
        <f t="shared" si="11"/>
        <v/>
      </c>
    </row>
    <row r="100" ht="15.75" customHeight="1">
      <c r="A100" s="71">
        <v>83.0</v>
      </c>
      <c r="B100" s="71" t="s">
        <v>853</v>
      </c>
      <c r="C100" s="71" t="str">
        <f>IF(B100&gt;1,VLOOKUP(B100,DB!$D$4:$E$800,2,0),"")</f>
        <v>BELL 412</v>
      </c>
      <c r="D100" s="72">
        <v>0.5333333333333333</v>
      </c>
      <c r="E100" s="160" t="b">
        <v>1</v>
      </c>
      <c r="F100" s="73">
        <v>0.5381944444444444</v>
      </c>
      <c r="G100" s="94" t="b">
        <v>1</v>
      </c>
      <c r="H100" s="75" t="s">
        <v>1217</v>
      </c>
      <c r="I100" s="112" t="s">
        <v>1660</v>
      </c>
      <c r="J100" s="74" t="s">
        <v>1218</v>
      </c>
      <c r="K100" s="78"/>
      <c r="L100" s="74"/>
      <c r="M100" s="71" t="str">
        <f>IF(B100&gt;1,VLOOKUP(B100,DB!$D$4:$F$800,3,0),"")</f>
        <v>TRANSWISATA</v>
      </c>
      <c r="N100" s="79"/>
      <c r="O100" s="74" t="str">
        <f t="shared" si="1"/>
        <v/>
      </c>
      <c r="Q100" s="1" t="str">
        <f t="shared" si="7"/>
        <v/>
      </c>
      <c r="R100" s="1" t="str">
        <f t="shared" si="8"/>
        <v/>
      </c>
      <c r="S100" s="1" t="str">
        <f t="shared" si="9"/>
        <v/>
      </c>
      <c r="T100" s="1" t="str">
        <f t="shared" si="10"/>
        <v/>
      </c>
      <c r="U100" s="1" t="str">
        <f t="shared" si="11"/>
        <v/>
      </c>
    </row>
    <row r="101" ht="15.75" customHeight="1">
      <c r="A101" s="81">
        <v>84.0</v>
      </c>
      <c r="B101" s="81" t="s">
        <v>751</v>
      </c>
      <c r="C101" s="81" t="str">
        <f>IF(B101&gt;1,VLOOKUP(B101,DB!$D$4:$E$800,2,0),"")</f>
        <v>HK 800</v>
      </c>
      <c r="D101" s="82">
        <v>0.55</v>
      </c>
      <c r="E101" s="159" t="b">
        <v>1</v>
      </c>
      <c r="F101" s="83"/>
      <c r="G101" s="92" t="b">
        <v>0</v>
      </c>
      <c r="H101" s="85" t="s">
        <v>1319</v>
      </c>
      <c r="I101" s="103" t="s">
        <v>1216</v>
      </c>
      <c r="J101" s="87" t="str">
        <f>IF(L101&gt;1,VLOOKUP(L101,DB!$A$4:$B$500,2,0),"")</f>
        <v/>
      </c>
      <c r="K101" s="88"/>
      <c r="L101" s="84"/>
      <c r="M101" s="81" t="str">
        <f>IF(B101&gt;1,VLOOKUP(B101,DB!$D$4:$F$800,3,0),"")</f>
        <v>JETSET</v>
      </c>
      <c r="N101" s="96"/>
      <c r="O101" s="84" t="str">
        <f t="shared" si="1"/>
        <v>RON</v>
      </c>
      <c r="Q101" s="1" t="str">
        <f t="shared" si="7"/>
        <v/>
      </c>
      <c r="R101" s="1" t="str">
        <f t="shared" si="8"/>
        <v/>
      </c>
      <c r="S101" s="1" t="str">
        <f t="shared" si="9"/>
        <v/>
      </c>
      <c r="T101" s="1" t="str">
        <f t="shared" si="10"/>
        <v/>
      </c>
      <c r="U101" s="1" t="str">
        <f t="shared" si="11"/>
        <v/>
      </c>
    </row>
    <row r="102" ht="15.75" customHeight="1">
      <c r="A102" s="71">
        <v>85.0</v>
      </c>
      <c r="B102" s="71" t="s">
        <v>324</v>
      </c>
      <c r="C102" s="71" t="str">
        <f>IF(B102&gt;1,VLOOKUP(B102,DB!$D$4:$E$800,2,0),"")</f>
        <v>A 320</v>
      </c>
      <c r="D102" s="72">
        <v>0.5958333333333333</v>
      </c>
      <c r="E102" s="160" t="b">
        <v>1</v>
      </c>
      <c r="F102" s="73">
        <v>0.6583333333333333</v>
      </c>
      <c r="G102" s="94" t="b">
        <v>1</v>
      </c>
      <c r="H102" s="75" t="s">
        <v>1247</v>
      </c>
      <c r="I102" s="76" t="str">
        <f>IF(K102&gt;1,VLOOKUP(K102,DB!$A$4:$B$500,2,0),"")</f>
        <v>WADD</v>
      </c>
      <c r="J102" s="77" t="str">
        <f>IF(L102&gt;1,VLOOKUP(L102,DB!$A$4:$B$500,2,0),"")</f>
        <v>WIEE</v>
      </c>
      <c r="K102" s="78" t="s">
        <v>221</v>
      </c>
      <c r="L102" s="74" t="s">
        <v>215</v>
      </c>
      <c r="M102" s="71" t="str">
        <f>IF(B102&gt;1,VLOOKUP(B102,DB!$D$4:$F$800,3,0),"")</f>
        <v>BATIK AIR</v>
      </c>
      <c r="N102" s="13"/>
      <c r="O102" s="74" t="str">
        <f t="shared" si="1"/>
        <v/>
      </c>
      <c r="Q102" s="1" t="str">
        <f t="shared" si="7"/>
        <v>NSA14</v>
      </c>
      <c r="R102" s="1" t="str">
        <f t="shared" si="8"/>
        <v>RON</v>
      </c>
      <c r="S102" s="1" t="str">
        <f t="shared" si="9"/>
        <v>HK 800</v>
      </c>
      <c r="T102" s="1" t="str">
        <f t="shared" si="10"/>
        <v>PK-CEO</v>
      </c>
      <c r="U102" s="1" t="str">
        <f t="shared" si="11"/>
        <v>JETSET</v>
      </c>
    </row>
    <row r="103" ht="15.75" customHeight="1">
      <c r="A103" s="81">
        <v>86.0</v>
      </c>
      <c r="B103" s="81" t="s">
        <v>34</v>
      </c>
      <c r="C103" s="81" t="str">
        <f>IF(B103&gt;1,VLOOKUP(B103,DB!$D$4:$E$800,2,0),"")</f>
        <v>B 733</v>
      </c>
      <c r="D103" s="82">
        <v>0.5805555555555556</v>
      </c>
      <c r="E103" s="159" t="b">
        <v>1</v>
      </c>
      <c r="F103" s="83">
        <v>0.9208333333333333</v>
      </c>
      <c r="G103" s="92" t="b">
        <v>1</v>
      </c>
      <c r="H103" s="85" t="s">
        <v>1254</v>
      </c>
      <c r="I103" s="103" t="s">
        <v>52</v>
      </c>
      <c r="J103" s="84" t="s">
        <v>22</v>
      </c>
      <c r="K103" s="88"/>
      <c r="L103" s="84"/>
      <c r="M103" s="81" t="str">
        <f>IF(B103&gt;1,VLOOKUP(B103,DB!$D$4:$F$800,3,0),"")</f>
        <v>AIRNESIA</v>
      </c>
      <c r="N103" s="96"/>
      <c r="O103" s="84" t="str">
        <f t="shared" si="1"/>
        <v/>
      </c>
      <c r="Q103" s="1" t="str">
        <f t="shared" si="7"/>
        <v/>
      </c>
      <c r="R103" s="1" t="str">
        <f t="shared" si="8"/>
        <v/>
      </c>
      <c r="S103" s="1" t="str">
        <f t="shared" si="9"/>
        <v/>
      </c>
      <c r="T103" s="1" t="str">
        <f t="shared" si="10"/>
        <v/>
      </c>
      <c r="U103" s="1" t="str">
        <f t="shared" si="11"/>
        <v/>
      </c>
    </row>
    <row r="104" ht="15.75" customHeight="1">
      <c r="A104" s="71">
        <v>87.0</v>
      </c>
      <c r="B104" s="97" t="s">
        <v>968</v>
      </c>
      <c r="C104" s="71" t="str">
        <f>IF(B104&gt;1,VLOOKUP(B104,DB!$D$4:$E$800,2,0),"")</f>
        <v>HK 850</v>
      </c>
      <c r="D104" s="72">
        <v>0.6</v>
      </c>
      <c r="E104" s="160" t="b">
        <v>1</v>
      </c>
      <c r="F104" s="73">
        <v>0.6333333333333333</v>
      </c>
      <c r="G104" s="94" t="b">
        <v>1</v>
      </c>
      <c r="H104" s="75" t="s">
        <v>1249</v>
      </c>
      <c r="I104" s="112" t="s">
        <v>1280</v>
      </c>
      <c r="J104" s="74" t="s">
        <v>1374</v>
      </c>
      <c r="K104" s="78"/>
      <c r="L104" s="74"/>
      <c r="M104" s="71" t="s">
        <v>1214</v>
      </c>
      <c r="N104" s="13"/>
      <c r="O104" s="74" t="str">
        <f t="shared" si="1"/>
        <v/>
      </c>
      <c r="Q104" s="1" t="str">
        <f t="shared" si="7"/>
        <v/>
      </c>
      <c r="R104" s="1" t="str">
        <f t="shared" si="8"/>
        <v/>
      </c>
      <c r="S104" s="1" t="str">
        <f t="shared" si="9"/>
        <v/>
      </c>
      <c r="T104" s="1" t="str">
        <f t="shared" si="10"/>
        <v/>
      </c>
      <c r="U104" s="1" t="str">
        <f t="shared" si="11"/>
        <v/>
      </c>
    </row>
    <row r="105" ht="15.75" customHeight="1">
      <c r="A105" s="81">
        <v>88.0</v>
      </c>
      <c r="B105" s="81" t="s">
        <v>512</v>
      </c>
      <c r="C105" s="81" t="str">
        <f>IF(B105&gt;1,VLOOKUP(B105,DB!$D$4:$E$800,2,0),"")</f>
        <v>B 735</v>
      </c>
      <c r="D105" s="82">
        <v>0.6270833333333333</v>
      </c>
      <c r="E105" s="159" t="b">
        <v>1</v>
      </c>
      <c r="F105" s="83"/>
      <c r="G105" s="92" t="b">
        <v>0</v>
      </c>
      <c r="H105" s="85" t="s">
        <v>1252</v>
      </c>
      <c r="I105" s="86" t="str">
        <f>IF(K105&gt;1,VLOOKUP(K105,DB!$A$4:$B$500,2,0),"")</f>
        <v>WAGG</v>
      </c>
      <c r="J105" s="87" t="str">
        <f>IF(L105&gt;1,VLOOKUP(L105,DB!$A$4:$B$500,2,0),"")</f>
        <v/>
      </c>
      <c r="K105" s="88" t="s">
        <v>688</v>
      </c>
      <c r="L105" s="84"/>
      <c r="M105" s="81" t="str">
        <f>IF(B105&gt;1,VLOOKUP(B105,DB!$D$4:$F$800,3,0),"")</f>
        <v>CITILINK</v>
      </c>
      <c r="N105" s="89"/>
      <c r="O105" s="84" t="str">
        <f t="shared" si="1"/>
        <v>RON</v>
      </c>
      <c r="Q105" s="1" t="str">
        <f t="shared" si="7"/>
        <v/>
      </c>
      <c r="R105" s="1" t="str">
        <f t="shared" si="8"/>
        <v/>
      </c>
      <c r="S105" s="1" t="str">
        <f t="shared" si="9"/>
        <v/>
      </c>
      <c r="T105" s="1" t="str">
        <f t="shared" si="10"/>
        <v/>
      </c>
      <c r="U105" s="1" t="str">
        <f t="shared" si="11"/>
        <v/>
      </c>
    </row>
    <row r="106" ht="15.75" customHeight="1">
      <c r="A106" s="71">
        <v>89.0</v>
      </c>
      <c r="B106" s="71" t="s">
        <v>527</v>
      </c>
      <c r="C106" s="71" t="str">
        <f>IF(B106&gt;1,VLOOKUP(B106,DB!$D$4:$E$800,2,0),"")</f>
        <v>AS 350</v>
      </c>
      <c r="D106" s="72">
        <v>0.5625</v>
      </c>
      <c r="E106" s="160" t="b">
        <v>1</v>
      </c>
      <c r="F106" s="73">
        <v>0.6979166666666666</v>
      </c>
      <c r="G106" s="94" t="b">
        <v>1</v>
      </c>
      <c r="H106" s="75" t="s">
        <v>1286</v>
      </c>
      <c r="I106" s="112" t="s">
        <v>166</v>
      </c>
      <c r="J106" s="74" t="s">
        <v>1218</v>
      </c>
      <c r="K106" s="78"/>
      <c r="L106" s="74"/>
      <c r="M106" s="71" t="str">
        <f>IF(B106&gt;1,VLOOKUP(B106,DB!$D$4:$F$800,3,0),"")</f>
        <v>DERAZONA</v>
      </c>
      <c r="N106" s="79"/>
      <c r="O106" s="74" t="str">
        <f t="shared" si="1"/>
        <v/>
      </c>
      <c r="Q106" s="1" t="str">
        <f t="shared" si="7"/>
        <v>B11</v>
      </c>
      <c r="R106" s="1" t="str">
        <f t="shared" si="8"/>
        <v>RON</v>
      </c>
      <c r="S106" s="1" t="str">
        <f t="shared" si="9"/>
        <v>B 735</v>
      </c>
      <c r="T106" s="1" t="str">
        <f t="shared" si="10"/>
        <v>PK-GGC</v>
      </c>
      <c r="U106" s="1" t="str">
        <f t="shared" si="11"/>
        <v>CITILINK</v>
      </c>
    </row>
    <row r="107" ht="15.75" customHeight="1">
      <c r="A107" s="81">
        <v>90.0</v>
      </c>
      <c r="B107" s="81" t="s">
        <v>748</v>
      </c>
      <c r="C107" s="81" t="str">
        <f>IF(B107&gt;1,VLOOKUP(B107,DB!$D$4:$E$800,2,0),"")</f>
        <v>CL 850</v>
      </c>
      <c r="D107" s="82">
        <v>0.5729166666666666</v>
      </c>
      <c r="E107" s="159" t="b">
        <v>1</v>
      </c>
      <c r="F107" s="83"/>
      <c r="G107" s="92" t="b">
        <v>0</v>
      </c>
      <c r="H107" s="85" t="s">
        <v>1663</v>
      </c>
      <c r="I107" s="103" t="s">
        <v>1232</v>
      </c>
      <c r="J107" s="87" t="str">
        <f>IF(L107&gt;1,VLOOKUP(L107,DB!$A$4:$B$500,2,0),"")</f>
        <v/>
      </c>
      <c r="K107" s="88"/>
      <c r="L107" s="84"/>
      <c r="M107" s="81" t="str">
        <f>IF(B107&gt;1,VLOOKUP(B107,DB!$D$4:$F$800,3,0),"")</f>
        <v>JETSET</v>
      </c>
      <c r="N107" s="89"/>
      <c r="O107" s="84" t="str">
        <f t="shared" si="1"/>
        <v>RON</v>
      </c>
      <c r="Q107" s="1" t="str">
        <f t="shared" si="7"/>
        <v/>
      </c>
      <c r="R107" s="1" t="str">
        <f t="shared" si="8"/>
        <v/>
      </c>
      <c r="S107" s="1" t="str">
        <f t="shared" si="9"/>
        <v/>
      </c>
      <c r="T107" s="1" t="str">
        <f t="shared" si="10"/>
        <v/>
      </c>
      <c r="U107" s="1" t="str">
        <f t="shared" si="11"/>
        <v/>
      </c>
    </row>
    <row r="108" ht="15.75" customHeight="1">
      <c r="A108" s="71">
        <v>91.0</v>
      </c>
      <c r="B108" s="71" t="s">
        <v>305</v>
      </c>
      <c r="C108" s="71" t="str">
        <f>IF(B108&gt;1,VLOOKUP(B108,DB!$D$4:$E$800,2,0),"")</f>
        <v>A 320</v>
      </c>
      <c r="D108" s="72">
        <v>0.6423611111111112</v>
      </c>
      <c r="E108" s="160" t="b">
        <v>1</v>
      </c>
      <c r="F108" s="73">
        <v>0.6708333333333333</v>
      </c>
      <c r="G108" s="94" t="b">
        <v>1</v>
      </c>
      <c r="H108" s="75" t="s">
        <v>1246</v>
      </c>
      <c r="I108" s="76" t="str">
        <f>IF(K108&gt;1,VLOOKUP(K108,DB!$A$4:$B$500,2,0),"")</f>
        <v>WAHQ</v>
      </c>
      <c r="J108" s="77" t="str">
        <f>IF(L108&gt;1,VLOOKUP(L108,DB!$A$4:$B$500,2,0),"")</f>
        <v>WAHS</v>
      </c>
      <c r="K108" s="78" t="s">
        <v>266</v>
      </c>
      <c r="L108" s="74" t="s">
        <v>293</v>
      </c>
      <c r="M108" s="71" t="str">
        <f>IF(B108&gt;1,VLOOKUP(B108,DB!$D$4:$F$800,3,0),"")</f>
        <v>BATIK AIR</v>
      </c>
      <c r="N108" s="79"/>
      <c r="O108" s="74" t="str">
        <f t="shared" si="1"/>
        <v/>
      </c>
      <c r="Q108" s="1" t="str">
        <f t="shared" si="7"/>
        <v>RW09</v>
      </c>
      <c r="R108" s="1" t="str">
        <f t="shared" si="8"/>
        <v>RON</v>
      </c>
      <c r="S108" s="1" t="str">
        <f t="shared" si="9"/>
        <v>CL 850</v>
      </c>
      <c r="T108" s="1" t="str">
        <f t="shared" si="10"/>
        <v>PK-KAS</v>
      </c>
      <c r="U108" s="1" t="str">
        <f t="shared" si="11"/>
        <v>JETSET</v>
      </c>
    </row>
    <row r="109" ht="15.75" customHeight="1">
      <c r="A109" s="81">
        <v>92.0</v>
      </c>
      <c r="B109" s="81" t="s">
        <v>540</v>
      </c>
      <c r="C109" s="81" t="str">
        <f>IF(B109&gt;1,VLOOKUP(B109,DB!$D$4:$E$800,2,0),"")</f>
        <v>ATR 72</v>
      </c>
      <c r="D109" s="82">
        <v>0.6465277777777778</v>
      </c>
      <c r="E109" s="159" t="b">
        <v>1</v>
      </c>
      <c r="F109" s="83">
        <v>0.6645833333333333</v>
      </c>
      <c r="G109" s="92" t="b">
        <v>1</v>
      </c>
      <c r="H109" s="85" t="s">
        <v>1248</v>
      </c>
      <c r="I109" s="86" t="str">
        <f>IF(K109&gt;1,VLOOKUP(K109,DB!$A$4:$B$500,2,0),"")</f>
        <v>WAHH</v>
      </c>
      <c r="J109" s="87" t="str">
        <f>IF(L109&gt;1,VLOOKUP(L109,DB!$A$4:$B$500,2,0),"")</f>
        <v>WAHH</v>
      </c>
      <c r="K109" s="88" t="s">
        <v>484</v>
      </c>
      <c r="L109" s="84" t="s">
        <v>486</v>
      </c>
      <c r="M109" s="81" t="str">
        <f>IF(B109&gt;1,VLOOKUP(B109,DB!$D$4:$F$800,3,0),"")</f>
        <v>FLY JAYA</v>
      </c>
      <c r="N109" s="96"/>
      <c r="O109" s="84" t="str">
        <f t="shared" si="1"/>
        <v/>
      </c>
      <c r="Q109" s="1" t="str">
        <f t="shared" si="7"/>
        <v/>
      </c>
      <c r="R109" s="1" t="str">
        <f t="shared" si="8"/>
        <v/>
      </c>
      <c r="S109" s="1" t="str">
        <f t="shared" si="9"/>
        <v/>
      </c>
      <c r="T109" s="1" t="str">
        <f t="shared" si="10"/>
        <v/>
      </c>
      <c r="U109" s="1" t="str">
        <f t="shared" si="11"/>
        <v/>
      </c>
    </row>
    <row r="110" ht="15.75" customHeight="1">
      <c r="A110" s="71">
        <v>93.0</v>
      </c>
      <c r="B110" s="71" t="s">
        <v>745</v>
      </c>
      <c r="C110" s="71" t="str">
        <f>IF(B110&gt;1,VLOOKUP(B110,DB!$D$4:$E$800,2,0),"")</f>
        <v>G IV</v>
      </c>
      <c r="D110" s="72">
        <v>0.6055555555555555</v>
      </c>
      <c r="E110" s="160" t="b">
        <v>1</v>
      </c>
      <c r="F110" s="73"/>
      <c r="G110" s="94" t="b">
        <v>0</v>
      </c>
      <c r="H110" s="75" t="s">
        <v>1648</v>
      </c>
      <c r="I110" s="112" t="s">
        <v>1216</v>
      </c>
      <c r="J110" s="77" t="str">
        <f>IF(L110&gt;1,VLOOKUP(L110,DB!$A$4:$B$500,2,0),"")</f>
        <v/>
      </c>
      <c r="K110" s="78"/>
      <c r="L110" s="74"/>
      <c r="M110" s="71" t="str">
        <f>IF(B110&gt;1,VLOOKUP(B110,DB!$D$4:$F$800,3,0),"")</f>
        <v>JETSET</v>
      </c>
      <c r="N110" s="79"/>
      <c r="O110" s="74" t="str">
        <f t="shared" si="1"/>
        <v>RON</v>
      </c>
      <c r="Q110" s="1" t="str">
        <f t="shared" si="7"/>
        <v/>
      </c>
      <c r="R110" s="1" t="str">
        <f t="shared" si="8"/>
        <v/>
      </c>
      <c r="S110" s="1" t="str">
        <f t="shared" si="9"/>
        <v/>
      </c>
      <c r="T110" s="1" t="str">
        <f t="shared" si="10"/>
        <v/>
      </c>
      <c r="U110" s="1" t="str">
        <f t="shared" si="11"/>
        <v/>
      </c>
    </row>
    <row r="111" ht="15.75" customHeight="1">
      <c r="A111" s="81">
        <v>94.0</v>
      </c>
      <c r="B111" s="81" t="s">
        <v>315</v>
      </c>
      <c r="C111" s="81" t="str">
        <f>IF(B111&gt;1,VLOOKUP(B111,DB!$D$4:$E$800,2,0),"")</f>
        <v>A 320</v>
      </c>
      <c r="D111" s="82">
        <v>0.66875</v>
      </c>
      <c r="E111" s="159" t="b">
        <v>1</v>
      </c>
      <c r="F111" s="83">
        <v>0.71875</v>
      </c>
      <c r="G111" s="92" t="b">
        <v>1</v>
      </c>
      <c r="H111" s="85" t="s">
        <v>1236</v>
      </c>
      <c r="I111" s="86" t="str">
        <f>IF(K111&gt;1,VLOOKUP(K111,DB!$A$4:$B$500,2,0),"")</f>
        <v>WARA</v>
      </c>
      <c r="J111" s="87" t="str">
        <f>IF(L111&gt;1,VLOOKUP(L111,DB!$A$4:$B$500,2,0),"")</f>
        <v>WADD</v>
      </c>
      <c r="K111" s="88" t="s">
        <v>300</v>
      </c>
      <c r="L111" s="84" t="s">
        <v>227</v>
      </c>
      <c r="M111" s="81" t="str">
        <f>IF(B111&gt;1,VLOOKUP(B111,DB!$D$4:$F$800,3,0),"")</f>
        <v>BATIK AIR</v>
      </c>
      <c r="N111" s="89"/>
      <c r="O111" s="84" t="str">
        <f t="shared" si="1"/>
        <v/>
      </c>
      <c r="Q111" s="1" t="str">
        <f t="shared" si="7"/>
        <v>RW05</v>
      </c>
      <c r="R111" s="1" t="str">
        <f t="shared" si="8"/>
        <v>RON</v>
      </c>
      <c r="S111" s="1" t="str">
        <f t="shared" si="9"/>
        <v>G IV</v>
      </c>
      <c r="T111" s="1" t="str">
        <f t="shared" si="10"/>
        <v>PK-BON</v>
      </c>
      <c r="U111" s="1" t="str">
        <f t="shared" si="11"/>
        <v>JETSET</v>
      </c>
    </row>
    <row r="112" ht="15.75" customHeight="1">
      <c r="A112" s="71">
        <v>95.0</v>
      </c>
      <c r="B112" s="71" t="s">
        <v>868</v>
      </c>
      <c r="C112" s="71" t="str">
        <f>IF(B112&gt;1,VLOOKUP(B112,DB!$D$4:$E$800,2,0),"")</f>
        <v>AW 139</v>
      </c>
      <c r="D112" s="72">
        <v>0.6229166666666667</v>
      </c>
      <c r="E112" s="160" t="b">
        <v>1</v>
      </c>
      <c r="F112" s="73">
        <v>0.6284722222222222</v>
      </c>
      <c r="G112" s="94" t="b">
        <v>1</v>
      </c>
      <c r="H112" s="75" t="s">
        <v>1217</v>
      </c>
      <c r="I112" s="112" t="s">
        <v>1576</v>
      </c>
      <c r="J112" s="74" t="s">
        <v>1218</v>
      </c>
      <c r="K112" s="78"/>
      <c r="L112" s="74"/>
      <c r="M112" s="71" t="str">
        <f>IF(B112&gt;1,VLOOKUP(B112,DB!$D$4:$F$800,3,0),"")</f>
        <v>TRAVIRA</v>
      </c>
      <c r="N112" s="13"/>
      <c r="O112" s="74" t="str">
        <f t="shared" si="1"/>
        <v/>
      </c>
      <c r="Q112" s="1" t="str">
        <f t="shared" si="7"/>
        <v/>
      </c>
      <c r="R112" s="1" t="str">
        <f t="shared" si="8"/>
        <v/>
      </c>
      <c r="S112" s="1" t="str">
        <f t="shared" si="9"/>
        <v/>
      </c>
      <c r="T112" s="1" t="str">
        <f t="shared" si="10"/>
        <v/>
      </c>
      <c r="U112" s="1" t="str">
        <f t="shared" si="11"/>
        <v/>
      </c>
    </row>
    <row r="113" ht="15.75" customHeight="1">
      <c r="A113" s="81">
        <v>96.0</v>
      </c>
      <c r="B113" s="81" t="s">
        <v>968</v>
      </c>
      <c r="C113" s="81" t="str">
        <f>IF(B113&gt;1,VLOOKUP(B113,DB!$D$4:$E$800,2,0),"")</f>
        <v>HK 850</v>
      </c>
      <c r="D113" s="82">
        <v>0.6402777777777777</v>
      </c>
      <c r="E113" s="159" t="b">
        <v>1</v>
      </c>
      <c r="F113" s="83"/>
      <c r="G113" s="92" t="b">
        <v>0</v>
      </c>
      <c r="H113" s="85" t="s">
        <v>1374</v>
      </c>
      <c r="I113" s="103" t="s">
        <v>1249</v>
      </c>
      <c r="J113" s="87" t="str">
        <f>IF(L113&gt;1,VLOOKUP(L113,DB!$A$4:$B$500,2,0),"")</f>
        <v/>
      </c>
      <c r="K113" s="88"/>
      <c r="L113" s="84"/>
      <c r="M113" s="81" t="s">
        <v>1214</v>
      </c>
      <c r="N113" s="96"/>
      <c r="O113" s="84" t="str">
        <f t="shared" si="1"/>
        <v>RON</v>
      </c>
      <c r="Q113" s="1" t="str">
        <f t="shared" si="7"/>
        <v/>
      </c>
      <c r="R113" s="1" t="str">
        <f t="shared" si="8"/>
        <v/>
      </c>
      <c r="S113" s="1" t="str">
        <f t="shared" si="9"/>
        <v/>
      </c>
      <c r="T113" s="1" t="str">
        <f t="shared" si="10"/>
        <v/>
      </c>
      <c r="U113" s="1" t="str">
        <f t="shared" si="11"/>
        <v/>
      </c>
    </row>
    <row r="114" ht="15.75" customHeight="1">
      <c r="A114" s="71">
        <v>97.0</v>
      </c>
      <c r="B114" s="71" t="s">
        <v>437</v>
      </c>
      <c r="C114" s="71" t="str">
        <f>IF(B114&gt;1,VLOOKUP(B114,DB!$D$4:$E$800,2,0),"")</f>
        <v>A 320</v>
      </c>
      <c r="D114" s="72">
        <v>0.6847222222222222</v>
      </c>
      <c r="E114" s="160" t="b">
        <v>1</v>
      </c>
      <c r="F114" s="73">
        <v>0.7111111111111111</v>
      </c>
      <c r="G114" s="94" t="b">
        <v>1</v>
      </c>
      <c r="H114" s="75" t="s">
        <v>1225</v>
      </c>
      <c r="I114" s="76" t="str">
        <f>IF(K114&gt;1,VLOOKUP(K114,DB!$A$4:$B$500,2,0),"")</f>
        <v>WARA</v>
      </c>
      <c r="J114" s="77" t="str">
        <f>IF(L114&gt;1,VLOOKUP(L114,DB!$A$4:$B$500,2,0),"")</f>
        <v>WARR</v>
      </c>
      <c r="K114" s="78" t="s">
        <v>557</v>
      </c>
      <c r="L114" s="74" t="s">
        <v>563</v>
      </c>
      <c r="M114" s="71" t="str">
        <f>IF(B114&gt;1,VLOOKUP(B114,DB!$D$4:$F$800,3,0),"")</f>
        <v>CITILINK</v>
      </c>
      <c r="N114" s="13"/>
      <c r="O114" s="74" t="str">
        <f t="shared" si="1"/>
        <v/>
      </c>
      <c r="Q114" s="1" t="str">
        <f t="shared" si="7"/>
        <v>NSA16</v>
      </c>
      <c r="R114" s="1" t="str">
        <f t="shared" si="8"/>
        <v>RON</v>
      </c>
      <c r="S114" s="1" t="str">
        <f t="shared" si="9"/>
        <v>HK 850</v>
      </c>
      <c r="T114" s="1" t="str">
        <f t="shared" si="10"/>
        <v>T7-TUN</v>
      </c>
      <c r="U114" s="1" t="str">
        <f t="shared" si="11"/>
        <v>KARISMA</v>
      </c>
    </row>
    <row r="115" ht="15.75" customHeight="1">
      <c r="A115" s="81">
        <v>98.0</v>
      </c>
      <c r="B115" s="81" t="s">
        <v>180</v>
      </c>
      <c r="C115" s="81" t="str">
        <f>IF(B115&gt;1,VLOOKUP(B115,DB!$D$4:$E$800,2,0),"")</f>
        <v>A 320</v>
      </c>
      <c r="D115" s="82">
        <v>0.6875</v>
      </c>
      <c r="E115" s="159" t="b">
        <v>1</v>
      </c>
      <c r="F115" s="83">
        <v>0.7354166666666667</v>
      </c>
      <c r="G115" s="92" t="b">
        <v>1</v>
      </c>
      <c r="H115" s="85" t="s">
        <v>1247</v>
      </c>
      <c r="I115" s="86" t="str">
        <f>IF(K115&gt;1,VLOOKUP(K115,DB!$A$4:$B$500,2,0),"")</f>
        <v>WARR</v>
      </c>
      <c r="J115" s="87" t="str">
        <f>IF(L115&gt;1,VLOOKUP(L115,DB!$A$4:$B$500,2,0),"")</f>
        <v>WAHI</v>
      </c>
      <c r="K115" s="88" t="s">
        <v>245</v>
      </c>
      <c r="L115" s="84" t="s">
        <v>280</v>
      </c>
      <c r="M115" s="81" t="str">
        <f>IF(B115&gt;1,VLOOKUP(B115,DB!$D$4:$F$800,3,0),"")</f>
        <v>BATIK AIR</v>
      </c>
      <c r="N115" s="89"/>
      <c r="O115" s="84" t="str">
        <f t="shared" si="1"/>
        <v/>
      </c>
      <c r="Q115" s="1" t="str">
        <f t="shared" si="7"/>
        <v/>
      </c>
      <c r="R115" s="1" t="str">
        <f t="shared" si="8"/>
        <v/>
      </c>
      <c r="S115" s="1" t="str">
        <f t="shared" si="9"/>
        <v/>
      </c>
      <c r="T115" s="1" t="str">
        <f t="shared" si="10"/>
        <v/>
      </c>
      <c r="U115" s="1" t="str">
        <f t="shared" si="11"/>
        <v/>
      </c>
    </row>
    <row r="116" ht="15.75" customHeight="1">
      <c r="A116" s="71">
        <v>99.0</v>
      </c>
      <c r="B116" s="71" t="s">
        <v>592</v>
      </c>
      <c r="C116" s="71" t="str">
        <f>IF(B116&gt;1,VLOOKUP(B116,DB!$D$4:$E$800,2,0),"")</f>
        <v>B 738</v>
      </c>
      <c r="D116" s="72">
        <v>0.7006944444444444</v>
      </c>
      <c r="E116" s="160" t="b">
        <v>1</v>
      </c>
      <c r="F116" s="73">
        <v>0.7354166666666667</v>
      </c>
      <c r="G116" s="94" t="b">
        <v>1</v>
      </c>
      <c r="H116" s="75" t="s">
        <v>1248</v>
      </c>
      <c r="I116" s="76" t="str">
        <f>IF(K116&gt;1,VLOOKUP(K116,DB!$A$4:$B$500,2,0),"")</f>
        <v>WARR</v>
      </c>
      <c r="J116" s="77" t="str">
        <f>IF(L116&gt;1,VLOOKUP(L116,DB!$A$4:$B$500,2,0),"")</f>
        <v>WARR</v>
      </c>
      <c r="K116" s="78" t="s">
        <v>84</v>
      </c>
      <c r="L116" s="74" t="s">
        <v>676</v>
      </c>
      <c r="M116" s="71" t="str">
        <f>IF(B116&gt;1,VLOOKUP(B116,DB!$D$4:$F$800,3,0),"")</f>
        <v>GARUDA</v>
      </c>
      <c r="N116" s="79"/>
      <c r="O116" s="74" t="str">
        <f t="shared" si="1"/>
        <v/>
      </c>
      <c r="Q116" s="1" t="str">
        <f t="shared" si="7"/>
        <v/>
      </c>
      <c r="R116" s="1" t="str">
        <f t="shared" si="8"/>
        <v/>
      </c>
      <c r="S116" s="1" t="str">
        <f t="shared" si="9"/>
        <v/>
      </c>
      <c r="T116" s="1" t="str">
        <f t="shared" si="10"/>
        <v/>
      </c>
      <c r="U116" s="1" t="str">
        <f t="shared" si="11"/>
        <v/>
      </c>
    </row>
    <row r="117" ht="15.75" customHeight="1">
      <c r="A117" s="81">
        <v>100.0</v>
      </c>
      <c r="B117" s="81" t="s">
        <v>431</v>
      </c>
      <c r="C117" s="81" t="str">
        <f>IF(B117&gt;1,VLOOKUP(B117,DB!$D$4:$E$800,2,0),"")</f>
        <v>A 320</v>
      </c>
      <c r="D117" s="82">
        <v>0.7243055555555555</v>
      </c>
      <c r="E117" s="159" t="b">
        <v>1</v>
      </c>
      <c r="F117" s="83">
        <v>0.7534722222222222</v>
      </c>
      <c r="G117" s="92" t="b">
        <v>1</v>
      </c>
      <c r="H117" s="85" t="s">
        <v>1250</v>
      </c>
      <c r="I117" s="86" t="str">
        <f>IF(K117&gt;1,VLOOKUP(K117,DB!$A$4:$B$500,2,0),"")</f>
        <v>WADD</v>
      </c>
      <c r="J117" s="87" t="str">
        <f>IF(L117&gt;1,VLOOKUP(L117,DB!$A$4:$B$500,2,0),"")</f>
        <v>WADD</v>
      </c>
      <c r="K117" s="88" t="s">
        <v>585</v>
      </c>
      <c r="L117" s="84" t="s">
        <v>583</v>
      </c>
      <c r="M117" s="81" t="str">
        <f>IF(B117&gt;1,VLOOKUP(B117,DB!$D$4:$F$800,3,0),"")</f>
        <v>CITILINK</v>
      </c>
      <c r="N117" s="96"/>
      <c r="O117" s="84" t="str">
        <f t="shared" si="1"/>
        <v/>
      </c>
      <c r="Q117" s="1" t="str">
        <f t="shared" si="7"/>
        <v/>
      </c>
      <c r="R117" s="1" t="str">
        <f t="shared" si="8"/>
        <v/>
      </c>
      <c r="S117" s="1" t="str">
        <f t="shared" si="9"/>
        <v/>
      </c>
      <c r="T117" s="1" t="str">
        <f t="shared" si="10"/>
        <v/>
      </c>
      <c r="U117" s="1" t="str">
        <f t="shared" si="11"/>
        <v/>
      </c>
    </row>
    <row r="118" ht="15.75" customHeight="1">
      <c r="A118" s="71">
        <v>101.0</v>
      </c>
      <c r="B118" s="71" t="s">
        <v>187</v>
      </c>
      <c r="C118" s="71" t="str">
        <f>IF(B118&gt;1,VLOOKUP(B118,DB!$D$4:$E$800,2,0),"")</f>
        <v>A 320</v>
      </c>
      <c r="D118" s="72">
        <v>0.6784722222222223</v>
      </c>
      <c r="E118" s="160" t="b">
        <v>1</v>
      </c>
      <c r="F118" s="73">
        <v>0.725</v>
      </c>
      <c r="G118" s="94" t="b">
        <v>1</v>
      </c>
      <c r="H118" s="75" t="s">
        <v>1255</v>
      </c>
      <c r="I118" s="76" t="str">
        <f>IF(K118&gt;1,VLOOKUP(K118,DB!$A$4:$B$500,2,0),"")</f>
        <v>WAHI</v>
      </c>
      <c r="J118" s="77" t="str">
        <f>IF(L118&gt;1,VLOOKUP(L118,DB!$A$4:$B$500,2,0),"")</f>
        <v>WIPP</v>
      </c>
      <c r="K118" s="78" t="s">
        <v>274</v>
      </c>
      <c r="L118" s="74" t="s">
        <v>198</v>
      </c>
      <c r="M118" s="71" t="str">
        <f>IF(B118&gt;1,VLOOKUP(B118,DB!$D$4:$F$800,3,0),"")</f>
        <v>BATIK AIR</v>
      </c>
      <c r="N118" s="13"/>
      <c r="O118" s="74" t="str">
        <f t="shared" si="1"/>
        <v/>
      </c>
      <c r="Q118" s="1" t="str">
        <f t="shared" si="7"/>
        <v/>
      </c>
      <c r="R118" s="1" t="str">
        <f t="shared" si="8"/>
        <v/>
      </c>
      <c r="S118" s="1" t="str">
        <f t="shared" si="9"/>
        <v/>
      </c>
      <c r="T118" s="1" t="str">
        <f t="shared" si="10"/>
        <v/>
      </c>
      <c r="U118" s="1" t="str">
        <f t="shared" si="11"/>
        <v/>
      </c>
    </row>
    <row r="119" ht="15.75" customHeight="1">
      <c r="A119" s="81">
        <v>102.0</v>
      </c>
      <c r="B119" s="81" t="s">
        <v>345</v>
      </c>
      <c r="C119" s="81" t="str">
        <f>IF(B119&gt;1,VLOOKUP(B119,DB!$D$4:$E$800,2,0),"")</f>
        <v>ATR 72</v>
      </c>
      <c r="D119" s="82">
        <v>0.7083333333333334</v>
      </c>
      <c r="E119" s="159" t="b">
        <v>1</v>
      </c>
      <c r="F119" s="83"/>
      <c r="G119" s="92" t="b">
        <v>0</v>
      </c>
      <c r="H119" s="85" t="s">
        <v>1246</v>
      </c>
      <c r="I119" s="86" t="str">
        <f>IF(K119&gt;1,VLOOKUP(K119,DB!$A$4:$B$500,2,0),"")</f>
        <v>WAHH</v>
      </c>
      <c r="J119" s="87" t="str">
        <f>IF(L119&gt;1,VLOOKUP(L119,DB!$A$4:$B$500,2,0),"")</f>
        <v/>
      </c>
      <c r="K119" s="88" t="s">
        <v>601</v>
      </c>
      <c r="L119" s="84"/>
      <c r="M119" s="81" t="str">
        <f>IF(B119&gt;1,VLOOKUP(B119,DB!$D$4:$F$800,3,0),"")</f>
        <v>CITILINK</v>
      </c>
      <c r="N119" s="89" t="s">
        <v>1346</v>
      </c>
      <c r="O119" s="84" t="str">
        <f t="shared" si="1"/>
        <v>RON</v>
      </c>
      <c r="Q119" s="1" t="str">
        <f t="shared" si="7"/>
        <v/>
      </c>
      <c r="R119" s="1" t="str">
        <f t="shared" si="8"/>
        <v/>
      </c>
      <c r="S119" s="1" t="str">
        <f t="shared" si="9"/>
        <v/>
      </c>
      <c r="T119" s="1" t="str">
        <f t="shared" si="10"/>
        <v/>
      </c>
      <c r="U119" s="1" t="str">
        <f t="shared" si="11"/>
        <v/>
      </c>
    </row>
    <row r="120" ht="15.75" customHeight="1">
      <c r="A120" s="71">
        <v>103.0</v>
      </c>
      <c r="B120" s="71" t="s">
        <v>94</v>
      </c>
      <c r="C120" s="71" t="str">
        <f>IF(B120&gt;1,VLOOKUP(B120,DB!$D$4:$E$800,2,0),"")</f>
        <v>A 320</v>
      </c>
      <c r="D120" s="72">
        <v>0.7173611111111111</v>
      </c>
      <c r="E120" s="160" t="b">
        <v>1</v>
      </c>
      <c r="F120" s="73">
        <v>0.75</v>
      </c>
      <c r="G120" s="94" t="b">
        <v>1</v>
      </c>
      <c r="H120" s="75" t="s">
        <v>1227</v>
      </c>
      <c r="I120" s="76" t="str">
        <f>IF(K120&gt;1,VLOOKUP(K120,DB!$A$4:$B$500,2,0),"")</f>
        <v>WARR</v>
      </c>
      <c r="J120" s="77" t="str">
        <f>IF(L120&gt;1,VLOOKUP(L120,DB!$A$4:$B$500,2,0),"")</f>
        <v>WARR</v>
      </c>
      <c r="K120" s="78" t="s">
        <v>241</v>
      </c>
      <c r="L120" s="74" t="s">
        <v>233</v>
      </c>
      <c r="M120" s="71" t="str">
        <f>IF(B120&gt;1,VLOOKUP(B120,DB!$D$4:$F$800,3,0),"")</f>
        <v>BATIK AIR</v>
      </c>
      <c r="N120" s="13"/>
      <c r="O120" s="74" t="str">
        <f t="shared" si="1"/>
        <v/>
      </c>
      <c r="Q120" s="1" t="str">
        <f t="shared" si="7"/>
        <v>A2</v>
      </c>
      <c r="R120" s="1" t="str">
        <f t="shared" si="8"/>
        <v>RON</v>
      </c>
      <c r="S120" s="1" t="str">
        <f t="shared" si="9"/>
        <v>ATR 72</v>
      </c>
      <c r="T120" s="1" t="str">
        <f t="shared" si="10"/>
        <v>PK-GJT</v>
      </c>
      <c r="U120" s="1" t="str">
        <f t="shared" si="11"/>
        <v>CITILINK</v>
      </c>
    </row>
    <row r="121" ht="15.75" customHeight="1">
      <c r="A121" s="81">
        <v>104.0</v>
      </c>
      <c r="B121" s="81" t="s">
        <v>290</v>
      </c>
      <c r="C121" s="81" t="str">
        <f>IF(B121&gt;1,VLOOKUP(B121,DB!$D$4:$E$800,2,0),"")</f>
        <v>A 320</v>
      </c>
      <c r="D121" s="82">
        <v>0.7277777777777777</v>
      </c>
      <c r="E121" s="159" t="b">
        <v>1</v>
      </c>
      <c r="F121" s="83">
        <v>0.75625</v>
      </c>
      <c r="G121" s="92" t="b">
        <v>1</v>
      </c>
      <c r="H121" s="85" t="s">
        <v>1216</v>
      </c>
      <c r="I121" s="86" t="str">
        <f>IF(K121&gt;1,VLOOKUP(K121,DB!$A$4:$B$500,2,0),"")</f>
        <v>WIPP</v>
      </c>
      <c r="J121" s="87" t="str">
        <f>IF(L121&gt;1,VLOOKUP(L121,DB!$A$4:$B$500,2,0),"")</f>
        <v>WARR</v>
      </c>
      <c r="K121" s="88" t="s">
        <v>186</v>
      </c>
      <c r="L121" s="84" t="s">
        <v>255</v>
      </c>
      <c r="M121" s="81" t="str">
        <f>IF(B121&gt;1,VLOOKUP(B121,DB!$D$4:$F$800,3,0),"")</f>
        <v>BATIK AIR</v>
      </c>
      <c r="N121" s="96"/>
      <c r="O121" s="84" t="str">
        <f t="shared" si="1"/>
        <v/>
      </c>
      <c r="Q121" s="1" t="str">
        <f t="shared" si="7"/>
        <v/>
      </c>
      <c r="R121" s="1" t="str">
        <f t="shared" si="8"/>
        <v/>
      </c>
      <c r="S121" s="1" t="str">
        <f t="shared" si="9"/>
        <v/>
      </c>
      <c r="T121" s="1" t="str">
        <f t="shared" si="10"/>
        <v/>
      </c>
      <c r="U121" s="1" t="str">
        <f t="shared" si="11"/>
        <v/>
      </c>
    </row>
    <row r="122" ht="15.75" customHeight="1">
      <c r="A122" s="71">
        <v>105.0</v>
      </c>
      <c r="B122" s="71" t="s">
        <v>804</v>
      </c>
      <c r="C122" s="71" t="str">
        <f>IF(B122&gt;1,VLOOKUP(B122,DB!$D$4:$E$800,2,0),"")</f>
        <v>AW 139</v>
      </c>
      <c r="D122" s="72">
        <v>0.7020833333333333</v>
      </c>
      <c r="E122" s="160" t="b">
        <v>1</v>
      </c>
      <c r="F122" s="73">
        <v>0.7340277777777777</v>
      </c>
      <c r="G122" s="94" t="b">
        <v>1</v>
      </c>
      <c r="H122" s="75" t="s">
        <v>1217</v>
      </c>
      <c r="I122" s="112" t="s">
        <v>1238</v>
      </c>
      <c r="J122" s="74" t="s">
        <v>1218</v>
      </c>
      <c r="K122" s="78"/>
      <c r="L122" s="74"/>
      <c r="M122" s="71" t="str">
        <f>IF(B122&gt;1,VLOOKUP(B122,DB!$D$4:$F$800,3,0),"")</f>
        <v>PREMI</v>
      </c>
      <c r="N122" s="13"/>
      <c r="O122" s="74" t="str">
        <f t="shared" si="1"/>
        <v/>
      </c>
      <c r="Q122" s="1" t="str">
        <f t="shared" si="7"/>
        <v/>
      </c>
      <c r="R122" s="1" t="str">
        <f t="shared" si="8"/>
        <v/>
      </c>
      <c r="S122" s="1" t="str">
        <f t="shared" si="9"/>
        <v/>
      </c>
      <c r="T122" s="1" t="str">
        <f t="shared" si="10"/>
        <v/>
      </c>
      <c r="U122" s="1" t="str">
        <f t="shared" si="11"/>
        <v/>
      </c>
    </row>
    <row r="123" ht="15.75" customHeight="1">
      <c r="A123" s="81">
        <v>106.0</v>
      </c>
      <c r="B123" s="81" t="s">
        <v>959</v>
      </c>
      <c r="C123" s="81" t="str">
        <f>IF(B123&gt;1,VLOOKUP(B123,DB!$D$4:$E$800,2,0),"")</f>
        <v>EMB 135</v>
      </c>
      <c r="D123" s="82">
        <v>0.7138888888888889</v>
      </c>
      <c r="E123" s="159" t="b">
        <v>1</v>
      </c>
      <c r="F123" s="83"/>
      <c r="G123" s="92" t="b">
        <v>0</v>
      </c>
      <c r="H123" s="85" t="s">
        <v>1460</v>
      </c>
      <c r="I123" s="103" t="s">
        <v>1218</v>
      </c>
      <c r="J123" s="87" t="str">
        <f>IF(L123&gt;1,VLOOKUP(L123,DB!$A$4:$B$500,2,0),"")</f>
        <v/>
      </c>
      <c r="K123" s="88"/>
      <c r="L123" s="84"/>
      <c r="M123" s="81" t="s">
        <v>1211</v>
      </c>
      <c r="N123" s="96"/>
      <c r="O123" s="84" t="str">
        <f t="shared" si="1"/>
        <v>RON</v>
      </c>
      <c r="Q123" s="1" t="str">
        <f t="shared" si="7"/>
        <v/>
      </c>
      <c r="R123" s="1" t="str">
        <f t="shared" si="8"/>
        <v/>
      </c>
      <c r="S123" s="1" t="str">
        <f t="shared" si="9"/>
        <v/>
      </c>
      <c r="T123" s="1" t="str">
        <f t="shared" si="10"/>
        <v/>
      </c>
      <c r="U123" s="1" t="str">
        <f t="shared" si="11"/>
        <v/>
      </c>
    </row>
    <row r="124" ht="15.75" customHeight="1">
      <c r="A124" s="71">
        <v>107.0</v>
      </c>
      <c r="B124" s="71" t="s">
        <v>967</v>
      </c>
      <c r="C124" s="71" t="str">
        <f>IF(B124&gt;1,VLOOKUP(B124,DB!$D$4:$E$800,2,0),"")</f>
        <v>EMB 135</v>
      </c>
      <c r="D124" s="72">
        <v>0.7291666666666666</v>
      </c>
      <c r="E124" s="160" t="b">
        <v>1</v>
      </c>
      <c r="F124" s="73"/>
      <c r="G124" s="94" t="b">
        <v>0</v>
      </c>
      <c r="H124" s="75" t="s">
        <v>1649</v>
      </c>
      <c r="I124" s="112" t="s">
        <v>1218</v>
      </c>
      <c r="J124" s="77" t="str">
        <f>IF(L124&gt;1,VLOOKUP(L124,DB!$A$4:$B$500,2,0),"")</f>
        <v/>
      </c>
      <c r="K124" s="78"/>
      <c r="L124" s="74"/>
      <c r="M124" s="71" t="s">
        <v>1214</v>
      </c>
      <c r="N124" s="13"/>
      <c r="O124" s="74" t="str">
        <f t="shared" si="1"/>
        <v>RON</v>
      </c>
      <c r="Q124" s="1" t="str">
        <f t="shared" si="7"/>
        <v>RE07</v>
      </c>
      <c r="R124" s="1" t="str">
        <f t="shared" si="8"/>
        <v>RON</v>
      </c>
      <c r="S124" s="1" t="str">
        <f t="shared" si="9"/>
        <v>EMB 135</v>
      </c>
      <c r="T124" s="1" t="str">
        <f t="shared" si="10"/>
        <v>T7-889</v>
      </c>
      <c r="U124" s="1" t="str">
        <f t="shared" si="11"/>
        <v>AFM</v>
      </c>
    </row>
    <row r="125" ht="15.75" customHeight="1">
      <c r="A125" s="81">
        <v>108.0</v>
      </c>
      <c r="B125" s="81" t="s">
        <v>1123</v>
      </c>
      <c r="C125" s="81" t="str">
        <f>IF(B125&gt;1,VLOOKUP(B125,DB!$D$4:$E$800,2,0),"")</f>
        <v>KING AIR</v>
      </c>
      <c r="D125" s="82">
        <v>0.7381944444444445</v>
      </c>
      <c r="E125" s="159" t="b">
        <v>1</v>
      </c>
      <c r="F125" s="83"/>
      <c r="G125" s="92" t="b">
        <v>0</v>
      </c>
      <c r="H125" s="85" t="s">
        <v>1213</v>
      </c>
      <c r="I125" s="103" t="s">
        <v>1218</v>
      </c>
      <c r="J125" s="87" t="str">
        <f>IF(L125&gt;1,VLOOKUP(L125,DB!$A$4:$B$500,2,0),"")</f>
        <v/>
      </c>
      <c r="K125" s="88"/>
      <c r="L125" s="84"/>
      <c r="M125" s="81" t="s">
        <v>1211</v>
      </c>
      <c r="N125" s="96"/>
      <c r="O125" s="84" t="str">
        <f t="shared" si="1"/>
        <v>RON</v>
      </c>
      <c r="Q125" s="1" t="str">
        <f t="shared" si="7"/>
        <v>RW06</v>
      </c>
      <c r="R125" s="1" t="str">
        <f t="shared" si="8"/>
        <v>RON</v>
      </c>
      <c r="S125" s="1" t="str">
        <f t="shared" si="9"/>
        <v>EMB 135</v>
      </c>
      <c r="T125" s="1" t="str">
        <f t="shared" si="10"/>
        <v>T7-MPI</v>
      </c>
      <c r="U125" s="1" t="str">
        <f t="shared" si="11"/>
        <v>KARISMA</v>
      </c>
    </row>
    <row r="126" ht="15.75" customHeight="1">
      <c r="A126" s="71">
        <v>109.0</v>
      </c>
      <c r="B126" s="71" t="s">
        <v>305</v>
      </c>
      <c r="C126" s="71" t="str">
        <f>IF(B126&gt;1,VLOOKUP(B126,DB!$D$4:$E$800,2,0),"")</f>
        <v>A 320</v>
      </c>
      <c r="D126" s="72">
        <v>0.7736111111111111</v>
      </c>
      <c r="E126" s="160" t="b">
        <v>1</v>
      </c>
      <c r="F126" s="73">
        <v>0.8041666666666667</v>
      </c>
      <c r="G126" s="94" t="b">
        <v>1</v>
      </c>
      <c r="H126" s="75" t="s">
        <v>1247</v>
      </c>
      <c r="I126" s="76" t="str">
        <f>IF(K126&gt;1,VLOOKUP(K126,DB!$A$4:$B$500,2,0),"")</f>
        <v>WAHS</v>
      </c>
      <c r="J126" s="77" t="str">
        <f>IF(L126&gt;1,VLOOKUP(L126,DB!$A$4:$B$500,2,0),"")</f>
        <v>WIBB</v>
      </c>
      <c r="K126" s="78" t="s">
        <v>291</v>
      </c>
      <c r="L126" s="74" t="s">
        <v>209</v>
      </c>
      <c r="M126" s="71" t="str">
        <f>IF(B126&gt;1,VLOOKUP(B126,DB!$D$4:$F$800,3,0),"")</f>
        <v>BATIK AIR</v>
      </c>
      <c r="N126" s="13"/>
      <c r="O126" s="74" t="str">
        <f t="shared" si="1"/>
        <v/>
      </c>
      <c r="Q126" s="1" t="str">
        <f t="shared" si="7"/>
        <v>NSA12</v>
      </c>
      <c r="R126" s="1" t="str">
        <f t="shared" si="8"/>
        <v>RON</v>
      </c>
      <c r="S126" s="1" t="str">
        <f t="shared" si="9"/>
        <v>KING AIR</v>
      </c>
      <c r="T126" s="1" t="str">
        <f t="shared" si="10"/>
        <v>T7-HNC</v>
      </c>
      <c r="U126" s="1" t="str">
        <f t="shared" si="11"/>
        <v>AFM</v>
      </c>
    </row>
    <row r="127" ht="15.75" customHeight="1">
      <c r="A127" s="81">
        <v>110.0</v>
      </c>
      <c r="B127" s="81" t="s">
        <v>313</v>
      </c>
      <c r="C127" s="81" t="str">
        <f>IF(B127&gt;1,VLOOKUP(B127,DB!$D$4:$E$800,2,0),"")</f>
        <v>A 320</v>
      </c>
      <c r="D127" s="82">
        <v>0.7951388888888888</v>
      </c>
      <c r="E127" s="159" t="b">
        <v>1</v>
      </c>
      <c r="F127" s="83">
        <v>0.8493055555555555</v>
      </c>
      <c r="G127" s="92" t="b">
        <v>1</v>
      </c>
      <c r="H127" s="85" t="s">
        <v>1248</v>
      </c>
      <c r="I127" s="86" t="str">
        <f>IF(K127&gt;1,VLOOKUP(K127,DB!$A$4:$B$500,2,0),"")</f>
        <v>WIMM</v>
      </c>
      <c r="J127" s="87" t="str">
        <f>IF(L127&gt;1,VLOOKUP(L127,DB!$A$4:$B$500,2,0),"")</f>
        <v>WARR</v>
      </c>
      <c r="K127" s="88" t="s">
        <v>170</v>
      </c>
      <c r="L127" s="84" t="s">
        <v>259</v>
      </c>
      <c r="M127" s="81" t="str">
        <f>IF(B127&gt;1,VLOOKUP(B127,DB!$D$4:$F$800,3,0),"")</f>
        <v>BATIK AIR</v>
      </c>
      <c r="N127" s="96"/>
      <c r="O127" s="84" t="str">
        <f t="shared" si="1"/>
        <v/>
      </c>
      <c r="Q127" s="1" t="str">
        <f t="shared" si="7"/>
        <v/>
      </c>
      <c r="R127" s="1" t="str">
        <f t="shared" si="8"/>
        <v/>
      </c>
      <c r="S127" s="1" t="str">
        <f t="shared" si="9"/>
        <v/>
      </c>
      <c r="T127" s="1" t="str">
        <f t="shared" si="10"/>
        <v/>
      </c>
      <c r="U127" s="1" t="str">
        <f t="shared" si="11"/>
        <v/>
      </c>
    </row>
    <row r="128" ht="15.75" customHeight="1">
      <c r="A128" s="71">
        <v>111.0</v>
      </c>
      <c r="B128" s="71" t="s">
        <v>832</v>
      </c>
      <c r="C128" s="71" t="str">
        <f>IF(B128&gt;1,VLOOKUP(B128,DB!$D$4:$E$800,2,0),"")</f>
        <v>ATR 72</v>
      </c>
      <c r="D128" s="72">
        <v>0.8347222222222223</v>
      </c>
      <c r="E128" s="160" t="b">
        <v>1</v>
      </c>
      <c r="F128" s="73">
        <v>0.8888888888888888</v>
      </c>
      <c r="G128" s="94" t="b">
        <v>1</v>
      </c>
      <c r="H128" s="75" t="s">
        <v>1225</v>
      </c>
      <c r="I128" s="76" t="str">
        <f>IF(K128&gt;1,VLOOKUP(K128,DB!$A$4:$B$500,2,0),"")</f>
        <v>WIDM</v>
      </c>
      <c r="J128" s="74" t="s">
        <v>1664</v>
      </c>
      <c r="K128" s="78" t="s">
        <v>661</v>
      </c>
      <c r="L128" s="74"/>
      <c r="M128" s="71" t="str">
        <f>IF(B128&gt;1,VLOOKUP(B128,DB!$D$4:$F$800,3,0),"")</f>
        <v>TAS</v>
      </c>
      <c r="N128" s="13"/>
      <c r="O128" s="74" t="str">
        <f t="shared" si="1"/>
        <v/>
      </c>
      <c r="Q128" s="1" t="str">
        <f t="shared" si="7"/>
        <v/>
      </c>
      <c r="R128" s="1" t="str">
        <f t="shared" si="8"/>
        <v/>
      </c>
      <c r="S128" s="1" t="str">
        <f t="shared" si="9"/>
        <v/>
      </c>
      <c r="T128" s="1" t="str">
        <f t="shared" si="10"/>
        <v/>
      </c>
      <c r="U128" s="1" t="str">
        <f t="shared" si="11"/>
        <v/>
      </c>
    </row>
    <row r="129" ht="15.75" customHeight="1">
      <c r="A129" s="81">
        <v>112.0</v>
      </c>
      <c r="B129" s="210" t="s">
        <v>738</v>
      </c>
      <c r="C129" s="210" t="str">
        <f>IF(B129&gt;1,VLOOKUP(B129,DB!$D$4:$E$800,2,0),"")</f>
        <v>EMB 135</v>
      </c>
      <c r="D129" s="225">
        <v>0.8</v>
      </c>
      <c r="E129" s="159" t="b">
        <v>1</v>
      </c>
      <c r="F129" s="83">
        <v>0.8263888888888888</v>
      </c>
      <c r="G129" s="92" t="b">
        <v>1</v>
      </c>
      <c r="H129" s="85" t="s">
        <v>1216</v>
      </c>
      <c r="I129" s="226" t="s">
        <v>201</v>
      </c>
      <c r="J129" s="84" t="s">
        <v>1650</v>
      </c>
      <c r="K129" s="88"/>
      <c r="L129" s="84"/>
      <c r="M129" s="210" t="str">
        <f>IF(B129&gt;1,VLOOKUP(B129,DB!$D$4:$F$800,3,0),"")</f>
        <v>IAT</v>
      </c>
      <c r="N129" s="213" t="s">
        <v>1655</v>
      </c>
      <c r="O129" s="84" t="str">
        <f t="shared" si="1"/>
        <v/>
      </c>
      <c r="Q129" s="1" t="str">
        <f t="shared" si="7"/>
        <v/>
      </c>
      <c r="R129" s="1" t="str">
        <f t="shared" si="8"/>
        <v/>
      </c>
      <c r="S129" s="1" t="str">
        <f t="shared" si="9"/>
        <v/>
      </c>
      <c r="T129" s="1" t="str">
        <f t="shared" si="10"/>
        <v/>
      </c>
      <c r="U129" s="1" t="str">
        <f t="shared" si="11"/>
        <v/>
      </c>
    </row>
    <row r="130" ht="15.75" customHeight="1">
      <c r="A130" s="71">
        <v>113.0</v>
      </c>
      <c r="B130" s="71" t="s">
        <v>324</v>
      </c>
      <c r="C130" s="71" t="str">
        <f>IF(B130&gt;1,VLOOKUP(B130,DB!$D$4:$E$800,2,0),"")</f>
        <v>A 320</v>
      </c>
      <c r="D130" s="72">
        <v>0.8381944444444445</v>
      </c>
      <c r="E130" s="160" t="b">
        <v>1</v>
      </c>
      <c r="F130" s="73">
        <v>0.8791666666666667</v>
      </c>
      <c r="G130" s="94" t="b">
        <v>1</v>
      </c>
      <c r="H130" s="75" t="s">
        <v>1236</v>
      </c>
      <c r="I130" s="76" t="str">
        <f>IF(K130&gt;1,VLOOKUP(K130,DB!$A$4:$B$500,2,0),"")</f>
        <v>WIEE</v>
      </c>
      <c r="J130" s="77" t="str">
        <f>IF(L130&gt;1,VLOOKUP(L130,DB!$A$4:$B$500,2,0),"")</f>
        <v>WIPP</v>
      </c>
      <c r="K130" s="78" t="s">
        <v>213</v>
      </c>
      <c r="L130" s="74" t="s">
        <v>192</v>
      </c>
      <c r="M130" s="71" t="str">
        <f>IF(B130&gt;1,VLOOKUP(B130,DB!$D$4:$F$800,3,0),"")</f>
        <v>BATIK AIR</v>
      </c>
      <c r="N130" s="13"/>
      <c r="O130" s="74" t="str">
        <f t="shared" si="1"/>
        <v/>
      </c>
      <c r="Q130" s="1" t="str">
        <f t="shared" si="7"/>
        <v/>
      </c>
      <c r="R130" s="1" t="str">
        <f t="shared" si="8"/>
        <v/>
      </c>
      <c r="S130" s="1" t="str">
        <f t="shared" si="9"/>
        <v/>
      </c>
      <c r="T130" s="1" t="str">
        <f t="shared" si="10"/>
        <v/>
      </c>
      <c r="U130" s="1" t="str">
        <f t="shared" si="11"/>
        <v/>
      </c>
    </row>
    <row r="131" ht="15.75" customHeight="1">
      <c r="A131" s="81">
        <v>114.0</v>
      </c>
      <c r="B131" s="81" t="s">
        <v>760</v>
      </c>
      <c r="C131" s="81" t="str">
        <f>IF(B131&gt;1,VLOOKUP(B131,DB!$D$4:$E$800,2,0),"")</f>
        <v>G 500</v>
      </c>
      <c r="D131" s="82">
        <v>0.7909722222222222</v>
      </c>
      <c r="E131" s="159" t="b">
        <v>1</v>
      </c>
      <c r="F131" s="83">
        <v>0.8520833333333333</v>
      </c>
      <c r="G131" s="92" t="b">
        <v>1</v>
      </c>
      <c r="H131" s="85" t="s">
        <v>1249</v>
      </c>
      <c r="I131" s="103" t="s">
        <v>1293</v>
      </c>
      <c r="J131" s="84" t="s">
        <v>1218</v>
      </c>
      <c r="K131" s="88"/>
      <c r="L131" s="84"/>
      <c r="M131" s="81" t="str">
        <f>IF(B131&gt;1,VLOOKUP(B131,DB!$D$4:$F$800,3,0),"")</f>
        <v>JIP</v>
      </c>
      <c r="N131" s="96"/>
      <c r="O131" s="84" t="str">
        <f t="shared" si="1"/>
        <v/>
      </c>
      <c r="Q131" s="1" t="str">
        <f t="shared" si="7"/>
        <v/>
      </c>
      <c r="R131" s="1" t="str">
        <f t="shared" si="8"/>
        <v/>
      </c>
      <c r="S131" s="1" t="str">
        <f t="shared" si="9"/>
        <v/>
      </c>
      <c r="T131" s="1" t="str">
        <f t="shared" si="10"/>
        <v/>
      </c>
      <c r="U131" s="1" t="str">
        <f t="shared" si="11"/>
        <v/>
      </c>
    </row>
    <row r="132" ht="15.75" customHeight="1">
      <c r="A132" s="71">
        <v>115.0</v>
      </c>
      <c r="B132" s="71" t="s">
        <v>437</v>
      </c>
      <c r="C132" s="71" t="str">
        <f>IF(B132&gt;1,VLOOKUP(B132,DB!$D$4:$E$800,2,0),"")</f>
        <v>A 320</v>
      </c>
      <c r="D132" s="72">
        <v>0.8486111111111111</v>
      </c>
      <c r="E132" s="160" t="b">
        <v>1</v>
      </c>
      <c r="F132" s="73"/>
      <c r="G132" s="94" t="b">
        <v>0</v>
      </c>
      <c r="H132" s="75" t="s">
        <v>1247</v>
      </c>
      <c r="I132" s="76" t="str">
        <f>IF(K132&gt;1,VLOOKUP(K132,DB!$A$4:$B$500,2,0),"")</f>
        <v>WARR</v>
      </c>
      <c r="J132" s="77" t="str">
        <f>IF(L132&gt;1,VLOOKUP(L132,DB!$A$4:$B$500,2,0),"")</f>
        <v/>
      </c>
      <c r="K132" s="78" t="s">
        <v>565</v>
      </c>
      <c r="L132" s="74"/>
      <c r="M132" s="71" t="str">
        <f>IF(B132&gt;1,VLOOKUP(B132,DB!$D$4:$F$800,3,0),"")</f>
        <v>CITILINK</v>
      </c>
      <c r="N132" s="13"/>
      <c r="O132" s="74" t="str">
        <f t="shared" si="1"/>
        <v>RON</v>
      </c>
      <c r="Q132" s="1" t="str">
        <f t="shared" si="7"/>
        <v/>
      </c>
      <c r="R132" s="1" t="str">
        <f t="shared" si="8"/>
        <v/>
      </c>
      <c r="S132" s="1" t="str">
        <f t="shared" si="9"/>
        <v/>
      </c>
      <c r="T132" s="1" t="str">
        <f t="shared" si="10"/>
        <v/>
      </c>
      <c r="U132" s="1" t="str">
        <f t="shared" si="11"/>
        <v/>
      </c>
    </row>
    <row r="133" ht="15.75" customHeight="1">
      <c r="A133" s="81">
        <v>116.0</v>
      </c>
      <c r="B133" s="142" t="s">
        <v>180</v>
      </c>
      <c r="C133" s="81" t="str">
        <f>IF(B133&gt;1,VLOOKUP(B133,DB!$D$4:$E$800,2,0),"")</f>
        <v>A 320</v>
      </c>
      <c r="D133" s="143">
        <v>0.8402777777777778</v>
      </c>
      <c r="E133" s="228" t="b">
        <v>1</v>
      </c>
      <c r="F133" s="145">
        <v>0.8652777777777778</v>
      </c>
      <c r="G133" s="146" t="b">
        <v>1</v>
      </c>
      <c r="H133" s="147" t="s">
        <v>1255</v>
      </c>
      <c r="I133" s="86" t="str">
        <f>IF(K133&gt;1,VLOOKUP(K133,DB!$A$4:$B$500,2,0),"")</f>
        <v>WAHI</v>
      </c>
      <c r="J133" s="87" t="str">
        <f>IF(L133&gt;1,VLOOKUP(L133,DB!$A$4:$B$500,2,0),"")</f>
        <v>WIII</v>
      </c>
      <c r="K133" s="148" t="s">
        <v>261</v>
      </c>
      <c r="L133" s="149" t="s">
        <v>702</v>
      </c>
      <c r="M133" s="81" t="str">
        <f>IF(B133&gt;1,VLOOKUP(B133,DB!$D$4:$F$800,3,0),"")</f>
        <v>BATIK AIR</v>
      </c>
      <c r="N133" s="150"/>
      <c r="O133" s="149" t="str">
        <f t="shared" si="1"/>
        <v/>
      </c>
      <c r="Q133" s="1" t="str">
        <f t="shared" si="7"/>
        <v>B1</v>
      </c>
      <c r="R133" s="1" t="str">
        <f t="shared" si="8"/>
        <v>RON</v>
      </c>
      <c r="S133" s="1" t="str">
        <f t="shared" si="9"/>
        <v>A 320</v>
      </c>
      <c r="T133" s="1" t="str">
        <f t="shared" si="10"/>
        <v>PK-GQS</v>
      </c>
      <c r="U133" s="1" t="str">
        <f t="shared" si="11"/>
        <v>CITILINK</v>
      </c>
    </row>
    <row r="134" ht="15.75" customHeight="1">
      <c r="A134" s="90">
        <v>117.0</v>
      </c>
      <c r="B134" s="71" t="s">
        <v>1163</v>
      </c>
      <c r="C134" s="71" t="str">
        <f>IF(B134&gt;1,VLOOKUP(B134,DB!$D$4:$E$800,2,0),"")</f>
        <v>G IV</v>
      </c>
      <c r="D134" s="72">
        <v>0.8451388888888889</v>
      </c>
      <c r="E134" s="160" t="b">
        <v>1</v>
      </c>
      <c r="F134" s="73">
        <v>0.8777777777777778</v>
      </c>
      <c r="G134" s="94" t="b">
        <v>1</v>
      </c>
      <c r="H134" s="75" t="s">
        <v>1250</v>
      </c>
      <c r="I134" s="112" t="s">
        <v>13</v>
      </c>
      <c r="J134" s="74" t="s">
        <v>1229</v>
      </c>
      <c r="K134" s="78"/>
      <c r="L134" s="74"/>
      <c r="M134" s="71" t="s">
        <v>810</v>
      </c>
      <c r="N134" s="13"/>
      <c r="O134" s="74" t="str">
        <f t="shared" si="1"/>
        <v/>
      </c>
      <c r="Q134" s="1" t="str">
        <f t="shared" si="7"/>
        <v/>
      </c>
      <c r="R134" s="1" t="str">
        <f t="shared" si="8"/>
        <v/>
      </c>
      <c r="S134" s="1" t="str">
        <f t="shared" si="9"/>
        <v/>
      </c>
      <c r="T134" s="1" t="str">
        <f t="shared" si="10"/>
        <v/>
      </c>
      <c r="U134" s="1" t="str">
        <f t="shared" si="11"/>
        <v/>
      </c>
    </row>
    <row r="135" ht="15.75" customHeight="1">
      <c r="A135" s="81">
        <v>118.0</v>
      </c>
      <c r="B135" s="142" t="s">
        <v>187</v>
      </c>
      <c r="C135" s="81" t="str">
        <f>IF(B135&gt;1,VLOOKUP(B135,DB!$D$4:$E$800,2,0),"")</f>
        <v>A 320</v>
      </c>
      <c r="D135" s="143">
        <v>0.8604166666666667</v>
      </c>
      <c r="E135" s="228" t="b">
        <v>1</v>
      </c>
      <c r="F135" s="145">
        <v>0.8868055555555555</v>
      </c>
      <c r="G135" s="146" t="b">
        <v>1</v>
      </c>
      <c r="H135" s="147" t="s">
        <v>1227</v>
      </c>
      <c r="I135" s="86" t="str">
        <f>IF(K135&gt;1,VLOOKUP(K135,DB!$A$4:$B$500,2,0),"")</f>
        <v>WIPP</v>
      </c>
      <c r="J135" s="87" t="str">
        <f>IF(L135&gt;1,VLOOKUP(L135,DB!$A$4:$B$500,2,0),"")</f>
        <v>WIII</v>
      </c>
      <c r="K135" s="148" t="s">
        <v>196</v>
      </c>
      <c r="L135" s="149" t="s">
        <v>700</v>
      </c>
      <c r="M135" s="81" t="str">
        <f>IF(B135&gt;1,VLOOKUP(B135,DB!$D$4:$F$800,3,0),"")</f>
        <v>BATIK AIR</v>
      </c>
      <c r="N135" s="150"/>
      <c r="O135" s="149" t="str">
        <f t="shared" si="1"/>
        <v/>
      </c>
      <c r="Q135" s="1" t="str">
        <f t="shared" si="7"/>
        <v/>
      </c>
      <c r="R135" s="1" t="str">
        <f t="shared" si="8"/>
        <v/>
      </c>
      <c r="S135" s="1" t="str">
        <f t="shared" si="9"/>
        <v/>
      </c>
      <c r="T135" s="1" t="str">
        <f t="shared" si="10"/>
        <v/>
      </c>
      <c r="U135" s="1" t="str">
        <f t="shared" si="11"/>
        <v/>
      </c>
    </row>
    <row r="136" ht="15.75" customHeight="1">
      <c r="A136" s="90">
        <v>119.0</v>
      </c>
      <c r="B136" s="71" t="s">
        <v>738</v>
      </c>
      <c r="C136" s="71" t="str">
        <f>IF(B136&gt;1,VLOOKUP(B136,DB!$D$4:$E$800,2,0),"")</f>
        <v>EMB 135</v>
      </c>
      <c r="D136" s="72">
        <v>0.8298611111111112</v>
      </c>
      <c r="E136" s="160" t="b">
        <v>1</v>
      </c>
      <c r="F136" s="73"/>
      <c r="G136" s="94" t="b">
        <v>0</v>
      </c>
      <c r="H136" s="75" t="s">
        <v>1650</v>
      </c>
      <c r="I136" s="112" t="s">
        <v>1216</v>
      </c>
      <c r="J136" s="77" t="str">
        <f>IF(L136&gt;1,VLOOKUP(L136,DB!$A$4:$B$500,2,0),"")</f>
        <v/>
      </c>
      <c r="K136" s="78"/>
      <c r="L136" s="74"/>
      <c r="M136" s="71" t="str">
        <f>IF(B136&gt;1,VLOOKUP(B136,DB!$D$4:$F$800,3,0),"")</f>
        <v>IAT</v>
      </c>
      <c r="N136" s="13"/>
      <c r="O136" s="74" t="str">
        <f t="shared" si="1"/>
        <v>RON</v>
      </c>
      <c r="Q136" s="1" t="str">
        <f t="shared" si="7"/>
        <v/>
      </c>
      <c r="R136" s="1" t="str">
        <f t="shared" si="8"/>
        <v/>
      </c>
      <c r="S136" s="1" t="str">
        <f t="shared" si="9"/>
        <v/>
      </c>
      <c r="T136" s="1" t="str">
        <f t="shared" si="10"/>
        <v/>
      </c>
      <c r="U136" s="1" t="str">
        <f t="shared" si="11"/>
        <v/>
      </c>
    </row>
    <row r="137" ht="15.75" customHeight="1">
      <c r="A137" s="81">
        <v>120.0</v>
      </c>
      <c r="B137" s="142" t="s">
        <v>290</v>
      </c>
      <c r="C137" s="81" t="str">
        <f>IF(B137&gt;1,VLOOKUP(B137,DB!$D$4:$E$800,2,0),"")</f>
        <v>A 320</v>
      </c>
      <c r="D137" s="143">
        <v>0.90625</v>
      </c>
      <c r="E137" s="228" t="b">
        <v>1</v>
      </c>
      <c r="F137" s="145"/>
      <c r="G137" s="146" t="b">
        <v>0</v>
      </c>
      <c r="H137" s="147" t="s">
        <v>1227</v>
      </c>
      <c r="I137" s="86" t="str">
        <f>IF(K137&gt;1,VLOOKUP(K137,DB!$A$4:$B$500,2,0),"")</f>
        <v>WARR</v>
      </c>
      <c r="J137" s="87" t="str">
        <f>IF(L137&gt;1,VLOOKUP(L137,DB!$A$4:$B$500,2,0),"")</f>
        <v/>
      </c>
      <c r="K137" s="148" t="s">
        <v>253</v>
      </c>
      <c r="L137" s="149"/>
      <c r="M137" s="81" t="str">
        <f>IF(B137&gt;1,VLOOKUP(B137,DB!$D$4:$F$800,3,0),"")</f>
        <v>BATIK AIR</v>
      </c>
      <c r="N137" s="150"/>
      <c r="O137" s="149" t="str">
        <f t="shared" si="1"/>
        <v>RON</v>
      </c>
      <c r="Q137" s="1" t="str">
        <f t="shared" si="7"/>
        <v>RW07</v>
      </c>
      <c r="R137" s="1" t="str">
        <f t="shared" si="8"/>
        <v>RON</v>
      </c>
      <c r="S137" s="1" t="str">
        <f t="shared" si="9"/>
        <v>EMB 135</v>
      </c>
      <c r="T137" s="1" t="str">
        <f t="shared" si="10"/>
        <v>PK-TFS</v>
      </c>
      <c r="U137" s="1" t="str">
        <f t="shared" si="11"/>
        <v>IAT</v>
      </c>
    </row>
    <row r="138" ht="15.75" customHeight="1">
      <c r="A138" s="90">
        <v>121.0</v>
      </c>
      <c r="B138" s="71" t="s">
        <v>94</v>
      </c>
      <c r="C138" s="71" t="str">
        <f>IF(B138&gt;1,VLOOKUP(B138,DB!$D$4:$E$800,2,0),"")</f>
        <v>A 320</v>
      </c>
      <c r="D138" s="72">
        <v>0.8881944444444444</v>
      </c>
      <c r="E138" s="160" t="b">
        <v>1</v>
      </c>
      <c r="F138" s="73"/>
      <c r="G138" s="94" t="b">
        <v>0</v>
      </c>
      <c r="H138" s="75" t="s">
        <v>1255</v>
      </c>
      <c r="I138" s="76" t="str">
        <f>IF(K138&gt;1,VLOOKUP(K138,DB!$A$4:$B$500,2,0),"")</f>
        <v>WARR</v>
      </c>
      <c r="J138" s="77" t="str">
        <f>IF(L138&gt;1,VLOOKUP(L138,DB!$A$4:$B$500,2,0),"")</f>
        <v/>
      </c>
      <c r="K138" s="78" t="s">
        <v>231</v>
      </c>
      <c r="L138" s="74"/>
      <c r="M138" s="71" t="str">
        <f>IF(B138&gt;1,VLOOKUP(B138,DB!$D$4:$F$800,3,0),"")</f>
        <v>BATIK AIR</v>
      </c>
      <c r="N138" s="13"/>
      <c r="O138" s="74" t="str">
        <f t="shared" si="1"/>
        <v>RON</v>
      </c>
      <c r="Q138" s="1" t="str">
        <f t="shared" si="7"/>
        <v>B9</v>
      </c>
      <c r="R138" s="1" t="str">
        <f t="shared" si="8"/>
        <v>RON</v>
      </c>
      <c r="S138" s="1" t="str">
        <f t="shared" si="9"/>
        <v>A 320</v>
      </c>
      <c r="T138" s="1" t="str">
        <f t="shared" si="10"/>
        <v>PK-LUJ</v>
      </c>
      <c r="U138" s="1" t="str">
        <f t="shared" si="11"/>
        <v>BATIK AIR</v>
      </c>
    </row>
    <row r="139" ht="15.75" customHeight="1">
      <c r="A139" s="81">
        <v>122.0</v>
      </c>
      <c r="B139" s="142" t="s">
        <v>315</v>
      </c>
      <c r="C139" s="81" t="str">
        <f>IF(B139&gt;1,VLOOKUP(B139,DB!$D$4:$E$800,2,0),"")</f>
        <v>A 320</v>
      </c>
      <c r="D139" s="143">
        <v>0.9090277777777778</v>
      </c>
      <c r="E139" s="228" t="b">
        <v>1</v>
      </c>
      <c r="F139" s="145"/>
      <c r="G139" s="146" t="b">
        <v>0</v>
      </c>
      <c r="H139" s="147" t="s">
        <v>1225</v>
      </c>
      <c r="I139" s="86" t="str">
        <f>IF(K139&gt;1,VLOOKUP(K139,DB!$A$4:$B$500,2,0),"")</f>
        <v>WADD</v>
      </c>
      <c r="J139" s="87" t="str">
        <f>IF(L139&gt;1,VLOOKUP(L139,DB!$A$4:$B$500,2,0),"")</f>
        <v/>
      </c>
      <c r="K139" s="148" t="s">
        <v>225</v>
      </c>
      <c r="L139" s="149"/>
      <c r="M139" s="81" t="str">
        <f>IF(B139&gt;1,VLOOKUP(B139,DB!$D$4:$F$800,3,0),"")</f>
        <v>BATIK AIR</v>
      </c>
      <c r="N139" s="150"/>
      <c r="O139" s="149" t="str">
        <f t="shared" si="1"/>
        <v>RON</v>
      </c>
      <c r="Q139" s="1" t="str">
        <f t="shared" si="7"/>
        <v>B8</v>
      </c>
      <c r="R139" s="1" t="str">
        <f t="shared" si="8"/>
        <v>RON</v>
      </c>
      <c r="S139" s="1" t="str">
        <f t="shared" si="9"/>
        <v>A 320</v>
      </c>
      <c r="T139" s="1" t="str">
        <f t="shared" si="10"/>
        <v>PK-BKV</v>
      </c>
      <c r="U139" s="1" t="str">
        <f t="shared" si="11"/>
        <v>BATIK AIR</v>
      </c>
    </row>
    <row r="140" ht="15.75" customHeight="1">
      <c r="A140" s="90">
        <v>123.0</v>
      </c>
      <c r="B140" s="71" t="s">
        <v>1163</v>
      </c>
      <c r="C140" s="71" t="str">
        <f>IF(B140&gt;1,VLOOKUP(B140,DB!$D$4:$E$800,2,0),"")</f>
        <v>G IV</v>
      </c>
      <c r="D140" s="72">
        <v>0.8798611111111111</v>
      </c>
      <c r="E140" s="160" t="b">
        <v>1</v>
      </c>
      <c r="F140" s="73"/>
      <c r="G140" s="94" t="b">
        <v>0</v>
      </c>
      <c r="H140" s="75" t="s">
        <v>1229</v>
      </c>
      <c r="I140" s="112" t="s">
        <v>1250</v>
      </c>
      <c r="J140" s="77" t="str">
        <f>IF(L140&gt;1,VLOOKUP(L140,DB!$A$4:$B$500,2,0),"")</f>
        <v/>
      </c>
      <c r="K140" s="78"/>
      <c r="L140" s="74"/>
      <c r="M140" s="71" t="s">
        <v>810</v>
      </c>
      <c r="N140" s="13"/>
      <c r="O140" s="74" t="str">
        <f t="shared" si="1"/>
        <v>RON</v>
      </c>
      <c r="Q140" s="1" t="str">
        <f t="shared" si="7"/>
        <v>A3</v>
      </c>
      <c r="R140" s="1" t="str">
        <f t="shared" si="8"/>
        <v>RON</v>
      </c>
      <c r="S140" s="1" t="str">
        <f t="shared" si="9"/>
        <v>A 320</v>
      </c>
      <c r="T140" s="1" t="str">
        <f t="shared" si="10"/>
        <v>PK-LUV</v>
      </c>
      <c r="U140" s="1" t="str">
        <f t="shared" si="11"/>
        <v>BATIK AIR</v>
      </c>
    </row>
    <row r="141" ht="15.75" customHeight="1">
      <c r="A141" s="81">
        <v>124.0</v>
      </c>
      <c r="B141" s="81" t="s">
        <v>832</v>
      </c>
      <c r="C141" s="81" t="str">
        <f>IF(B141&gt;1,VLOOKUP(B141,DB!$D$4:$E$800,2,0),"")</f>
        <v>ATR 72</v>
      </c>
      <c r="D141" s="143">
        <v>0.8902777777777777</v>
      </c>
      <c r="E141" s="228" t="b">
        <v>1</v>
      </c>
      <c r="F141" s="145"/>
      <c r="G141" s="146" t="b">
        <v>0</v>
      </c>
      <c r="H141" s="147" t="s">
        <v>1664</v>
      </c>
      <c r="I141" s="103" t="s">
        <v>1225</v>
      </c>
      <c r="J141" s="87" t="str">
        <f>IF(L141&gt;1,VLOOKUP(L141,DB!$A$4:$B$500,2,0),"")</f>
        <v/>
      </c>
      <c r="K141" s="148"/>
      <c r="L141" s="149"/>
      <c r="M141" s="81" t="str">
        <f>IF(B141&gt;1,VLOOKUP(B141,DB!$D$4:$F$800,3,0),"")</f>
        <v>TAS</v>
      </c>
      <c r="N141" s="150"/>
      <c r="O141" s="149" t="str">
        <f t="shared" si="1"/>
        <v>RON</v>
      </c>
      <c r="Q141" s="1" t="str">
        <f t="shared" si="7"/>
        <v>A1</v>
      </c>
      <c r="R141" s="1" t="str">
        <f t="shared" si="8"/>
        <v>RON</v>
      </c>
      <c r="S141" s="1" t="str">
        <f t="shared" si="9"/>
        <v>G IV</v>
      </c>
      <c r="T141" s="1" t="str">
        <f t="shared" si="10"/>
        <v>T7-ISZ</v>
      </c>
      <c r="U141" s="1" t="str">
        <f t="shared" si="11"/>
        <v>PTN</v>
      </c>
    </row>
    <row r="142" ht="15.75" customHeight="1">
      <c r="A142" s="90">
        <v>125.0</v>
      </c>
      <c r="B142" s="71" t="s">
        <v>1134</v>
      </c>
      <c r="C142" s="71" t="str">
        <f>IF(B142&gt;1,VLOOKUP(B142,DB!$D$4:$E$800,2,0),"")</f>
        <v>LJ 55</v>
      </c>
      <c r="D142" s="72">
        <v>0.9263888888888889</v>
      </c>
      <c r="E142" s="160" t="b">
        <v>1</v>
      </c>
      <c r="F142" s="73">
        <v>0.9486111111111111</v>
      </c>
      <c r="G142" s="94" t="b">
        <v>1</v>
      </c>
      <c r="H142" s="75" t="s">
        <v>1249</v>
      </c>
      <c r="I142" s="112" t="s">
        <v>1661</v>
      </c>
      <c r="J142" s="74" t="s">
        <v>1215</v>
      </c>
      <c r="K142" s="78"/>
      <c r="L142" s="74"/>
      <c r="M142" s="71" t="s">
        <v>1314</v>
      </c>
      <c r="N142" s="13"/>
      <c r="O142" s="74" t="str">
        <f t="shared" si="1"/>
        <v/>
      </c>
      <c r="Q142" s="1" t="str">
        <f t="shared" si="7"/>
        <v>RW08</v>
      </c>
      <c r="R142" s="1" t="str">
        <f t="shared" si="8"/>
        <v>RON</v>
      </c>
      <c r="S142" s="1" t="str">
        <f t="shared" si="9"/>
        <v>ATR 72</v>
      </c>
      <c r="T142" s="1" t="str">
        <f t="shared" si="10"/>
        <v>PK-OTR</v>
      </c>
      <c r="U142" s="1" t="str">
        <f t="shared" si="11"/>
        <v>TAS</v>
      </c>
    </row>
    <row r="143" ht="15.75" customHeight="1">
      <c r="A143" s="81">
        <v>126.0</v>
      </c>
      <c r="B143" s="142" t="s">
        <v>621</v>
      </c>
      <c r="C143" s="81" t="str">
        <f>IF(B143&gt;1,VLOOKUP(B143,DB!$D$4:$E$800,2,0),"")</f>
        <v>B 738</v>
      </c>
      <c r="D143" s="143">
        <v>0.9625</v>
      </c>
      <c r="E143" s="228" t="b">
        <v>1</v>
      </c>
      <c r="F143" s="145"/>
      <c r="G143" s="146" t="b">
        <v>0</v>
      </c>
      <c r="H143" s="147" t="s">
        <v>1248</v>
      </c>
      <c r="I143" s="86" t="str">
        <f>IF(K143&gt;1,VLOOKUP(K143,DB!$A$4:$B$500,2,0),"")</f>
        <v>WARR</v>
      </c>
      <c r="J143" s="87" t="str">
        <f>IF(L143&gt;1,VLOOKUP(L143,DB!$A$4:$B$500,2,0),"")</f>
        <v/>
      </c>
      <c r="K143" s="148" t="s">
        <v>678</v>
      </c>
      <c r="L143" s="149"/>
      <c r="M143" s="81" t="str">
        <f>IF(B143&gt;1,VLOOKUP(B143,DB!$D$4:$F$800,3,0),"")</f>
        <v>GARUDA</v>
      </c>
      <c r="N143" s="150"/>
      <c r="O143" s="149" t="str">
        <f t="shared" si="1"/>
        <v>RON</v>
      </c>
      <c r="Q143" s="1" t="str">
        <f t="shared" si="7"/>
        <v/>
      </c>
      <c r="R143" s="1" t="str">
        <f t="shared" si="8"/>
        <v/>
      </c>
      <c r="S143" s="1" t="str">
        <f t="shared" si="9"/>
        <v/>
      </c>
      <c r="T143" s="1" t="str">
        <f t="shared" si="10"/>
        <v/>
      </c>
      <c r="U143" s="1" t="str">
        <f t="shared" si="11"/>
        <v/>
      </c>
    </row>
    <row r="144" ht="15.75" customHeight="1">
      <c r="A144" s="90">
        <v>127.0</v>
      </c>
      <c r="B144" s="71" t="s">
        <v>1134</v>
      </c>
      <c r="C144" s="71" t="str">
        <f>IF(B144&gt;1,VLOOKUP(B144,DB!$D$4:$E$800,2,0),"")</f>
        <v>LJ 55</v>
      </c>
      <c r="D144" s="72">
        <v>0.9555555555555556</v>
      </c>
      <c r="E144" s="160" t="b">
        <v>1</v>
      </c>
      <c r="F144" s="73"/>
      <c r="G144" s="94" t="b">
        <v>0</v>
      </c>
      <c r="H144" s="75" t="s">
        <v>1215</v>
      </c>
      <c r="I144" s="112" t="s">
        <v>1249</v>
      </c>
      <c r="J144" s="77" t="str">
        <f>IF(L144&gt;1,VLOOKUP(L144,DB!$A$4:$B$500,2,0),"")</f>
        <v/>
      </c>
      <c r="K144" s="78"/>
      <c r="L144" s="74"/>
      <c r="M144" s="71" t="s">
        <v>1310</v>
      </c>
      <c r="N144" s="13"/>
      <c r="O144" s="74" t="str">
        <f t="shared" si="1"/>
        <v>RON</v>
      </c>
      <c r="Q144" s="1" t="str">
        <f t="shared" si="7"/>
        <v>B2</v>
      </c>
      <c r="R144" s="1" t="str">
        <f t="shared" si="8"/>
        <v>RON</v>
      </c>
      <c r="S144" s="1" t="str">
        <f t="shared" si="9"/>
        <v>B 738</v>
      </c>
      <c r="T144" s="1" t="str">
        <f t="shared" si="10"/>
        <v>PK-GMP</v>
      </c>
      <c r="U144" s="1" t="str">
        <f t="shared" si="11"/>
        <v>GARUDA</v>
      </c>
    </row>
    <row r="145" ht="15.75" customHeight="1">
      <c r="A145" s="125">
        <v>128.0</v>
      </c>
      <c r="B145" s="125" t="s">
        <v>958</v>
      </c>
      <c r="C145" s="125" t="str">
        <f>IF(B145&gt;1,VLOOKUP(B145,DB!$D$4:$E$800,2,0),"")</f>
        <v>G VI</v>
      </c>
      <c r="D145" s="126">
        <v>0.9652777777777778</v>
      </c>
      <c r="E145" s="242" t="b">
        <v>1</v>
      </c>
      <c r="F145" s="128"/>
      <c r="G145" s="129" t="b">
        <v>0</v>
      </c>
      <c r="H145" s="130" t="s">
        <v>1229</v>
      </c>
      <c r="I145" s="243" t="s">
        <v>1218</v>
      </c>
      <c r="J145" s="132" t="str">
        <f>IF(L145&gt;1,VLOOKUP(L145,DB!$A$4:$B$500,2,0),"")</f>
        <v/>
      </c>
      <c r="K145" s="133"/>
      <c r="L145" s="134"/>
      <c r="M145" s="125" t="s">
        <v>1214</v>
      </c>
      <c r="N145" s="135"/>
      <c r="O145" s="134" t="str">
        <f t="shared" si="1"/>
        <v>RON</v>
      </c>
      <c r="Q145" s="1" t="str">
        <f t="shared" si="7"/>
        <v>NSA13</v>
      </c>
      <c r="R145" s="1" t="str">
        <f t="shared" si="8"/>
        <v>RON</v>
      </c>
      <c r="S145" s="1" t="str">
        <f t="shared" si="9"/>
        <v>LJ 55</v>
      </c>
      <c r="T145" s="1" t="str">
        <f t="shared" si="10"/>
        <v>N-117LR</v>
      </c>
      <c r="U145" s="1" t="str">
        <f t="shared" si="11"/>
        <v>BGS</v>
      </c>
    </row>
    <row r="146" ht="15.75" customHeight="1">
      <c r="A146" s="197"/>
      <c r="B146" s="197"/>
      <c r="C146" s="197"/>
      <c r="D146" s="198"/>
      <c r="E146" s="199"/>
      <c r="F146" s="199"/>
      <c r="G146" s="197"/>
      <c r="H146" s="200"/>
      <c r="I146" s="201"/>
      <c r="J146" s="201"/>
      <c r="K146" s="202"/>
      <c r="L146" s="197"/>
      <c r="M146" s="197"/>
      <c r="N146" s="203"/>
      <c r="O146" s="197"/>
      <c r="Q146" s="1" t="str">
        <f t="shared" si="7"/>
        <v>A1</v>
      </c>
      <c r="R146" s="1" t="str">
        <f t="shared" si="8"/>
        <v>RON</v>
      </c>
      <c r="S146" s="1" t="str">
        <f t="shared" si="9"/>
        <v>G VI</v>
      </c>
      <c r="T146" s="1" t="str">
        <f t="shared" si="10"/>
        <v>T7-808</v>
      </c>
      <c r="U146" s="1" t="str">
        <f t="shared" si="11"/>
        <v>KARISMA</v>
      </c>
    </row>
    <row r="147" ht="15.75" customHeight="1">
      <c r="A147" s="197"/>
      <c r="B147" s="197"/>
      <c r="C147" s="197"/>
      <c r="D147" s="198"/>
      <c r="E147" s="199"/>
      <c r="F147" s="199"/>
      <c r="G147" s="197"/>
      <c r="H147" s="200"/>
      <c r="I147" s="201"/>
      <c r="J147" s="201"/>
      <c r="K147" s="202"/>
      <c r="L147" s="197"/>
      <c r="M147" s="197"/>
      <c r="N147" s="203"/>
      <c r="O147" s="197"/>
      <c r="Q147" s="1" t="str">
        <f t="shared" si="7"/>
        <v/>
      </c>
      <c r="R147" s="1" t="str">
        <f t="shared" si="8"/>
        <v/>
      </c>
      <c r="S147" s="1" t="str">
        <f t="shared" si="9"/>
        <v/>
      </c>
      <c r="T147" s="1" t="str">
        <f t="shared" si="10"/>
        <v/>
      </c>
      <c r="U147" s="1" t="str">
        <f t="shared" si="11"/>
        <v/>
      </c>
    </row>
    <row r="148" ht="15.75" customHeight="1">
      <c r="A148" s="197"/>
      <c r="B148" s="197"/>
      <c r="C148" s="197"/>
      <c r="D148" s="198"/>
      <c r="E148" s="199"/>
      <c r="F148" s="199"/>
      <c r="G148" s="197"/>
      <c r="H148" s="200"/>
      <c r="I148" s="201"/>
      <c r="J148" s="201"/>
      <c r="K148" s="202"/>
      <c r="L148" s="197"/>
      <c r="M148" s="197"/>
      <c r="N148" s="203"/>
      <c r="O148" s="197"/>
      <c r="Q148" s="1" t="str">
        <f t="shared" si="7"/>
        <v/>
      </c>
      <c r="R148" s="1" t="str">
        <f t="shared" si="8"/>
        <v/>
      </c>
      <c r="S148" s="1" t="str">
        <f t="shared" si="9"/>
        <v/>
      </c>
      <c r="T148" s="1" t="str">
        <f t="shared" si="10"/>
        <v/>
      </c>
      <c r="U148" s="1" t="str">
        <f t="shared" si="11"/>
        <v/>
      </c>
    </row>
    <row r="149" ht="15.75" customHeight="1">
      <c r="A149" s="197"/>
      <c r="B149" s="197"/>
      <c r="C149" s="197"/>
      <c r="D149" s="198"/>
      <c r="E149" s="199"/>
      <c r="F149" s="199"/>
      <c r="G149" s="197"/>
      <c r="H149" s="200"/>
      <c r="I149" s="201"/>
      <c r="J149" s="201"/>
      <c r="K149" s="202"/>
      <c r="L149" s="197"/>
      <c r="M149" s="197"/>
      <c r="N149" s="203"/>
      <c r="O149" s="197"/>
      <c r="Q149" s="1" t="str">
        <f t="shared" si="7"/>
        <v/>
      </c>
      <c r="R149" s="1" t="str">
        <f t="shared" si="8"/>
        <v/>
      </c>
      <c r="S149" s="1" t="str">
        <f t="shared" si="9"/>
        <v/>
      </c>
      <c r="T149" s="1" t="str">
        <f t="shared" si="10"/>
        <v/>
      </c>
      <c r="U149" s="1" t="str">
        <f t="shared" si="11"/>
        <v/>
      </c>
    </row>
    <row r="150" ht="15.75" customHeight="1">
      <c r="A150" s="197"/>
      <c r="B150" s="197"/>
      <c r="C150" s="197"/>
      <c r="D150" s="198"/>
      <c r="E150" s="199"/>
      <c r="F150" s="199"/>
      <c r="G150" s="197"/>
      <c r="H150" s="200"/>
      <c r="I150" s="201"/>
      <c r="J150" s="201"/>
      <c r="K150" s="202"/>
      <c r="L150" s="197"/>
      <c r="M150" s="197"/>
      <c r="N150" s="203"/>
      <c r="O150" s="197"/>
      <c r="Q150" s="1" t="str">
        <f t="shared" si="7"/>
        <v/>
      </c>
      <c r="R150" s="1" t="str">
        <f t="shared" si="8"/>
        <v/>
      </c>
      <c r="S150" s="1" t="str">
        <f t="shared" si="9"/>
        <v/>
      </c>
      <c r="T150" s="1" t="str">
        <f t="shared" si="10"/>
        <v/>
      </c>
      <c r="U150" s="1" t="str">
        <f t="shared" si="11"/>
        <v/>
      </c>
    </row>
    <row r="151" ht="15.75" customHeight="1">
      <c r="A151" s="197"/>
      <c r="B151" s="197"/>
      <c r="C151" s="197"/>
      <c r="D151" s="198"/>
      <c r="E151" s="199"/>
      <c r="F151" s="199"/>
      <c r="G151" s="197"/>
      <c r="H151" s="200"/>
      <c r="I151" s="201"/>
      <c r="J151" s="201"/>
      <c r="K151" s="202"/>
      <c r="L151" s="197"/>
      <c r="M151" s="197"/>
      <c r="N151" s="203"/>
      <c r="O151" s="197"/>
      <c r="Q151" s="1" t="str">
        <f t="shared" si="7"/>
        <v/>
      </c>
      <c r="R151" s="1" t="str">
        <f t="shared" si="8"/>
        <v/>
      </c>
      <c r="S151" s="1" t="str">
        <f t="shared" si="9"/>
        <v/>
      </c>
      <c r="T151" s="1" t="str">
        <f t="shared" si="10"/>
        <v/>
      </c>
      <c r="U151" s="1" t="str">
        <f t="shared" si="11"/>
        <v/>
      </c>
    </row>
    <row r="152" ht="15.75" customHeight="1">
      <c r="A152" s="197"/>
      <c r="B152" s="197"/>
      <c r="C152" s="197"/>
      <c r="D152" s="198"/>
      <c r="E152" s="199"/>
      <c r="F152" s="199"/>
      <c r="G152" s="197"/>
      <c r="H152" s="200"/>
      <c r="I152" s="201"/>
      <c r="J152" s="201"/>
      <c r="K152" s="202"/>
      <c r="L152" s="197"/>
      <c r="M152" s="197"/>
      <c r="N152" s="203"/>
      <c r="O152" s="197"/>
      <c r="Q152" s="1" t="str">
        <f t="shared" si="7"/>
        <v/>
      </c>
      <c r="R152" s="1" t="str">
        <f t="shared" si="8"/>
        <v/>
      </c>
      <c r="S152" s="1" t="str">
        <f t="shared" si="9"/>
        <v/>
      </c>
      <c r="T152" s="1" t="str">
        <f t="shared" si="10"/>
        <v/>
      </c>
      <c r="U152" s="1" t="str">
        <f t="shared" si="11"/>
        <v/>
      </c>
    </row>
    <row r="153" ht="15.75" customHeight="1">
      <c r="A153" s="197"/>
      <c r="B153" s="197"/>
      <c r="C153" s="197"/>
      <c r="D153" s="198"/>
      <c r="E153" s="199"/>
      <c r="F153" s="199"/>
      <c r="G153" s="197"/>
      <c r="H153" s="200"/>
      <c r="I153" s="201"/>
      <c r="J153" s="201"/>
      <c r="K153" s="202"/>
      <c r="L153" s="197"/>
      <c r="M153" s="197"/>
      <c r="N153" s="203"/>
      <c r="O153" s="197"/>
      <c r="Q153" s="1" t="str">
        <f t="shared" si="7"/>
        <v/>
      </c>
      <c r="R153" s="1" t="str">
        <f t="shared" si="8"/>
        <v/>
      </c>
      <c r="S153" s="1" t="str">
        <f t="shared" si="9"/>
        <v/>
      </c>
      <c r="T153" s="1" t="str">
        <f t="shared" si="10"/>
        <v/>
      </c>
      <c r="U153" s="1" t="str">
        <f t="shared" si="11"/>
        <v/>
      </c>
    </row>
    <row r="154" ht="15.75" customHeight="1">
      <c r="A154" s="197"/>
      <c r="B154" s="197"/>
      <c r="C154" s="197"/>
      <c r="D154" s="198"/>
      <c r="E154" s="199"/>
      <c r="F154" s="199"/>
      <c r="G154" s="197"/>
      <c r="H154" s="200"/>
      <c r="I154" s="201"/>
      <c r="J154" s="201"/>
      <c r="K154" s="202"/>
      <c r="L154" s="197"/>
      <c r="M154" s="197"/>
      <c r="N154" s="203"/>
      <c r="O154" s="197"/>
      <c r="Q154" s="1" t="str">
        <f t="shared" si="7"/>
        <v/>
      </c>
      <c r="R154" s="1" t="str">
        <f t="shared" si="8"/>
        <v/>
      </c>
      <c r="S154" s="1" t="str">
        <f t="shared" si="9"/>
        <v/>
      </c>
      <c r="T154" s="1" t="str">
        <f t="shared" si="10"/>
        <v/>
      </c>
      <c r="U154" s="1" t="str">
        <f t="shared" si="11"/>
        <v/>
      </c>
    </row>
    <row r="155" ht="15.75" customHeight="1">
      <c r="A155" s="197"/>
      <c r="B155" s="197"/>
      <c r="C155" s="197"/>
      <c r="D155" s="198"/>
      <c r="E155" s="199"/>
      <c r="F155" s="199"/>
      <c r="G155" s="197"/>
      <c r="H155" s="200"/>
      <c r="I155" s="201"/>
      <c r="J155" s="201"/>
      <c r="K155" s="202"/>
      <c r="L155" s="197"/>
      <c r="M155" s="197"/>
      <c r="N155" s="203"/>
      <c r="O155" s="197"/>
      <c r="Q155" s="1" t="str">
        <f t="shared" si="7"/>
        <v/>
      </c>
      <c r="R155" s="1" t="str">
        <f t="shared" si="8"/>
        <v/>
      </c>
      <c r="S155" s="1" t="str">
        <f t="shared" si="9"/>
        <v/>
      </c>
      <c r="T155" s="1" t="str">
        <f t="shared" si="10"/>
        <v/>
      </c>
      <c r="U155" s="1" t="str">
        <f t="shared" si="11"/>
        <v/>
      </c>
    </row>
    <row r="156" ht="15.75" customHeight="1">
      <c r="A156" s="197"/>
      <c r="B156" s="197"/>
      <c r="C156" s="197"/>
      <c r="D156" s="198"/>
      <c r="E156" s="199"/>
      <c r="F156" s="199"/>
      <c r="G156" s="197"/>
      <c r="H156" s="200"/>
      <c r="I156" s="201"/>
      <c r="J156" s="201"/>
      <c r="K156" s="202"/>
      <c r="L156" s="197"/>
      <c r="M156" s="197"/>
      <c r="N156" s="203"/>
      <c r="O156" s="197"/>
      <c r="Q156" s="1" t="str">
        <f t="shared" si="7"/>
        <v/>
      </c>
      <c r="R156" s="1" t="str">
        <f t="shared" si="8"/>
        <v/>
      </c>
      <c r="S156" s="1" t="str">
        <f t="shared" si="9"/>
        <v/>
      </c>
      <c r="T156" s="1" t="str">
        <f t="shared" si="10"/>
        <v/>
      </c>
      <c r="U156" s="1" t="str">
        <f t="shared" si="11"/>
        <v/>
      </c>
    </row>
    <row r="157" ht="15.75" customHeight="1">
      <c r="A157" s="197"/>
      <c r="B157" s="197"/>
      <c r="C157" s="197"/>
      <c r="D157" s="198"/>
      <c r="E157" s="199"/>
      <c r="F157" s="199"/>
      <c r="G157" s="197"/>
      <c r="H157" s="200"/>
      <c r="I157" s="201"/>
      <c r="J157" s="201"/>
      <c r="K157" s="202"/>
      <c r="L157" s="197"/>
      <c r="M157" s="197"/>
      <c r="N157" s="203"/>
      <c r="O157" s="197"/>
      <c r="Q157" s="1" t="str">
        <f t="shared" si="7"/>
        <v/>
      </c>
      <c r="R157" s="1" t="str">
        <f t="shared" si="8"/>
        <v/>
      </c>
      <c r="S157" s="1" t="str">
        <f t="shared" si="9"/>
        <v/>
      </c>
      <c r="T157" s="1" t="str">
        <f t="shared" si="10"/>
        <v/>
      </c>
      <c r="U157" s="1" t="str">
        <f t="shared" si="11"/>
        <v/>
      </c>
    </row>
    <row r="158" ht="15.75" customHeight="1">
      <c r="A158" s="197"/>
      <c r="B158" s="197"/>
      <c r="C158" s="197"/>
      <c r="D158" s="198"/>
      <c r="E158" s="199"/>
      <c r="F158" s="199"/>
      <c r="G158" s="197"/>
      <c r="H158" s="200"/>
      <c r="I158" s="201"/>
      <c r="J158" s="201"/>
      <c r="K158" s="202"/>
      <c r="L158" s="197"/>
      <c r="M158" s="197"/>
      <c r="N158" s="203"/>
      <c r="O158" s="197"/>
      <c r="Q158" s="1" t="str">
        <f t="shared" si="7"/>
        <v/>
      </c>
      <c r="R158" s="1" t="str">
        <f t="shared" si="8"/>
        <v/>
      </c>
      <c r="S158" s="1" t="str">
        <f t="shared" si="9"/>
        <v/>
      </c>
      <c r="T158" s="1" t="str">
        <f t="shared" si="10"/>
        <v/>
      </c>
      <c r="U158" s="1" t="str">
        <f t="shared" si="11"/>
        <v/>
      </c>
    </row>
    <row r="159" ht="15.75" customHeight="1">
      <c r="A159" s="197"/>
      <c r="B159" s="197"/>
      <c r="C159" s="197"/>
      <c r="D159" s="198"/>
      <c r="E159" s="199"/>
      <c r="F159" s="199"/>
      <c r="G159" s="197"/>
      <c r="H159" s="200"/>
      <c r="I159" s="201"/>
      <c r="J159" s="201"/>
      <c r="K159" s="202"/>
      <c r="L159" s="197"/>
      <c r="M159" s="197"/>
      <c r="N159" s="203"/>
      <c r="O159" s="197"/>
      <c r="Q159" s="1" t="str">
        <f t="shared" si="7"/>
        <v/>
      </c>
      <c r="R159" s="1" t="str">
        <f t="shared" si="8"/>
        <v/>
      </c>
      <c r="S159" s="1" t="str">
        <f t="shared" si="9"/>
        <v/>
      </c>
      <c r="T159" s="1" t="str">
        <f t="shared" si="10"/>
        <v/>
      </c>
      <c r="U159" s="1" t="str">
        <f t="shared" si="11"/>
        <v/>
      </c>
    </row>
    <row r="160" ht="15.75" customHeight="1">
      <c r="A160" s="197"/>
      <c r="B160" s="197"/>
      <c r="C160" s="197"/>
      <c r="D160" s="198"/>
      <c r="E160" s="199"/>
      <c r="F160" s="199"/>
      <c r="G160" s="197"/>
      <c r="H160" s="200"/>
      <c r="I160" s="201"/>
      <c r="J160" s="201"/>
      <c r="K160" s="202"/>
      <c r="L160" s="197"/>
      <c r="M160" s="197"/>
      <c r="N160" s="203"/>
      <c r="O160" s="197"/>
      <c r="Q160" s="1" t="str">
        <f t="shared" si="7"/>
        <v/>
      </c>
      <c r="R160" s="1" t="str">
        <f t="shared" si="8"/>
        <v/>
      </c>
      <c r="S160" s="1" t="str">
        <f t="shared" si="9"/>
        <v/>
      </c>
      <c r="T160" s="1" t="str">
        <f t="shared" si="10"/>
        <v/>
      </c>
      <c r="U160" s="1" t="str">
        <f t="shared" si="11"/>
        <v/>
      </c>
    </row>
    <row r="161" ht="15.75" customHeight="1">
      <c r="A161" s="197"/>
      <c r="B161" s="197"/>
      <c r="C161" s="197"/>
      <c r="D161" s="198"/>
      <c r="E161" s="199"/>
      <c r="F161" s="199"/>
      <c r="G161" s="197"/>
      <c r="H161" s="200"/>
      <c r="I161" s="201"/>
      <c r="J161" s="201"/>
      <c r="K161" s="202"/>
      <c r="L161" s="197"/>
      <c r="M161" s="197"/>
      <c r="N161" s="203"/>
      <c r="O161" s="197"/>
      <c r="Q161" s="1" t="str">
        <f t="shared" si="7"/>
        <v/>
      </c>
      <c r="R161" s="1" t="str">
        <f t="shared" si="8"/>
        <v/>
      </c>
      <c r="S161" s="1" t="str">
        <f t="shared" si="9"/>
        <v/>
      </c>
      <c r="T161" s="1" t="str">
        <f t="shared" si="10"/>
        <v/>
      </c>
      <c r="U161" s="1" t="str">
        <f t="shared" si="11"/>
        <v/>
      </c>
    </row>
    <row r="162" ht="15.75" customHeight="1">
      <c r="A162" s="197"/>
      <c r="B162" s="197"/>
      <c r="C162" s="197"/>
      <c r="D162" s="198"/>
      <c r="E162" s="199"/>
      <c r="F162" s="199"/>
      <c r="G162" s="197"/>
      <c r="H162" s="200"/>
      <c r="I162" s="201"/>
      <c r="J162" s="201"/>
      <c r="K162" s="202"/>
      <c r="L162" s="197"/>
      <c r="M162" s="197"/>
      <c r="N162" s="203"/>
      <c r="O162" s="197"/>
      <c r="Q162" s="1" t="str">
        <f t="shared" si="7"/>
        <v/>
      </c>
      <c r="R162" s="1" t="str">
        <f t="shared" si="8"/>
        <v/>
      </c>
      <c r="S162" s="1" t="str">
        <f t="shared" si="9"/>
        <v/>
      </c>
      <c r="T162" s="1" t="str">
        <f t="shared" si="10"/>
        <v/>
      </c>
      <c r="U162" s="1" t="str">
        <f t="shared" si="11"/>
        <v/>
      </c>
    </row>
    <row r="163" ht="15.75" customHeight="1">
      <c r="A163" s="197"/>
      <c r="B163" s="197"/>
      <c r="C163" s="197"/>
      <c r="D163" s="198"/>
      <c r="E163" s="199"/>
      <c r="F163" s="199"/>
      <c r="G163" s="197"/>
      <c r="H163" s="200"/>
      <c r="I163" s="201"/>
      <c r="J163" s="201"/>
      <c r="K163" s="202"/>
      <c r="L163" s="197"/>
      <c r="M163" s="197"/>
      <c r="N163" s="203"/>
      <c r="O163" s="197"/>
      <c r="Q163" s="1" t="str">
        <f t="shared" si="7"/>
        <v/>
      </c>
      <c r="R163" s="1" t="str">
        <f t="shared" si="8"/>
        <v/>
      </c>
      <c r="S163" s="1" t="str">
        <f t="shared" si="9"/>
        <v/>
      </c>
      <c r="T163" s="1" t="str">
        <f t="shared" si="10"/>
        <v/>
      </c>
      <c r="U163" s="1" t="str">
        <f t="shared" si="11"/>
        <v/>
      </c>
    </row>
    <row r="164" ht="15.75" customHeight="1">
      <c r="A164" s="197"/>
      <c r="B164" s="197"/>
      <c r="C164" s="197"/>
      <c r="D164" s="198"/>
      <c r="E164" s="199"/>
      <c r="F164" s="199"/>
      <c r="G164" s="197"/>
      <c r="H164" s="200"/>
      <c r="I164" s="201"/>
      <c r="J164" s="201"/>
      <c r="K164" s="202"/>
      <c r="L164" s="197"/>
      <c r="M164" s="197"/>
      <c r="N164" s="203"/>
      <c r="O164" s="197"/>
      <c r="Q164" s="1" t="str">
        <f t="shared" si="7"/>
        <v/>
      </c>
      <c r="R164" s="1" t="str">
        <f t="shared" si="8"/>
        <v/>
      </c>
      <c r="S164" s="1" t="str">
        <f t="shared" si="9"/>
        <v/>
      </c>
      <c r="T164" s="1" t="str">
        <f t="shared" si="10"/>
        <v/>
      </c>
      <c r="U164" s="1" t="str">
        <f t="shared" si="11"/>
        <v/>
      </c>
    </row>
    <row r="165" ht="15.75" customHeight="1">
      <c r="A165" s="197"/>
      <c r="B165" s="197"/>
      <c r="C165" s="197"/>
      <c r="D165" s="198"/>
      <c r="E165" s="199"/>
      <c r="F165" s="199"/>
      <c r="G165" s="197"/>
      <c r="H165" s="200"/>
      <c r="I165" s="201"/>
      <c r="J165" s="201"/>
      <c r="K165" s="202"/>
      <c r="L165" s="197"/>
      <c r="M165" s="197"/>
      <c r="N165" s="203"/>
      <c r="O165" s="197"/>
      <c r="Q165" s="1" t="str">
        <f t="shared" si="7"/>
        <v/>
      </c>
      <c r="R165" s="1" t="str">
        <f t="shared" si="8"/>
        <v/>
      </c>
      <c r="S165" s="1" t="str">
        <f t="shared" si="9"/>
        <v/>
      </c>
      <c r="T165" s="1" t="str">
        <f t="shared" si="10"/>
        <v/>
      </c>
      <c r="U165" s="1" t="str">
        <f t="shared" si="11"/>
        <v/>
      </c>
    </row>
    <row r="166" ht="15.75" customHeight="1">
      <c r="A166" s="197"/>
      <c r="B166" s="197"/>
      <c r="C166" s="197"/>
      <c r="D166" s="198"/>
      <c r="E166" s="199"/>
      <c r="F166" s="199"/>
      <c r="G166" s="197"/>
      <c r="H166" s="200"/>
      <c r="I166" s="201"/>
      <c r="J166" s="201"/>
      <c r="K166" s="202"/>
      <c r="L166" s="197"/>
      <c r="M166" s="197"/>
      <c r="N166" s="203"/>
      <c r="O166" s="197"/>
      <c r="Q166" s="1" t="str">
        <f t="shared" si="7"/>
        <v/>
      </c>
      <c r="R166" s="1" t="str">
        <f t="shared" si="8"/>
        <v/>
      </c>
      <c r="S166" s="1" t="str">
        <f t="shared" si="9"/>
        <v/>
      </c>
      <c r="T166" s="1" t="str">
        <f t="shared" si="10"/>
        <v/>
      </c>
      <c r="U166" s="1" t="str">
        <f t="shared" si="11"/>
        <v/>
      </c>
    </row>
    <row r="167" ht="15.75" customHeight="1">
      <c r="A167" s="197"/>
      <c r="B167" s="197"/>
      <c r="C167" s="197"/>
      <c r="D167" s="197"/>
      <c r="E167" s="197"/>
      <c r="F167" s="197"/>
      <c r="G167" s="197"/>
      <c r="H167" s="197"/>
      <c r="I167" s="197"/>
      <c r="J167" s="197"/>
      <c r="K167" s="197"/>
      <c r="L167" s="197"/>
      <c r="M167" s="197"/>
      <c r="N167" s="203"/>
      <c r="O167" s="203"/>
      <c r="Q167" s="1" t="str">
        <f t="shared" si="7"/>
        <v/>
      </c>
      <c r="R167" s="1" t="str">
        <f t="shared" si="8"/>
        <v/>
      </c>
      <c r="S167" s="1" t="str">
        <f t="shared" si="9"/>
        <v/>
      </c>
      <c r="T167" s="1" t="str">
        <f t="shared" si="10"/>
        <v/>
      </c>
      <c r="U167" s="1" t="str">
        <f t="shared" si="11"/>
        <v/>
      </c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7:$O$167"/>
  <mergeCells count="28">
    <mergeCell ref="C10:D10"/>
    <mergeCell ref="E10:H10"/>
    <mergeCell ref="C11:D11"/>
    <mergeCell ref="E11:H11"/>
    <mergeCell ref="C12:D12"/>
    <mergeCell ref="E12:H12"/>
    <mergeCell ref="A1:O5"/>
    <mergeCell ref="A7:B7"/>
    <mergeCell ref="C7:H7"/>
    <mergeCell ref="A8:B8"/>
    <mergeCell ref="C8:H8"/>
    <mergeCell ref="A9:B13"/>
    <mergeCell ref="E9:H9"/>
    <mergeCell ref="I15:I16"/>
    <mergeCell ref="J15:J16"/>
    <mergeCell ref="K15:L15"/>
    <mergeCell ref="M15:M16"/>
    <mergeCell ref="N15:N16"/>
    <mergeCell ref="O15:O16"/>
    <mergeCell ref="D16:E16"/>
    <mergeCell ref="F16:G16"/>
    <mergeCell ref="C13:D13"/>
    <mergeCell ref="E13:H13"/>
    <mergeCell ref="A15:A16"/>
    <mergeCell ref="B15:B16"/>
    <mergeCell ref="C15:C16"/>
    <mergeCell ref="D15:G15"/>
    <mergeCell ref="H15:H16"/>
  </mergeCells>
  <conditionalFormatting sqref="F18:F167 J18:J167">
    <cfRule type="containsBlanks" dxfId="1" priority="1">
      <formula>LEN(TRIM(F18))=0</formula>
    </cfRule>
  </conditionalFormatting>
  <conditionalFormatting sqref="K18:L167">
    <cfRule type="expression" dxfId="0" priority="2">
      <formula>COUNTIF($K:$L,K18)&gt;1</formula>
    </cfRule>
  </conditionalFormatting>
  <printOptions/>
  <pageMargins bottom="0.75" footer="0.0" header="0.0" left="0.7" right="0.7" top="0.75"/>
  <pageSetup orientation="landscape"/>
  <drawing r:id="rId1"/>
</worksheet>
</file>