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. 2\Statistik dan probabilitas\"/>
    </mc:Choice>
  </mc:AlternateContent>
  <xr:revisionPtr revIDLastSave="0" documentId="13_ncr:1_{E042835D-F80E-47BC-9A67-22B8DF47AF58}" xr6:coauthVersionLast="45" xr6:coauthVersionMax="45" xr10:uidLastSave="{00000000-0000-0000-0000-000000000000}"/>
  <bookViews>
    <workbookView xWindow="-110" yWindow="-110" windowWidth="19420" windowHeight="11020" xr2:uid="{1AD9CEB0-A6D3-4C87-8A37-6C5D2FC98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8" i="1" l="1"/>
  <c r="H55" i="1"/>
  <c r="H52" i="1"/>
  <c r="H49" i="1"/>
  <c r="H33" i="1"/>
  <c r="H44" i="1"/>
  <c r="H41" i="1"/>
  <c r="H38" i="1"/>
  <c r="H30" i="1"/>
  <c r="H27" i="1"/>
  <c r="G17" i="1"/>
  <c r="G18" i="1"/>
  <c r="G19" i="1"/>
  <c r="G20" i="1"/>
  <c r="G21" i="1"/>
  <c r="G16" i="1"/>
  <c r="E21" i="1"/>
  <c r="E20" i="1"/>
  <c r="E19" i="1"/>
  <c r="E18" i="1"/>
  <c r="E17" i="1"/>
  <c r="E16" i="1"/>
  <c r="H8" i="1"/>
  <c r="H6" i="1"/>
</calcChain>
</file>

<file path=xl/sharedStrings.xml><?xml version="1.0" encoding="utf-8"?>
<sst xmlns="http://schemas.openxmlformats.org/spreadsheetml/2006/main" count="149" uniqueCount="88">
  <si>
    <t>2</t>
  </si>
  <si>
    <t>10=4</t>
  </si>
  <si>
    <t>11=5</t>
  </si>
  <si>
    <t>12=9</t>
  </si>
  <si>
    <t>13=8</t>
  </si>
  <si>
    <t>15=7</t>
  </si>
  <si>
    <t>16=5</t>
  </si>
  <si>
    <t>17=4</t>
  </si>
  <si>
    <t>18=2</t>
  </si>
  <si>
    <t>19=0</t>
  </si>
  <si>
    <t>20=2</t>
  </si>
  <si>
    <t>0-3</t>
  </si>
  <si>
    <t>4-7</t>
  </si>
  <si>
    <t>8-11</t>
  </si>
  <si>
    <t>12-15</t>
  </si>
  <si>
    <t>16-19</t>
  </si>
  <si>
    <t>20-23</t>
  </si>
  <si>
    <t>4=1</t>
  </si>
  <si>
    <t>5=0</t>
  </si>
  <si>
    <t>6=1</t>
  </si>
  <si>
    <t>7=1</t>
  </si>
  <si>
    <t>8=1</t>
  </si>
  <si>
    <t>9=4</t>
  </si>
  <si>
    <t>3</t>
  </si>
  <si>
    <t>14</t>
  </si>
  <si>
    <t>11</t>
  </si>
  <si>
    <t>0=1</t>
  </si>
  <si>
    <t>1=0</t>
  </si>
  <si>
    <t>2=1</t>
  </si>
  <si>
    <t>3=0</t>
  </si>
  <si>
    <t>14=4</t>
  </si>
  <si>
    <t>28</t>
  </si>
  <si>
    <t>Kelas</t>
  </si>
  <si>
    <t>Interval</t>
  </si>
  <si>
    <r>
      <t>Frekuensi (</t>
    </r>
    <r>
      <rPr>
        <i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>)</t>
    </r>
  </si>
  <si>
    <t>n = 20</t>
  </si>
  <si>
    <t>Range</t>
  </si>
  <si>
    <t>= 1.7782</t>
  </si>
  <si>
    <t>= (1+(3.322*1.7782))</t>
  </si>
  <si>
    <t>interval</t>
  </si>
  <si>
    <t>=6</t>
  </si>
  <si>
    <t>=4</t>
  </si>
  <si>
    <t>log n/log 20</t>
  </si>
  <si>
    <t>Max-Min</t>
  </si>
  <si>
    <t>=20</t>
  </si>
  <si>
    <t>=20-0</t>
  </si>
  <si>
    <t>Range-Kelas</t>
  </si>
  <si>
    <t>Frekuensi Relatif (%)</t>
  </si>
  <si>
    <r>
      <t>∑</t>
    </r>
    <r>
      <rPr>
        <b/>
        <i/>
        <sz val="8.4499999999999993"/>
        <color theme="1"/>
        <rFont val="Calibri"/>
        <family val="2"/>
      </rPr>
      <t>fi</t>
    </r>
  </si>
  <si>
    <t>Frekuensi Kumulatif (%)</t>
  </si>
  <si>
    <t>Frekuensi Kumulatif</t>
  </si>
  <si>
    <t>Q1</t>
  </si>
  <si>
    <t>Q2</t>
  </si>
  <si>
    <t>Q3</t>
  </si>
  <si>
    <t>=&gt;Q1</t>
  </si>
  <si>
    <t>1/4.n</t>
  </si>
  <si>
    <t>=15</t>
  </si>
  <si>
    <t>2/4.n</t>
  </si>
  <si>
    <t>=30</t>
  </si>
  <si>
    <t>3/4.n</t>
  </si>
  <si>
    <t>=45</t>
  </si>
  <si>
    <t>b</t>
  </si>
  <si>
    <t>c</t>
  </si>
  <si>
    <t>4/10.n</t>
  </si>
  <si>
    <t>=24</t>
  </si>
  <si>
    <t>D4</t>
  </si>
  <si>
    <t>=D4&amp;D7</t>
  </si>
  <si>
    <t>=D9</t>
  </si>
  <si>
    <t>7/10.n</t>
  </si>
  <si>
    <t>=42</t>
  </si>
  <si>
    <t>D7</t>
  </si>
  <si>
    <t>9/10.n</t>
  </si>
  <si>
    <t>=54</t>
  </si>
  <si>
    <t>D9</t>
  </si>
  <si>
    <t>=&gt;Q2&amp;Q3</t>
  </si>
  <si>
    <t>d</t>
  </si>
  <si>
    <t>10/100.n</t>
  </si>
  <si>
    <t>=&gt;P10&amp;P22</t>
  </si>
  <si>
    <t>=&gt;P66&amp;P70</t>
  </si>
  <si>
    <t>P10</t>
  </si>
  <si>
    <t>22/100.n</t>
  </si>
  <si>
    <t>=13,2</t>
  </si>
  <si>
    <t>P22</t>
  </si>
  <si>
    <t>66/100.n</t>
  </si>
  <si>
    <t>=39,6</t>
  </si>
  <si>
    <t>P66</t>
  </si>
  <si>
    <t>70/100</t>
  </si>
  <si>
    <t>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</si>
</sst>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8.449999999999999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/>
    <xf numFmtId="170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70" fontId="0" fillId="0" borderId="0" xfId="0" quotePrefix="1" applyNumberFormat="1" applyAlignment="1">
      <alignment horizontal="left"/>
    </xf>
    <xf numFmtId="170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quotePrefix="1" applyBorder="1"/>
    <xf numFmtId="0" fontId="2" fillId="0" borderId="0" xfId="0" applyFont="1" applyBorder="1" applyAlignment="1">
      <alignment horizontal="left"/>
    </xf>
    <xf numFmtId="2" fontId="0" fillId="0" borderId="9" xfId="0" applyNumberFormat="1" applyBorder="1"/>
    <xf numFmtId="0" fontId="0" fillId="0" borderId="0" xfId="0" quotePrefix="1" applyBorder="1"/>
    <xf numFmtId="0" fontId="0" fillId="0" borderId="9" xfId="0" applyBorder="1"/>
    <xf numFmtId="0" fontId="4" fillId="0" borderId="10" xfId="0" applyFont="1" applyBorder="1" applyAlignment="1">
      <alignment horizontal="center"/>
    </xf>
    <xf numFmtId="2" fontId="0" fillId="0" borderId="11" xfId="0" applyNumberFormat="1" applyBorder="1"/>
    <xf numFmtId="0" fontId="0" fillId="0" borderId="12" xfId="0" applyBorder="1"/>
    <xf numFmtId="0" fontId="2" fillId="0" borderId="12" xfId="0" applyFont="1" applyBorder="1" applyAlignment="1">
      <alignment horizontal="left"/>
    </xf>
    <xf numFmtId="2" fontId="0" fillId="0" borderId="13" xfId="0" applyNumberFormat="1" applyBorder="1"/>
    <xf numFmtId="2" fontId="0" fillId="0" borderId="1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69850</xdr:colOff>
      <xdr:row>6</xdr:row>
      <xdr:rowOff>6350</xdr:rowOff>
    </xdr:from>
    <xdr:to>
      <xdr:col>16</xdr:col>
      <xdr:colOff>469900</xdr:colOff>
      <xdr:row>13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281E7-FEED-48D7-A745-378834094BA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111250"/>
          <a:ext cx="3448050" cy="142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69850</xdr:colOff>
      <xdr:row>13</xdr:row>
      <xdr:rowOff>44450</xdr:rowOff>
    </xdr:from>
    <xdr:to>
      <xdr:col>16</xdr:col>
      <xdr:colOff>602802</xdr:colOff>
      <xdr:row>24</xdr:row>
      <xdr:rowOff>266395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59FB0-7CC6-472B-81B5-6E39613F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2622550"/>
          <a:ext cx="3580952" cy="2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D834-7DC4-47C4-80E5-EC00272CF8CF}">
  <dimension ref="A1:I58"/>
  <sheetViews>
    <sheetView tabSelected="1" topLeftCell="A37" workbookViewId="0">
      <selection activeCell="K52" sqref="K52"/>
    </sheetView>
  </sheetViews>
  <sheetFormatPr defaultRowHeight="14.5" x14ac:dyDescent="0.35"/>
  <cols>
    <col min="1" max="1" width="6.08984375" style="1" customWidth="1"/>
    <col min="2" max="2" width="8.7265625" style="2"/>
    <col min="4" max="4" width="9.7265625" customWidth="1"/>
    <col min="5" max="5" width="9.6328125" customWidth="1"/>
    <col min="6" max="6" width="11.6328125" customWidth="1"/>
    <col min="7" max="7" width="8.7265625" style="9" customWidth="1"/>
  </cols>
  <sheetData>
    <row r="1" spans="1:9" x14ac:dyDescent="0.35">
      <c r="A1" s="1" t="s">
        <v>26</v>
      </c>
      <c r="B1"/>
      <c r="G1" t="s">
        <v>35</v>
      </c>
      <c r="H1" s="9"/>
    </row>
    <row r="2" spans="1:9" x14ac:dyDescent="0.35">
      <c r="A2" s="1" t="s">
        <v>27</v>
      </c>
      <c r="B2" s="3" t="s">
        <v>19</v>
      </c>
      <c r="C2" t="s">
        <v>2</v>
      </c>
      <c r="D2" t="s">
        <v>6</v>
      </c>
      <c r="F2" t="s">
        <v>36</v>
      </c>
      <c r="G2" t="s">
        <v>43</v>
      </c>
      <c r="H2" s="7" t="s">
        <v>45</v>
      </c>
      <c r="I2" s="7" t="s">
        <v>44</v>
      </c>
    </row>
    <row r="3" spans="1:9" x14ac:dyDescent="0.35">
      <c r="A3" s="1" t="s">
        <v>28</v>
      </c>
      <c r="B3" s="4" t="s">
        <v>20</v>
      </c>
      <c r="C3" t="s">
        <v>3</v>
      </c>
      <c r="D3" t="s">
        <v>7</v>
      </c>
      <c r="G3"/>
      <c r="H3" s="9"/>
    </row>
    <row r="4" spans="1:9" x14ac:dyDescent="0.35">
      <c r="A4" s="1" t="s">
        <v>29</v>
      </c>
      <c r="B4" s="4" t="s">
        <v>21</v>
      </c>
      <c r="C4" t="s">
        <v>4</v>
      </c>
      <c r="D4" t="s">
        <v>8</v>
      </c>
      <c r="F4" s="8" t="s">
        <v>32</v>
      </c>
      <c r="G4" t="s">
        <v>42</v>
      </c>
      <c r="H4" s="10" t="s">
        <v>37</v>
      </c>
    </row>
    <row r="5" spans="1:9" x14ac:dyDescent="0.35">
      <c r="A5" s="3" t="s">
        <v>17</v>
      </c>
      <c r="B5" s="3" t="s">
        <v>22</v>
      </c>
      <c r="C5" t="s">
        <v>30</v>
      </c>
      <c r="D5" t="s">
        <v>9</v>
      </c>
      <c r="G5"/>
      <c r="H5" s="11" t="s">
        <v>38</v>
      </c>
    </row>
    <row r="6" spans="1:9" x14ac:dyDescent="0.35">
      <c r="A6" s="3" t="s">
        <v>18</v>
      </c>
      <c r="B6" t="s">
        <v>1</v>
      </c>
      <c r="C6" t="s">
        <v>5</v>
      </c>
      <c r="D6" t="s">
        <v>10</v>
      </c>
      <c r="G6"/>
      <c r="H6" s="12">
        <f xml:space="preserve"> (1+(3.322*1.7782))</f>
        <v>6.9071804000000006</v>
      </c>
      <c r="I6" s="10" t="s">
        <v>40</v>
      </c>
    </row>
    <row r="7" spans="1:9" x14ac:dyDescent="0.35">
      <c r="G7"/>
      <c r="H7" s="9"/>
    </row>
    <row r="8" spans="1:9" x14ac:dyDescent="0.35">
      <c r="F8" t="s">
        <v>39</v>
      </c>
      <c r="G8" t="s">
        <v>46</v>
      </c>
      <c r="H8">
        <f>20/6</f>
        <v>3.3333333333333335</v>
      </c>
      <c r="I8" s="10" t="s">
        <v>41</v>
      </c>
    </row>
    <row r="15" spans="1:9" ht="29" x14ac:dyDescent="0.35">
      <c r="B15" s="13" t="s">
        <v>32</v>
      </c>
      <c r="C15" s="14" t="s">
        <v>33</v>
      </c>
      <c r="D15" s="15" t="s">
        <v>34</v>
      </c>
      <c r="E15" s="15" t="s">
        <v>47</v>
      </c>
      <c r="F15" s="15" t="s">
        <v>50</v>
      </c>
      <c r="G15" s="16" t="s">
        <v>49</v>
      </c>
    </row>
    <row r="16" spans="1:9" x14ac:dyDescent="0.35">
      <c r="B16" s="6">
        <v>1</v>
      </c>
      <c r="C16" s="5" t="s">
        <v>11</v>
      </c>
      <c r="D16" s="5" t="s">
        <v>0</v>
      </c>
      <c r="E16" s="19">
        <f>(2/60)*100</f>
        <v>3.3333333333333335</v>
      </c>
      <c r="F16" s="6">
        <v>2</v>
      </c>
      <c r="G16" s="20">
        <f>F16/$D$22</f>
        <v>3.3333333333333333E-2</v>
      </c>
    </row>
    <row r="17" spans="1:8" x14ac:dyDescent="0.35">
      <c r="B17" s="6">
        <v>2</v>
      </c>
      <c r="C17" s="5" t="s">
        <v>12</v>
      </c>
      <c r="D17" s="5" t="s">
        <v>23</v>
      </c>
      <c r="E17" s="19">
        <f>(3/60)*100</f>
        <v>5</v>
      </c>
      <c r="F17" s="6">
        <v>5</v>
      </c>
      <c r="G17" s="20">
        <f>F17/$D$22</f>
        <v>8.3333333333333329E-2</v>
      </c>
    </row>
    <row r="18" spans="1:8" x14ac:dyDescent="0.35">
      <c r="B18" s="6">
        <v>3</v>
      </c>
      <c r="C18" s="5" t="s">
        <v>13</v>
      </c>
      <c r="D18" s="5" t="s">
        <v>24</v>
      </c>
      <c r="E18" s="19">
        <f>(14/60)*100</f>
        <v>23.333333333333332</v>
      </c>
      <c r="F18" s="6">
        <v>19</v>
      </c>
      <c r="G18" s="20">
        <f>F18/$D$22</f>
        <v>0.31666666666666665</v>
      </c>
    </row>
    <row r="19" spans="1:8" x14ac:dyDescent="0.35">
      <c r="B19" s="6">
        <v>4</v>
      </c>
      <c r="C19" s="5" t="s">
        <v>14</v>
      </c>
      <c r="D19" s="5" t="s">
        <v>31</v>
      </c>
      <c r="E19" s="19">
        <f>(28/60)*100</f>
        <v>46.666666666666664</v>
      </c>
      <c r="F19" s="6">
        <v>47</v>
      </c>
      <c r="G19" s="20">
        <f>F19/$D$22</f>
        <v>0.78333333333333333</v>
      </c>
    </row>
    <row r="20" spans="1:8" x14ac:dyDescent="0.35">
      <c r="B20" s="6">
        <v>5</v>
      </c>
      <c r="C20" s="5" t="s">
        <v>15</v>
      </c>
      <c r="D20" s="5" t="s">
        <v>25</v>
      </c>
      <c r="E20" s="19">
        <f>(11/60)*100</f>
        <v>18.333333333333332</v>
      </c>
      <c r="F20" s="6">
        <v>58</v>
      </c>
      <c r="G20" s="20">
        <f>F20/$D$22</f>
        <v>0.96666666666666667</v>
      </c>
    </row>
    <row r="21" spans="1:8" x14ac:dyDescent="0.35">
      <c r="B21" s="6">
        <v>6</v>
      </c>
      <c r="C21" s="5" t="s">
        <v>16</v>
      </c>
      <c r="D21" s="5" t="s">
        <v>0</v>
      </c>
      <c r="E21" s="19">
        <f>(2/60)*100</f>
        <v>3.3333333333333335</v>
      </c>
      <c r="F21" s="6">
        <v>60</v>
      </c>
      <c r="G21" s="20">
        <f>F21/$D$22</f>
        <v>1</v>
      </c>
    </row>
    <row r="22" spans="1:8" x14ac:dyDescent="0.35">
      <c r="B22" s="17" t="s">
        <v>48</v>
      </c>
      <c r="C22" s="18"/>
      <c r="D22" s="13">
        <v>60</v>
      </c>
      <c r="G22"/>
    </row>
    <row r="24" spans="1:8" ht="15" thickBot="1" x14ac:dyDescent="0.4">
      <c r="B24" s="4"/>
      <c r="C24" s="4"/>
    </row>
    <row r="25" spans="1:8" ht="29" x14ac:dyDescent="0.35">
      <c r="A25" s="1" t="s">
        <v>61</v>
      </c>
      <c r="B25" s="21" t="s">
        <v>32</v>
      </c>
      <c r="C25" s="22" t="s">
        <v>33</v>
      </c>
      <c r="D25" s="23" t="s">
        <v>34</v>
      </c>
      <c r="E25" s="23" t="s">
        <v>50</v>
      </c>
      <c r="F25" s="24"/>
      <c r="G25" s="25" t="s">
        <v>33</v>
      </c>
      <c r="H25" s="26" t="s">
        <v>41</v>
      </c>
    </row>
    <row r="26" spans="1:8" x14ac:dyDescent="0.35">
      <c r="B26" s="27">
        <v>1</v>
      </c>
      <c r="C26" s="5" t="s">
        <v>11</v>
      </c>
      <c r="D26" s="5" t="s">
        <v>0</v>
      </c>
      <c r="E26" s="6">
        <v>2</v>
      </c>
      <c r="F26" s="28"/>
      <c r="G26" s="29" t="s">
        <v>55</v>
      </c>
      <c r="H26" s="30" t="s">
        <v>56</v>
      </c>
    </row>
    <row r="27" spans="1:8" x14ac:dyDescent="0.35">
      <c r="B27" s="27">
        <v>2</v>
      </c>
      <c r="C27" s="5" t="s">
        <v>12</v>
      </c>
      <c r="D27" s="5" t="s">
        <v>23</v>
      </c>
      <c r="E27" s="6">
        <v>5</v>
      </c>
      <c r="F27" s="28"/>
      <c r="G27" s="31" t="s">
        <v>51</v>
      </c>
      <c r="H27" s="32">
        <f>(8-0.5)+((15-5)/14)*4</f>
        <v>10.357142857142858</v>
      </c>
    </row>
    <row r="28" spans="1:8" x14ac:dyDescent="0.35">
      <c r="B28" s="27">
        <v>3</v>
      </c>
      <c r="C28" s="5" t="s">
        <v>13</v>
      </c>
      <c r="D28" s="5" t="s">
        <v>24</v>
      </c>
      <c r="E28" s="6">
        <v>19</v>
      </c>
      <c r="F28" s="33" t="s">
        <v>54</v>
      </c>
      <c r="G28" s="29"/>
      <c r="H28" s="34"/>
    </row>
    <row r="29" spans="1:8" x14ac:dyDescent="0.35">
      <c r="B29" s="27">
        <v>4</v>
      </c>
      <c r="C29" s="5" t="s">
        <v>14</v>
      </c>
      <c r="D29" s="5" t="s">
        <v>31</v>
      </c>
      <c r="E29" s="6">
        <v>47</v>
      </c>
      <c r="F29" s="33" t="s">
        <v>74</v>
      </c>
      <c r="G29" s="29" t="s">
        <v>57</v>
      </c>
      <c r="H29" s="30" t="s">
        <v>58</v>
      </c>
    </row>
    <row r="30" spans="1:8" x14ac:dyDescent="0.35">
      <c r="B30" s="27">
        <v>5</v>
      </c>
      <c r="C30" s="5" t="s">
        <v>15</v>
      </c>
      <c r="D30" s="5" t="s">
        <v>25</v>
      </c>
      <c r="E30" s="6">
        <v>58</v>
      </c>
      <c r="F30" s="33"/>
      <c r="G30" s="31" t="s">
        <v>52</v>
      </c>
      <c r="H30" s="32">
        <f>(12-0.5)+((30-19)/28)*4</f>
        <v>13.071428571428571</v>
      </c>
    </row>
    <row r="31" spans="1:8" x14ac:dyDescent="0.35">
      <c r="B31" s="27">
        <v>6</v>
      </c>
      <c r="C31" s="5" t="s">
        <v>16</v>
      </c>
      <c r="D31" s="5" t="s">
        <v>0</v>
      </c>
      <c r="E31" s="6">
        <v>60</v>
      </c>
      <c r="F31" s="28"/>
      <c r="G31" s="29"/>
      <c r="H31" s="34"/>
    </row>
    <row r="32" spans="1:8" x14ac:dyDescent="0.35">
      <c r="B32" s="35" t="s">
        <v>48</v>
      </c>
      <c r="C32" s="18"/>
      <c r="D32" s="13">
        <v>60</v>
      </c>
      <c r="E32" s="28"/>
      <c r="F32" s="28"/>
      <c r="G32" s="29" t="s">
        <v>59</v>
      </c>
      <c r="H32" s="30" t="s">
        <v>60</v>
      </c>
    </row>
    <row r="33" spans="1:8" ht="15" thickBot="1" x14ac:dyDescent="0.4">
      <c r="B33" s="36"/>
      <c r="C33" s="37"/>
      <c r="D33" s="37"/>
      <c r="E33" s="37"/>
      <c r="F33" s="37"/>
      <c r="G33" s="38" t="s">
        <v>53</v>
      </c>
      <c r="H33" s="39">
        <f>(12-0.5)+((45-19)/28)*4</f>
        <v>15.214285714285715</v>
      </c>
    </row>
    <row r="35" spans="1:8" ht="15" thickBot="1" x14ac:dyDescent="0.4"/>
    <row r="36" spans="1:8" ht="29" x14ac:dyDescent="0.35">
      <c r="A36" s="1" t="s">
        <v>62</v>
      </c>
      <c r="B36" s="21" t="s">
        <v>32</v>
      </c>
      <c r="C36" s="22" t="s">
        <v>33</v>
      </c>
      <c r="D36" s="23" t="s">
        <v>34</v>
      </c>
      <c r="E36" s="23" t="s">
        <v>50</v>
      </c>
      <c r="F36" s="24"/>
      <c r="G36" s="25" t="s">
        <v>33</v>
      </c>
      <c r="H36" s="26" t="s">
        <v>41</v>
      </c>
    </row>
    <row r="37" spans="1:8" x14ac:dyDescent="0.35">
      <c r="B37" s="27">
        <v>1</v>
      </c>
      <c r="C37" s="5" t="s">
        <v>11</v>
      </c>
      <c r="D37" s="5" t="s">
        <v>0</v>
      </c>
      <c r="E37" s="6">
        <v>2</v>
      </c>
      <c r="F37" s="28"/>
      <c r="G37" s="29" t="s">
        <v>63</v>
      </c>
      <c r="H37" s="30" t="s">
        <v>64</v>
      </c>
    </row>
    <row r="38" spans="1:8" x14ac:dyDescent="0.35">
      <c r="B38" s="27">
        <v>2</v>
      </c>
      <c r="C38" s="5" t="s">
        <v>12</v>
      </c>
      <c r="D38" s="5" t="s">
        <v>23</v>
      </c>
      <c r="E38" s="6">
        <v>5</v>
      </c>
      <c r="F38" s="28"/>
      <c r="G38" s="31" t="s">
        <v>65</v>
      </c>
      <c r="H38" s="32">
        <f>(12-0.5)+((24-19)/28)*4</f>
        <v>12.214285714285714</v>
      </c>
    </row>
    <row r="39" spans="1:8" x14ac:dyDescent="0.35">
      <c r="B39" s="27">
        <v>3</v>
      </c>
      <c r="C39" s="5" t="s">
        <v>13</v>
      </c>
      <c r="D39" s="5" t="s">
        <v>24</v>
      </c>
      <c r="E39" s="6">
        <v>19</v>
      </c>
      <c r="F39" s="28"/>
      <c r="G39" s="29"/>
      <c r="H39" s="34"/>
    </row>
    <row r="40" spans="1:8" x14ac:dyDescent="0.35">
      <c r="B40" s="27">
        <v>4</v>
      </c>
      <c r="C40" s="5" t="s">
        <v>14</v>
      </c>
      <c r="D40" s="5" t="s">
        <v>31</v>
      </c>
      <c r="E40" s="6">
        <v>47</v>
      </c>
      <c r="F40" s="33" t="s">
        <v>66</v>
      </c>
      <c r="G40" s="29" t="s">
        <v>68</v>
      </c>
      <c r="H40" s="30" t="s">
        <v>69</v>
      </c>
    </row>
    <row r="41" spans="1:8" x14ac:dyDescent="0.35">
      <c r="B41" s="27">
        <v>5</v>
      </c>
      <c r="C41" s="5" t="s">
        <v>15</v>
      </c>
      <c r="D41" s="5" t="s">
        <v>25</v>
      </c>
      <c r="E41" s="6">
        <v>58</v>
      </c>
      <c r="F41" s="33" t="s">
        <v>67</v>
      </c>
      <c r="G41" s="31" t="s">
        <v>70</v>
      </c>
      <c r="H41" s="32">
        <f>(12-0.5)+((42-19)/28)*4</f>
        <v>14.785714285714285</v>
      </c>
    </row>
    <row r="42" spans="1:8" x14ac:dyDescent="0.35">
      <c r="B42" s="27">
        <v>6</v>
      </c>
      <c r="C42" s="5" t="s">
        <v>16</v>
      </c>
      <c r="D42" s="5" t="s">
        <v>0</v>
      </c>
      <c r="E42" s="6">
        <v>60</v>
      </c>
      <c r="F42" s="28"/>
      <c r="G42" s="29"/>
      <c r="H42" s="34"/>
    </row>
    <row r="43" spans="1:8" x14ac:dyDescent="0.35">
      <c r="B43" s="35" t="s">
        <v>48</v>
      </c>
      <c r="C43" s="18"/>
      <c r="D43" s="13">
        <v>60</v>
      </c>
      <c r="E43" s="28"/>
      <c r="F43" s="28"/>
      <c r="G43" s="29" t="s">
        <v>71</v>
      </c>
      <c r="H43" s="30" t="s">
        <v>72</v>
      </c>
    </row>
    <row r="44" spans="1:8" ht="15" thickBot="1" x14ac:dyDescent="0.4">
      <c r="B44" s="36"/>
      <c r="C44" s="37"/>
      <c r="D44" s="37"/>
      <c r="E44" s="37"/>
      <c r="F44" s="37"/>
      <c r="G44" s="38" t="s">
        <v>73</v>
      </c>
      <c r="H44" s="39">
        <f>(16-0.5)+((54-47)/11)*4</f>
        <v>18.045454545454547</v>
      </c>
    </row>
    <row r="46" spans="1:8" ht="15" thickBot="1" x14ac:dyDescent="0.4"/>
    <row r="47" spans="1:8" ht="29" x14ac:dyDescent="0.35">
      <c r="A47" s="1" t="s">
        <v>75</v>
      </c>
      <c r="B47" s="21" t="s">
        <v>32</v>
      </c>
      <c r="C47" s="22" t="s">
        <v>33</v>
      </c>
      <c r="D47" s="23" t="s">
        <v>34</v>
      </c>
      <c r="E47" s="23" t="s">
        <v>50</v>
      </c>
      <c r="F47" s="24"/>
      <c r="G47" s="25" t="s">
        <v>33</v>
      </c>
      <c r="H47" s="26" t="s">
        <v>41</v>
      </c>
    </row>
    <row r="48" spans="1:8" x14ac:dyDescent="0.35">
      <c r="B48" s="27">
        <v>1</v>
      </c>
      <c r="C48" s="5" t="s">
        <v>11</v>
      </c>
      <c r="D48" s="5" t="s">
        <v>0</v>
      </c>
      <c r="E48" s="6">
        <v>2</v>
      </c>
      <c r="F48" s="28"/>
      <c r="G48" s="29" t="s">
        <v>76</v>
      </c>
      <c r="H48" s="30" t="s">
        <v>40</v>
      </c>
    </row>
    <row r="49" spans="2:8" x14ac:dyDescent="0.35">
      <c r="B49" s="27">
        <v>2</v>
      </c>
      <c r="C49" s="5" t="s">
        <v>12</v>
      </c>
      <c r="D49" s="5" t="s">
        <v>23</v>
      </c>
      <c r="E49" s="6">
        <v>5</v>
      </c>
      <c r="F49" s="28"/>
      <c r="G49" s="31" t="s">
        <v>79</v>
      </c>
      <c r="H49" s="32">
        <f>(8-0.5)+((6-5)/14)*4</f>
        <v>7.7857142857142856</v>
      </c>
    </row>
    <row r="50" spans="2:8" x14ac:dyDescent="0.35">
      <c r="B50" s="27">
        <v>3</v>
      </c>
      <c r="C50" s="5" t="s">
        <v>13</v>
      </c>
      <c r="D50" s="5" t="s">
        <v>24</v>
      </c>
      <c r="E50" s="6">
        <v>19</v>
      </c>
      <c r="F50" s="33" t="s">
        <v>77</v>
      </c>
      <c r="G50" s="29"/>
      <c r="H50" s="34"/>
    </row>
    <row r="51" spans="2:8" x14ac:dyDescent="0.35">
      <c r="B51" s="27">
        <v>4</v>
      </c>
      <c r="C51" s="5" t="s">
        <v>14</v>
      </c>
      <c r="D51" s="5" t="s">
        <v>31</v>
      </c>
      <c r="E51" s="6">
        <v>47</v>
      </c>
      <c r="F51" s="33" t="s">
        <v>78</v>
      </c>
      <c r="G51" s="29" t="s">
        <v>80</v>
      </c>
      <c r="H51" s="30" t="s">
        <v>81</v>
      </c>
    </row>
    <row r="52" spans="2:8" x14ac:dyDescent="0.35">
      <c r="B52" s="27">
        <v>5</v>
      </c>
      <c r="C52" s="5" t="s">
        <v>15</v>
      </c>
      <c r="D52" s="5" t="s">
        <v>25</v>
      </c>
      <c r="E52" s="6">
        <v>58</v>
      </c>
      <c r="F52" s="28"/>
      <c r="G52" s="31" t="s">
        <v>82</v>
      </c>
      <c r="H52" s="32">
        <f>(8-0.5)+((13.2-5)/14)*4</f>
        <v>9.8428571428571416</v>
      </c>
    </row>
    <row r="53" spans="2:8" x14ac:dyDescent="0.35">
      <c r="B53" s="27">
        <v>6</v>
      </c>
      <c r="C53" s="5" t="s">
        <v>16</v>
      </c>
      <c r="D53" s="5" t="s">
        <v>0</v>
      </c>
      <c r="E53" s="6">
        <v>60</v>
      </c>
      <c r="F53" s="28"/>
      <c r="G53" s="29"/>
      <c r="H53" s="34"/>
    </row>
    <row r="54" spans="2:8" x14ac:dyDescent="0.35">
      <c r="B54" s="35" t="s">
        <v>48</v>
      </c>
      <c r="C54" s="18"/>
      <c r="D54" s="13">
        <v>60</v>
      </c>
      <c r="E54" s="28"/>
      <c r="F54" s="28"/>
      <c r="G54" s="29" t="s">
        <v>83</v>
      </c>
      <c r="H54" s="30" t="s">
        <v>84</v>
      </c>
    </row>
    <row r="55" spans="2:8" x14ac:dyDescent="0.35">
      <c r="B55" s="40"/>
      <c r="C55" s="28"/>
      <c r="D55" s="28"/>
      <c r="E55" s="28"/>
      <c r="F55" s="28"/>
      <c r="G55" s="31" t="s">
        <v>85</v>
      </c>
      <c r="H55" s="32">
        <f>(12-0.5)+((39.6-19)/28)*4</f>
        <v>14.442857142857143</v>
      </c>
    </row>
    <row r="56" spans="2:8" x14ac:dyDescent="0.35">
      <c r="B56" s="40"/>
      <c r="C56" s="28"/>
      <c r="D56" s="28"/>
      <c r="E56" s="28"/>
      <c r="F56" s="28"/>
      <c r="G56" s="29"/>
      <c r="H56" s="34"/>
    </row>
    <row r="57" spans="2:8" x14ac:dyDescent="0.35">
      <c r="B57" s="40"/>
      <c r="C57" s="28"/>
      <c r="D57" s="28"/>
      <c r="E57" s="28"/>
      <c r="F57" s="28"/>
      <c r="G57" s="29" t="s">
        <v>86</v>
      </c>
      <c r="H57" s="30" t="s">
        <v>69</v>
      </c>
    </row>
    <row r="58" spans="2:8" ht="15" thickBot="1" x14ac:dyDescent="0.4">
      <c r="B58" s="36"/>
      <c r="C58" s="37"/>
      <c r="D58" s="37"/>
      <c r="E58" s="37"/>
      <c r="F58" s="37"/>
      <c r="G58" s="38" t="s">
        <v>87</v>
      </c>
      <c r="H58" s="39">
        <f>(12-0.5)+((42-19)/28)*4</f>
        <v>14.785714285714285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2020-04-11T02:22:52Z</dcterms:created>
  <dcterms:modified xsi:type="dcterms:W3CDTF">2020-04-11T04:51:46Z</dcterms:modified>
</cp:coreProperties>
</file>