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gi\Documents\Skripsi\Quarantine\"/>
    </mc:Choice>
  </mc:AlternateContent>
  <xr:revisionPtr revIDLastSave="0" documentId="8_{472B8D19-1031-4826-A752-DF97519688D8}" xr6:coauthVersionLast="47" xr6:coauthVersionMax="47" xr10:uidLastSave="{00000000-0000-0000-0000-000000000000}"/>
  <bookViews>
    <workbookView xWindow="-120" yWindow="330" windowWidth="20730" windowHeight="11310" xr2:uid="{079D3FDC-B701-44A9-A3B1-68C6A04C4AAE}"/>
  </bookViews>
  <sheets>
    <sheet name="Sensor Calibration" sheetId="1" r:id="rId1"/>
    <sheet name="UB Forest Read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E4" i="1"/>
  <c r="D5" i="1"/>
  <c r="D6" i="1"/>
  <c r="F6" i="1" s="1"/>
  <c r="E6" i="1"/>
  <c r="D7" i="1"/>
  <c r="D8" i="1"/>
  <c r="E8" i="1"/>
  <c r="D9" i="1"/>
  <c r="D10" i="1"/>
  <c r="F10" i="1" s="1"/>
  <c r="D11" i="1"/>
  <c r="D12" i="1"/>
  <c r="E12" i="1"/>
  <c r="F11" i="1"/>
  <c r="F9" i="1"/>
  <c r="F7" i="1"/>
  <c r="F5" i="1"/>
  <c r="S4" i="1"/>
  <c r="S5" i="1"/>
  <c r="U5" i="1" s="1"/>
  <c r="W5" i="1" s="1"/>
  <c r="S6" i="1"/>
  <c r="S7" i="1"/>
  <c r="U7" i="1" s="1"/>
  <c r="W7" i="1" s="1"/>
  <c r="S8" i="1"/>
  <c r="S9" i="1"/>
  <c r="U9" i="1" s="1"/>
  <c r="W9" i="1" s="1"/>
  <c r="S10" i="1"/>
  <c r="U10" i="1" s="1"/>
  <c r="W10" i="1" s="1"/>
  <c r="S11" i="1"/>
  <c r="U11" i="1" s="1"/>
  <c r="W11" i="1" s="1"/>
  <c r="S12" i="1"/>
  <c r="S3" i="1"/>
  <c r="U3" i="1" s="1"/>
  <c r="W3" i="1" s="1"/>
  <c r="F12" i="1"/>
  <c r="L3" i="1"/>
  <c r="N3" i="1" s="1"/>
  <c r="T12" i="1"/>
  <c r="V12" i="1" s="1"/>
  <c r="U12" i="1"/>
  <c r="W12" i="1" s="1"/>
  <c r="T11" i="1"/>
  <c r="V11" i="1" s="1"/>
  <c r="T10" i="1"/>
  <c r="V10" i="1" s="1"/>
  <c r="T9" i="1"/>
  <c r="V9" i="1" s="1"/>
  <c r="T8" i="1"/>
  <c r="V8" i="1" s="1"/>
  <c r="U8" i="1"/>
  <c r="W8" i="1" s="1"/>
  <c r="T7" i="1"/>
  <c r="V7" i="1" s="1"/>
  <c r="T6" i="1"/>
  <c r="V6" i="1" s="1"/>
  <c r="U6" i="1"/>
  <c r="W6" i="1" s="1"/>
  <c r="T5" i="1"/>
  <c r="V5" i="1" s="1"/>
  <c r="T4" i="1"/>
  <c r="V4" i="1" s="1"/>
  <c r="U4" i="1"/>
  <c r="W4" i="1" s="1"/>
  <c r="T3" i="1"/>
  <c r="V3" i="1" s="1"/>
  <c r="K18" i="1"/>
  <c r="M18" i="1" s="1"/>
  <c r="O18" i="1" s="1"/>
  <c r="K19" i="1"/>
  <c r="K20" i="1"/>
  <c r="K21" i="1"/>
  <c r="M21" i="1" s="1"/>
  <c r="O21" i="1" s="1"/>
  <c r="K22" i="1"/>
  <c r="M22" i="1" s="1"/>
  <c r="O22" i="1" s="1"/>
  <c r="K23" i="1"/>
  <c r="K24" i="1"/>
  <c r="K25" i="1"/>
  <c r="M25" i="1" s="1"/>
  <c r="O25" i="1" s="1"/>
  <c r="K26" i="1"/>
  <c r="M26" i="1" s="1"/>
  <c r="O26" i="1" s="1"/>
  <c r="K17" i="1"/>
  <c r="M17" i="1" s="1"/>
  <c r="O17" i="1" s="1"/>
  <c r="C18" i="1"/>
  <c r="C19" i="1"/>
  <c r="E19" i="1" s="1"/>
  <c r="G19" i="1" s="1"/>
  <c r="C20" i="1"/>
  <c r="E20" i="1" s="1"/>
  <c r="G20" i="1" s="1"/>
  <c r="C21" i="1"/>
  <c r="C22" i="1"/>
  <c r="C23" i="1"/>
  <c r="E23" i="1" s="1"/>
  <c r="G23" i="1" s="1"/>
  <c r="C24" i="1"/>
  <c r="E24" i="1" s="1"/>
  <c r="G24" i="1" s="1"/>
  <c r="C25" i="1"/>
  <c r="C26" i="1"/>
  <c r="C17" i="1"/>
  <c r="E17" i="1" s="1"/>
  <c r="G17" i="1" s="1"/>
  <c r="L5" i="1"/>
  <c r="N5" i="1" s="1"/>
  <c r="L4" i="1"/>
  <c r="N4" i="1" s="1"/>
  <c r="K4" i="1"/>
  <c r="M4" i="1" s="1"/>
  <c r="O4" i="1" s="1"/>
  <c r="K5" i="1"/>
  <c r="M5" i="1" s="1"/>
  <c r="O5" i="1" s="1"/>
  <c r="K6" i="1"/>
  <c r="K7" i="1"/>
  <c r="M7" i="1" s="1"/>
  <c r="O7" i="1" s="1"/>
  <c r="K8" i="1"/>
  <c r="M8" i="1" s="1"/>
  <c r="O8" i="1" s="1"/>
  <c r="K9" i="1"/>
  <c r="M9" i="1" s="1"/>
  <c r="O9" i="1" s="1"/>
  <c r="K10" i="1"/>
  <c r="M10" i="1" s="1"/>
  <c r="O10" i="1" s="1"/>
  <c r="K11" i="1"/>
  <c r="M11" i="1" s="1"/>
  <c r="O11" i="1" s="1"/>
  <c r="K12" i="1"/>
  <c r="M12" i="1" s="1"/>
  <c r="O12" i="1" s="1"/>
  <c r="K3" i="1"/>
  <c r="M3" i="1" s="1"/>
  <c r="O3" i="1" s="1"/>
  <c r="L26" i="1"/>
  <c r="N26" i="1" s="1"/>
  <c r="L25" i="1"/>
  <c r="N25" i="1" s="1"/>
  <c r="L24" i="1"/>
  <c r="N24" i="1" s="1"/>
  <c r="M24" i="1"/>
  <c r="O24" i="1" s="1"/>
  <c r="L23" i="1"/>
  <c r="N23" i="1" s="1"/>
  <c r="M23" i="1"/>
  <c r="O23" i="1" s="1"/>
  <c r="L22" i="1"/>
  <c r="N22" i="1" s="1"/>
  <c r="L21" i="1"/>
  <c r="N21" i="1" s="1"/>
  <c r="L20" i="1"/>
  <c r="N20" i="1" s="1"/>
  <c r="M20" i="1"/>
  <c r="O20" i="1" s="1"/>
  <c r="L19" i="1"/>
  <c r="N19" i="1" s="1"/>
  <c r="M19" i="1"/>
  <c r="O19" i="1" s="1"/>
  <c r="L18" i="1"/>
  <c r="N18" i="1" s="1"/>
  <c r="L17" i="1"/>
  <c r="D26" i="1"/>
  <c r="F26" i="1" s="1"/>
  <c r="E26" i="1"/>
  <c r="G26" i="1" s="1"/>
  <c r="D25" i="1"/>
  <c r="F25" i="1" s="1"/>
  <c r="E25" i="1"/>
  <c r="G25" i="1" s="1"/>
  <c r="D24" i="1"/>
  <c r="F24" i="1" s="1"/>
  <c r="D23" i="1"/>
  <c r="F23" i="1" s="1"/>
  <c r="D22" i="1"/>
  <c r="F22" i="1" s="1"/>
  <c r="E22" i="1"/>
  <c r="G22" i="1" s="1"/>
  <c r="D21" i="1"/>
  <c r="F21" i="1" s="1"/>
  <c r="E21" i="1"/>
  <c r="G21" i="1" s="1"/>
  <c r="D20" i="1"/>
  <c r="F20" i="1" s="1"/>
  <c r="D19" i="1"/>
  <c r="F19" i="1" s="1"/>
  <c r="D18" i="1"/>
  <c r="F18" i="1" s="1"/>
  <c r="E18" i="1"/>
  <c r="G18" i="1" s="1"/>
  <c r="D17" i="1"/>
  <c r="F17" i="1" s="1"/>
  <c r="L12" i="1"/>
  <c r="N12" i="1" s="1"/>
  <c r="L11" i="1"/>
  <c r="N11" i="1" s="1"/>
  <c r="L10" i="1"/>
  <c r="N10" i="1" s="1"/>
  <c r="L9" i="1"/>
  <c r="N9" i="1" s="1"/>
  <c r="L8" i="1"/>
  <c r="N8" i="1" s="1"/>
  <c r="L7" i="1"/>
  <c r="N7" i="1" s="1"/>
  <c r="L6" i="1"/>
  <c r="N6" i="1" s="1"/>
  <c r="M6" i="1"/>
  <c r="O6" i="1" s="1"/>
  <c r="C4" i="1"/>
  <c r="C5" i="1"/>
  <c r="E5" i="1" s="1"/>
  <c r="C6" i="1"/>
  <c r="C7" i="1"/>
  <c r="E7" i="1" s="1"/>
  <c r="C8" i="1"/>
  <c r="F8" i="1"/>
  <c r="C9" i="1"/>
  <c r="E9" i="1" s="1"/>
  <c r="C10" i="1"/>
  <c r="E10" i="1" s="1"/>
  <c r="C11" i="1"/>
  <c r="E11" i="1" s="1"/>
  <c r="C12" i="1"/>
  <c r="C3" i="1"/>
  <c r="E3" i="1" s="1"/>
  <c r="D13" i="1" l="1"/>
  <c r="F13" i="1" s="1"/>
  <c r="E13" i="1"/>
  <c r="L27" i="1"/>
  <c r="N27" i="1" s="1"/>
  <c r="F4" i="1"/>
  <c r="G11" i="1"/>
  <c r="N17" i="1"/>
  <c r="G5" i="1"/>
  <c r="G9" i="1"/>
  <c r="G13" i="1"/>
  <c r="G7" i="1"/>
  <c r="G12" i="1"/>
  <c r="G10" i="1"/>
  <c r="G8" i="1"/>
  <c r="G6" i="1"/>
  <c r="G4" i="1"/>
  <c r="G3" i="1"/>
  <c r="F3" i="1"/>
  <c r="W13" i="1"/>
  <c r="T13" i="1"/>
  <c r="V13" i="1"/>
  <c r="U13" i="1"/>
  <c r="E27" i="1"/>
  <c r="G27" i="1" s="1"/>
  <c r="D27" i="1"/>
  <c r="F27" i="1" s="1"/>
  <c r="L13" i="1"/>
  <c r="N13" i="1" s="1"/>
  <c r="M27" i="1"/>
  <c r="O27" i="1" s="1"/>
  <c r="M13" i="1"/>
  <c r="O13" i="1" s="1"/>
</calcChain>
</file>

<file path=xl/sharedStrings.xml><?xml version="1.0" encoding="utf-8"?>
<sst xmlns="http://schemas.openxmlformats.org/spreadsheetml/2006/main" count="61" uniqueCount="20">
  <si>
    <t>Soil Moisture (Capacitive Soil Moisture V1.2)</t>
  </si>
  <si>
    <t>Reference</t>
  </si>
  <si>
    <t>Sensor Read</t>
  </si>
  <si>
    <t>Calibration</t>
  </si>
  <si>
    <t>Sensor Accuracy</t>
  </si>
  <si>
    <t>Calibration Accuracy</t>
  </si>
  <si>
    <t>Sensor Accuracy Refined</t>
  </si>
  <si>
    <t>Calibration Accuracy Refined</t>
  </si>
  <si>
    <t>Soil Temperature (DS18B20)</t>
  </si>
  <si>
    <t>Air Moisture (DHT11)</t>
  </si>
  <si>
    <t>Air Temperature (DHT11)</t>
  </si>
  <si>
    <t>Light Intensity (BH1750VI)</t>
  </si>
  <si>
    <t>Average Accuracy</t>
  </si>
  <si>
    <t>Itteration</t>
  </si>
  <si>
    <t>Dry Soil</t>
  </si>
  <si>
    <t>Wet Soil</t>
  </si>
  <si>
    <t>Dry Air</t>
  </si>
  <si>
    <t>Wet Air</t>
  </si>
  <si>
    <t>Morning</t>
  </si>
  <si>
    <t>Dawn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</si>
</sst>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0398-623B-4A37-8D3A-9FB3FD7D3FE3}">
  <dimension ref="A1:W27"/>
  <sheetViews>
    <sheetView tabSelected="1" workbookViewId="0">
      <selection sqref="A1:G12"/>
    </sheetView>
  </sheetViews>
  <sheetFormatPr defaultRowHeight="15" x14ac:dyDescent="0.25"/>
  <cols>
    <col min="1" max="1" width="10.140625" style="2" bestFit="1" customWidth="1"/>
    <col min="2" max="2" width="11.85546875" style="2" bestFit="1" customWidth="1"/>
    <col min="3" max="3" width="16.5703125" style="2" bestFit="1" customWidth="1"/>
    <col min="4" max="4" width="15.28515625" style="2" bestFit="1" customWidth="1"/>
    <col min="5" max="5" width="19.140625" style="2" bestFit="1" customWidth="1"/>
    <col min="6" max="6" width="23" style="2" bestFit="1" customWidth="1"/>
    <col min="7" max="7" width="26.85546875" style="2" bestFit="1" customWidth="1"/>
    <col min="8" max="8" width="9.140625" style="2"/>
    <col min="9" max="9" width="10.140625" style="2" bestFit="1" customWidth="1"/>
    <col min="10" max="10" width="11.85546875" style="2" bestFit="1" customWidth="1"/>
    <col min="11" max="11" width="16.5703125" style="2" bestFit="1" customWidth="1"/>
    <col min="12" max="12" width="15.28515625" style="2" bestFit="1" customWidth="1"/>
    <col min="13" max="13" width="19.140625" style="2" bestFit="1" customWidth="1"/>
    <col min="14" max="14" width="23" style="2" bestFit="1" customWidth="1"/>
    <col min="15" max="15" width="26.85546875" style="2" bestFit="1" customWidth="1"/>
    <col min="16" max="16" width="9.140625" style="2"/>
    <col min="17" max="17" width="10.140625" style="2" bestFit="1" customWidth="1"/>
    <col min="18" max="18" width="11.85546875" style="2" bestFit="1" customWidth="1"/>
    <col min="19" max="19" width="16.5703125" style="2" bestFit="1" customWidth="1"/>
    <col min="20" max="20" width="15.28515625" style="2" bestFit="1" customWidth="1"/>
    <col min="21" max="21" width="19.140625" style="2" bestFit="1" customWidth="1"/>
    <col min="22" max="22" width="23" style="2" bestFit="1" customWidth="1"/>
    <col min="23" max="23" width="26.85546875" style="2" bestFit="1" customWidth="1"/>
    <col min="24" max="16384" width="9.140625" style="2"/>
  </cols>
  <sheetData>
    <row r="1" spans="1:23" x14ac:dyDescent="0.25">
      <c r="A1" s="5" t="s">
        <v>0</v>
      </c>
      <c r="B1" s="6"/>
      <c r="C1" s="6"/>
      <c r="D1" s="6"/>
      <c r="E1" s="6"/>
      <c r="F1" s="6"/>
      <c r="G1" s="7"/>
      <c r="I1" s="5" t="s">
        <v>8</v>
      </c>
      <c r="J1" s="6"/>
      <c r="K1" s="6"/>
      <c r="L1" s="6"/>
      <c r="M1" s="6"/>
      <c r="N1" s="6"/>
      <c r="O1" s="7"/>
      <c r="Q1" s="8" t="s">
        <v>11</v>
      </c>
      <c r="R1" s="8"/>
      <c r="S1" s="8"/>
      <c r="T1" s="8"/>
      <c r="U1" s="8"/>
      <c r="V1" s="8"/>
      <c r="W1" s="8"/>
    </row>
    <row r="2" spans="1:23" ht="29.25" customHeight="1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I2" s="10" t="s">
        <v>1</v>
      </c>
      <c r="J2" s="10" t="s">
        <v>2</v>
      </c>
      <c r="K2" s="10" t="s">
        <v>3</v>
      </c>
      <c r="L2" s="10" t="s">
        <v>4</v>
      </c>
      <c r="M2" s="10" t="s">
        <v>5</v>
      </c>
      <c r="N2" s="10" t="s">
        <v>6</v>
      </c>
      <c r="O2" s="10" t="s">
        <v>7</v>
      </c>
      <c r="Q2" s="9" t="s">
        <v>1</v>
      </c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</row>
    <row r="3" spans="1:23" x14ac:dyDescent="0.25">
      <c r="A3" s="4">
        <v>62.17</v>
      </c>
      <c r="B3" s="4">
        <v>52.34</v>
      </c>
      <c r="C3" s="3">
        <f>(B3*-0.00002464)+62.17</f>
        <v>62.168710342400004</v>
      </c>
      <c r="D3" s="3">
        <f>(B3/A3)*100</f>
        <v>84.188515361106639</v>
      </c>
      <c r="E3" s="3">
        <f>(C3/A3)*100</f>
        <v>99.99792559498151</v>
      </c>
      <c r="F3" s="3">
        <f>IF(D3&lt;=100, D3, (100-(D3-100)))</f>
        <v>84.188515361106639</v>
      </c>
      <c r="G3" s="3">
        <f>IF(E3&lt;=100, E3, (100-(E3-100)))</f>
        <v>99.99792559498151</v>
      </c>
      <c r="I3" s="1">
        <v>31</v>
      </c>
      <c r="J3" s="1">
        <v>27</v>
      </c>
      <c r="K3" s="3">
        <f>(J3*1)+3</f>
        <v>30</v>
      </c>
      <c r="L3" s="3">
        <f>(J3/I3)*100</f>
        <v>87.096774193548384</v>
      </c>
      <c r="M3" s="3">
        <f>(K3/I3)*100</f>
        <v>96.774193548387103</v>
      </c>
      <c r="N3" s="3">
        <f>IF(L3&lt;=100, L3, (100-(L3-100)))</f>
        <v>87.096774193548384</v>
      </c>
      <c r="O3" s="3">
        <f>IF(M3&lt;=100, M3, (100-(M3-100)))</f>
        <v>96.774193548387103</v>
      </c>
      <c r="Q3" s="1">
        <v>3800</v>
      </c>
      <c r="R3" s="1">
        <v>3830</v>
      </c>
      <c r="S3" s="3">
        <f>(R3*0.7529)+330.8</f>
        <v>3214.4070000000002</v>
      </c>
      <c r="T3" s="3">
        <f>(R3/Q3)*100</f>
        <v>100.78947368421052</v>
      </c>
      <c r="U3" s="3">
        <f>(S3/Q3)*100</f>
        <v>84.589657894736845</v>
      </c>
      <c r="V3" s="3">
        <f>IF(T3&lt;=100, T3, (100-(T3-100)))</f>
        <v>99.21052631578948</v>
      </c>
      <c r="W3" s="3">
        <f>IF(U3&lt;=100, U3, (100-(U3-100)))</f>
        <v>84.589657894736845</v>
      </c>
    </row>
    <row r="4" spans="1:23" x14ac:dyDescent="0.25">
      <c r="A4" s="4">
        <v>62.08</v>
      </c>
      <c r="B4" s="4">
        <v>56.35</v>
      </c>
      <c r="C4" s="3">
        <f t="shared" ref="C4:C12" si="0">(B4*-0.00002464)+62.17</f>
        <v>62.168611536</v>
      </c>
      <c r="D4" s="3">
        <f t="shared" ref="D4:D12" si="1">(B4/A4)*100</f>
        <v>90.769974226804123</v>
      </c>
      <c r="E4" s="3">
        <f t="shared" ref="E4:E12" si="2">(C4/A4)*100</f>
        <v>100.14273765463916</v>
      </c>
      <c r="F4" s="3">
        <f>IF(D4&lt;=100, D4, (100-(D4-100)))</f>
        <v>90.769974226804123</v>
      </c>
      <c r="G4" s="3">
        <f>IF(E4&lt;=100, E4, (100-(E4-100)))</f>
        <v>99.857262345360837</v>
      </c>
      <c r="I4" s="1">
        <v>30</v>
      </c>
      <c r="J4" s="1">
        <v>27</v>
      </c>
      <c r="K4" s="3">
        <f t="shared" ref="K4:K12" si="3">(J4*1)+3</f>
        <v>30</v>
      </c>
      <c r="L4" s="3">
        <f>(J4/I4)*100</f>
        <v>90</v>
      </c>
      <c r="M4" s="3">
        <f t="shared" ref="M4:M12" si="4">(K4/I4)*100</f>
        <v>100</v>
      </c>
      <c r="N4" s="3">
        <f>IF(L4&lt;=100, L4, (100-(L4-100)))</f>
        <v>90</v>
      </c>
      <c r="O4" s="3">
        <f>IF(M4&lt;=100, M4, (100-(M4-100)))</f>
        <v>100</v>
      </c>
      <c r="Q4" s="1">
        <v>1642</v>
      </c>
      <c r="R4" s="1">
        <v>1513</v>
      </c>
      <c r="S4" s="3">
        <f t="shared" ref="S4:S12" si="5">(R4*0.7529)+330.8</f>
        <v>1469.9376999999999</v>
      </c>
      <c r="T4" s="3">
        <f t="shared" ref="T4:T12" si="6">(R4/Q4)*100</f>
        <v>92.143727161997575</v>
      </c>
      <c r="U4" s="3">
        <f t="shared" ref="U4:U12" si="7">(S4/Q4)*100</f>
        <v>89.521175395858705</v>
      </c>
      <c r="V4" s="3">
        <f>IF(T4&lt;=100, T4, (100-(T4-100)))</f>
        <v>92.143727161997575</v>
      </c>
      <c r="W4" s="3">
        <f>IF(U4&lt;=100, U4, (100-(U4-100)))</f>
        <v>89.521175395858705</v>
      </c>
    </row>
    <row r="5" spans="1:23" x14ac:dyDescent="0.25">
      <c r="A5" s="4">
        <v>62.13</v>
      </c>
      <c r="B5" s="4">
        <v>59.56</v>
      </c>
      <c r="C5" s="3">
        <f t="shared" si="0"/>
        <v>62.1685324416</v>
      </c>
      <c r="D5" s="3">
        <f t="shared" si="1"/>
        <v>95.863511990986638</v>
      </c>
      <c r="E5" s="3">
        <f t="shared" si="2"/>
        <v>100.0620190593916</v>
      </c>
      <c r="F5" s="3">
        <f>IF(D5&lt;=100, D5, (100-(D5-100)))</f>
        <v>95.863511990986638</v>
      </c>
      <c r="G5" s="3">
        <f>IF(E5&lt;=100, E5, (100-(E5-100)))</f>
        <v>99.937980940608398</v>
      </c>
      <c r="I5" s="1">
        <v>31</v>
      </c>
      <c r="J5" s="1">
        <v>27</v>
      </c>
      <c r="K5" s="3">
        <f t="shared" si="3"/>
        <v>30</v>
      </c>
      <c r="L5" s="3">
        <f>(J5/I5)*100</f>
        <v>87.096774193548384</v>
      </c>
      <c r="M5" s="3">
        <f t="shared" si="4"/>
        <v>96.774193548387103</v>
      </c>
      <c r="N5" s="3">
        <f>IF(L5&lt;=100, L5, (100-(L5-100)))</f>
        <v>87.096774193548384</v>
      </c>
      <c r="O5" s="3">
        <f>IF(M5&lt;=100, M5, (100-(M5-100)))</f>
        <v>96.774193548387103</v>
      </c>
      <c r="Q5" s="1">
        <v>3046</v>
      </c>
      <c r="R5" s="1">
        <v>2230</v>
      </c>
      <c r="S5" s="3">
        <f t="shared" si="5"/>
        <v>2009.7670000000001</v>
      </c>
      <c r="T5" s="3">
        <f t="shared" si="6"/>
        <v>73.210768220617211</v>
      </c>
      <c r="U5" s="3">
        <f t="shared" si="7"/>
        <v>65.980531845042677</v>
      </c>
      <c r="V5" s="3">
        <f>IF(T5&lt;=100, T5, (100-(T5-100)))</f>
        <v>73.210768220617211</v>
      </c>
      <c r="W5" s="3">
        <f>IF(U5&lt;=100, U5, (100-(U5-100)))</f>
        <v>65.980531845042677</v>
      </c>
    </row>
    <row r="6" spans="1:23" x14ac:dyDescent="0.25">
      <c r="A6" s="4">
        <v>62.08</v>
      </c>
      <c r="B6" s="4">
        <v>59.56</v>
      </c>
      <c r="C6" s="3">
        <f t="shared" si="0"/>
        <v>62.1685324416</v>
      </c>
      <c r="D6" s="3">
        <f t="shared" si="1"/>
        <v>95.940721649484544</v>
      </c>
      <c r="E6" s="3">
        <f t="shared" si="2"/>
        <v>100.14261024742268</v>
      </c>
      <c r="F6" s="3">
        <f>IF(D6&lt;=100, D6, (100-(D6-100)))</f>
        <v>95.940721649484544</v>
      </c>
      <c r="G6" s="3">
        <f>IF(E6&lt;=100, E6, (100-(E6-100)))</f>
        <v>99.857389752577319</v>
      </c>
      <c r="I6" s="1">
        <v>31</v>
      </c>
      <c r="J6" s="1">
        <v>27</v>
      </c>
      <c r="K6" s="3">
        <f t="shared" si="3"/>
        <v>30</v>
      </c>
      <c r="L6" s="3">
        <f t="shared" ref="L6:L12" si="8">(J6/I6)*100</f>
        <v>87.096774193548384</v>
      </c>
      <c r="M6" s="3">
        <f t="shared" si="4"/>
        <v>96.774193548387103</v>
      </c>
      <c r="N6" s="3">
        <f>IF(L6&lt;=100, L6, (100-(L6-100)))</f>
        <v>87.096774193548384</v>
      </c>
      <c r="O6" s="3">
        <f>IF(M6&lt;=100, M6, (100-(M6-100)))</f>
        <v>96.774193548387103</v>
      </c>
      <c r="Q6" s="1">
        <v>4015</v>
      </c>
      <c r="R6" s="1">
        <v>3015</v>
      </c>
      <c r="S6" s="3">
        <f t="shared" si="5"/>
        <v>2600.7935000000002</v>
      </c>
      <c r="T6" s="3">
        <f t="shared" si="6"/>
        <v>75.093399750933997</v>
      </c>
      <c r="U6" s="3">
        <f t="shared" si="7"/>
        <v>64.776924034869239</v>
      </c>
      <c r="V6" s="3">
        <f>IF(T6&lt;=100, T6, (100-(T6-100)))</f>
        <v>75.093399750933997</v>
      </c>
      <c r="W6" s="3">
        <f>IF(U6&lt;=100, U6, (100-(U6-100)))</f>
        <v>64.776924034869239</v>
      </c>
    </row>
    <row r="7" spans="1:23" x14ac:dyDescent="0.25">
      <c r="A7" s="4">
        <v>62.04</v>
      </c>
      <c r="B7" s="4">
        <v>60.04</v>
      </c>
      <c r="C7" s="3">
        <f t="shared" si="0"/>
        <v>62.168520614400002</v>
      </c>
      <c r="D7" s="3">
        <f t="shared" si="1"/>
        <v>96.776273372018053</v>
      </c>
      <c r="E7" s="3">
        <f t="shared" si="2"/>
        <v>100.20715766344294</v>
      </c>
      <c r="F7" s="3">
        <f>IF(D7&lt;=100, D7, (100-(D7-100)))</f>
        <v>96.776273372018053</v>
      </c>
      <c r="G7" s="3">
        <f>IF(E7&lt;=100, E7, (100-(E7-100)))</f>
        <v>99.792842336557058</v>
      </c>
      <c r="I7" s="1">
        <v>26</v>
      </c>
      <c r="J7" s="1">
        <v>27</v>
      </c>
      <c r="K7" s="3">
        <f t="shared" si="3"/>
        <v>30</v>
      </c>
      <c r="L7" s="3">
        <f t="shared" si="8"/>
        <v>103.84615384615385</v>
      </c>
      <c r="M7" s="3">
        <f t="shared" si="4"/>
        <v>115.38461538461537</v>
      </c>
      <c r="N7" s="3">
        <f>IF(L7&lt;=100, L7, (100-(L7-100)))</f>
        <v>96.153846153846146</v>
      </c>
      <c r="O7" s="3">
        <f>IF(M7&lt;=100, M7, (100-(M7-100)))</f>
        <v>84.615384615384627</v>
      </c>
      <c r="Q7" s="1">
        <v>980</v>
      </c>
      <c r="R7" s="1">
        <v>1000</v>
      </c>
      <c r="S7" s="3">
        <f t="shared" si="5"/>
        <v>1083.7</v>
      </c>
      <c r="T7" s="3">
        <f t="shared" si="6"/>
        <v>102.04081632653062</v>
      </c>
      <c r="U7" s="3">
        <f t="shared" si="7"/>
        <v>110.58163265306122</v>
      </c>
      <c r="V7" s="3">
        <f>IF(T7&lt;=100, T7, (100-(T7-100)))</f>
        <v>97.959183673469383</v>
      </c>
      <c r="W7" s="3">
        <f>IF(U7&lt;=100, U7, (100-(U7-100)))</f>
        <v>89.41836734693878</v>
      </c>
    </row>
    <row r="8" spans="1:23" x14ac:dyDescent="0.25">
      <c r="A8" s="4">
        <v>62.34</v>
      </c>
      <c r="B8" s="4">
        <v>59.56</v>
      </c>
      <c r="C8" s="3">
        <f t="shared" si="0"/>
        <v>62.1685324416</v>
      </c>
      <c r="D8" s="3">
        <f t="shared" si="1"/>
        <v>95.54058389477062</v>
      </c>
      <c r="E8" s="3">
        <f t="shared" si="2"/>
        <v>99.724947772858513</v>
      </c>
      <c r="F8" s="3">
        <f>IF(D8&lt;=100, D8, (100-(D8-100)))</f>
        <v>95.54058389477062</v>
      </c>
      <c r="G8" s="3">
        <f>IF(E8&lt;=100, E8, (100-(E8-100)))</f>
        <v>99.724947772858513</v>
      </c>
      <c r="I8" s="1">
        <v>29</v>
      </c>
      <c r="J8" s="1">
        <v>26</v>
      </c>
      <c r="K8" s="3">
        <f t="shared" si="3"/>
        <v>29</v>
      </c>
      <c r="L8" s="3">
        <f t="shared" si="8"/>
        <v>89.65517241379311</v>
      </c>
      <c r="M8" s="3">
        <f t="shared" si="4"/>
        <v>100</v>
      </c>
      <c r="N8" s="3">
        <f>IF(L8&lt;=100, L8, (100-(L8-100)))</f>
        <v>89.65517241379311</v>
      </c>
      <c r="O8" s="3">
        <f>IF(M8&lt;=100, M8, (100-(M8-100)))</f>
        <v>100</v>
      </c>
      <c r="Q8" s="1">
        <v>900</v>
      </c>
      <c r="R8" s="1">
        <v>990</v>
      </c>
      <c r="S8" s="3">
        <f t="shared" si="5"/>
        <v>1076.171</v>
      </c>
      <c r="T8" s="3">
        <f t="shared" si="6"/>
        <v>110.00000000000001</v>
      </c>
      <c r="U8" s="3">
        <f t="shared" si="7"/>
        <v>119.57455555555556</v>
      </c>
      <c r="V8" s="3">
        <f>IF(T8&lt;=100, T8, (100-(T8-100)))</f>
        <v>89.999999999999986</v>
      </c>
      <c r="W8" s="3">
        <f>IF(U8&lt;=100, U8, (100-(U8-100)))</f>
        <v>80.425444444444437</v>
      </c>
    </row>
    <row r="9" spans="1:23" x14ac:dyDescent="0.25">
      <c r="A9" s="4">
        <v>62.73</v>
      </c>
      <c r="B9" s="4">
        <v>59.56</v>
      </c>
      <c r="C9" s="3">
        <f t="shared" si="0"/>
        <v>62.1685324416</v>
      </c>
      <c r="D9" s="3">
        <f t="shared" si="1"/>
        <v>94.946596524788788</v>
      </c>
      <c r="E9" s="3">
        <f t="shared" si="2"/>
        <v>99.10494570636061</v>
      </c>
      <c r="F9" s="3">
        <f>IF(D9&lt;=100, D9, (100-(D9-100)))</f>
        <v>94.946596524788788</v>
      </c>
      <c r="G9" s="3">
        <f>IF(E9&lt;=100, E9, (100-(E9-100)))</f>
        <v>99.10494570636061</v>
      </c>
      <c r="I9" s="1">
        <v>31</v>
      </c>
      <c r="J9" s="1">
        <v>26</v>
      </c>
      <c r="K9" s="3">
        <f t="shared" si="3"/>
        <v>29</v>
      </c>
      <c r="L9" s="3">
        <f t="shared" si="8"/>
        <v>83.870967741935488</v>
      </c>
      <c r="M9" s="3">
        <f t="shared" si="4"/>
        <v>93.548387096774192</v>
      </c>
      <c r="N9" s="3">
        <f>IF(L9&lt;=100, L9, (100-(L9-100)))</f>
        <v>83.870967741935488</v>
      </c>
      <c r="O9" s="3">
        <f>IF(M9&lt;=100, M9, (100-(M9-100)))</f>
        <v>93.548387096774192</v>
      </c>
      <c r="Q9" s="1">
        <v>1325</v>
      </c>
      <c r="R9" s="1">
        <v>1300</v>
      </c>
      <c r="S9" s="3">
        <f t="shared" si="5"/>
        <v>1309.57</v>
      </c>
      <c r="T9" s="3">
        <f t="shared" si="6"/>
        <v>98.113207547169807</v>
      </c>
      <c r="U9" s="3">
        <f t="shared" si="7"/>
        <v>98.835471698113196</v>
      </c>
      <c r="V9" s="3">
        <f>IF(T9&lt;=100, T9, (100-(T9-100)))</f>
        <v>98.113207547169807</v>
      </c>
      <c r="W9" s="3">
        <f>IF(U9&lt;=100, U9, (100-(U9-100)))</f>
        <v>98.835471698113196</v>
      </c>
    </row>
    <row r="10" spans="1:23" x14ac:dyDescent="0.25">
      <c r="A10" s="4">
        <v>61.87</v>
      </c>
      <c r="B10" s="4">
        <v>59.56</v>
      </c>
      <c r="C10" s="3">
        <f t="shared" si="0"/>
        <v>62.1685324416</v>
      </c>
      <c r="D10" s="3">
        <f t="shared" si="1"/>
        <v>96.26636495878455</v>
      </c>
      <c r="E10" s="3">
        <f t="shared" si="2"/>
        <v>100.48251566445774</v>
      </c>
      <c r="F10" s="3">
        <f>IF(D10&lt;=100, D10, (100-(D10-100)))</f>
        <v>96.26636495878455</v>
      </c>
      <c r="G10" s="3">
        <f>IF(E10&lt;=100, E10, (100-(E10-100)))</f>
        <v>99.517484335542264</v>
      </c>
      <c r="I10" s="1">
        <v>31</v>
      </c>
      <c r="J10" s="1">
        <v>26</v>
      </c>
      <c r="K10" s="3">
        <f t="shared" si="3"/>
        <v>29</v>
      </c>
      <c r="L10" s="3">
        <f t="shared" si="8"/>
        <v>83.870967741935488</v>
      </c>
      <c r="M10" s="3">
        <f t="shared" si="4"/>
        <v>93.548387096774192</v>
      </c>
      <c r="N10" s="3">
        <f>IF(L10&lt;=100, L10, (100-(L10-100)))</f>
        <v>83.870967741935488</v>
      </c>
      <c r="O10" s="3">
        <f>IF(M10&lt;=100, M10, (100-(M10-100)))</f>
        <v>93.548387096774192</v>
      </c>
      <c r="Q10" s="1">
        <v>1340</v>
      </c>
      <c r="R10" s="1">
        <v>1513</v>
      </c>
      <c r="S10" s="3">
        <f t="shared" si="5"/>
        <v>1469.9376999999999</v>
      </c>
      <c r="T10" s="3">
        <f t="shared" si="6"/>
        <v>112.91044776119404</v>
      </c>
      <c r="U10" s="3">
        <f t="shared" si="7"/>
        <v>109.6968432835821</v>
      </c>
      <c r="V10" s="3">
        <f>IF(T10&lt;=100, T10, (100-(T10-100)))</f>
        <v>87.089552238805965</v>
      </c>
      <c r="W10" s="3">
        <f>IF(U10&lt;=100, U10, (100-(U10-100)))</f>
        <v>90.303156716417902</v>
      </c>
    </row>
    <row r="11" spans="1:23" x14ac:dyDescent="0.25">
      <c r="A11" s="4">
        <v>62.08</v>
      </c>
      <c r="B11" s="4">
        <v>62.02</v>
      </c>
      <c r="C11" s="3">
        <f t="shared" si="0"/>
        <v>62.168471827200001</v>
      </c>
      <c r="D11" s="3">
        <f t="shared" si="1"/>
        <v>99.903350515463927</v>
      </c>
      <c r="E11" s="3">
        <f t="shared" si="2"/>
        <v>100.14251260824743</v>
      </c>
      <c r="F11" s="3">
        <f>IF(D11&lt;=100, D11, (100-(D11-100)))</f>
        <v>99.903350515463927</v>
      </c>
      <c r="G11" s="3">
        <f>IF(E11&lt;=100, E11, (100-(E11-100)))</f>
        <v>99.857487391752571</v>
      </c>
      <c r="I11" s="1">
        <v>31</v>
      </c>
      <c r="J11" s="1">
        <v>27</v>
      </c>
      <c r="K11" s="3">
        <f t="shared" si="3"/>
        <v>30</v>
      </c>
      <c r="L11" s="3">
        <f t="shared" si="8"/>
        <v>87.096774193548384</v>
      </c>
      <c r="M11" s="3">
        <f t="shared" si="4"/>
        <v>96.774193548387103</v>
      </c>
      <c r="N11" s="3">
        <f>IF(L11&lt;=100, L11, (100-(L11-100)))</f>
        <v>87.096774193548384</v>
      </c>
      <c r="O11" s="3">
        <f>IF(M11&lt;=100, M11, (100-(M11-100)))</f>
        <v>96.774193548387103</v>
      </c>
      <c r="Q11" s="1">
        <v>1300</v>
      </c>
      <c r="R11" s="1">
        <v>1420</v>
      </c>
      <c r="S11" s="3">
        <f t="shared" si="5"/>
        <v>1399.9179999999999</v>
      </c>
      <c r="T11" s="3">
        <f t="shared" si="6"/>
        <v>109.23076923076923</v>
      </c>
      <c r="U11" s="3">
        <f t="shared" si="7"/>
        <v>107.68599999999999</v>
      </c>
      <c r="V11" s="3">
        <f>IF(T11&lt;=100, T11, (100-(T11-100)))</f>
        <v>90.769230769230774</v>
      </c>
      <c r="W11" s="3">
        <f>IF(U11&lt;=100, U11, (100-(U11-100)))</f>
        <v>92.314000000000007</v>
      </c>
    </row>
    <row r="12" spans="1:23" x14ac:dyDescent="0.25">
      <c r="A12" s="4">
        <v>62.17</v>
      </c>
      <c r="B12" s="4">
        <v>60.34</v>
      </c>
      <c r="C12" s="3">
        <f t="shared" si="0"/>
        <v>62.168513222400001</v>
      </c>
      <c r="D12" s="3">
        <f t="shared" si="1"/>
        <v>97.056458098761468</v>
      </c>
      <c r="E12" s="3">
        <f t="shared" si="2"/>
        <v>99.997608528872448</v>
      </c>
      <c r="F12" s="3">
        <f>IF(D12&lt;=100, D12, (100-(D12-100)))</f>
        <v>97.056458098761468</v>
      </c>
      <c r="G12" s="3">
        <f>IF(E12&lt;=100, E12, (100-(E12-100)))</f>
        <v>99.997608528872448</v>
      </c>
      <c r="I12" s="1">
        <v>25</v>
      </c>
      <c r="J12" s="1">
        <v>26</v>
      </c>
      <c r="K12" s="3">
        <f t="shared" si="3"/>
        <v>29</v>
      </c>
      <c r="L12" s="3">
        <f t="shared" si="8"/>
        <v>104</v>
      </c>
      <c r="M12" s="3">
        <f t="shared" si="4"/>
        <v>115.99999999999999</v>
      </c>
      <c r="N12" s="3">
        <f>IF(L12&lt;=100, L12, (100-(L12-100)))</f>
        <v>96</v>
      </c>
      <c r="O12" s="3">
        <f>IF(M12&lt;=100, M12, (100-(M12-100)))</f>
        <v>84.000000000000014</v>
      </c>
      <c r="Q12" s="1">
        <v>1580</v>
      </c>
      <c r="R12" s="1">
        <v>1500</v>
      </c>
      <c r="S12" s="3">
        <f t="shared" si="5"/>
        <v>1460.1499999999999</v>
      </c>
      <c r="T12" s="3">
        <f t="shared" si="6"/>
        <v>94.936708860759495</v>
      </c>
      <c r="U12" s="3">
        <f t="shared" si="7"/>
        <v>92.414556962025301</v>
      </c>
      <c r="V12" s="3">
        <f>IF(T12&lt;=100, T12, (100-(T12-100)))</f>
        <v>94.936708860759495</v>
      </c>
      <c r="W12" s="3">
        <f>IF(U12&lt;=100, U12, (100-(U12-100)))</f>
        <v>92.414556962025301</v>
      </c>
    </row>
    <row r="13" spans="1:23" x14ac:dyDescent="0.25">
      <c r="C13" s="9" t="s">
        <v>12</v>
      </c>
      <c r="D13" s="9">
        <f>AVERAGE(D3:D12)</f>
        <v>94.725235059296921</v>
      </c>
      <c r="E13" s="9">
        <f>AVERAGE(E3:E12)</f>
        <v>100.00049805006748</v>
      </c>
      <c r="F13" s="9">
        <f>IF(D13&lt;=100, D13, (100-(D13-100)))</f>
        <v>94.725235059296921</v>
      </c>
      <c r="G13" s="9">
        <f>IF(E13&lt;=100, E13, (100-(E13-100)))</f>
        <v>99.999501949932522</v>
      </c>
      <c r="K13" s="9" t="s">
        <v>12</v>
      </c>
      <c r="L13" s="9">
        <f>AVERAGE(L3:L12)</f>
        <v>90.363035851801143</v>
      </c>
      <c r="M13" s="9">
        <f>AVERAGE(M3:M12)</f>
        <v>100.55781637717121</v>
      </c>
      <c r="N13" s="9">
        <f>IF(L13&lt;=100, L13, (100-(L13-100)))</f>
        <v>90.363035851801143</v>
      </c>
      <c r="O13" s="9">
        <f>IF(M13&lt;=100, M13, (100-(M13-100)))</f>
        <v>99.442183622828793</v>
      </c>
      <c r="S13" s="9" t="s">
        <v>12</v>
      </c>
      <c r="T13" s="9">
        <f>AVERAGE(T3:T12)</f>
        <v>96.846931854418258</v>
      </c>
      <c r="U13" s="9">
        <f>AVERAGE(U3:U12)</f>
        <v>94.365734932284496</v>
      </c>
      <c r="V13" s="9">
        <f>AVERAGE(V3:V12)</f>
        <v>89.852630453877367</v>
      </c>
      <c r="W13" s="9">
        <f>AVERAGE(W3:W12)</f>
        <v>84.857928633844693</v>
      </c>
    </row>
    <row r="15" spans="1:23" x14ac:dyDescent="0.25">
      <c r="A15" s="5" t="s">
        <v>9</v>
      </c>
      <c r="B15" s="6"/>
      <c r="C15" s="6"/>
      <c r="D15" s="6"/>
      <c r="E15" s="6"/>
      <c r="F15" s="6"/>
      <c r="G15" s="7"/>
      <c r="I15" s="8" t="s">
        <v>10</v>
      </c>
      <c r="J15" s="8"/>
      <c r="K15" s="8"/>
      <c r="L15" s="8"/>
      <c r="M15" s="8"/>
      <c r="N15" s="8"/>
      <c r="O15" s="8"/>
    </row>
    <row r="16" spans="1:23" x14ac:dyDescent="0.25">
      <c r="A16" s="10" t="s">
        <v>1</v>
      </c>
      <c r="B16" s="10" t="s">
        <v>2</v>
      </c>
      <c r="C16" s="10" t="s">
        <v>3</v>
      </c>
      <c r="D16" s="10" t="s">
        <v>4</v>
      </c>
      <c r="E16" s="10" t="s">
        <v>5</v>
      </c>
      <c r="F16" s="10" t="s">
        <v>6</v>
      </c>
      <c r="G16" s="10" t="s">
        <v>7</v>
      </c>
      <c r="I16" s="9" t="s">
        <v>1</v>
      </c>
      <c r="J16" s="9" t="s">
        <v>2</v>
      </c>
      <c r="K16" s="9" t="s">
        <v>3</v>
      </c>
      <c r="L16" s="9" t="s">
        <v>4</v>
      </c>
      <c r="M16" s="9" t="s">
        <v>5</v>
      </c>
      <c r="N16" s="9" t="s">
        <v>6</v>
      </c>
      <c r="O16" s="9" t="s">
        <v>7</v>
      </c>
    </row>
    <row r="17" spans="1:15" x14ac:dyDescent="0.25">
      <c r="A17" s="1">
        <v>45.5</v>
      </c>
      <c r="B17" s="1">
        <v>58.2</v>
      </c>
      <c r="C17" s="3">
        <f>(B17*3.971)- 182.8</f>
        <v>48.312200000000018</v>
      </c>
      <c r="D17" s="3">
        <f>(B17/A17)*100</f>
        <v>127.91208791208793</v>
      </c>
      <c r="E17" s="3">
        <f>(C17/A17)*100</f>
        <v>106.18065934065939</v>
      </c>
      <c r="F17" s="3">
        <f>IF(D17&lt;=100, D17, (100-(D17-100)))</f>
        <v>72.087912087912073</v>
      </c>
      <c r="G17" s="3">
        <f>IF(E17&lt;=100, E17, (100-(E17-100)))</f>
        <v>93.819340659340611</v>
      </c>
      <c r="I17" s="1">
        <v>26.8</v>
      </c>
      <c r="J17" s="1">
        <v>20</v>
      </c>
      <c r="K17" s="3">
        <f>(J17*0.7044)+13.01</f>
        <v>27.097999999999999</v>
      </c>
      <c r="L17" s="3">
        <f>(J17/I17)*100</f>
        <v>74.626865671641781</v>
      </c>
      <c r="M17" s="3">
        <f>(K17/I17)*100</f>
        <v>101.11194029850745</v>
      </c>
      <c r="N17" s="3">
        <f>IF(L17&lt;=100, L17, (100-(L17-100)))</f>
        <v>74.626865671641781</v>
      </c>
      <c r="O17" s="3">
        <f>IF(M17&lt;=100, M17, (100-(M17-100)))</f>
        <v>98.888059701492551</v>
      </c>
    </row>
    <row r="18" spans="1:15" x14ac:dyDescent="0.25">
      <c r="A18" s="1">
        <v>59</v>
      </c>
      <c r="B18" s="1">
        <v>60.5</v>
      </c>
      <c r="C18" s="3">
        <f t="shared" ref="C18:C26" si="9">(B18*3.971)- 182.8</f>
        <v>57.445499999999981</v>
      </c>
      <c r="D18" s="3">
        <f t="shared" ref="D18:D26" si="10">(B18/A18)*100</f>
        <v>102.54237288135593</v>
      </c>
      <c r="E18" s="3">
        <f t="shared" ref="E18:E26" si="11">(C18/A18)*100</f>
        <v>97.365254237288099</v>
      </c>
      <c r="F18" s="3">
        <f>IF(D18&lt;=100, D18, (100-(D18-100)))</f>
        <v>97.457627118644069</v>
      </c>
      <c r="G18" s="3">
        <f>IF(E18&lt;=100, E18, (100-(E18-100)))</f>
        <v>97.365254237288099</v>
      </c>
      <c r="I18" s="1">
        <v>27.9</v>
      </c>
      <c r="J18" s="1">
        <v>21</v>
      </c>
      <c r="K18" s="3">
        <f t="shared" ref="K18:K26" si="12">(J18*0.7044)+13.01</f>
        <v>27.802399999999999</v>
      </c>
      <c r="L18" s="3">
        <f t="shared" ref="L18:L26" si="13">(J18/I18)*100</f>
        <v>75.268817204301072</v>
      </c>
      <c r="M18" s="3">
        <f t="shared" ref="M18:M26" si="14">(K18/I18)*100</f>
        <v>99.650179211469535</v>
      </c>
      <c r="N18" s="3">
        <f>IF(L18&lt;=100, L18, (100-(L18-100)))</f>
        <v>75.268817204301072</v>
      </c>
      <c r="O18" s="3">
        <f>IF(M18&lt;=100, M18, (100-(M18-100)))</f>
        <v>99.650179211469535</v>
      </c>
    </row>
    <row r="19" spans="1:15" x14ac:dyDescent="0.25">
      <c r="A19" s="1">
        <v>55</v>
      </c>
      <c r="B19" s="1">
        <v>60</v>
      </c>
      <c r="C19" s="3">
        <f t="shared" si="9"/>
        <v>55.45999999999998</v>
      </c>
      <c r="D19" s="3">
        <f t="shared" si="10"/>
        <v>109.09090909090908</v>
      </c>
      <c r="E19" s="3">
        <f t="shared" si="11"/>
        <v>100.83636363636359</v>
      </c>
      <c r="F19" s="3">
        <f>IF(D19&lt;=100, D19, (100-(D19-100)))</f>
        <v>90.909090909090921</v>
      </c>
      <c r="G19" s="3">
        <f>IF(E19&lt;=100, E19, (100-(E19-100)))</f>
        <v>99.163636363636414</v>
      </c>
      <c r="I19" s="1">
        <v>28.2</v>
      </c>
      <c r="J19" s="1">
        <v>21</v>
      </c>
      <c r="K19" s="3">
        <f t="shared" si="12"/>
        <v>27.802399999999999</v>
      </c>
      <c r="L19" s="3">
        <f t="shared" si="13"/>
        <v>74.468085106382972</v>
      </c>
      <c r="M19" s="3">
        <f t="shared" si="14"/>
        <v>98.590070921985813</v>
      </c>
      <c r="N19" s="3">
        <f>IF(L19&lt;=100, L19, (100-(L19-100)))</f>
        <v>74.468085106382972</v>
      </c>
      <c r="O19" s="3">
        <f>IF(M19&lt;=100, M19, (100-(M19-100)))</f>
        <v>98.590070921985813</v>
      </c>
    </row>
    <row r="20" spans="1:15" x14ac:dyDescent="0.25">
      <c r="A20" s="1">
        <v>65.5</v>
      </c>
      <c r="B20" s="1">
        <v>63.2</v>
      </c>
      <c r="C20" s="3">
        <f t="shared" si="9"/>
        <v>68.167200000000008</v>
      </c>
      <c r="D20" s="3">
        <f t="shared" si="10"/>
        <v>96.488549618320619</v>
      </c>
      <c r="E20" s="3">
        <f t="shared" si="11"/>
        <v>104.07206106870231</v>
      </c>
      <c r="F20" s="3">
        <f>IF(D20&lt;=100, D20, (100-(D20-100)))</f>
        <v>96.488549618320619</v>
      </c>
      <c r="G20" s="3">
        <f>IF(E20&lt;=100, E20, (100-(E20-100)))</f>
        <v>95.927938931297689</v>
      </c>
      <c r="I20" s="1">
        <v>28.9</v>
      </c>
      <c r="J20" s="1">
        <v>25</v>
      </c>
      <c r="K20" s="3">
        <f t="shared" si="12"/>
        <v>30.619999999999997</v>
      </c>
      <c r="L20" s="3">
        <f t="shared" si="13"/>
        <v>86.505190311418687</v>
      </c>
      <c r="M20" s="3">
        <f t="shared" si="14"/>
        <v>105.95155709342561</v>
      </c>
      <c r="N20" s="3">
        <f>IF(L20&lt;=100, L20, (100-(L20-100)))</f>
        <v>86.505190311418687</v>
      </c>
      <c r="O20" s="3">
        <f>IF(M20&lt;=100, M20, (100-(M20-100)))</f>
        <v>94.048442906574394</v>
      </c>
    </row>
    <row r="21" spans="1:15" x14ac:dyDescent="0.25">
      <c r="A21" s="1">
        <v>59.5</v>
      </c>
      <c r="B21" s="1">
        <v>61</v>
      </c>
      <c r="C21" s="3">
        <f t="shared" si="9"/>
        <v>59.430999999999983</v>
      </c>
      <c r="D21" s="3">
        <f t="shared" si="10"/>
        <v>102.52100840336134</v>
      </c>
      <c r="E21" s="3">
        <f t="shared" si="11"/>
        <v>99.884033613445339</v>
      </c>
      <c r="F21" s="3">
        <f>IF(D21&lt;=100, D21, (100-(D21-100)))</f>
        <v>97.478991596638664</v>
      </c>
      <c r="G21" s="3">
        <f>IF(E21&lt;=100, E21, (100-(E21-100)))</f>
        <v>99.884033613445339</v>
      </c>
      <c r="I21" s="1">
        <v>30</v>
      </c>
      <c r="J21" s="1">
        <v>25</v>
      </c>
      <c r="K21" s="3">
        <f t="shared" si="12"/>
        <v>30.619999999999997</v>
      </c>
      <c r="L21" s="3">
        <f t="shared" si="13"/>
        <v>83.333333333333343</v>
      </c>
      <c r="M21" s="3">
        <f t="shared" si="14"/>
        <v>102.06666666666666</v>
      </c>
      <c r="N21" s="3">
        <f>IF(L21&lt;=100, L21, (100-(L21-100)))</f>
        <v>83.333333333333343</v>
      </c>
      <c r="O21" s="3">
        <f>IF(M21&lt;=100, M21, (100-(M21-100)))</f>
        <v>97.933333333333337</v>
      </c>
    </row>
    <row r="22" spans="1:15" x14ac:dyDescent="0.25">
      <c r="A22" s="1">
        <v>62.3</v>
      </c>
      <c r="B22" s="1">
        <v>61</v>
      </c>
      <c r="C22" s="3">
        <f t="shared" si="9"/>
        <v>59.430999999999983</v>
      </c>
      <c r="D22" s="3">
        <f t="shared" si="10"/>
        <v>97.913322632423757</v>
      </c>
      <c r="E22" s="3">
        <f t="shared" si="11"/>
        <v>95.394863563402865</v>
      </c>
      <c r="F22" s="3">
        <f>IF(D22&lt;=100, D22, (100-(D22-100)))</f>
        <v>97.913322632423757</v>
      </c>
      <c r="G22" s="3">
        <f>IF(E22&lt;=100, E22, (100-(E22-100)))</f>
        <v>95.394863563402865</v>
      </c>
      <c r="I22" s="1">
        <v>29.9</v>
      </c>
      <c r="J22" s="1">
        <v>25</v>
      </c>
      <c r="K22" s="3">
        <f t="shared" si="12"/>
        <v>30.619999999999997</v>
      </c>
      <c r="L22" s="3">
        <f t="shared" si="13"/>
        <v>83.61204013377926</v>
      </c>
      <c r="M22" s="3">
        <f t="shared" si="14"/>
        <v>102.40802675585283</v>
      </c>
      <c r="N22" s="3">
        <f>IF(L22&lt;=100, L22, (100-(L22-100)))</f>
        <v>83.61204013377926</v>
      </c>
      <c r="O22" s="3">
        <f>IF(M22&lt;=100, M22, (100-(M22-100)))</f>
        <v>97.591973244147169</v>
      </c>
    </row>
    <row r="23" spans="1:15" x14ac:dyDescent="0.25">
      <c r="A23" s="1">
        <v>55.1</v>
      </c>
      <c r="B23" s="1">
        <v>60.4</v>
      </c>
      <c r="C23" s="3">
        <f t="shared" si="9"/>
        <v>57.048399999999987</v>
      </c>
      <c r="D23" s="3">
        <f t="shared" si="10"/>
        <v>109.61887477313974</v>
      </c>
      <c r="E23" s="3">
        <f t="shared" si="11"/>
        <v>103.53611615245006</v>
      </c>
      <c r="F23" s="3">
        <f>IF(D23&lt;=100, D23, (100-(D23-100)))</f>
        <v>90.381125226860263</v>
      </c>
      <c r="G23" s="3">
        <f>IF(E23&lt;=100, E23, (100-(E23-100)))</f>
        <v>96.463883847549937</v>
      </c>
      <c r="I23" s="1">
        <v>30.5</v>
      </c>
      <c r="J23" s="1">
        <v>26</v>
      </c>
      <c r="K23" s="3">
        <f t="shared" si="12"/>
        <v>31.324399999999997</v>
      </c>
      <c r="L23" s="3">
        <f t="shared" si="13"/>
        <v>85.245901639344254</v>
      </c>
      <c r="M23" s="3">
        <f t="shared" si="14"/>
        <v>102.70295081967211</v>
      </c>
      <c r="N23" s="3">
        <f>IF(L23&lt;=100, L23, (100-(L23-100)))</f>
        <v>85.245901639344254</v>
      </c>
      <c r="O23" s="3">
        <f>IF(M23&lt;=100, M23, (100-(M23-100)))</f>
        <v>97.297049180327889</v>
      </c>
    </row>
    <row r="24" spans="1:15" x14ac:dyDescent="0.25">
      <c r="A24" s="1">
        <v>53.9</v>
      </c>
      <c r="B24" s="1">
        <v>60.8</v>
      </c>
      <c r="C24" s="3">
        <f t="shared" si="9"/>
        <v>58.636799999999994</v>
      </c>
      <c r="D24" s="3">
        <f t="shared" si="10"/>
        <v>112.80148423005565</v>
      </c>
      <c r="E24" s="3">
        <f t="shared" si="11"/>
        <v>108.78812615955474</v>
      </c>
      <c r="F24" s="3">
        <f>IF(D24&lt;=100, D24, (100-(D24-100)))</f>
        <v>87.19851576994435</v>
      </c>
      <c r="G24" s="3">
        <f>IF(E24&lt;=100, E24, (100-(E24-100)))</f>
        <v>91.211873840445264</v>
      </c>
      <c r="I24" s="1">
        <v>31.8</v>
      </c>
      <c r="J24" s="1">
        <v>25</v>
      </c>
      <c r="K24" s="3">
        <f t="shared" si="12"/>
        <v>30.619999999999997</v>
      </c>
      <c r="L24" s="3">
        <f t="shared" si="13"/>
        <v>78.616352201257854</v>
      </c>
      <c r="M24" s="3">
        <f t="shared" si="14"/>
        <v>96.289308176100619</v>
      </c>
      <c r="N24" s="3">
        <f>IF(L24&lt;=100, L24, (100-(L24-100)))</f>
        <v>78.616352201257854</v>
      </c>
      <c r="O24" s="3">
        <f>IF(M24&lt;=100, M24, (100-(M24-100)))</f>
        <v>96.289308176100619</v>
      </c>
    </row>
    <row r="25" spans="1:15" x14ac:dyDescent="0.25">
      <c r="A25" s="1">
        <v>65</v>
      </c>
      <c r="B25" s="1">
        <v>60.5</v>
      </c>
      <c r="C25" s="3">
        <f t="shared" si="9"/>
        <v>57.445499999999981</v>
      </c>
      <c r="D25" s="3">
        <f t="shared" si="10"/>
        <v>93.07692307692308</v>
      </c>
      <c r="E25" s="3">
        <f t="shared" si="11"/>
        <v>88.377692307692286</v>
      </c>
      <c r="F25" s="3">
        <f>IF(D25&lt;=100, D25, (100-(D25-100)))</f>
        <v>93.07692307692308</v>
      </c>
      <c r="G25" s="3">
        <f>IF(E25&lt;=100, E25, (100-(E25-100)))</f>
        <v>88.377692307692286</v>
      </c>
      <c r="I25" s="1">
        <v>32.9</v>
      </c>
      <c r="J25" s="1">
        <v>25</v>
      </c>
      <c r="K25" s="3">
        <f t="shared" si="12"/>
        <v>30.619999999999997</v>
      </c>
      <c r="L25" s="3">
        <f t="shared" si="13"/>
        <v>75.987841945288764</v>
      </c>
      <c r="M25" s="3">
        <f t="shared" si="14"/>
        <v>93.069908814589667</v>
      </c>
      <c r="N25" s="3">
        <f>IF(L25&lt;=100, L25, (100-(L25-100)))</f>
        <v>75.987841945288764</v>
      </c>
      <c r="O25" s="3">
        <f>IF(M25&lt;=100, M25, (100-(M25-100)))</f>
        <v>93.069908814589667</v>
      </c>
    </row>
    <row r="26" spans="1:15" x14ac:dyDescent="0.25">
      <c r="A26" s="1">
        <v>59.8</v>
      </c>
      <c r="B26" s="1">
        <v>60.8</v>
      </c>
      <c r="C26" s="3">
        <f t="shared" si="9"/>
        <v>58.636799999999994</v>
      </c>
      <c r="D26" s="3">
        <f t="shared" si="10"/>
        <v>101.67224080267559</v>
      </c>
      <c r="E26" s="3">
        <f t="shared" si="11"/>
        <v>98.054849498327755</v>
      </c>
      <c r="F26" s="3">
        <f>IF(D26&lt;=100, D26, (100-(D26-100)))</f>
        <v>98.327759197324411</v>
      </c>
      <c r="G26" s="3">
        <f>IF(E26&lt;=100, E26, (100-(E26-100)))</f>
        <v>98.054849498327755</v>
      </c>
      <c r="I26" s="1">
        <v>34.4</v>
      </c>
      <c r="J26" s="1">
        <v>30</v>
      </c>
      <c r="K26" s="3">
        <f t="shared" si="12"/>
        <v>34.142000000000003</v>
      </c>
      <c r="L26" s="3">
        <f t="shared" si="13"/>
        <v>87.20930232558139</v>
      </c>
      <c r="M26" s="3">
        <f t="shared" si="14"/>
        <v>99.250000000000014</v>
      </c>
      <c r="N26" s="3">
        <f>IF(L26&lt;=100, L26, (100-(L26-100)))</f>
        <v>87.20930232558139</v>
      </c>
      <c r="O26" s="3">
        <f>IF(M26&lt;=100, M26, (100-(M26-100)))</f>
        <v>99.250000000000014</v>
      </c>
    </row>
    <row r="27" spans="1:15" x14ac:dyDescent="0.25">
      <c r="C27" s="9" t="s">
        <v>12</v>
      </c>
      <c r="D27" s="9">
        <f>AVERAGE(D17:D26)</f>
        <v>105.36377734212526</v>
      </c>
      <c r="E27" s="9">
        <f>AVERAGE(E17:E26)</f>
        <v>100.24900195778864</v>
      </c>
      <c r="F27" s="9">
        <f>IF(D27&lt;=100, D27, (100-(D27-100)))</f>
        <v>94.63622265787474</v>
      </c>
      <c r="G27" s="9">
        <f>IF(E27&lt;=100, E27, (100-(E27-100)))</f>
        <v>99.750998042211364</v>
      </c>
      <c r="K27" s="9" t="s">
        <v>12</v>
      </c>
      <c r="L27" s="9">
        <f>AVERAGE(L17:L26)</f>
        <v>80.487372987232945</v>
      </c>
      <c r="M27" s="9">
        <f>AVERAGE(M17:M26)</f>
        <v>100.10906087582701</v>
      </c>
      <c r="N27" s="9">
        <f>IF(L27&lt;=100, L27, (100-(L27-100)))</f>
        <v>80.487372987232945</v>
      </c>
      <c r="O27" s="9">
        <f>IF(M27&lt;=100, M27, (100-(M27-100)))</f>
        <v>99.890939124172988</v>
      </c>
    </row>
  </sheetData>
  <mergeCells count="5">
    <mergeCell ref="Q1:W1"/>
    <mergeCell ref="A1:G1"/>
    <mergeCell ref="I1:O1"/>
    <mergeCell ref="A15:G15"/>
    <mergeCell ref="I15:O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CBC0-CD78-4A4D-B7B1-0F3A3A6C8AB5}">
  <dimension ref="A1:K12"/>
  <sheetViews>
    <sheetView workbookViewId="0">
      <selection activeCell="D18" sqref="D18"/>
    </sheetView>
  </sheetViews>
  <sheetFormatPr defaultRowHeight="15" x14ac:dyDescent="0.25"/>
  <cols>
    <col min="1" max="1" width="14.140625" customWidth="1"/>
    <col min="2" max="3" width="28.42578125" customWidth="1"/>
    <col min="4" max="5" width="19.5703125" customWidth="1"/>
    <col min="6" max="11" width="14.140625" customWidth="1"/>
  </cols>
  <sheetData>
    <row r="1" spans="1:11" ht="15.75" x14ac:dyDescent="0.25">
      <c r="A1" s="14" t="s">
        <v>13</v>
      </c>
      <c r="B1" s="11" t="s">
        <v>0</v>
      </c>
      <c r="C1" s="11"/>
      <c r="D1" s="11" t="s">
        <v>8</v>
      </c>
      <c r="E1" s="11"/>
      <c r="F1" s="11" t="s">
        <v>9</v>
      </c>
      <c r="G1" s="11"/>
      <c r="H1" s="11" t="s">
        <v>10</v>
      </c>
      <c r="I1" s="11"/>
      <c r="J1" s="11" t="s">
        <v>11</v>
      </c>
      <c r="K1" s="11"/>
    </row>
    <row r="2" spans="1:11" ht="15.75" x14ac:dyDescent="0.25">
      <c r="A2" s="15"/>
      <c r="B2" s="12" t="s">
        <v>14</v>
      </c>
      <c r="C2" s="12" t="s">
        <v>15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16</v>
      </c>
      <c r="I2" s="12" t="s">
        <v>17</v>
      </c>
      <c r="J2" s="12" t="s">
        <v>18</v>
      </c>
      <c r="K2" s="12" t="s">
        <v>19</v>
      </c>
    </row>
    <row r="3" spans="1:11" ht="15.75" x14ac:dyDescent="0.25">
      <c r="A3" s="13">
        <v>1</v>
      </c>
      <c r="B3" s="13">
        <v>56</v>
      </c>
      <c r="C3" s="13">
        <v>83</v>
      </c>
      <c r="D3" s="13">
        <v>27</v>
      </c>
      <c r="E3" s="13">
        <v>23</v>
      </c>
      <c r="F3" s="13">
        <v>60</v>
      </c>
      <c r="G3" s="13">
        <v>84</v>
      </c>
      <c r="H3" s="13">
        <v>20</v>
      </c>
      <c r="I3" s="13">
        <v>17</v>
      </c>
      <c r="J3" s="13">
        <v>52344</v>
      </c>
      <c r="K3" s="13">
        <v>60</v>
      </c>
    </row>
    <row r="4" spans="1:11" ht="15.75" x14ac:dyDescent="0.25">
      <c r="A4" s="13">
        <v>2</v>
      </c>
      <c r="B4" s="13">
        <v>50</v>
      </c>
      <c r="C4" s="13">
        <v>75</v>
      </c>
      <c r="D4" s="13">
        <v>27</v>
      </c>
      <c r="E4" s="13">
        <v>23</v>
      </c>
      <c r="F4" s="13">
        <v>58</v>
      </c>
      <c r="G4" s="13">
        <v>85</v>
      </c>
      <c r="H4" s="13">
        <v>21</v>
      </c>
      <c r="I4" s="13">
        <v>16</v>
      </c>
      <c r="J4" s="13">
        <v>54609</v>
      </c>
      <c r="K4" s="13">
        <v>105</v>
      </c>
    </row>
    <row r="5" spans="1:11" ht="15.75" x14ac:dyDescent="0.25">
      <c r="A5" s="13">
        <v>3</v>
      </c>
      <c r="B5" s="13">
        <v>46</v>
      </c>
      <c r="C5" s="13">
        <v>83</v>
      </c>
      <c r="D5" s="13">
        <v>27</v>
      </c>
      <c r="E5" s="13">
        <v>23</v>
      </c>
      <c r="F5" s="13">
        <v>0</v>
      </c>
      <c r="G5" s="13">
        <v>86</v>
      </c>
      <c r="H5" s="13">
        <v>21</v>
      </c>
      <c r="I5" s="13">
        <v>0</v>
      </c>
      <c r="J5" s="13">
        <v>51223</v>
      </c>
      <c r="K5" s="13">
        <v>623</v>
      </c>
    </row>
    <row r="6" spans="1:11" ht="15.75" x14ac:dyDescent="0.25">
      <c r="A6" s="13">
        <v>4</v>
      </c>
      <c r="B6" s="13">
        <v>35</v>
      </c>
      <c r="C6" s="13">
        <v>80</v>
      </c>
      <c r="D6" s="13">
        <v>27</v>
      </c>
      <c r="E6" s="13">
        <v>24</v>
      </c>
      <c r="F6" s="13">
        <v>57</v>
      </c>
      <c r="G6" s="13">
        <v>84</v>
      </c>
      <c r="H6" s="13">
        <v>20</v>
      </c>
      <c r="I6" s="13">
        <v>16</v>
      </c>
      <c r="J6" s="13">
        <v>53988</v>
      </c>
      <c r="K6" s="13">
        <v>1245</v>
      </c>
    </row>
    <row r="7" spans="1:11" ht="15.75" x14ac:dyDescent="0.25">
      <c r="A7" s="13">
        <v>5</v>
      </c>
      <c r="B7" s="13">
        <v>27</v>
      </c>
      <c r="C7" s="13">
        <v>80</v>
      </c>
      <c r="D7" s="13">
        <v>27</v>
      </c>
      <c r="E7" s="13">
        <v>23</v>
      </c>
      <c r="F7" s="13">
        <v>57</v>
      </c>
      <c r="G7" s="13">
        <v>84</v>
      </c>
      <c r="H7" s="13">
        <v>23</v>
      </c>
      <c r="I7" s="13">
        <v>17</v>
      </c>
      <c r="J7" s="13">
        <v>30101</v>
      </c>
      <c r="K7" s="13">
        <v>1004</v>
      </c>
    </row>
    <row r="8" spans="1:11" ht="15.75" x14ac:dyDescent="0.25">
      <c r="A8" s="13">
        <v>6</v>
      </c>
      <c r="B8" s="13">
        <v>40</v>
      </c>
      <c r="C8" s="13">
        <v>78</v>
      </c>
      <c r="D8" s="13">
        <v>26</v>
      </c>
      <c r="E8" s="13">
        <v>23</v>
      </c>
      <c r="F8" s="13">
        <v>58</v>
      </c>
      <c r="G8" s="13">
        <v>84</v>
      </c>
      <c r="H8" s="13">
        <v>20</v>
      </c>
      <c r="I8" s="13">
        <v>16</v>
      </c>
      <c r="J8" s="13">
        <v>49303</v>
      </c>
      <c r="K8" s="13">
        <v>1000</v>
      </c>
    </row>
    <row r="9" spans="1:11" ht="15.75" x14ac:dyDescent="0.25">
      <c r="A9" s="13">
        <v>7</v>
      </c>
      <c r="B9" s="13">
        <v>41</v>
      </c>
      <c r="C9" s="13">
        <v>80</v>
      </c>
      <c r="D9" s="13">
        <v>26</v>
      </c>
      <c r="E9" s="13">
        <v>23</v>
      </c>
      <c r="F9" s="13">
        <v>57</v>
      </c>
      <c r="G9" s="13">
        <v>86</v>
      </c>
      <c r="H9" s="13">
        <v>20</v>
      </c>
      <c r="I9" s="13">
        <v>0</v>
      </c>
      <c r="J9" s="13">
        <v>50004</v>
      </c>
      <c r="K9" s="13">
        <v>98</v>
      </c>
    </row>
    <row r="10" spans="1:11" ht="15.75" x14ac:dyDescent="0.25">
      <c r="A10" s="13">
        <v>8</v>
      </c>
      <c r="B10" s="13">
        <v>40</v>
      </c>
      <c r="C10" s="13">
        <v>81</v>
      </c>
      <c r="D10" s="13">
        <v>26</v>
      </c>
      <c r="E10" s="13">
        <v>24</v>
      </c>
      <c r="F10" s="13">
        <v>58</v>
      </c>
      <c r="G10" s="13">
        <v>84</v>
      </c>
      <c r="H10" s="13">
        <v>0</v>
      </c>
      <c r="I10" s="13">
        <v>16</v>
      </c>
      <c r="J10" s="13">
        <v>51699</v>
      </c>
      <c r="K10" s="13">
        <v>6499</v>
      </c>
    </row>
    <row r="11" spans="1:11" ht="15.75" x14ac:dyDescent="0.25">
      <c r="A11" s="13">
        <v>9</v>
      </c>
      <c r="B11" s="13">
        <v>40</v>
      </c>
      <c r="C11" s="13">
        <v>88</v>
      </c>
      <c r="D11" s="13">
        <v>26</v>
      </c>
      <c r="E11" s="13">
        <v>24</v>
      </c>
      <c r="F11" s="13">
        <v>62</v>
      </c>
      <c r="G11" s="13">
        <v>83</v>
      </c>
      <c r="H11" s="13">
        <v>21</v>
      </c>
      <c r="I11" s="13">
        <v>16</v>
      </c>
      <c r="J11" s="13">
        <v>51040</v>
      </c>
      <c r="K11" s="13">
        <v>128</v>
      </c>
    </row>
    <row r="12" spans="1:11" ht="15.75" x14ac:dyDescent="0.25">
      <c r="A12" s="13">
        <v>10</v>
      </c>
      <c r="B12" s="13">
        <v>42</v>
      </c>
      <c r="C12" s="13">
        <v>73</v>
      </c>
      <c r="D12" s="13">
        <v>26</v>
      </c>
      <c r="E12" s="13">
        <v>24</v>
      </c>
      <c r="F12" s="13">
        <v>57</v>
      </c>
      <c r="G12" s="13">
        <v>84</v>
      </c>
      <c r="H12" s="13">
        <v>21</v>
      </c>
      <c r="I12" s="13">
        <v>15</v>
      </c>
      <c r="J12" s="13">
        <v>50312</v>
      </c>
      <c r="K12" s="13">
        <v>593</v>
      </c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 Calibration</vt:lpstr>
      <vt:lpstr>UB Forest Reading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saugi alkaf</dc:creator>
  <cp:lastModifiedBy>saugi alkaf</cp:lastModifiedBy>
  <dcterms:created xsi:type="dcterms:W3CDTF">2024-01-17T14:04:58Z</dcterms:created>
  <dcterms:modified xsi:type="dcterms:W3CDTF">2024-01-22T05:17:28Z</dcterms:modified>
</cp:coreProperties>
</file>