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>
    <mc:Choice Requires="x15">
      <x15ac:absPath xmlns:x15ac="http://schemas.microsoft.com/office/spreadsheetml/2010/11/ac" url="C:\Users\liuyinchuan\Desktop\ehg\"/>
    </mc:Choice>
  </mc:AlternateContent>
  <xr:revisionPtr revIDLastSave="0" documentId="13_ncr:1_{3793BACF-F405-46AC-85D5-80F167E9E1B6}" xr6:coauthVersionLast="45" xr6:coauthVersionMax="47" xr10:uidLastSave="{00000000-0000-0000-0000-000000000000}"/>
  <bookViews>
    <workbookView xWindow="28680" yWindow="-120" windowWidth="29040" windowHeight="15840" tabRatio="711" xr2:uid="{00000000-000D-0000-FFFF-FFFF00000000}"/>
  </bookViews>
  <sheets>
    <sheet name="202310" sheetId="1" r:id="rId1"/>
    <sheet name="202311" r:id="rId10" sheetId="16"/>
    <sheet name="202312" r:id="rId11" sheetId="17"/>
    <sheet name="Supplier Non-working Day" sheetId="12" r:id="rId2"/>
  </sheets>
  <externalReferences>
    <externalReference r:id="rId6"/>
  </externalReferences>
  <definedNames>
    <definedName name="_Regression_X" hidden="1">#REF!</definedName>
    <definedName name="_xlnm.Database" hidden="1">#REF!</definedName>
    <definedName name="関連表" hidden="1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<sst xmlns="http://schemas.openxmlformats.org/spreadsheetml/2006/main" count="1146" uniqueCount="261">
  <si>
    <t>Import Stock</t>
  </si>
  <si>
    <t>DecimalStyle</t>
  </si>
  <si>
    <t>UnLocked</t>
    <phoneticPr fontId="1" type="noConversion"/>
  </si>
  <si>
    <t>Locked</t>
    <phoneticPr fontId="1" type="noConversion"/>
  </si>
  <si>
    <t>Digit0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</si>
  <si>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</si>
  <si>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</si>
  <si>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</si>
  <si>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</si>
  <si>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</si>
  <si>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</si>
  <si>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</si>
  <si>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</si>
  <si>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</si>
  <si>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Digit10</t>
  </si>
  <si>
    <t>#{Label_Title}</t>
    <phoneticPr fontId="0"/>
  </si>
  <si>
    <t>#{Label_Condition}</t>
    <phoneticPr fontId="0"/>
  </si>
  <si>
    <t>#{Label_CommonCustomerCode}</t>
    <phoneticPr fontId="1" type="noConversion"/>
  </si>
  <si>
    <t>#{Label_OrderCalcGroupingNo}</t>
    <phoneticPr fontId="1" type="noConversion"/>
  </si>
  <si>
    <t>#{Label_OrderFrequency}</t>
    <phoneticPr fontId="1" type="noConversion"/>
  </si>
  <si>
    <t>#{Label_OrderTiming}</t>
    <phoneticPr fontId="1" type="noConversion"/>
  </si>
  <si>
    <t>#{Label_TargetTiming}</t>
    <phoneticPr fontId="1" type="noConversion"/>
  </si>
  <si>
    <t>#{Label_StockTakingDate}</t>
    <phoneticPr fontId="1" type="noConversion"/>
  </si>
  <si>
    <t>#{Label_LegendForSystemData}</t>
    <phoneticPr fontId="1" type="noConversion"/>
  </si>
  <si>
    <t>#{Label_LegendForEditableField}</t>
    <phoneticPr fontId="1" type="noConversion"/>
  </si>
  <si>
    <t>#{Label_LegendForFormula}</t>
    <phoneticPr fontId="1" type="noConversion"/>
  </si>
  <si>
    <t>#{Label_Adjustment}</t>
    <phoneticPr fontId="1" type="noConversion"/>
  </si>
  <si>
    <t>#{Label_Exp}</t>
    <phoneticPr fontId="1" type="noConversion"/>
  </si>
  <si>
    <t>#{Label_ByDays}</t>
    <phoneticPr fontId="1" type="noConversion"/>
  </si>
  <si>
    <t>#{Label_ByPencent}</t>
    <phoneticPr fontId="1" type="noConversion"/>
  </si>
  <si>
    <t>#{Label_Reason}</t>
    <phoneticPr fontId="1" type="noConversion"/>
  </si>
  <si>
    <t>#{Label_ByBox}</t>
    <phoneticPr fontId="1" type="noConversion"/>
  </si>
  <si>
    <t>#{Grid_StockLevel}</t>
    <phoneticPr fontId="1" type="noConversion"/>
  </si>
  <si>
    <t>#{Grid_StockTakingDay}</t>
    <phoneticPr fontId="9"/>
  </si>
  <si>
    <t>#{Grid_CustomerConsumption}</t>
    <phoneticPr fontId="1" type="noConversion"/>
  </si>
  <si>
    <t>Since Second N-?</t>
    <phoneticPr fontId="1" type="noConversion"/>
  </si>
  <si>
    <t>First N-?</t>
    <phoneticPr fontId="1" type="noConversion"/>
  </si>
  <si>
    <t>Last Forecast</t>
    <phoneticPr fontId="1" type="noConversion"/>
  </si>
  <si>
    <t>#{Grid_BalanceOrder}</t>
    <phoneticPr fontId="9"/>
  </si>
  <si>
    <t>#{Grid_CustomerConsumption}</t>
    <phoneticPr fontId="9"/>
  </si>
  <si>
    <t>#{Grid_ImportOrder}</t>
    <phoneticPr fontId="1" type="noConversion"/>
  </si>
  <si>
    <t>#{Grid_ImportStock}</t>
    <phoneticPr fontId="1" type="noConversion"/>
  </si>
  <si>
    <t>Order Calculation (FIRM ORDER &amp; FORECAST N)</t>
    <phoneticPr fontId="1" type="noConversion"/>
  </si>
  <si>
    <t>#{Grid_No}</t>
    <phoneticPr fontId="0"/>
  </si>
  <si>
    <t>#{Grid_TtcPartsNo}</t>
    <phoneticPr fontId="1" type="noConversion"/>
  </si>
  <si>
    <t>#{Grid_CustomerPartsNo}</t>
    <phoneticPr fontId="1" type="noConversion"/>
  </si>
  <si>
    <t>#{Grid_Description}</t>
    <phoneticPr fontId="0"/>
  </si>
  <si>
    <t>#{Grid_ExpCountry}</t>
    <phoneticPr fontId="1" type="noConversion"/>
  </si>
  <si>
    <t>#{Grid_Supplier}</t>
    <phoneticPr fontId="0"/>
  </si>
  <si>
    <t>#{Grid_PairedPartsNo}</t>
    <phoneticPr fontId="1" type="noConversion"/>
  </si>
  <si>
    <t>#{Grid_OrderLot}</t>
    <phoneticPr fontId="1" type="noConversion"/>
  </si>
  <si>
    <t>#{Grid_FluctuationStandard}</t>
    <phoneticPr fontId="1" type="noConversion"/>
  </si>
  <si>
    <t>#{Grid_SafetyStockUom}</t>
    <phoneticPr fontId="1" type="noConversion"/>
  </si>
  <si>
    <t>#{Grid_MaximumStock}</t>
    <phoneticPr fontId="1" type="noConversion"/>
  </si>
  <si>
    <t>#{Grid_StandardSafetyStock}</t>
    <phoneticPr fontId="1" type="noConversion"/>
  </si>
  <si>
    <t>#{Grid_StockAtWarehouse}</t>
    <phoneticPr fontId="1" type="noConversion"/>
  </si>
  <si>
    <t>#{Grid_StockAtCustomer}</t>
    <phoneticPr fontId="1" type="noConversion"/>
  </si>
  <si>
    <t>#{Grid_LatestQty}</t>
    <phoneticPr fontId="9"/>
  </si>
  <si>
    <t>#{Grid_PreviousQty}</t>
    <phoneticPr fontId="9"/>
  </si>
  <si>
    <t>#{Grid_Fluctuation}</t>
    <phoneticPr fontId="1" type="noConversion"/>
  </si>
  <si>
    <t>#{Grid_BalanceCustomerUsage}</t>
    <phoneticPr fontId="1" type="noConversion"/>
  </si>
  <si>
    <t>#{Grid_OrderQty}</t>
    <phoneticPr fontId="9"/>
  </si>
  <si>
    <t>#{Grid_OrderBalanceFromPrevMonth}</t>
    <phoneticPr fontId="1" type="noConversion"/>
  </si>
  <si>
    <t>#{Grid_TotalOrderBalanceQty}</t>
    <phoneticPr fontId="1" type="noConversion"/>
  </si>
  <si>
    <t>#{Grid_StockAtEndQty}</t>
    <phoneticPr fontId="1" type="noConversion"/>
  </si>
  <si>
    <t>#{Grid_StockAtEnd}</t>
    <phoneticPr fontId="1" type="noConversion"/>
  </si>
  <si>
    <t>#{Grid_RiskyInventoryFlag}</t>
    <phoneticPr fontId="1" type="noConversion"/>
  </si>
  <si>
    <t>#{Grid_OrderBalanceQty}</t>
    <phoneticPr fontId="1" type="noConversion"/>
  </si>
  <si>
    <t>#{Grid_OrderAlreadyPlaced}</t>
    <phoneticPr fontId="1" type="noConversion"/>
  </si>
  <si>
    <t>#{Grid_LatestQty}</t>
    <phoneticPr fontId="1" type="noConversion"/>
  </si>
  <si>
    <t>#{Grid_FluctuationFinalVsLastFc}</t>
    <phoneticPr fontId="1" type="noConversion"/>
  </si>
  <si>
    <t>#{Grid_LastForecastQty}</t>
    <phoneticPr fontId="1" type="noConversion"/>
  </si>
  <si>
    <t>#{Grid_ReasonForAdjustment}</t>
    <phoneticPr fontId="1" type="noConversion"/>
  </si>
  <si>
    <t>#{Grid_FinalOrderQty}</t>
    <phoneticPr fontId="1" type="noConversion"/>
  </si>
  <si>
    <t>#{Grid_SuggestedOrderQty}</t>
    <phoneticPr fontId="1" type="noConversion"/>
  </si>
  <si>
    <t>#{Grid_RiskyInventoryFlag}</t>
    <phoneticPr fontId="1" type="noConversion"/>
  </si>
  <si>
    <t>Non-working days</t>
  </si>
  <si>
    <t>Supplier Code</t>
  </si>
  <si>
    <t>N (2019-Nov)</t>
  </si>
  <si>
    <t xml:space="preserve">TBJ </t>
  </si>
  <si>
    <t>#{Label_Title_NonWorkingDay}</t>
    <phoneticPr fontId="1" type="noConversion"/>
  </si>
  <si>
    <t>#{Label_Note1}</t>
    <phoneticPr fontId="1" type="noConversion"/>
  </si>
  <si>
    <t>#{Label_Note2}</t>
    <phoneticPr fontId="1" type="noConversion"/>
  </si>
  <si>
    <t>#{Label_Consecutive}</t>
    <phoneticPr fontId="1" type="noConversion"/>
  </si>
  <si>
    <t>#{Label_PromptAlert}</t>
    <phoneticPr fontId="1" type="noConversion"/>
  </si>
  <si>
    <t>#{Label_Detail_Title}</t>
    <phoneticPr fontId="1" type="noConversion"/>
  </si>
  <si>
    <t>#{Grid_SupplierCode}</t>
    <phoneticPr fontId="1" type="noConversion"/>
  </si>
  <si>
    <t>Format Percent</t>
  </si>
  <si>
    <t>Digit0</t>
    <phoneticPr fontId="1" type="noConversion"/>
  </si>
  <si>
    <t>#{Grid_CustomerCode}</t>
    <phoneticPr fontId="1" type="noConversion"/>
  </si>
  <si>
    <t>#{Grid_ExternalRefNo}</t>
    <phoneticPr fontId="1" type="noConversion"/>
  </si>
  <si>
    <t>#{Grid_ReviewedOrderQty}</t>
    <phoneticPr fontId="1" type="noConversion"/>
  </si>
  <si>
    <t>#{Grid_ReviewedOrderQtyAdjusted}</t>
    <phoneticPr fontId="1" type="noConversion"/>
  </si>
  <si>
    <t>#{Grid_PreviousOrderQty}</t>
    <phoneticPr fontId="1" type="noConversion"/>
  </si>
  <si>
    <t>#{Grid_DiffWithReviewAndPrev}</t>
    <phoneticPr fontId="1" type="noConversion"/>
  </si>
  <si>
    <t>yellow unLocked</t>
    <phoneticPr fontId="1" type="noConversion"/>
  </si>
  <si>
    <t>#{Label_OrderCalcNo}</t>
    <phoneticPr fontId="1" type="noConversion"/>
  </si>
  <si>
    <t>#{Grid_NextMonthWorkingDays}</t>
    <phoneticPr fontId="1" type="noConversion"/>
  </si>
  <si>
    <t>white Locked</t>
    <phoneticPr fontId="1" type="noConversion"/>
  </si>
  <si>
    <t>#{Grid_MinimumStock}</t>
    <phoneticPr fontId="1" type="noConversion"/>
  </si>
  <si>
    <t>Firm</t>
    <phoneticPr fontId="1" type="noConversion"/>
  </si>
  <si>
    <t>Forecast</t>
    <phoneticPr fontId="1" type="noConversion"/>
  </si>
  <si>
    <t>#{Grid_SuggestedAdditionalOrderQty}</t>
    <phoneticPr fontId="1" type="noConversion"/>
  </si>
  <si>
    <t>#{Grid_SuggestedAdditionalOrderQtyByLot}</t>
    <phoneticPr fontId="1" type="noConversion"/>
  </si>
  <si>
    <t>yellow unLocked with *</t>
    <phoneticPr fontId="1" type="noConversion"/>
  </si>
  <si>
    <t>Locked with *</t>
    <phoneticPr fontId="1" type="noConversion"/>
  </si>
  <si>
    <t>#{Grid_Seller_Uom_Code}</t>
    <phoneticPr fontId="1" type="noConversion"/>
  </si>
  <si>
    <t>#{Grid_Uom_Proportion}</t>
    <phoneticPr fontId="1" type="noConversion"/>
  </si>
  <si>
    <t>#{Grid_MPQ}</t>
    <phoneticPr fontId="1" type="noConversion"/>
  </si>
  <si>
    <t>#{Grid_MOQ}</t>
    <phoneticPr fontId="1" type="noConversion"/>
  </si>
  <si>
    <t>#{Grid_Spq}</t>
    <phoneticPr fontId="1" type="noConversion"/>
  </si>
  <si>
    <t>#{Grid_WipQty}</t>
    <phoneticPr fontId="1" type="noConversion"/>
  </si>
  <si>
    <t>Order Calculation Sheet</t>
  </si>
  <si>
    <t>Values (from system latest data/master)</t>
  </si>
  <si>
    <t>Condition</t>
  </si>
  <si>
    <t>Manual editable fields</t>
  </si>
  <si>
    <t>Customer Code</t>
  </si>
  <si>
    <t>Formula &amp; conditional formatting</t>
  </si>
  <si>
    <t>Order Calculation Grouping No.</t>
  </si>
  <si>
    <t>Order Calculation Reference No.</t>
  </si>
  <si>
    <t>Order Frequency</t>
  </si>
  <si>
    <t>Order Timing</t>
  </si>
  <si>
    <t>Target Timing</t>
  </si>
  <si>
    <t>Stock Taking date</t>
  </si>
  <si>
    <t>Supplier Non-Working Days</t>
  </si>
  <si>
    <t>[Note: Please consider the necessity to adjust  Firm order and forecast qty based on supplier non-working days]</t>
  </si>
  <si>
    <t>* Non-working days shown should exclude weekends (Sat &amp; Sun).</t>
  </si>
  <si>
    <t>Consecutive non-working days:</t>
  </si>
  <si>
    <t>Non-Working Days to Prompt Alert:</t>
  </si>
  <si>
    <t>Non-Working Days</t>
  </si>
  <si>
    <t>System Supplier Code</t>
  </si>
  <si>
    <t>Adjustment</t>
  </si>
  <si>
    <t>Working Day
{0}</t>
  </si>
  <si>
    <t>Exp</t>
  </si>
  <si>
    <t>by days</t>
  </si>
  <si>
    <t>by Box</t>
  </si>
  <si>
    <t>By %</t>
  </si>
  <si>
    <t>Reason</t>
  </si>
  <si>
    <t>Stock Level</t>
  </si>
  <si>
    <t>Stock Taking Day
{0}</t>
  </si>
  <si>
    <t>No.</t>
  </si>
  <si>
    <t>Parts No.</t>
  </si>
  <si>
    <t>System Customer Code</t>
  </si>
  <si>
    <t>External Reference No.</t>
  </si>
  <si>
    <t>Customer Parts No.</t>
  </si>
  <si>
    <t>Description</t>
  </si>
  <si>
    <t>Exp Country</t>
  </si>
  <si>
    <t>Supplier</t>
  </si>
  <si>
    <t>Paired Parts No.</t>
  </si>
  <si>
    <t>Master To Supplier UOM</t>
  </si>
  <si>
    <t>UOM Proportion</t>
  </si>
  <si>
    <t>MOQ</t>
  </si>
  <si>
    <t>MPQ</t>
  </si>
  <si>
    <t>Fluctuation Standard</t>
  </si>
  <si>
    <t>Safety Stock Unit</t>
  </si>
  <si>
    <t>Maximum Stock</t>
  </si>
  <si>
    <t>Standard Safety Stock</t>
  </si>
  <si>
    <t>Stock at Warehouse</t>
  </si>
  <si>
    <t>Stock at Customer</t>
  </si>
  <si>
    <t>Work In Progress</t>
  </si>
  <si>
    <t>Customer Consumption</t>
  </si>
  <si>
    <t>Balance Order</t>
  </si>
  <si>
    <t>Import Order</t>
  </si>
  <si>
    <t>Latest Qty(updated on {0})</t>
  </si>
  <si>
    <t>Previous Qty(updated on {0})</t>
  </si>
  <si>
    <t>Fluctuation</t>
  </si>
  <si>
    <t>Balance Customer Usage (as of Cut-off date)</t>
  </si>
  <si>
    <t>Order qty</t>
  </si>
  <si>
    <t>Order Balance From Previous Month (delayed shipment)</t>
  </si>
  <si>
    <t>Total Order Balance Qty.(not yet inbound)</t>
  </si>
  <si>
    <t>*Stock at End [{0}](Qty)</t>
  </si>
  <si>
    <t>*Stock at End [{0}]</t>
  </si>
  <si>
    <t>*Risky Inventory Flag</t>
  </si>
  <si>
    <t>Order Already Placed</t>
  </si>
  <si>
    <t>Order Balance Qty.(yet to inbound)</t>
  </si>
  <si>
    <t>Suggested Order Qty(UOM BOM).</t>
  </si>
  <si>
    <t>Final Order Qty.(adjusted)</t>
  </si>
  <si>
    <t>Reason for Adjustment</t>
  </si>
  <si>
    <t>Last Forecast Qty.</t>
  </si>
  <si>
    <t>*Fluctuation(final order vs forecast qty last)</t>
  </si>
  <si>
    <t>Order Lot</t>
  </si>
  <si>
    <t>SPQ</t>
  </si>
  <si>
    <t>Minimum Stock</t>
  </si>
  <si>
    <t>Reviewed Order Qty</t>
  </si>
  <si>
    <t>Reviewed Order Qty.(adjusted)</t>
  </si>
  <si>
    <t>Previous Order Qty (adjusted)</t>
  </si>
  <si>
    <t>Difference(reviewed vs previous)</t>
  </si>
  <si>
    <t>Suggested additional order qty</t>
  </si>
  <si>
    <t>Suggested additional order qty(BY LOT)</t>
  </si>
  <si>
    <t>MY-PNA-CUS</t>
  </si>
  <si>
    <t>OCGNSY001</t>
  </si>
  <si>
    <t>MY-PNA-CUS-2308-003</t>
  </si>
  <si>
    <t>Monthly</t>
  </si>
  <si>
    <t/>
  </si>
  <si>
    <t>Working Day
2023-Sep</t>
  </si>
  <si>
    <t>Working Day
2023-Oct</t>
  </si>
  <si>
    <t>Working Day
2023-Nov</t>
  </si>
  <si>
    <t>MY</t>
  </si>
  <si>
    <t>JP</t>
  </si>
  <si>
    <t>Stock Taking Day
2023-Aug-24</t>
  </si>
  <si>
    <t>N-2(2023-Aug)</t>
  </si>
  <si>
    <t>Latest Qty(updated on 2023-Aug-23)</t>
  </si>
  <si>
    <t>Previous Qty</t>
  </si>
  <si>
    <t>*Stock at End [N-2](Qty)</t>
  </si>
  <si>
    <t>*Stock at End [N-2]</t>
  </si>
  <si>
    <t>N-1(2023-Sep)</t>
  </si>
  <si>
    <t>*Stock at End [N-1](Qty)</t>
  </si>
  <si>
    <t>*Stock at End [N-1]</t>
  </si>
  <si>
    <t>N(2023-Oct)</t>
  </si>
  <si>
    <t>Order Calculation (FIRM ORDER)</t>
  </si>
  <si>
    <t>*Stock at End [N](Qty)</t>
  </si>
  <si>
    <t>*Stock at End [N]</t>
  </si>
  <si>
    <t>N+1(2023-Nov)</t>
  </si>
  <si>
    <t>(*)usage qty is not uploaded by user</t>
  </si>
  <si>
    <t>PNAsya202306050000000000001</t>
  </si>
  <si>
    <t>MY-PNA-SYA-MY-PNA-001</t>
  </si>
  <si>
    <t>MYCUS-SY-PNA,20230605000000000000-1</t>
  </si>
  <si>
    <t>MYCUS-PNATEST,20230605000000000000-1</t>
  </si>
  <si>
    <t>MY-ELA-SUP</t>
  </si>
  <si>
    <t>PNAsya202306050000000000002</t>
  </si>
  <si>
    <t>MM</t>
  </si>
  <si>
    <t>MYCUS-SY-PNA,20230605000000000000-2</t>
  </si>
  <si>
    <t>MYCUS-PNATEST,20230605000000000000-2</t>
  </si>
  <si>
    <t>Working Day
2023-Dec</t>
  </si>
  <si>
    <t>N-3(2023-Aug)</t>
  </si>
  <si>
    <t>*Stock at End [N-3](Qty)</t>
  </si>
  <si>
    <t>*Stock at End [N-3]</t>
  </si>
  <si>
    <t>N-2(2023-Sep)</t>
  </si>
  <si>
    <t>N-1(2023-Oct)</t>
  </si>
  <si>
    <t>N(2023-Nov)</t>
  </si>
  <si>
    <t>N+1(2023-Dec)</t>
  </si>
  <si>
    <t>pnaSYA1219AS1</t>
  </si>
  <si>
    <t>pnaSYA-1219AS1</t>
  </si>
  <si>
    <t>TERM- TERMINAL</t>
  </si>
  <si>
    <t>PC</t>
  </si>
  <si>
    <t>By Stock Days</t>
  </si>
  <si>
    <t>Working Day
2024-Jan</t>
  </si>
  <si>
    <t>N-4(2023-Aug)</t>
  </si>
  <si>
    <t>*Stock at End [N-4](Qty)</t>
  </si>
  <si>
    <t>*Stock at End [N-4]</t>
  </si>
  <si>
    <t>N-3(2023-Sep)</t>
  </si>
  <si>
    <t>N-2(2023-Oct)</t>
  </si>
  <si>
    <t>N-1(2023-Nov)</t>
  </si>
  <si>
    <t>N(2023-Dec)</t>
  </si>
  <si>
    <t>N+1(2024-Jan)</t>
  </si>
  <si>
    <t>pnaSYA18001404</t>
  </si>
  <si>
    <t>pnaSYA-18001404</t>
  </si>
  <si>
    <t>CABL- CABLE AVF 30.0 B/R</t>
  </si>
  <si>
    <t>JP-YAZ-SUP</t>
  </si>
  <si>
    <t>MTR</t>
  </si>
  <si>
    <t>By Boxes</t>
  </si>
  <si>
    <t>pnaSYA18007703</t>
  </si>
  <si>
    <t>pnaSYA-18007703</t>
  </si>
  <si>
    <t>CABL- CABLE AVSSF 0.5 B</t>
  </si>
  <si>
    <t>pnaSYA45050040</t>
  </si>
  <si>
    <t>pnaSYA-45050040</t>
  </si>
  <si>
    <t>TUBV- TUBE VO 6 7 MM NON-SLIT</t>
  </si>
  <si>
    <t>pnaSYANSL2BLACK</t>
  </si>
  <si>
    <t>pnaSYA-NSL-2BLACK</t>
  </si>
  <si>
    <t>NAMS- 2 LAYER LABEL GUN INK BLACK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</si>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</sst>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165" formatCode="yyyy/MM/dd"/>
    <numFmt numFmtId="166" formatCode="#,##0%"/>
    <numFmt numFmtId="167" formatCode="#,##0.0"/>
    <numFmt numFmtId="168" formatCode="#,##0.000"/>
    <numFmt numFmtId="169" formatCode="#,##0.0000"/>
    <numFmt numFmtId="170" formatCode="#,##0.00000"/>
    <numFmt numFmtId="171" formatCode="#,##0.000000"/>
    <numFmt numFmtId="172" formatCode="dd MMM yyyy"/>
    <numFmt numFmtId="176" formatCode="_(* #,##0.00_);_(* \(#,##0.00\);_(* &quot;-&quot;??_);_(@_)"/>
    <numFmt numFmtId="177" formatCode="#,##0_ "/>
    <numFmt numFmtId="178" formatCode="#,##0.0_ "/>
    <numFmt numFmtId="179" formatCode="#,##0.00_ "/>
    <numFmt numFmtId="180" formatCode="#,##0.000_ "/>
    <numFmt numFmtId="181" formatCode="#,##0.0000_ "/>
    <numFmt numFmtId="182" formatCode="#,##0.00000_ "/>
    <numFmt numFmtId="183" formatCode="#,##0.000000_ "/>
    <numFmt numFmtId="184" formatCode="[$-409]mmmm\-yy;@"/>
    <numFmt numFmtId="185" formatCode="yyyy\-mmm"/>
    <numFmt numFmtId="186" formatCode="yyyy\-mmm\-dd"/>
    <numFmt numFmtId="187" formatCode="0_ "/>
    <numFmt numFmtId="188" formatCode="#,##0.0000000_ "/>
    <numFmt numFmtId="189" formatCode="#,##0.00000000_ "/>
    <numFmt numFmtId="190" formatCode="#,##0.000000000_ "/>
    <numFmt numFmtId="191" formatCode="#,##0.0000000000_ "/>
    <numFmt numFmtId="192" formatCode="#,##0\*\ "/>
    <numFmt numFmtId="193" formatCode="#,##0.0\*"/>
    <numFmt numFmtId="194" formatCode="#,##0.00\*"/>
    <numFmt numFmtId="195" formatCode="#,##0.000\*"/>
    <numFmt numFmtId="196" formatCode="#,##0.0000\*"/>
    <numFmt numFmtId="197" formatCode="#,##0.00000\*"/>
    <numFmt numFmtId="198" formatCode="#,##0.000000\*"/>
    <numFmt numFmtId="199" formatCode="#,##0.0000000\*"/>
    <numFmt numFmtId="200" formatCode="#,##0.00000000\*"/>
    <numFmt numFmtId="201" formatCode="#,##0.000000000\*"/>
    <numFmt numFmtId="202" formatCode="#,##0.0000000000\*"/>
  </numFmts>
  <fonts count="6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sz val="10"/>
      <name val="ＭＳ Ｐゴシック"/>
      <family val="3"/>
      <charset val="128"/>
    </font>
    <font>
      <sz val="18"/>
      <color theme="3"/>
      <name val="宋体"/>
      <family val="2"/>
      <scheme val="major"/>
    </font>
    <font>
      <b/>
      <sz val="10"/>
      <color indexed="9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Meiryo UI"/>
      <family val="3"/>
      <charset val="128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name val="Arial"/>
      <sz val="18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9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b val="true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9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  <fill>
      <patternFill patternType="solid">
        <fgColor rgb="92D050"/>
      </patternFill>
    </fill>
    <fill>
      <patternFill patternType="solid">
        <fgColor rgb="FFFF00"/>
      </patternFill>
    </fill>
    <fill>
      <patternFill patternType="solid">
        <fgColor rgb="DAA600"/>
      </patternFill>
    </fill>
    <fill>
      <patternFill patternType="solid">
        <fgColor rgb="FF0000"/>
      </patternFill>
    </fill>
    <fill>
      <patternFill patternType="solid">
        <fgColor rgb="CCFFFF"/>
      </patternFill>
    </fill>
    <fill>
      <patternFill patternType="solid">
        <fgColor rgb="00B0F0"/>
      </patternFill>
    </fill>
    <fill>
      <patternFill patternType="solid">
        <fgColor rgb="F4B084"/>
      </patternFill>
    </fill>
    <fill>
      <patternFill patternType="solid">
        <fgColor rgb="FCE4D6"/>
      </patternFill>
    </fill>
    <fill>
      <patternFill patternType="solid">
        <fgColor rgb="D9E1F2"/>
      </patternFill>
    </fill>
    <fill>
      <patternFill patternType="solid">
        <fgColor rgb="D9D9D9"/>
      </patternFill>
    </fill>
    <fill>
      <patternFill patternType="solid">
        <fgColor rgb="FFFFCC"/>
      </patternFill>
    </fill>
    <fill>
      <patternFill patternType="solid">
        <fgColor rgb="A6A6A6"/>
      </patternFill>
    </fill>
    <fill>
      <patternFill patternType="solid">
        <fgColor rgb="9566B9"/>
      </patternFill>
    </fill>
    <fill>
      <patternFill patternType="solid">
        <fgColor rgb="FFFF66"/>
      </patternFill>
    </fill>
    <fill>
      <patternFill patternType="solid">
        <fgColor rgb="FFD247"/>
      </patternFill>
    </fill>
    <fill>
      <patternFill patternType="solid">
        <fgColor rgb="FF505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17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5" fillId="0" borderId="0">
      <alignment vertical="center"/>
    </xf>
  </cellStyleXfs>
  <cellXfs count="213">
    <xf numFmtId="0" fontId="0" fillId="0" borderId="0" xfId="0"/>
    <xf numFmtId="0" fontId="6" fillId="0" borderId="0" xfId="11" applyFont="1" applyAlignment="1"/>
    <xf numFmtId="0" fontId="6" fillId="0" borderId="1" xfId="11" applyFont="1" applyBorder="1" applyAlignment="1"/>
    <xf numFmtId="177" fontId="6" fillId="0" borderId="1" xfId="11" applyNumberFormat="1" applyFont="1" applyBorder="1" applyAlignment="1" applyProtection="1">
      <protection locked="0"/>
    </xf>
    <xf numFmtId="178" fontId="6" fillId="0" borderId="1" xfId="11" applyNumberFormat="1" applyFont="1" applyBorder="1" applyAlignment="1" applyProtection="1">
      <protection locked="0"/>
    </xf>
    <xf numFmtId="179" fontId="6" fillId="0" borderId="1" xfId="11" applyNumberFormat="1" applyFont="1" applyBorder="1" applyAlignment="1" applyProtection="1">
      <protection locked="0"/>
    </xf>
    <xf numFmtId="180" fontId="6" fillId="0" borderId="1" xfId="11" applyNumberFormat="1" applyFont="1" applyBorder="1" applyAlignment="1" applyProtection="1">
      <protection locked="0"/>
    </xf>
    <xf numFmtId="181" fontId="6" fillId="0" borderId="1" xfId="11" applyNumberFormat="1" applyFont="1" applyBorder="1" applyAlignment="1" applyProtection="1">
      <protection locked="0"/>
    </xf>
    <xf numFmtId="182" fontId="6" fillId="0" borderId="1" xfId="11" applyNumberFormat="1" applyFont="1" applyBorder="1" applyAlignment="1" applyProtection="1">
      <protection locked="0"/>
    </xf>
    <xf numFmtId="183" fontId="6" fillId="0" borderId="1" xfId="11" applyNumberFormat="1" applyFont="1" applyBorder="1" applyAlignment="1" applyProtection="1">
      <protection locked="0"/>
    </xf>
    <xf numFmtId="188" fontId="6" fillId="0" borderId="1" xfId="11" applyNumberFormat="1" applyFont="1" applyBorder="1" applyAlignment="1" applyProtection="1">
      <protection locked="0"/>
    </xf>
    <xf numFmtId="189" fontId="6" fillId="0" borderId="1" xfId="11" applyNumberFormat="1" applyFont="1" applyBorder="1" applyAlignment="1" applyProtection="1">
      <protection locked="0"/>
    </xf>
    <xf numFmtId="190" fontId="6" fillId="0" borderId="1" xfId="11" applyNumberFormat="1" applyFont="1" applyBorder="1" applyAlignment="1" applyProtection="1">
      <protection locked="0"/>
    </xf>
    <xf numFmtId="191" fontId="6" fillId="0" borderId="1" xfId="11" applyNumberFormat="1" applyFont="1" applyBorder="1" applyAlignment="1" applyProtection="1">
      <protection locked="0"/>
    </xf>
    <xf numFmtId="49" fontId="7" fillId="0" borderId="0" xfId="7" applyNumberFormat="1" applyFont="1" applyAlignment="1" applyProtection="1">
      <alignment horizontal="left"/>
    </xf>
    <xf numFmtId="0" fontId="2" fillId="0" borderId="0" xfId="7" applyNumberFormat="1" applyFont="1" applyFill="1" applyBorder="1" applyAlignment="1" applyProtection="1"/>
    <xf numFmtId="0" fontId="13" fillId="0" borderId="0" xfId="7" applyNumberFormat="1" applyFont="1" applyFill="1" applyBorder="1" applyAlignment="1" applyProtection="1"/>
    <xf numFmtId="0" fontId="6" fillId="2" borderId="0" xfId="0" applyFont="1" applyFill="1" applyProtection="1"/>
    <xf numFmtId="0" fontId="2" fillId="2" borderId="0" xfId="1" applyFont="1" applyFill="1" applyAlignment="1" applyProtection="1">
      <alignment vertical="center"/>
    </xf>
    <xf numFmtId="49" fontId="5" fillId="0" borderId="0" xfId="7" applyNumberFormat="1" applyFont="1" applyAlignment="1" applyProtection="1">
      <alignment horizontal="left"/>
    </xf>
    <xf numFmtId="0" fontId="8" fillId="0" borderId="0" xfId="7" applyNumberFormat="1" applyFont="1" applyFill="1" applyBorder="1" applyAlignment="1" applyProtection="1">
      <alignment horizontal="center"/>
    </xf>
    <xf numFmtId="0" fontId="5" fillId="3" borderId="1" xfId="7" applyNumberFormat="1" applyFont="1" applyFill="1" applyBorder="1" applyAlignment="1" applyProtection="1">
      <alignment horizontal="center" vertical="center"/>
    </xf>
    <xf numFmtId="0" fontId="5" fillId="0" borderId="1" xfId="7" applyNumberFormat="1" applyFont="1" applyFill="1" applyBorder="1" applyAlignment="1" applyProtection="1">
      <alignment horizontal="left" vertical="center"/>
    </xf>
    <xf numFmtId="9" fontId="2" fillId="0" borderId="0" xfId="7" applyNumberFormat="1" applyFont="1" applyFill="1" applyBorder="1" applyAlignment="1" applyProtection="1">
      <alignment horizontal="center"/>
    </xf>
    <xf numFmtId="9" fontId="2" fillId="0" borderId="0" xfId="7" applyNumberFormat="1" applyFont="1" applyFill="1" applyBorder="1" applyAlignment="1" applyProtection="1"/>
    <xf numFmtId="186" fontId="2" fillId="0" borderId="0" xfId="7" applyNumberFormat="1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/>
    </xf>
    <xf numFmtId="0" fontId="2" fillId="4" borderId="1" xfId="7" applyNumberFormat="1" applyFont="1" applyFill="1" applyBorder="1" applyAlignment="1" applyProtection="1">
      <alignment horizontal="left" vertical="center"/>
    </xf>
    <xf numFmtId="0" fontId="2" fillId="4" borderId="1" xfId="7" applyNumberFormat="1" applyFont="1" applyFill="1" applyBorder="1" applyAlignment="1" applyProtection="1">
      <alignment horizontal="right" vertical="center" shrinkToFit="1"/>
    </xf>
    <xf numFmtId="0" fontId="2" fillId="4" borderId="1" xfId="7" applyNumberFormat="1" applyFont="1" applyFill="1" applyBorder="1" applyAlignment="1" applyProtection="1">
      <alignment horizontal="right" vertical="center"/>
    </xf>
    <xf numFmtId="9" fontId="2" fillId="4" borderId="1" xfId="7" applyNumberFormat="1" applyFont="1" applyFill="1" applyBorder="1" applyAlignment="1" applyProtection="1">
      <alignment horizontal="left" vertical="center"/>
    </xf>
    <xf numFmtId="0" fontId="6" fillId="2" borderId="0" xfId="0" applyFont="1" applyFill="1" applyAlignment="1" applyProtection="1">
      <alignment vertical="center"/>
    </xf>
    <xf numFmtId="0" fontId="3" fillId="2" borderId="0" xfId="0" applyFont="1" applyFill="1" applyProtection="1"/>
    <xf numFmtId="177" fontId="6" fillId="4" borderId="1" xfId="11" applyNumberFormat="1" applyFont="1" applyFill="1" applyBorder="1" applyAlignment="1"/>
    <xf numFmtId="178" fontId="6" fillId="4" borderId="1" xfId="11" applyNumberFormat="1" applyFont="1" applyFill="1" applyBorder="1" applyAlignment="1"/>
    <xf numFmtId="179" fontId="6" fillId="4" borderId="1" xfId="11" applyNumberFormat="1" applyFont="1" applyFill="1" applyBorder="1" applyAlignment="1"/>
    <xf numFmtId="180" fontId="6" fillId="4" borderId="1" xfId="11" applyNumberFormat="1" applyFont="1" applyFill="1" applyBorder="1" applyAlignment="1"/>
    <xf numFmtId="181" fontId="6" fillId="4" borderId="1" xfId="11" applyNumberFormat="1" applyFont="1" applyFill="1" applyBorder="1" applyAlignment="1"/>
    <xf numFmtId="182" fontId="6" fillId="4" borderId="1" xfId="11" applyNumberFormat="1" applyFont="1" applyFill="1" applyBorder="1" applyAlignment="1"/>
    <xf numFmtId="183" fontId="6" fillId="4" borderId="1" xfId="11" applyNumberFormat="1" applyFont="1" applyFill="1" applyBorder="1" applyAlignment="1"/>
    <xf numFmtId="188" fontId="6" fillId="4" borderId="1" xfId="11" applyNumberFormat="1" applyFont="1" applyFill="1" applyBorder="1" applyAlignment="1"/>
    <xf numFmtId="189" fontId="6" fillId="4" borderId="1" xfId="11" applyNumberFormat="1" applyFont="1" applyFill="1" applyBorder="1" applyAlignment="1"/>
    <xf numFmtId="190" fontId="6" fillId="4" borderId="1" xfId="11" applyNumberFormat="1" applyFont="1" applyFill="1" applyBorder="1" applyAlignment="1"/>
    <xf numFmtId="191" fontId="6" fillId="4" borderId="1" xfId="11" applyNumberFormat="1" applyFont="1" applyFill="1" applyBorder="1" applyAlignment="1"/>
    <xf numFmtId="0" fontId="2" fillId="4" borderId="1" xfId="7" applyNumberFormat="1" applyFont="1" applyFill="1" applyBorder="1" applyAlignment="1" applyProtection="1">
      <alignment horizontal="center" vertical="center"/>
    </xf>
    <xf numFmtId="0" fontId="14" fillId="4" borderId="1" xfId="8" applyNumberFormat="1" applyFont="1" applyFill="1" applyBorder="1" applyAlignment="1" applyProtection="1">
      <alignment horizontal="left" vertical="center"/>
    </xf>
    <xf numFmtId="0" fontId="2" fillId="6" borderId="1" xfId="7" applyNumberFormat="1" applyFont="1" applyFill="1" applyBorder="1" applyAlignment="1" applyProtection="1">
      <alignment horizontal="center" vertical="center" wrapText="1"/>
    </xf>
    <xf numFmtId="0" fontId="2" fillId="7" borderId="1" xfId="7" applyNumberFormat="1" applyFont="1" applyFill="1" applyBorder="1" applyAlignment="1" applyProtection="1">
      <alignment horizontal="center" vertical="center" wrapText="1"/>
    </xf>
    <xf numFmtId="0" fontId="10" fillId="9" borderId="1" xfId="7" applyNumberFormat="1" applyFont="1" applyFill="1" applyBorder="1" applyAlignment="1" applyProtection="1">
      <alignment horizontal="center" vertical="center" wrapText="1"/>
    </xf>
    <xf numFmtId="0" fontId="2" fillId="10" borderId="1" xfId="7" applyNumberFormat="1" applyFont="1" applyFill="1" applyBorder="1" applyAlignment="1" applyProtection="1">
      <alignment horizontal="center" vertical="center" wrapText="1"/>
    </xf>
    <xf numFmtId="0" fontId="2" fillId="4" borderId="1" xfId="9" applyNumberFormat="1" applyFont="1" applyFill="1" applyBorder="1" applyAlignment="1" applyProtection="1">
      <alignment horizontal="right" vertical="center"/>
    </xf>
    <xf numFmtId="0" fontId="2" fillId="11" borderId="1" xfId="7" applyNumberFormat="1" applyFont="1" applyFill="1" applyBorder="1" applyAlignment="1" applyProtection="1">
      <alignment horizontal="right" vertical="center"/>
    </xf>
    <xf numFmtId="0" fontId="2" fillId="5" borderId="1" xfId="7" applyNumberFormat="1" applyFont="1" applyFill="1" applyBorder="1" applyAlignment="1" applyProtection="1">
      <alignment horizontal="right" vertical="center"/>
      <protection locked="0"/>
    </xf>
    <xf numFmtId="177" fontId="2" fillId="4" borderId="1" xfId="7" applyNumberFormat="1" applyFont="1" applyFill="1" applyBorder="1" applyAlignment="1" applyProtection="1">
      <alignment horizontal="right" vertical="center"/>
    </xf>
    <xf numFmtId="0" fontId="2" fillId="0" borderId="0" xfId="7" applyNumberFormat="1" applyFont="1" applyFill="1" applyBorder="1" applyAlignment="1" applyProtection="1">
      <alignment horizontal="center" vertical="center"/>
    </xf>
    <xf numFmtId="0" fontId="2" fillId="2" borderId="0" xfId="7" applyNumberFormat="1" applyFont="1" applyFill="1" applyBorder="1" applyAlignment="1" applyProtection="1">
      <alignment horizontal="center" vertical="center"/>
    </xf>
    <xf numFmtId="0" fontId="18" fillId="0" borderId="0" xfId="0" applyFont="1"/>
    <xf numFmtId="0" fontId="6" fillId="0" borderId="0" xfId="0" applyFont="1"/>
    <xf numFmtId="0" fontId="19" fillId="0" borderId="0" xfId="0" applyFont="1"/>
    <xf numFmtId="0" fontId="18" fillId="7" borderId="2" xfId="0" applyFont="1" applyFill="1" applyBorder="1"/>
    <xf numFmtId="0" fontId="18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7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right" vertical="center"/>
    </xf>
    <xf numFmtId="0" fontId="20" fillId="0" borderId="0" xfId="11" applyFont="1" applyAlignment="1"/>
    <xf numFmtId="0" fontId="18" fillId="12" borderId="1" xfId="0" applyFont="1" applyFill="1" applyBorder="1" applyProtection="1">
      <protection locked="0"/>
    </xf>
    <xf numFmtId="0" fontId="18" fillId="3" borderId="1" xfId="0" applyFont="1" applyFill="1" applyBorder="1" applyProtection="1">
      <protection locked="0"/>
    </xf>
    <xf numFmtId="9" fontId="2" fillId="4" borderId="1" xfId="6" applyNumberFormat="1" applyFont="1" applyFill="1" applyBorder="1" applyAlignment="1" applyProtection="1">
      <alignment horizontal="right" vertical="center"/>
    </xf>
    <xf numFmtId="9" fontId="6" fillId="0" borderId="1" xfId="11" applyNumberFormat="1" applyFont="1" applyBorder="1" applyAlignment="1" applyProtection="1">
      <protection locked="0"/>
    </xf>
    <xf numFmtId="9" fontId="6" fillId="4" borderId="1" xfId="11" applyNumberFormat="1" applyFont="1" applyFill="1" applyBorder="1" applyAlignment="1"/>
    <xf numFmtId="177" fontId="6" fillId="13" borderId="1" xfId="11" applyNumberFormat="1" applyFont="1" applyFill="1" applyBorder="1" applyAlignment="1" applyProtection="1">
      <protection locked="0"/>
    </xf>
    <xf numFmtId="178" fontId="6" fillId="13" borderId="1" xfId="11" applyNumberFormat="1" applyFont="1" applyFill="1" applyBorder="1" applyAlignment="1" applyProtection="1">
      <protection locked="0"/>
    </xf>
    <xf numFmtId="179" fontId="6" fillId="13" borderId="1" xfId="11" applyNumberFormat="1" applyFont="1" applyFill="1" applyBorder="1" applyAlignment="1" applyProtection="1">
      <protection locked="0"/>
    </xf>
    <xf numFmtId="180" fontId="6" fillId="13" borderId="1" xfId="11" applyNumberFormat="1" applyFont="1" applyFill="1" applyBorder="1" applyAlignment="1" applyProtection="1">
      <protection locked="0"/>
    </xf>
    <xf numFmtId="181" fontId="6" fillId="13" borderId="1" xfId="11" applyNumberFormat="1" applyFont="1" applyFill="1" applyBorder="1" applyAlignment="1" applyProtection="1">
      <protection locked="0"/>
    </xf>
    <xf numFmtId="182" fontId="6" fillId="13" borderId="1" xfId="11" applyNumberFormat="1" applyFont="1" applyFill="1" applyBorder="1" applyAlignment="1" applyProtection="1">
      <protection locked="0"/>
    </xf>
    <xf numFmtId="183" fontId="6" fillId="13" borderId="1" xfId="11" applyNumberFormat="1" applyFont="1" applyFill="1" applyBorder="1" applyAlignment="1" applyProtection="1">
      <protection locked="0"/>
    </xf>
    <xf numFmtId="188" fontId="6" fillId="13" borderId="1" xfId="11" applyNumberFormat="1" applyFont="1" applyFill="1" applyBorder="1" applyAlignment="1" applyProtection="1">
      <protection locked="0"/>
    </xf>
    <xf numFmtId="189" fontId="6" fillId="13" borderId="1" xfId="11" applyNumberFormat="1" applyFont="1" applyFill="1" applyBorder="1" applyAlignment="1" applyProtection="1">
      <protection locked="0"/>
    </xf>
    <xf numFmtId="190" fontId="6" fillId="13" borderId="1" xfId="11" applyNumberFormat="1" applyFont="1" applyFill="1" applyBorder="1" applyAlignment="1" applyProtection="1">
      <protection locked="0"/>
    </xf>
    <xf numFmtId="191" fontId="6" fillId="13" borderId="1" xfId="11" applyNumberFormat="1" applyFont="1" applyFill="1" applyBorder="1" applyAlignment="1" applyProtection="1">
      <protection locked="0"/>
    </xf>
    <xf numFmtId="9" fontId="6" fillId="13" borderId="1" xfId="11" applyNumberFormat="1" applyFont="1" applyFill="1" applyBorder="1" applyAlignment="1" applyProtection="1">
      <protection locked="0"/>
    </xf>
    <xf numFmtId="0" fontId="5" fillId="0" borderId="1" xfId="7" applyNumberFormat="1" applyFont="1" applyFill="1" applyBorder="1" applyAlignment="1" applyProtection="1">
      <alignment horizontal="right" vertical="center"/>
      <protection locked="0"/>
    </xf>
    <xf numFmtId="0" fontId="2" fillId="0" borderId="1" xfId="7" applyNumberFormat="1" applyFont="1" applyFill="1" applyBorder="1" applyAlignment="1" applyProtection="1">
      <alignment horizontal="left" vertical="center"/>
      <protection locked="0"/>
    </xf>
    <xf numFmtId="49" fontId="2" fillId="0" borderId="7" xfId="7" applyNumberFormat="1" applyFont="1" applyFill="1" applyBorder="1" applyAlignment="1" applyProtection="1">
      <alignment horizontal="left" vertical="center"/>
    </xf>
    <xf numFmtId="49" fontId="2" fillId="0" borderId="10" xfId="7" applyNumberFormat="1" applyFont="1" applyFill="1" applyBorder="1" applyAlignment="1" applyProtection="1">
      <alignment horizontal="left" vertical="center"/>
    </xf>
    <xf numFmtId="184" fontId="2" fillId="0" borderId="10" xfId="7" applyNumberFormat="1" applyFont="1" applyFill="1" applyBorder="1" applyAlignment="1" applyProtection="1">
      <alignment horizontal="left" vertical="center"/>
    </xf>
    <xf numFmtId="185" fontId="2" fillId="0" borderId="10" xfId="7" applyNumberFormat="1" applyFont="1" applyFill="1" applyBorder="1" applyAlignment="1" applyProtection="1">
      <alignment horizontal="left" vertical="center"/>
    </xf>
    <xf numFmtId="185" fontId="2" fillId="0" borderId="11" xfId="7" applyNumberFormat="1" applyFont="1" applyFill="1" applyBorder="1" applyAlignment="1" applyProtection="1">
      <alignment horizontal="left" vertical="center"/>
    </xf>
    <xf numFmtId="186" fontId="2" fillId="0" borderId="13" xfId="7" applyNumberFormat="1" applyFont="1" applyFill="1" applyBorder="1" applyAlignment="1" applyProtection="1">
      <alignment horizontal="left" vertical="center"/>
    </xf>
    <xf numFmtId="0" fontId="5" fillId="3" borderId="1" xfId="7" applyNumberFormat="1" applyFont="1" applyFill="1" applyBorder="1" applyAlignment="1" applyProtection="1">
      <alignment horizontal="center" vertical="center" wrapText="1"/>
    </xf>
    <xf numFmtId="177" fontId="2" fillId="0" borderId="1" xfId="7" applyNumberFormat="1" applyFont="1" applyFill="1" applyBorder="1" applyAlignment="1" applyProtection="1">
      <alignment horizontal="right" vertical="center"/>
      <protection locked="0"/>
    </xf>
    <xf numFmtId="0" fontId="2" fillId="5" borderId="1" xfId="7" applyNumberFormat="1" applyFont="1" applyFill="1" applyBorder="1" applyAlignment="1" applyProtection="1">
      <alignment horizontal="left" vertical="center"/>
      <protection locked="0"/>
    </xf>
    <xf numFmtId="9" fontId="2" fillId="0" borderId="1" xfId="9" applyNumberFormat="1" applyFont="1" applyFill="1" applyBorder="1" applyAlignment="1" applyProtection="1">
      <alignment horizontal="right" vertical="center"/>
    </xf>
    <xf numFmtId="0" fontId="2" fillId="0" borderId="1" xfId="7" applyNumberFormat="1" applyFont="1" applyFill="1" applyBorder="1" applyAlignment="1" applyProtection="1">
      <alignment horizontal="right" vertical="center"/>
    </xf>
    <xf numFmtId="0" fontId="2" fillId="0" borderId="1" xfId="9" applyNumberFormat="1" applyFont="1" applyFill="1" applyBorder="1" applyAlignment="1" applyProtection="1">
      <alignment horizontal="right" vertical="center"/>
    </xf>
    <xf numFmtId="187" fontId="2" fillId="0" borderId="1" xfId="7" applyNumberFormat="1" applyFont="1" applyFill="1" applyBorder="1" applyAlignment="1" applyProtection="1">
      <alignment horizontal="center" vertical="center"/>
    </xf>
    <xf numFmtId="0" fontId="2" fillId="2" borderId="1" xfId="7" applyNumberFormat="1" applyFont="1" applyFill="1" applyBorder="1" applyAlignment="1" applyProtection="1">
      <alignment horizontal="right" vertical="center"/>
    </xf>
    <xf numFmtId="0" fontId="2" fillId="0" borderId="1" xfId="7" applyNumberFormat="1" applyFont="1" applyFill="1" applyBorder="1" applyAlignment="1" applyProtection="1">
      <alignment horizontal="center" vertical="center"/>
    </xf>
    <xf numFmtId="177" fontId="6" fillId="0" borderId="1" xfId="11" applyNumberFormat="1" applyFont="1" applyFill="1" applyBorder="1" applyAlignment="1"/>
    <xf numFmtId="178" fontId="6" fillId="0" borderId="1" xfId="11" applyNumberFormat="1" applyFont="1" applyFill="1" applyBorder="1" applyAlignment="1"/>
    <xf numFmtId="179" fontId="6" fillId="0" borderId="1" xfId="11" applyNumberFormat="1" applyFont="1" applyFill="1" applyBorder="1" applyAlignment="1"/>
    <xf numFmtId="180" fontId="6" fillId="0" borderId="1" xfId="11" applyNumberFormat="1" applyFont="1" applyFill="1" applyBorder="1" applyAlignment="1"/>
    <xf numFmtId="181" fontId="6" fillId="0" borderId="1" xfId="11" applyNumberFormat="1" applyFont="1" applyFill="1" applyBorder="1" applyAlignment="1"/>
    <xf numFmtId="182" fontId="6" fillId="0" borderId="1" xfId="11" applyNumberFormat="1" applyFont="1" applyFill="1" applyBorder="1" applyAlignment="1"/>
    <xf numFmtId="183" fontId="6" fillId="0" borderId="1" xfId="11" applyNumberFormat="1" applyFont="1" applyFill="1" applyBorder="1" applyAlignment="1"/>
    <xf numFmtId="188" fontId="6" fillId="0" borderId="1" xfId="11" applyNumberFormat="1" applyFont="1" applyFill="1" applyBorder="1" applyAlignment="1"/>
    <xf numFmtId="189" fontId="6" fillId="0" borderId="1" xfId="11" applyNumberFormat="1" applyFont="1" applyFill="1" applyBorder="1" applyAlignment="1"/>
    <xf numFmtId="190" fontId="6" fillId="0" borderId="1" xfId="11" applyNumberFormat="1" applyFont="1" applyFill="1" applyBorder="1" applyAlignment="1"/>
    <xf numFmtId="191" fontId="6" fillId="0" borderId="1" xfId="11" applyNumberFormat="1" applyFont="1" applyFill="1" applyBorder="1" applyAlignment="1"/>
    <xf numFmtId="9" fontId="6" fillId="0" borderId="1" xfId="11" applyNumberFormat="1" applyFont="1" applyFill="1" applyBorder="1" applyAlignment="1"/>
    <xf numFmtId="0" fontId="21" fillId="15" borderId="1" xfId="7" applyNumberFormat="1" applyFont="1" applyFill="1" applyBorder="1" applyAlignment="1" applyProtection="1">
      <alignment horizontal="center" vertical="center" wrapText="1"/>
    </xf>
    <xf numFmtId="192" fontId="6" fillId="13" borderId="1" xfId="11" applyNumberFormat="1" applyFont="1" applyFill="1" applyBorder="1" applyAlignment="1" applyProtection="1">
      <protection locked="0"/>
    </xf>
    <xf numFmtId="193" fontId="6" fillId="13" borderId="1" xfId="11" applyNumberFormat="1" applyFont="1" applyFill="1" applyBorder="1" applyAlignment="1" applyProtection="1">
      <protection locked="0"/>
    </xf>
    <xf numFmtId="192" fontId="6" fillId="4" borderId="1" xfId="11" applyNumberFormat="1" applyFont="1" applyFill="1" applyBorder="1" applyAlignment="1" applyProtection="1"/>
    <xf numFmtId="193" fontId="6" fillId="4" borderId="1" xfId="11" applyNumberFormat="1" applyFont="1" applyFill="1" applyBorder="1" applyAlignment="1" applyProtection="1"/>
    <xf numFmtId="194" fontId="6" fillId="13" borderId="1" xfId="11" applyNumberFormat="1" applyFont="1" applyFill="1" applyBorder="1" applyAlignment="1" applyProtection="1">
      <protection locked="0"/>
    </xf>
    <xf numFmtId="195" fontId="6" fillId="13" borderId="1" xfId="11" applyNumberFormat="1" applyFont="1" applyFill="1" applyBorder="1" applyAlignment="1" applyProtection="1">
      <protection locked="0"/>
    </xf>
    <xf numFmtId="196" fontId="6" fillId="13" borderId="1" xfId="11" applyNumberFormat="1" applyFont="1" applyFill="1" applyBorder="1" applyAlignment="1" applyProtection="1">
      <protection locked="0"/>
    </xf>
    <xf numFmtId="197" fontId="6" fillId="13" borderId="1" xfId="11" applyNumberFormat="1" applyFont="1" applyFill="1" applyBorder="1" applyAlignment="1" applyProtection="1">
      <protection locked="0"/>
    </xf>
    <xf numFmtId="198" fontId="6" fillId="13" borderId="1" xfId="11" applyNumberFormat="1" applyFont="1" applyFill="1" applyBorder="1" applyAlignment="1" applyProtection="1">
      <protection locked="0"/>
    </xf>
    <xf numFmtId="199" fontId="6" fillId="13" borderId="1" xfId="11" applyNumberFormat="1" applyFont="1" applyFill="1" applyBorder="1" applyAlignment="1" applyProtection="1">
      <protection locked="0"/>
    </xf>
    <xf numFmtId="200" fontId="6" fillId="13" borderId="1" xfId="11" applyNumberFormat="1" applyFont="1" applyFill="1" applyBorder="1" applyAlignment="1" applyProtection="1">
      <protection locked="0"/>
    </xf>
    <xf numFmtId="201" fontId="6" fillId="13" borderId="1" xfId="11" applyNumberFormat="1" applyFont="1" applyFill="1" applyBorder="1" applyAlignment="1" applyProtection="1">
      <protection locked="0"/>
    </xf>
    <xf numFmtId="202" fontId="6" fillId="13" borderId="1" xfId="11" applyNumberFormat="1" applyFont="1" applyFill="1" applyBorder="1" applyAlignment="1" applyProtection="1">
      <protection locked="0"/>
    </xf>
    <xf numFmtId="194" fontId="6" fillId="4" borderId="1" xfId="11" applyNumberFormat="1" applyFont="1" applyFill="1" applyBorder="1" applyAlignment="1" applyProtection="1"/>
    <xf numFmtId="195" fontId="6" fillId="4" borderId="1" xfId="11" applyNumberFormat="1" applyFont="1" applyFill="1" applyBorder="1" applyAlignment="1" applyProtection="1"/>
    <xf numFmtId="196" fontId="6" fillId="4" borderId="1" xfId="11" applyNumberFormat="1" applyFont="1" applyFill="1" applyBorder="1" applyAlignment="1" applyProtection="1"/>
    <xf numFmtId="197" fontId="6" fillId="4" borderId="1" xfId="11" applyNumberFormat="1" applyFont="1" applyFill="1" applyBorder="1" applyAlignment="1" applyProtection="1"/>
    <xf numFmtId="198" fontId="6" fillId="4" borderId="1" xfId="11" applyNumberFormat="1" applyFont="1" applyFill="1" applyBorder="1" applyAlignment="1" applyProtection="1"/>
    <xf numFmtId="199" fontId="6" fillId="4" borderId="1" xfId="11" applyNumberFormat="1" applyFont="1" applyFill="1" applyBorder="1" applyAlignment="1" applyProtection="1"/>
    <xf numFmtId="200" fontId="6" fillId="4" borderId="1" xfId="11" applyNumberFormat="1" applyFont="1" applyFill="1" applyBorder="1" applyAlignment="1" applyProtection="1"/>
    <xf numFmtId="201" fontId="6" fillId="4" borderId="1" xfId="11" applyNumberFormat="1" applyFont="1" applyFill="1" applyBorder="1" applyAlignment="1" applyProtection="1"/>
    <xf numFmtId="202" fontId="6" fillId="4" borderId="1" xfId="11" applyNumberFormat="1" applyFont="1" applyFill="1" applyBorder="1" applyAlignment="1" applyProtection="1"/>
    <xf numFmtId="49" fontId="2" fillId="6" borderId="8" xfId="7" applyNumberFormat="1" applyFont="1" applyFill="1" applyBorder="1" applyAlignment="1" applyProtection="1">
      <alignment horizontal="left" vertical="center"/>
    </xf>
    <xf numFmtId="49" fontId="2" fillId="6" borderId="9" xfId="7" applyNumberFormat="1" applyFont="1" applyFill="1" applyBorder="1" applyAlignment="1" applyProtection="1">
      <alignment horizontal="left" vertical="center"/>
    </xf>
    <xf numFmtId="49" fontId="2" fillId="6" borderId="18" xfId="7" applyNumberFormat="1" applyFont="1" applyFill="1" applyBorder="1" applyAlignment="1" applyProtection="1">
      <alignment horizontal="left" vertical="center"/>
    </xf>
    <xf numFmtId="49" fontId="2" fillId="6" borderId="19" xfId="7" applyNumberFormat="1" applyFont="1" applyFill="1" applyBorder="1" applyAlignment="1" applyProtection="1">
      <alignment horizontal="left" vertical="center"/>
    </xf>
    <xf numFmtId="49" fontId="2" fillId="7" borderId="12" xfId="7" applyNumberFormat="1" applyFont="1" applyFill="1" applyBorder="1" applyAlignment="1" applyProtection="1">
      <alignment horizontal="left" vertical="center"/>
    </xf>
    <xf numFmtId="49" fontId="2" fillId="7" borderId="20" xfId="7" applyNumberFormat="1" applyFont="1" applyFill="1" applyBorder="1" applyAlignment="1" applyProtection="1">
      <alignment horizontal="left" vertical="center"/>
    </xf>
    <xf numFmtId="0" fontId="2" fillId="4" borderId="4" xfId="7" applyNumberFormat="1" applyFont="1" applyFill="1" applyBorder="1" applyAlignment="1" applyProtection="1">
      <alignment horizontal="left"/>
    </xf>
    <xf numFmtId="0" fontId="2" fillId="4" borderId="5" xfId="7" applyNumberFormat="1" applyFont="1" applyFill="1" applyBorder="1" applyAlignment="1" applyProtection="1">
      <alignment horizontal="left"/>
    </xf>
    <xf numFmtId="177" fontId="2" fillId="5" borderId="4" xfId="7" applyNumberFormat="1" applyFont="1" applyFill="1" applyBorder="1" applyAlignment="1" applyProtection="1">
      <alignment horizontal="left" vertical="center"/>
    </xf>
    <xf numFmtId="177" fontId="2" fillId="5" borderId="5" xfId="7" applyNumberFormat="1" applyFont="1" applyFill="1" applyBorder="1" applyAlignment="1" applyProtection="1">
      <alignment horizontal="left" vertical="center"/>
    </xf>
    <xf numFmtId="177" fontId="2" fillId="14" borderId="4" xfId="7" applyNumberFormat="1" applyFont="1" applyFill="1" applyBorder="1" applyAlignment="1" applyProtection="1">
      <alignment horizontal="left" vertical="center"/>
    </xf>
    <xf numFmtId="177" fontId="2" fillId="14" borderId="5" xfId="7" applyNumberFormat="1" applyFont="1" applyFill="1" applyBorder="1" applyAlignment="1" applyProtection="1">
      <alignment horizontal="left" vertical="center"/>
    </xf>
    <xf numFmtId="49" fontId="2" fillId="6" borderId="8" xfId="7" applyNumberFormat="1" applyFont="1" applyFill="1" applyBorder="1" applyAlignment="1" applyProtection="1">
      <alignment horizontal="left" vertical="center" wrapText="1"/>
    </xf>
    <xf numFmtId="49" fontId="2" fillId="6" borderId="9" xfId="7" applyNumberFormat="1" applyFont="1" applyFill="1" applyBorder="1" applyAlignment="1" applyProtection="1">
      <alignment horizontal="left" vertical="center" wrapText="1"/>
    </xf>
    <xf numFmtId="49" fontId="2" fillId="6" borderId="6" xfId="7" applyNumberFormat="1" applyFont="1" applyFill="1" applyBorder="1" applyAlignment="1" applyProtection="1">
      <alignment horizontal="left" vertical="center"/>
    </xf>
    <xf numFmtId="49" fontId="2" fillId="6" borderId="17" xfId="7" applyNumberFormat="1" applyFont="1" applyFill="1" applyBorder="1" applyAlignment="1" applyProtection="1">
      <alignment horizontal="left" vertical="center"/>
    </xf>
    <xf numFmtId="0" fontId="2" fillId="7" borderId="2" xfId="7" applyNumberFormat="1" applyFont="1" applyFill="1" applyBorder="1" applyAlignment="1" applyProtection="1">
      <alignment horizontal="center" vertical="center" wrapText="1"/>
    </xf>
    <xf numFmtId="0" fontId="2" fillId="7" borderId="23" xfId="7" applyNumberFormat="1" applyFont="1" applyFill="1" applyBorder="1" applyAlignment="1" applyProtection="1">
      <alignment horizontal="center" vertical="center" wrapText="1"/>
    </xf>
    <xf numFmtId="0" fontId="2" fillId="7" borderId="21" xfId="7" applyNumberFormat="1" applyFont="1" applyFill="1" applyBorder="1" applyAlignment="1" applyProtection="1">
      <alignment horizontal="center" vertical="center" wrapText="1"/>
    </xf>
    <xf numFmtId="0" fontId="2" fillId="6" borderId="22" xfId="7" applyNumberFormat="1" applyFont="1" applyFill="1" applyBorder="1" applyAlignment="1" applyProtection="1">
      <alignment horizontal="center" vertical="center" wrapText="1"/>
    </xf>
    <xf numFmtId="0" fontId="2" fillId="6" borderId="3" xfId="7" applyNumberFormat="1" applyFont="1" applyFill="1" applyBorder="1" applyAlignment="1" applyProtection="1">
      <alignment horizontal="center" vertical="center" wrapText="1"/>
    </xf>
    <xf numFmtId="0" fontId="5" fillId="3" borderId="14" xfId="7" applyNumberFormat="1" applyFont="1" applyFill="1" applyBorder="1" applyAlignment="1" applyProtection="1">
      <alignment horizontal="center" vertical="center"/>
    </xf>
    <xf numFmtId="0" fontId="5" fillId="3" borderId="15" xfId="7" applyNumberFormat="1" applyFont="1" applyFill="1" applyBorder="1" applyAlignment="1" applyProtection="1">
      <alignment horizontal="center" vertical="center"/>
    </xf>
    <xf numFmtId="0" fontId="5" fillId="3" borderId="16" xfId="7" applyNumberFormat="1" applyFont="1" applyFill="1" applyBorder="1" applyAlignment="1" applyProtection="1">
      <alignment horizontal="center" vertical="center"/>
    </xf>
    <xf numFmtId="0" fontId="2" fillId="6" borderId="2" xfId="7" applyNumberFormat="1" applyFont="1" applyFill="1" applyBorder="1" applyAlignment="1" applyProtection="1">
      <alignment horizontal="center" vertical="center"/>
    </xf>
    <xf numFmtId="0" fontId="2" fillId="6" borderId="23" xfId="7" applyNumberFormat="1" applyFont="1" applyFill="1" applyBorder="1" applyAlignment="1" applyProtection="1">
      <alignment horizontal="center" vertical="center"/>
    </xf>
    <xf numFmtId="0" fontId="2" fillId="6" borderId="21" xfId="7" applyNumberFormat="1" applyFont="1" applyFill="1" applyBorder="1" applyAlignment="1" applyProtection="1">
      <alignment horizontal="center" vertical="center"/>
    </xf>
    <xf numFmtId="0" fontId="2" fillId="7" borderId="22" xfId="7" applyNumberFormat="1" applyFont="1" applyFill="1" applyBorder="1" applyAlignment="1" applyProtection="1">
      <alignment horizontal="center" vertical="center" wrapText="1"/>
    </xf>
    <xf numFmtId="0" fontId="2" fillId="7" borderId="3" xfId="7" applyNumberFormat="1" applyFont="1" applyFill="1" applyBorder="1" applyAlignment="1" applyProtection="1">
      <alignment horizontal="center" vertical="center" wrapText="1"/>
    </xf>
    <xf numFmtId="0" fontId="2" fillId="8" borderId="22" xfId="7" applyNumberFormat="1" applyFont="1" applyFill="1" applyBorder="1" applyAlignment="1" applyProtection="1">
      <alignment horizontal="center" vertical="center" wrapText="1"/>
    </xf>
    <xf numFmtId="0" fontId="2" fillId="8" borderId="3" xfId="7" applyNumberFormat="1" applyFont="1" applyFill="1" applyBorder="1" applyAlignment="1" applyProtection="1">
      <alignment horizontal="center" vertical="center" wrapText="1"/>
    </xf>
    <xf numFmtId="0" fontId="2" fillId="3" borderId="2" xfId="7" applyNumberFormat="1" applyFont="1" applyFill="1" applyBorder="1" applyAlignment="1" applyProtection="1">
      <alignment horizontal="center" vertical="center" wrapText="1"/>
    </xf>
    <xf numFmtId="0" fontId="2" fillId="3" borderId="23" xfId="7" applyNumberFormat="1" applyFont="1" applyFill="1" applyBorder="1" applyAlignment="1" applyProtection="1">
      <alignment horizontal="center" vertical="center" wrapText="1"/>
    </xf>
    <xf numFmtId="0" fontId="2" fillId="3" borderId="21" xfId="7" applyNumberFormat="1" applyFont="1" applyFill="1" applyBorder="1" applyAlignment="1" applyProtection="1">
      <alignment horizontal="center" vertical="center" wrapText="1"/>
    </xf>
    <xf numFmtId="0" fontId="2" fillId="6" borderId="2" xfId="7" applyNumberFormat="1" applyFont="1" applyFill="1" applyBorder="1" applyAlignment="1" applyProtection="1">
      <alignment horizontal="center" vertical="center" wrapText="1"/>
    </xf>
    <xf numFmtId="0" fontId="2" fillId="6" borderId="21" xfId="7" applyNumberFormat="1" applyFont="1" applyFill="1" applyBorder="1" applyAlignment="1" applyProtection="1">
      <alignment horizontal="center" vertical="center" wrapText="1"/>
    </xf>
    <xf numFmtId="0" fontId="2" fillId="6" borderId="23" xfId="7" applyNumberFormat="1" applyFont="1" applyFill="1" applyBorder="1" applyAlignment="1" applyProtection="1">
      <alignment horizontal="center" vertical="center" wrapText="1"/>
    </xf>
    <xf numFmtId="0" fontId="22" fillId="0" borderId="0" xfId="0" applyFont="true">
      <alignment vertical="center" horizontal="left" wrapText="false"/>
    </xf>
    <xf numFmtId="0" fontId="23" fillId="0" borderId="27" xfId="0" applyFont="true" applyBorder="true">
      <alignment vertical="center" horizontal="center" wrapText="false"/>
    </xf>
    <xf numFmtId="0" fontId="24" fillId="17" borderId="27" xfId="0" applyFont="true" applyFill="true" applyBorder="true">
      <alignment vertical="center" horizontal="center" wrapText="false"/>
    </xf>
    <xf numFmtId="0" fontId="25" fillId="0" borderId="27" xfId="0" applyFont="true" applyBorder="true">
      <alignment vertical="center" horizontal="center" wrapText="false"/>
    </xf>
    <xf numFmtId="0" fontId="26" fillId="18" borderId="27" xfId="0" applyFont="true" applyFill="true" applyBorder="true">
      <alignment vertical="center" horizontal="center" wrapText="false"/>
    </xf>
    <xf numFmtId="0" fontId="27" fillId="19" borderId="27" xfId="0" applyFont="true" applyFill="true" applyBorder="true">
      <alignment vertical="center" horizontal="center" wrapText="false"/>
    </xf>
    <xf numFmtId="0" fontId="28" fillId="20" borderId="27" xfId="0" applyFont="true" applyFill="true" applyBorder="true">
      <alignment vertical="center" horizontal="center" wrapText="false"/>
    </xf>
    <xf numFmtId="0" fontId="29" fillId="0" borderId="27" xfId="0" applyFont="true" applyBorder="true">
      <alignment vertical="center" horizontal="center" wrapText="true"/>
    </xf>
    <xf numFmtId="0" fontId="30" fillId="21" borderId="27" xfId="0" applyFont="true" applyFill="true" applyBorder="true">
      <alignment vertical="center" horizontal="center" wrapText="true"/>
    </xf>
    <xf numFmtId="0" fontId="31" fillId="22" borderId="27" xfId="0" applyFont="true" applyFill="true" applyBorder="true">
      <alignment vertical="center" horizontal="center" wrapText="true"/>
    </xf>
    <xf numFmtId="0" fontId="32" fillId="23" borderId="27" xfId="0" applyFont="true" applyFill="true" applyBorder="true">
      <alignment vertical="center" horizontal="center" wrapText="true"/>
    </xf>
    <xf numFmtId="0" fontId="33" fillId="24" borderId="27" xfId="0" applyFont="true" applyFill="true" applyBorder="true">
      <alignment vertical="center" horizontal="center" wrapText="true"/>
    </xf>
    <xf numFmtId="0" fontId="34" fillId="25" borderId="27" xfId="0" applyFont="true" applyFill="true" applyBorder="true">
      <alignment vertical="center" horizontal="center" wrapText="true"/>
    </xf>
    <xf numFmtId="0" fontId="35" fillId="26" borderId="27" xfId="0" applyFont="true" applyFill="true" applyBorder="true">
      <alignment vertical="center" horizontal="center" wrapText="true"/>
    </xf>
    <xf numFmtId="165" fontId="36" fillId="27" borderId="27" xfId="0" applyFont="true" applyNumberFormat="true" applyFill="true" applyBorder="true">
      <alignment vertical="center" horizontal="center" wrapText="true"/>
    </xf>
    <xf numFmtId="0" fontId="37" fillId="28" borderId="27" xfId="0" applyFont="true" applyFill="true" applyBorder="true">
      <alignment vertical="center" horizontal="left" wrapText="false"/>
    </xf>
    <xf numFmtId="0" fontId="38" fillId="0" borderId="27" xfId="0" applyFont="true" applyBorder="true">
      <alignment vertical="center" horizontal="left" wrapText="false"/>
    </xf>
    <xf numFmtId="166" fontId="39" fillId="0" borderId="27" xfId="0" applyFont="true" applyNumberFormat="true" applyBorder="true">
      <alignment vertical="center" horizontal="right" wrapText="false"/>
    </xf>
    <xf numFmtId="166" fontId="40" fillId="18" borderId="27" xfId="0" applyFont="true" applyNumberFormat="true" applyFill="true" applyBorder="true">
      <alignment vertical="center" horizontal="right" wrapText="false"/>
    </xf>
    <xf numFmtId="0" fontId="41" fillId="0" borderId="27" xfId="0" applyFont="true" applyBorder="true">
      <alignment vertical="center" horizontal="right" wrapText="false"/>
    </xf>
    <xf numFmtId="0" fontId="42" fillId="22" borderId="27" xfId="0" applyFont="true" applyFill="true" applyBorder="true">
      <alignment vertical="center" horizontal="right" wrapText="false"/>
    </xf>
    <xf numFmtId="3" fontId="43" fillId="29" borderId="27" xfId="0" applyFont="true" applyNumberFormat="true" applyFill="true" applyBorder="true">
      <alignment vertical="center" horizontal="right" wrapText="false"/>
    </xf>
    <xf numFmtId="3" fontId="44" fillId="30" borderId="27" xfId="0" applyFont="true" applyNumberFormat="true" applyFill="true" applyBorder="true">
      <alignment vertical="center" horizontal="right" wrapText="false"/>
    </xf>
    <xf numFmtId="3" fontId="45" fillId="31" borderId="27" xfId="0" applyFont="true" applyNumberFormat="true" applyFill="true" applyBorder="true">
      <alignment vertical="center" horizontal="right" wrapText="false"/>
    </xf>
    <xf numFmtId="3" fontId="46" fillId="32" borderId="27" xfId="0" applyFont="true" applyNumberFormat="true" applyFill="true" applyBorder="true">
      <alignment vertical="center" horizontal="right" wrapText="false"/>
    </xf>
    <xf numFmtId="3" fontId="47" fillId="0" borderId="27" xfId="0" applyFont="true" applyNumberFormat="true" applyBorder="true">
      <alignment vertical="center" horizontal="right" wrapText="false"/>
    </xf>
    <xf numFmtId="167" fontId="48" fillId="0" borderId="27" xfId="0" applyFont="true" applyNumberFormat="true" applyBorder="true">
      <alignment vertical="center" horizontal="right" wrapText="false"/>
    </xf>
    <xf numFmtId="4" fontId="49" fillId="0" borderId="27" xfId="0" applyFont="true" applyNumberFormat="true" applyBorder="true">
      <alignment vertical="center" horizontal="right" wrapText="false"/>
    </xf>
    <xf numFmtId="168" fontId="50" fillId="0" borderId="27" xfId="0" applyFont="true" applyNumberFormat="true" applyBorder="true">
      <alignment vertical="center" horizontal="right" wrapText="false"/>
    </xf>
    <xf numFmtId="169" fontId="51" fillId="0" borderId="27" xfId="0" applyFont="true" applyNumberFormat="true" applyBorder="true">
      <alignment vertical="center" horizontal="right" wrapText="false"/>
    </xf>
    <xf numFmtId="170" fontId="52" fillId="0" borderId="27" xfId="0" applyFont="true" applyNumberFormat="true" applyBorder="true">
      <alignment vertical="center" horizontal="right" wrapText="false"/>
    </xf>
    <xf numFmtId="171" fontId="53" fillId="0" borderId="27" xfId="0" applyFont="true" applyNumberFormat="true" applyBorder="true">
      <alignment vertical="center" horizontal="right" wrapText="false"/>
    </xf>
    <xf numFmtId="3" fontId="54" fillId="22" borderId="27" xfId="0" applyFont="true" applyNumberFormat="true" applyFill="true" applyBorder="true">
      <alignment vertical="center" horizontal="right" wrapText="false"/>
    </xf>
    <xf numFmtId="167" fontId="55" fillId="22" borderId="27" xfId="0" applyFont="true" applyNumberFormat="true" applyFill="true" applyBorder="true">
      <alignment vertical="center" horizontal="right" wrapText="false"/>
    </xf>
    <xf numFmtId="4" fontId="56" fillId="22" borderId="27" xfId="0" applyFont="true" applyNumberFormat="true" applyFill="true" applyBorder="true">
      <alignment vertical="center" horizontal="right" wrapText="false"/>
    </xf>
    <xf numFmtId="168" fontId="57" fillId="22" borderId="27" xfId="0" applyFont="true" applyNumberFormat="true" applyFill="true" applyBorder="true">
      <alignment vertical="center" horizontal="right" wrapText="false"/>
    </xf>
    <xf numFmtId="169" fontId="58" fillId="22" borderId="27" xfId="0" applyFont="true" applyNumberFormat="true" applyFill="true" applyBorder="true">
      <alignment vertical="center" horizontal="right" wrapText="false"/>
    </xf>
    <xf numFmtId="170" fontId="59" fillId="22" borderId="27" xfId="0" applyFont="true" applyNumberFormat="true" applyFill="true" applyBorder="true">
      <alignment vertical="center" horizontal="right" wrapText="false"/>
    </xf>
    <xf numFmtId="171" fontId="60" fillId="22" borderId="27" xfId="0" applyFont="true" applyNumberFormat="true" applyFill="true" applyBorder="true">
      <alignment vertical="center" horizontal="right" wrapText="false"/>
    </xf>
    <xf numFmtId="172" fontId="61" fillId="0" borderId="27" xfId="0" applyFont="true" applyNumberFormat="true" applyBorder="true">
      <alignment vertical="center" horizontal="left" wrapText="false"/>
    </xf>
  </cellXfs>
  <cellStyles count="12">
    <cellStyle name="Comma 2" xfId="10" xr:uid="{11252E33-643A-4BCA-A694-4111AB3B0736}"/>
    <cellStyle name="Normal 2 2" xfId="1" xr:uid="{00000000-0005-0000-0000-000001000000}"/>
    <cellStyle name="Normal 2 3" xfId="5" xr:uid="{5C891E86-9759-4BC7-81A3-C623055ECFBB}"/>
    <cellStyle name="Normal 3 2" xfId="8" xr:uid="{41785D2A-E71C-4B64-83B5-083750B43CB0}"/>
    <cellStyle name="Normal 4" xfId="3" xr:uid="{00000000-0005-0000-0000-000002000000}"/>
    <cellStyle name="Normal 6 2" xfId="2" xr:uid="{00000000-0005-0000-0000-000003000000}"/>
    <cellStyle name="Percent 3" xfId="9" xr:uid="{CD02C7E2-D94F-46FE-9C88-47FE2667337A}"/>
    <cellStyle name="百分比" xfId="6" builtinId="5"/>
    <cellStyle name="標準_Order calculation sheet_COMMON" xfId="7" xr:uid="{5D55B4CF-7B06-400E-967B-027F76F85C87}"/>
    <cellStyle name="常规" xfId="0" builtinId="0"/>
    <cellStyle name="常规 2" xfId="11" xr:uid="{1886C3F7-AE6E-4C07-A037-8F83A5256E3D}"/>
    <cellStyle name="千位分隔 2" xfId="4" xr:uid="{8EBFF80E-ABE4-4FA6-AA75-822BE86E7F86}"/>
  </cellStyles>
  <dxfs count="44"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7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51"/>
        </patternFill>
      </fill>
    </dxf>
    <dxf>
      <font>
        <color indexed="8"/>
      </font>
      <fill>
        <patternFill>
          <bgColor indexed="52"/>
        </patternFill>
      </fill>
    </dxf>
    <dxf>
      <font>
        <color indexed="8"/>
      </font>
      <fill>
        <patternFill>
          <bgColor indexed="13"/>
        </patternFill>
      </fill>
    </dxf>
    <dxf>
      <font>
        <color indexed="8"/>
      </font>
      <fill>
        <patternFill>
          <bgColor indexed="52"/>
        </patternFill>
      </fill>
    </dxf>
  </dxfs>
  <tableStyles count="0" defaultTableStyle="TableStyleMedium2" defaultPivotStyle="PivotStyleMedium9"/>
  <colors>
    <mruColors>
      <color rgb="FF008000"/>
      <color rgb="FFFFC000"/>
      <color rgb="FF00B0F0"/>
      <color rgb="FFE2EFDA"/>
      <color rgb="FFE2EFDE"/>
      <color rgb="FFE2F1DE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6.xml" Type="http://schemas.openxmlformats.org/officeDocument/2006/relationships/worksheet"/>
    <Relationship Id="rId11" Target="worksheets/sheet17.xml" Type="http://schemas.openxmlformats.org/officeDocument/2006/relationships/worksheet"/>
    <Relationship Id="rId2" Target="worksheets/sheet2.xml" Type="http://schemas.openxmlformats.org/officeDocument/2006/relationships/worksheet"/>
    <Relationship Id="rId6" Target="externalLinks/externalLink1.xml" Type="http://schemas.openxmlformats.org/officeDocument/2006/relationships/externalLink"/>
    <Relationship Id="rId7" Target="theme/theme1.xml" Type="http://schemas.openxmlformats.org/officeDocument/2006/relationships/theme"/>
    <Relationship Id="rId8" Target="styles.xml" Type="http://schemas.openxmlformats.org/officeDocument/2006/relationships/styles"/>
    <Relationship Id="rId9" Target="sharedStrings.xml" Type="http://schemas.openxmlformats.org/officeDocument/2006/relationships/sharedStrings"/>
</Relationships>

</file>

<file path=xl/externalLinks/_rels/externalLink1.xml.rels><?xml version="1.0" encoding="UTF-8" standalone="no"?>
<Relationships xmlns="http://schemas.openxmlformats.org/package/2006/relationships">
    <Relationship Id="rId1" Target="file://///Idcpsv01/&#12481;&#12540;&#12512;&#12456;&#12522;&#12450;/My%20Documents/401k/&#12510;&#12463;&#12525;&#12385;&#12419;&#12435;/df&#19968;&#35239;hs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加入者ｽﾃｰﾀ_x0002_"/>
      <sheetName val="コールトラック"/>
      <sheetName val="ナレッジ"/>
      <sheetName val=":”_x0013__x0000_0é0°_x0000_ ReQ_x0005_"/>
      <sheetName val="加入者ｽﾃｰﾀ_x0002_   + ⽘_x0015_  饦"/>
      <sheetName val=" :”_x0013_ 0é0°     ReQ_x0005_"/>
      <sheetName val=":”_x0013_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加入者属性情報(10.5_5)"/>
      <sheetName val=""/>
      <sheetName val="_”_x0013_"/>
      <sheetName val=" _”_x0013_ 0é0°     ReQ_x0005_"/>
      <sheetName val="BIPG120__x0005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退職事由等(µ.2.3.2) (2)"/>
      <sheetName val="チェック表"/>
      <sheetName val="チェック表(月次上)"/>
      <sheetName val="チェック表(月次中)"/>
      <sheetName val="チェック表(月次下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___+_⽘_x0015___饦"/>
      <sheetName val="___x0013__0é0°____ ReQ_x0005_"/>
      <sheetName val="_”_x0013__0é0°_ ReQ_x0005_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 _”_x0013_ 0é0°     ReQ_x0005_€"/>
      <sheetName val="__”_x0013__0é0°____ ReQ_x0005_€"/>
      <sheetName val="目次䈀౪԰"/>
      <sheetName val="運用"/>
      <sheetName val="ﾃｽﾄｹｰｽ一覧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加入者ｽﾃｰﾀ_x0002__x0000__x0000__x0000_+_x0000___x0015__x0000__x0000__"/>
      <sheetName val=":”_x0013__x0000_0_0°_x0000_ ReQ_x0005_\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:”⩿"/>
      <sheetName val="変更管理シ缀_xdd2a_"/>
      <sheetName val="JOB一覧0_x0000_怀$"/>
      <sheetName val=":”亘"/>
      <sheetName val=":”㍈"/>
      <sheetName val=":0_x0000_"/>
      <sheetName val=":”_x0000_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_x0000_"/>
      <sheetName val=":㠀聮"/>
      <sheetName val=":쐓㵣"/>
      <sheetName val=":”倈"/>
      <sheetName val=":”倸"/>
      <sheetName val=":㠓⾕"/>
      <sheetName val=":㠙⾕"/>
      <sheetName val=":”䮈"/>
      <sheetName val="変更管理シ/_x0000_"/>
      <sheetName val=":쐋幣"/>
      <sheetName val=":䠙㑍"/>
      <sheetName val=":쐊橣"/>
      <sheetName val="JOB一覧0_x0000_蠀¨"/>
      <sheetName val="JOB一覧朁ﱥ/_x0000_"/>
      <sheetName val=":”旉"/>
      <sheetName val="旧031114)BIPG120_x0000__x0000_縸_x0000__x0000_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_x0000_䠀c"/>
      <sheetName val="JOB一覧옇Ꝙ/_x0000_"/>
      <sheetName val="JOB一覧옅Ꝙ/_x0000_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_x0000_"/>
      <sheetName val="JOB一覧옇/_x0000_"/>
      <sheetName val="JOB一覧옓遘/_x0000_"/>
      <sheetName val=":”提"/>
      <sheetName val=":”㌸"/>
      <sheetName val="JOB一覧朄/_x0000_"/>
      <sheetName val="JOB一覧會/_x0000_"/>
      <sheetName val="JOB一覧朂/_x0000_"/>
      <sheetName val=":”勘"/>
      <sheetName val=":”鏨"/>
      <sheetName val=":”䲨"/>
      <sheetName val=":”䱨"/>
      <sheetName val=":”䳸"/>
      <sheetName val=":”镘"/>
      <sheetName val=":”烨"/>
      <sheetName val="旧031114)BIPG120挢⾔_x0000__x0000_젘"/>
      <sheetName val="33519_x0001__x0000_.5.5)"/>
      <sheetName val="加入者属性情報(10_5*5)"/>
      <sheetName val=":0é0° ReQ"/>
      <sheetName val=":”0é0° ReQ"/>
      <sheetName val="_:”_0é0°____ ReQ"/>
      <sheetName val="dfက_x0000_뀀ᾅ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旧031114)BIPG120_x0000__x0000_⨐_x0000__x0000_"/>
      <sheetName val="Ｘ）JOBｸﾞﾙｰﾌﾟﾌﾛ_x0005__x0000__x0000__x0000__x0002_"/>
      <sheetName val="改訂/_x0000_ꀀ"/>
      <sheetName val="改訂쐄/"/>
      <sheetName val="改訂/_x0000_"/>
      <sheetName val="改訂_x0000__x0000_"/>
      <sheetName val="Ｘ旧）BIPG12਀ԯ_x0000_缀_x0000_"/>
      <sheetName val="[df一覧hs.xls]_x0000_:_x0013__x0000_0é0°_x0000__x0000__x0000__x0000_ ReQ_x0005_"/>
      <sheetName val="[df一覧hs.xls]:”_x0013__x0000_0é0°_x0000_ ReQ_x0005_"/>
      <sheetName val="[df一覧hs.xls] :”_x0013_ 0é0°     ReQ_x0005_"/>
      <sheetName val="[df一覧hs.xls]:”_x0013_"/>
      <sheetName val="[df一覧hs.xls]:”_x0013__x0000_0_0°_x0000_ ReQ_x0005_\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[df一覧hs.xls]:”_x0013__x0000_0é0°_x0000_ ReQ_x0005_€"/>
      <sheetName val="目次쌄촅/"/>
      <sheetName val="df_xd805_⨳䠀퐓"/>
      <sheetName val="df쌂眅/_x0000_"/>
      <sheetName val="df쌀眅/_x0000_"/>
      <sheetName val="dfက_x0000_耀菃"/>
      <sheetName val="df쌍ꨅ/_x0000_"/>
      <sheetName val="df/_x0000_:"/>
      <sheetName val="df쌆봅/_x0000_"/>
      <sheetName val="df_x0000__x0000_က浳"/>
      <sheetName val="チェ_xd817_䀵_x0000_"/>
      <sheetName val="チェ/_x0000_퀀"/>
      <sheetName val="チェ0_x0000_퀀"/>
      <sheetName val="df/_x0000_倀_x001f_"/>
      <sheetName val="dfက_x0000_蠀ऱ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加入者ｽﾃｰﾀ_x0002__x0000__x0000_䘴Ð_x0000__x0000__x0000__x0000__x0000__x0000_"/>
      <sheetName val=":”_x0013__x0000_ⲡ_x0000__x0000__x0000__x0000_ကꀍ釫_x0000__x0000__x0000_"/>
      <sheetName val="加入者ｽﾃｰﾀ_x0002__x0000_Z⾳ꁚ_x0002__x0008__x0000__x0000__x0000__x0000_"/>
      <sheetName val=":”_x0013__x0000_L. GONG KE"/>
      <sheetName val=":”_x0013__x0000__x0000__x0000__x0000__x0000__x0000__x0000__x0000__x0000__x0000__x0000_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_x0000__x0000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_x0000__x0000_"/>
      <sheetName val="電ꮸ"/>
      <sheetName val="ローン要件情報(加篜'簤'⩿⽹_x0005__x0000__x0000_"/>
      <sheetName val="ローン要件情報(加秠'⩿〘_x0005__x0000__x0000__x0000__x0000_"/>
      <sheetName val="ADM_TMMIN COLLABORATION "/>
      <sheetName val="sa"/>
      <sheetName val="ローン要件情報(加_x0000__x0000_炨_x0000__x0000__x0000_ୗ⟏豌 "/>
      <sheetName val="ローン要件情報(加䑲　_x0000__x0000_숰_x0000__x0000__x0000_ୗ⟏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茈1荌1헾⿸_x0005_"/>
      <sheetName val="ローン要件情報(加噌_嚔_ꮸ⾙_x0005_"/>
      <sheetName val="ローン要件情報(加篜'簤'⩿⽹_x0005_"/>
      <sheetName val="ローン要件情報(加秠'⩿〘_x0005_"/>
      <sheetName val="ローン要件情報(加"/>
      <sheetName val="ローン要件情報(加䑲　"/>
      <sheetName val="改訂0_x0000_ꠀ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_x0000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_x0000_"/>
      <sheetName val="目次헾⾣_x0005_"/>
      <sheetName val="ﾃｽﾄﾃﾞｰﾀ一覧"/>
      <sheetName val="目次坰$䟣"/>
      <sheetName val="改訂_x0005__x0000_"/>
      <sheetName val="改訂蔘%蕜"/>
      <sheetName val="改訂㒕⿴_x0005_"/>
      <sheetName val="目次愤%矺"/>
      <sheetName val="目次X_x0000_茸"/>
      <sheetName val="目次齘_x0013_龜"/>
      <sheetName val="改訂헾】_x0005_"/>
      <sheetName val="目次尜_x0013_層"/>
      <sheetName val="目次喠1闰"/>
      <sheetName val="Ｘ）JOBｸﾞﾙｰﾌﾟﾌﾛ헾】_x0005__x0000_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_x0000_:?_x0013__x0000_0?0?_x0000__x0000__x0000__x0000_?ReQ_x0005_?"/>
      <sheetName val="目次莘,菜"/>
      <sheetName val="改訂渀腷԰"/>
      <sheetName val="目次匨_x001a_橂"/>
      <sheetName val="目次橂⾔_x0005_"/>
      <sheetName val="改訂ԯ_x0000_缀"/>
      <sheetName val="目次夐-奜"/>
      <sheetName val="目次夰_x0015_奼"/>
      <sheetName val="Ｘ）JOBｸﾞﾙｰﾌﾟﾌﾛ_x0005__x0000__x0000__x0000_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_x0000__x0000__x0005_"/>
      <sheetName val="目次䑲⼒_x0000_"/>
      <sheetName val="改訂_x0000__x0000_栀"/>
      <sheetName val="目次_x0000__x0000_䃈"/>
      <sheetName val="目次_x0000__x0000_鶐"/>
      <sheetName val="Ｘ）JOBｸﾞﾙｰﾌﾟﾌﾛ耸_x001e_헾⿛_x0005_"/>
      <sheetName val="質問・回答"/>
      <sheetName val="基本情報"/>
      <sheetName val="目次垸B橂"/>
      <sheetName val="目次敧ぶ_x0000_"/>
      <sheetName val="☆★☆쨎扡0"/>
      <sheetName val="Ｘ）JOBｸﾞﾙｰﾌﾟﾌﾛퟐ彻m_x0000_릡"/>
      <sheetName val="改訂䠍ፓ렀"/>
      <sheetName val="改訂䠍ፓ"/>
      <sheetName val="改訂䠗ፓ쀀"/>
      <sheetName val="目次_x0000__x0000_軀"/>
      <sheetName val="目次챔Đ_x0000_"/>
      <sheetName val="Ｘ）JOBｸﾞﾙｰﾌﾟﾌﾛ_x0000__x0000_䩘㐶▄"/>
      <sheetName val="Ｘ）JOBｸﾞﾙｰﾌﾟﾌﾛ_x0000__x0000_硈ᝃ▄"/>
      <sheetName val="加入者拠出金変更 (2.321.3.2)(2)"/>
      <sheetName val="目次䃸⿼_x0005_"/>
      <sheetName val="☆★☆蠀ᾅ찀"/>
      <sheetName val="目次嚨/橂"/>
      <sheetName val="改訂_x0000__x0000_뀀"/>
      <sheetName val=":”_x0013__x0000_0é0°_x0000_ Re壆【_x0000_"/>
      <sheetName val="e-CRB PYRX300 S5"/>
      <sheetName val="Overview"/>
      <sheetName val="Ｘ）JOBｸﾞﾙｰﾌﾟﾌﾛ藨5헾⽤_x0005_"/>
      <sheetName val="改訂 ᛬_x0000_"/>
      <sheetName val="目次㵘Г槜"/>
      <sheetName val="目次_x0000__x0000_腐"/>
      <sheetName val="改訂 ፗ氀"/>
      <sheetName val="改訂렀቟԰"/>
      <sheetName val="目次劈+橂"/>
      <sheetName val="Ｘ）JOBｸﾞﾙｰﾌﾟﾌﾛ劈+橂⾬_x0005_"/>
      <sheetName val="☆★☆/_x0000_ꀀ"/>
      <sheetName val="目次趀뽒&lt;"/>
      <sheetName val="Ｘ）JOBｸﾞﾙｰﾌﾟﾌﾛ헾⼬_x0005__x0000_"/>
      <sheetName val="改訂ꀀ꿠珮"/>
      <sheetName val="目次/_x0000_"/>
      <sheetName val="加入者ｽﾃｰﾀ_x0002_???+?__x0015_??_"/>
      <sheetName val=":”_x0013_?0_0°? ReQ_x0005_\"/>
      <sheetName val="目次0_x0000_砀"/>
      <sheetName val="目次爆籠/"/>
      <sheetName val="目次_x0010__x0000_殘"/>
      <sheetName val="目次_x0010__x0000_"/>
      <sheetName val="目次䲰ǣ踇"/>
      <sheetName val="Ｘ）JOBｸﾞﾙｰﾌﾟﾌﾛ헾⾠_x0005__x0000_"/>
      <sheetName val="目次_x0000__x0000_ﱸ"/>
      <sheetName val="☆★☆က_x0000_　"/>
      <sheetName val="目次艘_x001c_芜"/>
      <sheetName val="目次徸⼚_x0005_"/>
      <sheetName val="目次・地/_x0000_"/>
      <sheetName val="工数見積もり "/>
      <sheetName val="目次_x0000__x0000_䥨"/>
      <sheetName val="01損益見通 ３－６ｼｽ"/>
      <sheetName val="目次0_x0000_頀"/>
      <sheetName val="目次က_x0000_䠀"/>
      <sheetName val="目次・外部ｺ_x0010__x0000_㳨"/>
      <sheetName val="目次爅齄/"/>
      <sheetName val="目次က_x0000_ꠀ"/>
      <sheetName val="目次က_x0000_ "/>
      <sheetName val="☆★☆/_x0000_　"/>
      <sheetName val="改訂/_x0000_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_x0000_"/>
      <sheetName val="df0_x0000_뀀U"/>
      <sheetName val="df0_x0000_䠀º"/>
      <sheetName val="df줒/_x0000_"/>
      <sheetName val="df0_x0000_頀K"/>
      <sheetName val="df줃㵥0_x0000_"/>
      <sheetName val="df줊㵥0_x0000_"/>
      <sheetName val="☆★☆㠓ᚗ頀"/>
      <sheetName val="加入者属性情報(10.5__x0000__x0000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Ｘ）JOBｸﾞﾙｰﾌﾟﾌﾛ_x0000__x0000_헨_x0000__x0000_"/>
      <sheetName val="目次_x0000__x0000_顐"/>
      <sheetName val="目次׃⾉_x0000_"/>
      <sheetName val="目次忕め_x0005_"/>
      <sheetName val="目次_x0000__x0000_臀"/>
      <sheetName val="目次׃⿃_x0000_"/>
      <sheetName val="目次飈_x0019_꣸"/>
      <sheetName val="目次貘_x0019_"/>
      <sheetName val="目次㥝⾴_x0005_"/>
      <sheetName val="Ｘ）JOBｸﾞﾙｰﾌﾟﾌﾛ啠$喬$多"/>
      <sheetName val="改訂_x0000__x0000_᠀"/>
      <sheetName val="目次暐Ȭ੶"/>
      <sheetName val="改訂_x0000__x0000_Ԁ"/>
      <sheetName val="改訂爅၄0"/>
      <sheetName val="改訂遗瘐"/>
      <sheetName val="改訂/_x0000_က"/>
      <sheetName val="改訂0_x0000_ "/>
      <sheetName val="改訂0_x0000_저"/>
      <sheetName val="改訂爉၄0"/>
      <sheetName val="改訂0_x0000_㠀"/>
      <sheetName val="改訂　跹瘇"/>
      <sheetName val="改訂退괦఍"/>
      <sheetName val="改訂/_x0000_᠀"/>
      <sheetName val="改訂က_x0000_ࠀ"/>
      <sheetName val="改訂䰀ኌ԰"/>
      <sheetName val="目次׃】_x0000_"/>
      <sheetName val="目次_x0010__x0000_뛈"/>
      <sheetName val="改訂0_x0000_怀"/>
      <sheetName val="目次_x0010__x0000_᜸"/>
      <sheetName val="目次挔_x0012_纼"/>
      <sheetName val="改訂쌐ᄅ0"/>
      <sheetName val="目次_x0010__x0000_렘"/>
      <sheetName val="改訂က_x0000_瀀"/>
      <sheetName val="改訂က_x0000_頀"/>
      <sheetName val="改訂က_x0000_怀"/>
      <sheetName val="目次_x0010__x0000_鋘"/>
      <sheetName val="目次_x0010__x0000_ⵘ"/>
      <sheetName val="目次_x0010__x0000_"/>
      <sheetName val="改訂쌀ᄅ0"/>
      <sheetName val="目次_x0010__x0000_丸"/>
      <sheetName val="目次_x0010__x0000_靰"/>
      <sheetName val="目次_x0000__x0000_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目次_x0000__x0000_턘"/>
      <sheetName val="☆★☆_xd807_ꐳ쀀"/>
      <sheetName val="☆★☆_xd807_ꐳ砀"/>
      <sheetName val="目次_xdf40_!_x0000_"/>
      <sheetName val="Ｘ）JOBｸﾞﾙｰﾌﾟﾌﾛ_x0000__x0000_뎀_x0000__x0000_"/>
      <sheetName val="改訂_x0000__x0000_ⱀ"/>
      <sheetName val="[df一覧hs.xls][df一覧hs.xls][df一覧hs"/>
      <sheetName val="目次0_x0000_蠀"/>
      <sheetName val="df0_x0000_"/>
      <sheetName val="df/_x0000__x0000_^"/>
      <sheetName val="Properties"/>
      <sheetName val="目次0_x0000_怀"/>
      <sheetName val="目次쨈譡0"/>
      <sheetName val="目次쨁譡0"/>
      <sheetName val="df_x0001__x0000_瀀㼕"/>
      <sheetName val="590P追加"/>
      <sheetName val="目次/_x0000_㠀"/>
      <sheetName val="目次/_x0000__x0000_"/>
      <sheetName val="見積書"/>
      <sheetName val="目次・_x0000__x0000_鲰"/>
      <sheetName val="目次・_x0000__x0000_뽐"/>
      <sheetName val="目次・׃⿹_x0000_"/>
      <sheetName val="退職事由等(µ.2.3._x0000__x0000_덈_x0000__x0000__x0000_"/>
      <sheetName val="目次/_x0000_堀"/>
      <sheetName val="目次/_x0000_怀"/>
      <sheetName val="目次/_x0000_瀀"/>
      <sheetName val="目次/_x0000_䠀"/>
      <sheetName val="☆★☆က_x0000_"/>
      <sheetName val="改訂0_x0000_䀀"/>
      <sheetName val="☆★☆က_x0000_က"/>
      <sheetName val="☆★☆က_x0000_瀀"/>
      <sheetName val="☆★☆/_x0000_砀"/>
      <sheetName val="☆★☆က_x0000__xd800_"/>
      <sheetName val="☆★☆က_x0000_⠀"/>
      <sheetName val="☆★☆က_x0000_㠀"/>
      <sheetName val="☆★☆_xdc02_/"/>
      <sheetName val="記述要領"/>
      <sheetName val="目次/_x0000_ꀀ"/>
      <sheetName val="df/_x0000_÷"/>
      <sheetName val="目次/_x0000_ꠀ"/>
      <sheetName val="目次・外部ｺ_x0000__x0000_왘"/>
      <sheetName val="目次_xd805_ᢇ堀"/>
      <sheetName val="parØ"/>
      <sheetName val="目次・表_x0012_뀀"/>
      <sheetName val="目次・_x0000__x0000_㎀"/>
      <sheetName val="目次・外部ｺ侘_x0019_ᙘ"/>
      <sheetName val="Selections"/>
      <sheetName val="df옃詘0_x0000_"/>
      <sheetName val="dfꠢᒘ剃"/>
      <sheetName val="df0_x0000_砀"/>
      <sheetName val="目次・外部ｺ恽〻_x0000_"/>
      <sheetName val="目次・外部ｺ_x0000__x0000_齐"/>
      <sheetName val="df_x0001__x0000__xdbf5_"/>
      <sheetName val="df専ⁿ_x0001__x0000_"/>
      <sheetName val="df_x0001__x0000_᠀𣏕"/>
      <sheetName val="ྪ_x0004_Ѐ_x0000_"/>
      <sheetName val="目次・外部ｺ_x0000__x0000_릠"/>
      <sheetName val="目次・外部ｺ_x0000__x0000_⤰"/>
      <sheetName val="目次ԯ_x0000_缀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JOB一覧/"/>
      <sheetName val="改訂/"/>
      <sheetName val="[df一覧hs.xls]"/>
      <sheetName val="df/"/>
      <sheetName val="チェ/"/>
      <sheetName val="改訂0"/>
      <sheetName val="改訂_x0005_"/>
      <sheetName val="目次X"/>
      <sheetName val="Ｘ）JOBｸﾞﾙｰﾌﾟﾌﾛ헾】_x0005_"/>
      <sheetName val="Ｘ）JOBｸﾞﾙｰﾌﾟﾌﾛퟐ彻m"/>
      <sheetName val="Ｘ）JOBｸﾞﾙｰﾌﾟﾌﾛ"/>
      <sheetName val="☆★☆/"/>
      <sheetName val="Ｘ）JOBｸﾞﾙｰﾌﾟﾌﾛ헾⼬_x0005_"/>
      <sheetName val="目次0"/>
      <sheetName val="Ｘ）JOBｸﾞﾙｰﾌﾟﾌﾛ헾⾠_x0005_"/>
      <sheetName val="☆★☆က"/>
      <sheetName val="目次က"/>
      <sheetName val="目次・外部ｺ_x0010_"/>
      <sheetName val="df0"/>
      <sheetName val="改訂က"/>
      <sheetName val="ローン要件情報(加噌*嚔*ꮸ⾙_x0005_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_x0000__x0013_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_x0000_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_x0000_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_x0000_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_x0000_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_x0000_䠀c"/>
      <sheetName val="[df一覧hs.xls]JOB一覧옇Ꝙ/_x0000_"/>
      <sheetName val="[df一覧hs.xls]JOB一覧옅Ꝙ/_x0000_"/>
      <sheetName val="[df一覧hs.xls]:”_x0005_"/>
      <sheetName val="[df一覧hs.xls]:”凸"/>
      <sheetName val="[df一覧hs.xls]JOB一覧朁ﱥ/_x0000_"/>
      <sheetName val="[df一覧hs.xls]:”凘"/>
      <sheetName val="[df一覧hs.xls]:”_x0010_"/>
      <sheetName val="[df一覧hs.xls]:”偸"/>
      <sheetName val="[df一覧hs.xls]:”䳘"/>
      <sheetName val="[df一覧hs.xls]JOB一覧옆/_x0000_"/>
      <sheetName val="[df一覧hs.xls]JOB一覧옇/_x0000_"/>
      <sheetName val="[df一覧hs.xls]JOB一覧옓遘/_x0000_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_x0000_"/>
      <sheetName val="[df一覧hs.xls]JOB一覧會/_x0000_"/>
      <sheetName val="[df一覧hs.xls]JOB一覧朂/_x0000_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_x0000_"/>
      <sheetName val="[df一覧hs.xls]目次・業/"/>
      <sheetName val=":”䇴"/>
      <sheetName val="変更管理シ_x0002__x0000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加入者ｽﾃｰﾀ_x0002__x0000__x0000__x0"/>
      <sheetName val="_x0000___x0013__x0000_0é0°_x00"/>
      <sheetName val="_”_x0013__x0000_0é0°_x0000_ ReQ"/>
      <sheetName val="ﾍｯﾀﾞ"/>
      <sheetName val="加入者ｽﾃｰﾀ_x0002_?+?⽘_x0015_?饦"/>
      <sheetName val="[df一覧hs.xls][df一覧hs.xls]_x0000_:_x0013__x0000_0é"/>
      <sheetName val="[df一覧hs.xls][df一覧hs.xls]:”_x0013__x0000_0é0"/>
      <sheetName val="[df一覧hs.xls][df一覧hs.xls] :”_x0013_ 0é"/>
      <sheetName val="[df一覧hs.xls][df一覧hs.xls]:”_x0013_"/>
      <sheetName val="[df一覧hs.xls]df쌂眅/_x0000_"/>
      <sheetName val="[df一覧hs.xls]df쌀眅/_x0000_"/>
      <sheetName val="[df一覧hs.xls]df쌍ꨅ/_x0000_"/>
      <sheetName val="退職事由等(µ.2.3._x0000__x0000_常_x0000__x0000__x0000_"/>
      <sheetName val="df/_x0000_䀀õ"/>
      <sheetName val="dfက_x0000_㠀濷"/>
      <sheetName val="dfက_x0000_倀㧱"/>
      <sheetName val="目次_x0000__x0000_저"/>
      <sheetName val="df_x0000__x0000_띏"/>
      <sheetName val="Confg"/>
      <sheetName val="_x0000__x0004_"/>
      <sheetName val="[df一覧hs.xls]改訂Ꝧ\"/>
      <sheetName val="[df一覧hs.xls]_x0000_:?_x0013__x0000_0?0?_x0000__x0000__x0000__x0000_?ReQ_x0005_?"/>
      <sheetName val="[df一覧hs.xls]☆★☆/_x0000_ꀀ"/>
      <sheetName val="[df一覧hs.xls] :”_x0013_ 0é0°     ReQ_x0005_€"/>
      <sheetName val="[df一覧hs.xls]?:”_x0013_?0é0°???? ReQ_x0005_€"/>
      <sheetName val="[df一覧hs.xls]☆★☆/_x0000_　"/>
      <sheetName val="[df一覧hs.xls]改訂/_x0000_"/>
      <sheetName val="[df一覧hs.xls]改訂/_x0000_ꀀ"/>
      <sheetName val="[df一覧hs.xls]改訂쐄/"/>
      <sheetName val="[df一覧hs.xls]改訂/_x0000_"/>
      <sheetName val="[df一覧hs.xls]:”⩿"/>
      <sheetName val="[df一覧hs.xls]目次・地/_x0000_"/>
      <sheetName val="[df一覧hs.xls]目次嚨/橂"/>
      <sheetName val="[df一覧hs.xls]目次/_x0000_"/>
      <sheetName val="[df一覧hs.xls]:”_x0013_?0_0°? ReQ_x0005_\"/>
      <sheetName val="[df一覧hs.xls]目次爆籠/"/>
      <sheetName val="[df一覧hs.xls]:”_x0013__x0000_0é0°_x0000_ Re壆【_x0000_"/>
      <sheetName val="[df一覧hs.xls]目次爅齄/"/>
      <sheetName val="[df一覧hs.xls]df/_x0000_:"/>
      <sheetName val="[df一覧hs.xls]df쌆봅/_x0000_"/>
      <sheetName val="[df一覧hs.xls]df/_x0000_倀_x001f_"/>
      <sheetName val="Prm"/>
      <sheetName val="JOB一覧(⠅㡏頀"/>
      <sheetName val="JOB一覧(쐅፣0"/>
      <sheetName val="JOB一覧(쐊፣0"/>
      <sheetName val="JOB一覧(0_x0000_䀀"/>
      <sheetName val="JOB一覧(⠅㡏"/>
      <sheetName val="JOB一覧(⠌㡏"/>
      <sheetName val="JOB一覧(⠌㡏ꠀ"/>
      <sheetName val="JOB一覧(䚕瀀"/>
      <sheetName val="JOB一覧(0_x0000_ꠀ"/>
      <sheetName val="JOB一覧(ꨨ쐅"/>
      <sheetName val="JOB一覧(ࠀ頜쐄"/>
      <sheetName val="JOB一覧(堀᎟鰀"/>
      <sheetName val="JOB一覧(︀ᇕ԰"/>
      <sheetName val="JOB一覧(/_x0000_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0_x0000_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0_x0000_"/>
      <sheetName val="JOB一覧(0_x0000__x0000_"/>
      <sheetName val="JOB一覧(䖘"/>
      <sheetName val="JOB一覧(䖘蠀"/>
      <sheetName val="JOB一覧(렅䁭ꠀ"/>
      <sheetName val="JOB一覧(쐇/"/>
      <sheetName val="JOB一覧(0_x0000_᠀"/>
      <sheetName val="JOB一覧(砆ᒕ᠀"/>
      <sheetName val="JOB一覧(렆䊑ꠀ"/>
      <sheetName val="JOB一覧(㠆䉬⠀"/>
      <sheetName val="JOB一覧(/_x0000__x0000_"/>
      <sheetName val="JOB一覧(/_x0000_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0_x0000_"/>
      <sheetName val="JOB一覧(┏͏0"/>
      <sheetName val="JOB一覧(研➅_xd800_"/>
      <sheetName val="JOB一覧(0_x0000_ꀀ"/>
      <sheetName val="JOB一覧(/_x0000_က"/>
      <sheetName val="JOB一覧(怀쐊"/>
      <sheetName val="JOB一覧(0_x0000__xd800_"/>
      <sheetName val="JOB一覧(였識0"/>
      <sheetName val="JOB一覧(옇識0"/>
      <sheetName val="JOB一覧(옋識0"/>
      <sheetName val="JOB一覧(옌識0"/>
      <sheetName val="JOB一覧(0_x0000_砀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_x0000_퀀"/>
      <sheetName val="[df一覧hs.xls]df줒/_x0000_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目次・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_x0000__x0000_"/>
      <sheetName val="MAINTENANCE_S_601_0454_"/>
      <sheetName val="__x0013_"/>
      <sheetName val="チェック表_x0000__x0000_골_x0000__x0000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_x0000__x0000_襨"/>
      <sheetName val="更က_x0000_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_x0000_ⲡ_x0000__x0000__x0000__x0000_ကꀍ釫_x0000__x0000__x0000_"/>
      <sheetName val="[df一覧hs.xls]:”_x0013__x0000_L. GONG KE"/>
      <sheetName val="[df一覧hs.xls]:”_x0013__x0000__x0000__x0000__x0000__x0000__x0000__x0000__x0000__x0000__x0000__x0000_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_x0000_"/>
      <sheetName val="[df一覧hs.xls]JOB一覧(쐈鱣/"/>
      <sheetName val="[df一覧hs.xls]JOB一覧(쐄ꍣ/"/>
      <sheetName val="[df一覧hs.xls]JOB一覧(쐇/"/>
      <sheetName val="[df一覧hs.xls]JOB一覧(/_x0000__x0000_"/>
      <sheetName val="[df一覧hs.xls]JOB一覧(/_x0000_렀"/>
      <sheetName val="[df一覧hs.xls]JOB一覧(/_x0000_က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_x0000_0é0"/>
      <sheetName val="ローン要件情報(加入者）_x0000__x0000__x0005__x0000_굠䡙Ȯ"/>
      <sheetName val="df紇橠0_x0000_"/>
      <sheetName val="目次・_x0010__x0000_ꄘ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_x0000_蠀"/>
      <sheetName val="退職事由等(µ.2.3.2) 0_x0000_耀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退職事由等(µ.2.3.2) 0_x0000_ꠀ"/>
      <sheetName val="加入者属性情報(ᠵ㦆ꉠ赈鵛옍"/>
      <sheetName val="加入者属性情報(ᠵ㦆ꉠ赈鵛옎"/>
      <sheetName val="退職事由等(µ.2.3.2) 쐓쑣/"/>
      <sheetName val="退職事由等(µ.2.3.2) ԯ_x0000_缀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_x0000_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_x0000_堀"/>
      <sheetName val="[df一覧hs.xls]退職事由等(µ.2.3.2) 쐓쑣/"/>
      <sheetName val="退職事由等(µ.2.3.2) _xdc00_␞　"/>
      <sheetName val="退職事由等(µ.2.3.2) /_x0000_퀀"/>
      <sheetName val="退職事由等(µ.2.3.2) 0_x0000_頀"/>
      <sheetName val="退職事由等(µ.2.3.2) 0_x0000_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_x0000_"/>
      <sheetName val="更新砀ᵕ"/>
      <sheetName val="更新䈀ၪ"/>
      <sheetName val="更新怀ᙕ"/>
      <sheetName val="更新堀䑿"/>
      <sheetName val="コールトラッ޹"/>
      <sheetName val="目次・外部_x0005__x0000__x0000_"/>
      <sheetName val="目次・外部灨_x001b_橂⿶"/>
      <sheetName val="退職事由等(µ.2._x0005__x0000__x0000__x0000__x0000_ࢢᡧ"/>
      <sheetName val="退職事由等(µ.2.灨_x001b_橂⿶_x0005__x0000__x0000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_x0000_缀_x0000_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JOB一覧/_x0000_쀀X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_x0000_缀_x0000_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_x0000__x0000_냠_x0000__x0000__x0000_"/>
      <sheetName val="加入者ｽﾃｰﾀ_x0002_??釐_x0014_꺨ሔ䑲⼝_x0001__x0000_"/>
      <sheetName val="退職事由等(µ.2._x0000__x0000_뎸_x0000__x0000__x0000_꼽࿰"/>
      <sheetName val="退職事由等(µ.2.䑲　_x0000__x0000_偰_x0000__x0000__x0000_"/>
      <sheetName val="退職事由等(µ.2._x0000__x0000_秘_x0000__x0000__x0000_ᾯ矄"/>
      <sheetName val="退職事由等(µ.2._x0000__x0000_님_x0000__x0000__x0000_鐾ᅺ"/>
      <sheetName val="退職事由等(µ.2._x0010__x0000_ꦠܝ䑲〆_x0000__x0000_"/>
      <sheetName val="退職事由等(µ.2._x0010__x0000_臸ৗ䑲〆_x0000__x0000_"/>
      <sheetName val="退職事由等(µ.2._x0010__x0000_ܻ䑲〆_x0000__x0000_"/>
      <sheetName val="退職事由等(µ.2._x0000__x0000_⪸_x0000__x0000__x0000_㟸ڷ"/>
      <sheetName val="人DB給DBﾏｯﾁﾝİ_x0000_"/>
      <sheetName val="☆B010(A00_x0000_　Â_x0000__x0000_㠀"/>
      <sheetName val="加入者ｽﾃｰﾀ_x0002_??_x0000__x0000__x0000__x0000__x0000_Ⓝ"/>
      <sheetName val="退職事由等(µ.2._x0000__x0000_훈_x0000__x0000__x0000_Ⓝ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☆B010(A0⻡_x0000__x0000_礀恃Ŀ"/>
      <sheetName val="新業務機能記԰_x0000_"/>
      <sheetName val="新業務機能記　⥫"/>
      <sheetName val="☆B010(A0ⴀ_xdd46_⁶ー崂യ_x0001_"/>
      <sheetName val="☆B010(A0ⴀ鑆_xd876_䴬_xdb01_⫊_x0000_"/>
      <sheetName val="☆B010(A0頇㖔ࠀ쏬紂占0"/>
      <sheetName val="人DB給DBﾏｯﾁﾝ_x0000_᧱"/>
      <sheetName val="☆B010(A00_x0000_栀²_x0000__x0000_㠀"/>
      <sheetName val="☆B010(A00_x0000_⠀d_x0000__x0000_㠀"/>
      <sheetName val="☆B010(A00_x0000_䀀_x0000__x0000_栀"/>
      <sheetName val="☆B010(A00_x0000_\_x0000__x0000_堀"/>
      <sheetName val="☆B010(A0/_x0000_怀_x0000__x0000_䠀"/>
      <sheetName val="☆B010(A00_x0000_렀z_x0000__x0000_砀"/>
      <sheetName val="☆B010(A00_x0000_退_x0000__x0000_㠀"/>
      <sheetName val="☆B010(A0/_x0000_ꀀÂ_x0000__x0000_栀"/>
      <sheetName val="☆B010(A00_x0000_¸_x0000__x0000_㠀"/>
      <sheetName val="☆B010(A00_x0000_쀀_x0001__x0000__x0000_䠀"/>
      <sheetName val="☆B010(A00_x0000_㠀w_x0000__x0000_㠀"/>
      <sheetName val="☆B010(A00_x0000_퀀ô_x0000__x0000_㠀"/>
      <sheetName val="☆B010(A00_x0000_堀_x001d__x0000__x0000_᠀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_x0000_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_x0000_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_x0000_缀_x0000__x0000__x0000_⼀"/>
      <sheetName val="☆B010(A0԰_x0000_缀_x0000__x0000__x0000_ऀ"/>
      <sheetName val="☆B010(A0԰_x0000_缀_x0000__x0000__x0000_봀"/>
      <sheetName val="I_Oﾌｧｲ"/>
      <sheetName val="区分"/>
      <sheetName val="I_Oﾌｧｲ蠘"/>
      <sheetName val="I_Oﾌｧｲ蠖"/>
      <sheetName val="I_Oﾌｧｲ紂"/>
      <sheetName val="目次・쐂屣"/>
      <sheetName val="目次・/_x0000_"/>
      <sheetName val="目次・0_x0000_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_x0000_䠀꼡_xdc07_䤧"/>
      <sheetName val="☆B010(A0_x0001__x0000_怀팀_xdc17_䤧"/>
      <sheetName val="☆B010(A0쀀⷏܃䎎/_x0000_瀀"/>
      <sheetName val="☆B010(A0/_x0000_蠀__x0000__x0000_ᬀ"/>
      <sheetName val="☆B010(A0/_x0000__x0000__x0000__x0000_ᬀ"/>
      <sheetName val="☆B010(A0က_x0000_᠀蚯܂美/"/>
      <sheetName val="☆B010(A0栀㔂܇↎/_x0000_ꠀ"/>
      <sheetName val="☆B010(A0က_x0000_堀㼆܆庎/"/>
      <sheetName val="☆B010(A0䠍㶕ࠀጅ約๠0"/>
      <sheetName val="人DB給DBﾏｯﾁﾝ栕ᒘ"/>
      <sheetName val="HW_x0005__x0000_"/>
      <sheetName val="☆B010(A0怀፵∀ᩃ԰_x0000_缀"/>
      <sheetName val="加入者ｽﾃｰ㰀᎕"/>
      <sheetName val="指図書データ（プランį_x0000_䠀_x000a__x0000__x0000_퀀ﾥⱁ"/>
      <sheetName val="☆B010(A0/_x0000_⠀Û_x0000__x0000_퀀"/>
      <sheetName val="☆B010(A0က⣬_x0000__x0000_넀鵄Ŀ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_x0000_"/>
      <sheetName val="☆B010(A0紀浠0_x0000_耀Ú_x0000_"/>
      <sheetName val="☆B010(A00_x0000_뀀\_x0000__x0000_堀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_x0000_"/>
      <sheetName val="退職事由等(µ.2.3.2) 저蔯㴂"/>
      <sheetName val="退職事由等(µ.2.3.2) 혂䱧_x0001_"/>
      <sheetName val="目次砆ᶒ_x0000_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_x0000_"/>
      <sheetName val="退職事由等(µ.2.3.2) _x0001__x0000_怀"/>
      <sheetName val="退職事由等(µ.2.3.2) ༂୬0"/>
      <sheetName val="退職事由等(µ.2.3.2) 鐁㬡뀀"/>
      <sheetName val="退職事由等(µ.2.3.2) /_x0000_怀"/>
      <sheetName val="parr"/>
      <sheetName val="現行DB一覧2(CT)"/>
      <sheetName val="退職事由等(µ.2.3._x0000__x0000_ﵘ_x0000__x0000__x0000_"/>
      <sheetName val="df/_x0000__xd800_Ù"/>
      <sheetName val="支払指図書Ǉータ（一時払）(5.2.1.4)"/>
      <sheetName val="目次頜⪗က"/>
      <sheetName val="[df一覧hs.xls]df/_x0000__xd800_Ù"/>
      <sheetName val="[df一覧hs.xls]目次/_x0000_堀"/>
      <sheetName val="ｳｴｯﾄﾊﾟﾙﾌﾟ抄取日報"/>
      <sheetName val="パルプ日報"/>
      <sheetName val="[df一覧hs.xls]☆★☆/_x0000_砀"/>
      <sheetName val="[df一覧hs.xls]☆★☆_xdc02_/"/>
      <sheetName val="[df一覧hs.xls]目次/_x0000_㠀"/>
      <sheetName val="[df一覧hs.xls]目次/_x0000__x0000_"/>
      <sheetName val="[df一覧hs.xls]df/_x0000__x0000_^"/>
      <sheetName val="[df一覧hs.xls]目次/_x0000_怀"/>
      <sheetName val="[df一覧hs.xls]目次/_x0000_瀀"/>
      <sheetName val="[df一覧hs.xls]目次/_x0000_䠀"/>
      <sheetName val="[df一覧hs.xls]目次/_x0000_ꀀ"/>
      <sheetName val="[df一覧hs.xls]df/_x0000_÷"/>
      <sheetName val="[df一覧hs.xls]目次/_x0000_ꠀ"/>
      <sheetName val="ﾃｽﾄｹｰｽ一覧(2Ｘ午"/>
      <sheetName val="ﾃｽﾄｹｰｽ一覧(2Ｘ䷈"/>
      <sheetName val="ﾃｽﾄｹｰｽ一覧(2Ｘ_x0010_"/>
      <sheetName val="ﾃｽﾄｹｰｽက_x0000_砀㰬܁ྎ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_x0000_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_x0000_ꀀ¹_x0000__x0000_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_x0000_렀s_x0000__x0000_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_x0000__x0000_ㆈ_x0000__x0000_"/>
      <sheetName val="進捗表(愵の_x0000__x0000_眀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_x0000_"/>
      <sheetName val="EASYTRIEVE先"/>
      <sheetName val="カテゴリテーブル"/>
      <sheetName val="進捗表(揄】_x0000__x0000_領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_x0000_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_x0000_舀_x0000_茀_x0000_萀_x0000_蔀_x0000_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_x0000_缀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_x0000_㠀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_x0000_枧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_x0000_耀"/>
      <sheetName val="予算問題点䀀"/>
      <sheetName val="目砈"/>
      <sheetName val="顧客リスト"/>
      <sheetName val="CodeRed_BaseLogのクロス集計"/>
      <sheetName val="目次・外部ｺ䑲⾥_x0000_"/>
      <sheetName val="目次・外部ｺ_x0000__x0000_㰈"/>
      <sheetName val="目次・外部ｺ_x0000__x0000_ᓐ"/>
      <sheetName val="目次・外部ｺ䑲⼓_x0000_"/>
      <sheetName val="df܇ᎎ/_x0000_"/>
      <sheetName val="[df一覧hs.xls]df܇ᎎ/_x0000_"/>
      <sheetName val="df܁ގ0_x0000_"/>
      <sheetName val="目次0_x0000_ꀀ"/>
      <sheetName val="目次က_x0000_"/>
      <sheetName val="退職事由等(µ.2.3._x0000__x0000_痨_x0000__x0000__x0000_"/>
      <sheetName val="目次/_x0000_렀"/>
      <sheetName val="退職事由等(µ.2.3._x0000__x0000_꫰_x0000__x0000__x0000_"/>
      <sheetName val="目次/_x0000_"/>
      <sheetName val="目次0_x0000_栀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退職事由等(µ.2.3.2) /_x0000_렀"/>
      <sheetName val="機能定義書"/>
      <sheetName val=":”㶴"/>
      <sheetName val=":”㦌"/>
      <sheetName val=":”俌"/>
      <sheetName val="df_x0001_"/>
      <sheetName val="目次・外部ｺ"/>
      <sheetName val=":”䳓"/>
      <sheetName val=":”滤"/>
      <sheetName val=":_x000d__x0000_"/>
      <sheetName val=":錂⑎"/>
      <sheetName val=":쌁彍"/>
      <sheetName val=":쌁鉍"/>
      <sheetName val="変更管理シ_x000c__x0000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_x0000__x0000__x0005__x0000_"/>
      <sheetName val="改訂/_x0000_瀀"/>
      <sheetName val="改訂ꠛ閐뀀"/>
      <sheetName val="改訂領羑"/>
      <sheetName val="☆★☆0_x0000_　"/>
      <sheetName val="☆★☆0_x0000_"/>
      <sheetName val="☆★☆㠘㼵퀀"/>
      <sheetName val="目次・外部ｺ_x0000__x0000_碈"/>
      <sheetName val="改訂⠀⹨쨁"/>
      <sheetName val="リス0"/>
      <sheetName val=":”_x0013_?0é0°? ReQ_x0005_€"/>
      <sheetName val="031127)BIPG120_Ｐ６作︀"/>
      <sheetName val="改訂㸁㳾_x0000_"/>
      <sheetName val="Ｘ）JOBｸﾞﾙｰﾌﾟﾌﾛ副µ_x0000_萢"/>
      <sheetName val="Ｘ）JOBｸﾞﾙｰﾌﾟﾌﾛ辠副µ_x0000_萢"/>
      <sheetName val="改訂_x0000__x0000_ꀀ"/>
      <sheetName val="改訂_x0001__x0000_"/>
      <sheetName val="改訂䈀ᅪ԰"/>
      <sheetName val="目次Ґ_x0015_ﮈ"/>
      <sheetName val="目次莘&gt;菜"/>
      <sheetName val="01"/>
      <sheetName val="附件5_新一线"/>
      <sheetName val="附件5_#3工厂"/>
      <sheetName val="目次・外部ｺ_x0000__x0000_쟐"/>
      <sheetName val="目次紊ᵠ0"/>
      <sheetName val="目次紈/"/>
      <sheetName val="par¸"/>
      <sheetName val="☆★☆ITEM→ ԰_x0000_缀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_x0000_"/>
      <sheetName val="改訂ᥐ頀"/>
      <sheetName val="[df一覧hs.xls]JOB一覧/"/>
      <sheetName val=":_x0013_"/>
      <sheetName val="[df一覧hs.xls][df一覧hs.xls]"/>
      <sheetName val="[df一覧hs.xls]:_x0013_"/>
      <sheetName val="[df一覧hs.xls]☆★☆/"/>
      <sheetName val="[df一覧hs.xls]改訂/"/>
      <sheetName val="[df一覧hs.xls]df/"/>
      <sheetName val="[df一覧hs.xls]チェ/"/>
      <sheetName val="ローン要件情報(加入者）ࠗ䑲⼥"/>
      <sheetName val="更က"/>
      <sheetName val="[df一覧hs.xls][df一覧hs.xls]:_x0013_"/>
      <sheetName val="ローン要件情報(加入者）"/>
      <sheetName val="目次・_x0010_"/>
      <sheetName val="退職事由等(µ.2.3.2) 0"/>
      <sheetName val="退職事由等(µ.2.3.2) ԯ"/>
      <sheetName val="退職事由等(µ.2.3.2) /"/>
      <sheetName val="目次・外部_x0005_"/>
      <sheetName val="退職事由等(µ.2._x0005_"/>
      <sheetName val="退職事由等(µ.2.灨_x001b_橂⿶_x0005_"/>
      <sheetName val="変更管ԯ"/>
      <sheetName val="JOB一覧ԯ"/>
      <sheetName val="加入者ｽﾃｰﾀ_x0002_??׃⿡"/>
      <sheetName val="退職事由等(µ.2."/>
      <sheetName val="退職事由等(µ.2.䑲　"/>
      <sheetName val="退職事由等(µ.2._x0010_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人DB給DBﾏｯﾁﾝ"/>
      <sheetName val="☆B010(A0/"/>
      <sheetName val="☆B010(A0԰"/>
      <sheetName val="☆B010(A0_x0001_"/>
      <sheetName val="☆B010(A0쀀⷏܃䎎/"/>
      <sheetName val="☆B010(A0က"/>
      <sheetName val="☆B010(A0栀㔂܇↎/"/>
      <sheetName val="☆B010(A0怀፵∀ᩃ԰"/>
      <sheetName val="指図書データ（プランį"/>
      <sheetName val="☆B010(A0က⣬"/>
      <sheetName val="☆B010(A0紀浠0"/>
      <sheetName val="退職事由等(µ.2.3.2) _x0001_"/>
      <sheetName val="ﾃｽﾄｹｰｽက"/>
      <sheetName val="★データ編集Ⅱ/"/>
      <sheetName val="★データ編集Ⅱ0"/>
      <sheetName val="進捗表("/>
      <sheetName val="進捗表(愵の"/>
      <sheetName val="進捗表(揄】"/>
      <sheetName val="生年月日・現臁"/>
      <sheetName val="ﾃｽﾄｹｰｽ一覧(԰"/>
      <sheetName val="ﾃｽﾄｹｰｽ一覧(0"/>
      <sheetName val="Ｘ　☆★☆計"/>
      <sheetName val="ﾃｽﾄｹｰｽ一覧(/"/>
      <sheetName val="☆★☆0"/>
      <sheetName val="Ｘ）JOBｸﾞﾙｰﾌﾟﾌﾛ副µ"/>
      <sheetName val="Ｘ）JOBｸﾞﾙｰﾌﾟﾌﾛ辠副µ"/>
      <sheetName val="改訂_x0001_"/>
      <sheetName val="☆★☆ITEM→ ԰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Line 30 RAV4 2019"/>
      <sheetName val="Line 31 RAV4 2019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ローン要件情報(加入者）⻌9."/>
      <sheetName val=":”䁼"/>
      <sheetName val=":”籌"/>
      <sheetName val=":”⛜"/>
      <sheetName val=":”亓"/>
      <sheetName val=":䐀䘻"/>
      <sheetName val=":錂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目次・外_x0000__x0000_⇘Ȭ_xda7e_"/>
      <sheetName val="目次・外_x0000__x0000_⇘˥_xda7e_"/>
      <sheetName val="目次・外_x0000__x0000_⇘ʼ_xda7e_"/>
      <sheetName val="目次・外_x0000__x0000_⇘ƿ_xda7e_"/>
      <sheetName val="031127)BIP_x0000__x0000_Ƕణ¤∜ɸ掸"/>
      <sheetName val="031127)BIP릍Ĩⅰ⁞❰⁞_x0000__x0000_岘"/>
      <sheetName val="目次・外䀀_x0000_⇘ʁ_xda7e_"/>
      <sheetName val="テーブル_x0000__x0000_⇘"/>
      <sheetName val="新業務機能_x0000__x0000_"/>
      <sheetName val="目次・外_x0000__x0000_⪐ǂ릍"/>
      <sheetName val="目次・外_x0000__x0000_ʍణ"/>
      <sheetName val="目次・外_x0000__x0000_Ȉణ"/>
      <sheetName val="目次・外_x0000__x0000_⇘ǣ_xda7e_"/>
      <sheetName val="目次・外_x0000__x0000_⪐ʡ릍"/>
      <sheetName val="目次・外_x0000__x0000_ரˣ疴"/>
      <sheetName val="目次・外_x0000__x0000_Ǵణ"/>
      <sheetName val="目次・外䀀_x0000_Ǹణ"/>
      <sheetName val="目次・外䀀_x0000_ȉణ"/>
      <sheetName val="目次・外_x0000__x0000_Ɗణ"/>
      <sheetName val="目次・外_x0000__x0000_ǣణ"/>
      <sheetName val="目次・外_x0000__x0000_Ȕణ"/>
      <sheetName val="目次・外_x0000__x0000_ųణ"/>
      <sheetName val="目次・外_x0000__x0000_⪐ʢ릍"/>
      <sheetName val="目次・外_x0000__x0000_⪐ǟ릍"/>
      <sheetName val="目次・外_x0000__x0000_⪐ɷ릍"/>
      <sheetName val="目次・外_x0000__x0000_⪐ʁ릍"/>
      <sheetName val="目次・外_x0000__x0000_⪐ʘ릍"/>
      <sheetName val="目次・外_x0000__x0000_⪐Ɍ릍"/>
      <sheetName val="目次・外_x0000__x0000_⪐ɬ릍"/>
      <sheetName val="目次・外_x0000__x0000_⪐ǐ릍"/>
      <sheetName val="目次・外_x0000__x0000_⪐Ǩ릍"/>
      <sheetName val="新業務機能_x0000__x0000_⪐"/>
      <sheetName val="新業務機能_x0000__x0000_ர"/>
      <sheetName val="新業務機能_x0000__x0000_⇘"/>
      <sheetName val="目次・外_x0000__x0000_⇘ˉ_xda7e_"/>
      <sheetName val="目次・外_x0000__x0000_⇘ˎ_xda7e_"/>
      <sheetName val="目次・外_x0000__x0000_⇘Ʉ_xda7e_"/>
      <sheetName val="目次・外䀀_x0000_ர˚疴"/>
      <sheetName val="目次・外䀀_x0000_ரʂ疴"/>
      <sheetName val="目次・外䀀_x0000_ரɵ疴"/>
      <sheetName val="目次・外䀀_x0000_ரǲ疴"/>
      <sheetName val="目次・外_x0000__x0000_ரǲ疴"/>
      <sheetName val="目次・外䀀_x0000_ரʐ疴"/>
      <sheetName val="目次・外_x0000__x0000_⇘ʪ_xda7e_"/>
      <sheetName val="目次・外_x0000__x0000_⇘Ȯ_xda7e_"/>
      <sheetName val="目次・外_x0000__x0000_⪐ǳ릍"/>
      <sheetName val="目次・外_x0000__x0000_ரǯ疴"/>
      <sheetName val="テーブル_x0000__x0000_"/>
      <sheetName val="目次・外_x0000__x0000_⪐ʔ릍"/>
      <sheetName val="MTRIX"/>
      <sheetName val="型TB"/>
      <sheetName val="[df一覧hs.xls]改訂/_x0000_က"/>
      <sheetName val="[df一覧hs.xls]改訂/_x0000_᠀"/>
      <sheetName val="目次_x0000__x0000_왘"/>
      <sheetName val="目次_x0010__x0000_❰"/>
      <sheetName val="目次_x0000__x0000_⋘"/>
      <sheetName val="Ｘ）JOBｸﾞﾙｰﾌﾟﾌﾛ_x0000__x0000_Ā_x0000__x0005_"/>
      <sheetName val="目次_x0000__x0000_Ā"/>
      <sheetName val="[df一覧hs.xls][df一覧hs.xls]☆★☆/_x0000_ꀀ"/>
      <sheetName val="[df一覧hs.xls][df一覧hs.xls]目次/_x0000_"/>
      <sheetName val="[df一覧hs.xls][df一覧hs.xls]改訂/_x0000_ꀀ"/>
      <sheetName val="[df一覧hs.xls][df一覧hs.xls]改訂/_x0000_"/>
      <sheetName val="[df一覧hs.xls][df一覧hs.xls]☆★☆/_x0000_　"/>
      <sheetName val="[df一覧hs.xls][df一覧hs.xls]改訂/_x0000_က"/>
      <sheetName val="[df一覧hs.xls][df一覧hs.xls]改訂/_x0000_᠀"/>
      <sheetName val="Ｘ）JOBｸﾞﾙｰﾌﾟﾌﾛ揄〷_x0000__x0000_䥨"/>
      <sheetName val="目次_x0000__x0000__xdd58_"/>
      <sheetName val="目次_x0000__x0000_퇸"/>
      <sheetName val="目次_x0000__x0000_䙸"/>
      <sheetName val="目次_x0000__x0000_镸"/>
      <sheetName val="目次_x0000__x0000_ุ"/>
      <sheetName val="df0_x0000_ü"/>
      <sheetName val="df0_x0000_瀀þ"/>
      <sheetName val="df0_x0000_䀀ü"/>
      <sheetName val="df0_x0000_㠀×"/>
      <sheetName val="df0_x0000_栀I"/>
      <sheetName val="df0_x0000_렀Ê"/>
      <sheetName val="[df一覧hs.xls][df一覧hs.xls]:”_x0013__x0000_0_0"/>
      <sheetName val="df/_x0000_저½"/>
      <sheetName val="df/_x0000_h"/>
      <sheetName val="df/_x0000_　_x0002_"/>
      <sheetName val="df0_x0000_"/>
      <sheetName val="df0_x0000__x0000_ð"/>
      <sheetName val="☆★☆က_x0000_ "/>
      <sheetName val="目次/_x0000_退"/>
      <sheetName val="支払指図書データ（一時払_x0000__x0000_맨Ვ⎼_x0008__x0000__x0000_轔/"/>
      <sheetName val="支払指図書データ（一時払_x0000__x0000_兰④⎼_x0008__x0000__x0000_轔/"/>
      <sheetName val="改訂/_x0000_ "/>
      <sheetName val="☆★☆က_x0000_뀀"/>
      <sheetName val="☆★☆/_x0000_䀀"/>
      <sheetName val="☆★☆0_x0000_䠀"/>
      <sheetName val="☆★☆/_x0000_저"/>
      <sheetName val="☆★☆/_x0000_렀"/>
      <sheetName val="目次_x0000__x0000_蠀"/>
      <sheetName val="目次/_x0000_᠀"/>
      <sheetName val="目次/_x0000_栀"/>
      <sheetName val="dfԯ_x0000_缀_x0000_"/>
      <sheetName val="☆★☆/_x0000__xd800_"/>
      <sheetName val="目次_x0000__x0000_缘"/>
      <sheetName val="退職事由等(µ.2.礊ば_x0005__x0000__x0000__x0000__x0000_"/>
      <sheetName val="ローン要件情報(加入䀀ᎀ㠀ᎃ픀腟԰_x0000_缀"/>
      <sheetName val="JOB一覧_x0000__x0000_힍"/>
      <sheetName val="動力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 refreshError="1"/>
      <sheetData sheetId="888" refreshError="1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/>
      <sheetData sheetId="1042"/>
      <sheetData sheetId="1043"/>
      <sheetData sheetId="1044" refreshError="1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 refreshError="1"/>
      <sheetData sheetId="1071"/>
      <sheetData sheetId="1072"/>
      <sheetData sheetId="1073"/>
      <sheetData sheetId="1074" refreshError="1"/>
      <sheetData sheetId="1075" refreshError="1"/>
      <sheetData sheetId="1076"/>
      <sheetData sheetId="1077" refreshError="1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/>
      <sheetData sheetId="1096"/>
      <sheetData sheetId="1097"/>
      <sheetData sheetId="1098" refreshError="1"/>
      <sheetData sheetId="1099" refreshError="1"/>
      <sheetData sheetId="1100" refreshError="1"/>
      <sheetData sheetId="1101"/>
      <sheetData sheetId="1102"/>
      <sheetData sheetId="1103" refreshError="1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 refreshError="1"/>
      <sheetData sheetId="1140" refreshError="1"/>
      <sheetData sheetId="1141" refreshError="1"/>
      <sheetData sheetId="1142" refreshError="1"/>
      <sheetData sheetId="1143"/>
      <sheetData sheetId="1144" refreshError="1"/>
      <sheetData sheetId="1145" refreshError="1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 refreshError="1"/>
      <sheetData sheetId="1294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/>
      <sheetData sheetId="1374" refreshError="1"/>
      <sheetData sheetId="1375" refreshError="1"/>
      <sheetData sheetId="1376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/>
      <sheetData sheetId="1387"/>
      <sheetData sheetId="1388"/>
      <sheetData sheetId="1389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/>
      <sheetData sheetId="1479" refreshError="1"/>
      <sheetData sheetId="1480" refreshError="1"/>
      <sheetData sheetId="1481" refreshError="1"/>
      <sheetData sheetId="1482" refreshError="1"/>
      <sheetData sheetId="1483"/>
      <sheetData sheetId="1484"/>
      <sheetData sheetId="1485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/>
      <sheetData sheetId="1519"/>
      <sheetData sheetId="1520"/>
      <sheetData sheetId="152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 refreshError="1"/>
      <sheetData sheetId="1635" refreshError="1"/>
      <sheetData sheetId="1636" refreshError="1"/>
      <sheetData sheetId="1637"/>
      <sheetData sheetId="1638"/>
      <sheetData sheetId="1639" refreshError="1"/>
      <sheetData sheetId="1640"/>
      <sheetData sheetId="1641"/>
      <sheetData sheetId="1642" refreshError="1"/>
      <sheetData sheetId="1643"/>
      <sheetData sheetId="1644"/>
      <sheetData sheetId="1645"/>
      <sheetData sheetId="1646"/>
      <sheetData sheetId="1647"/>
      <sheetData sheetId="1648" refreshError="1"/>
      <sheetData sheetId="1649" refreshError="1"/>
      <sheetData sheetId="1650" refreshError="1"/>
      <sheetData sheetId="1651"/>
      <sheetData sheetId="1652"/>
      <sheetData sheetId="1653"/>
      <sheetData sheetId="1654" refreshError="1"/>
      <sheetData sheetId="1655"/>
      <sheetData sheetId="1656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/>
      <sheetData sheetId="1664"/>
      <sheetData sheetId="1665" refreshError="1"/>
      <sheetData sheetId="1666"/>
      <sheetData sheetId="1667" refreshError="1"/>
      <sheetData sheetId="1668" refreshError="1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 refreshError="1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 refreshError="1"/>
      <sheetData sheetId="1700"/>
      <sheetData sheetId="1701"/>
      <sheetData sheetId="1702"/>
      <sheetData sheetId="1703"/>
      <sheetData sheetId="1704" refreshError="1"/>
      <sheetData sheetId="1705"/>
      <sheetData sheetId="1706"/>
      <sheetData sheetId="1707" refreshError="1"/>
      <sheetData sheetId="1708"/>
      <sheetData sheetId="1709"/>
      <sheetData sheetId="1710"/>
      <sheetData sheetId="1711"/>
      <sheetData sheetId="1712" refreshError="1"/>
      <sheetData sheetId="1713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 refreshError="1"/>
      <sheetData sheetId="1730"/>
      <sheetData sheetId="1731"/>
      <sheetData sheetId="1732"/>
      <sheetData sheetId="1733"/>
      <sheetData sheetId="1734"/>
      <sheetData sheetId="1735" refreshError="1"/>
      <sheetData sheetId="1736"/>
      <sheetData sheetId="1737"/>
      <sheetData sheetId="1738"/>
      <sheetData sheetId="1739"/>
      <sheetData sheetId="1740"/>
      <sheetData sheetId="1741" refreshError="1"/>
      <sheetData sheetId="1742"/>
      <sheetData sheetId="1743"/>
      <sheetData sheetId="1744" refreshError="1"/>
      <sheetData sheetId="1745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/>
      <sheetData sheetId="1754" refreshError="1"/>
      <sheetData sheetId="1755" refreshError="1"/>
      <sheetData sheetId="1756"/>
      <sheetData sheetId="1757" refreshError="1"/>
      <sheetData sheetId="1758"/>
      <sheetData sheetId="1759" refreshError="1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 refreshError="1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 refreshError="1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 refreshError="1"/>
      <sheetData sheetId="1839"/>
      <sheetData sheetId="1840" refreshError="1"/>
      <sheetData sheetId="1841"/>
      <sheetData sheetId="1842"/>
      <sheetData sheetId="1843"/>
      <sheetData sheetId="1844"/>
      <sheetData sheetId="1845"/>
      <sheetData sheetId="1846" refreshError="1"/>
      <sheetData sheetId="1847" refreshError="1"/>
      <sheetData sheetId="1848"/>
      <sheetData sheetId="1849"/>
      <sheetData sheetId="1850"/>
      <sheetData sheetId="1851" refreshError="1"/>
      <sheetData sheetId="1852"/>
      <sheetData sheetId="1853"/>
      <sheetData sheetId="1854"/>
      <sheetData sheetId="1855"/>
      <sheetData sheetId="1856"/>
      <sheetData sheetId="1857"/>
      <sheetData sheetId="1858"/>
      <sheetData sheetId="1859" refreshError="1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 refreshError="1"/>
      <sheetData sheetId="1930" refreshError="1"/>
      <sheetData sheetId="1931"/>
      <sheetData sheetId="1932" refreshError="1"/>
      <sheetData sheetId="1933"/>
      <sheetData sheetId="1934"/>
      <sheetData sheetId="1935" refreshError="1"/>
      <sheetData sheetId="1936" refreshError="1"/>
      <sheetData sheetId="1937" refreshError="1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 refreshError="1"/>
      <sheetData sheetId="1952" refreshError="1"/>
      <sheetData sheetId="1953" refreshError="1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 refreshError="1"/>
      <sheetData sheetId="1979" refreshError="1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 refreshError="1"/>
      <sheetData sheetId="1999" refreshError="1"/>
      <sheetData sheetId="2000" refreshError="1"/>
      <sheetData sheetId="2001" refreshError="1"/>
      <sheetData sheetId="2002"/>
      <sheetData sheetId="2003" refreshError="1"/>
      <sheetData sheetId="2004" refreshError="1"/>
      <sheetData sheetId="2005" refreshError="1"/>
      <sheetData sheetId="2006"/>
      <sheetData sheetId="2007"/>
      <sheetData sheetId="2008" refreshError="1"/>
      <sheetData sheetId="2009" refreshError="1"/>
      <sheetData sheetId="2010" refreshError="1"/>
      <sheetData sheetId="2011"/>
      <sheetData sheetId="2012"/>
      <sheetData sheetId="2013"/>
      <sheetData sheetId="2014"/>
      <sheetData sheetId="2015"/>
      <sheetData sheetId="2016" refreshError="1"/>
      <sheetData sheetId="2017"/>
      <sheetData sheetId="2018"/>
      <sheetData sheetId="2019"/>
      <sheetData sheetId="2020"/>
      <sheetData sheetId="2021"/>
      <sheetData sheetId="2022"/>
      <sheetData sheetId="2023" refreshError="1"/>
      <sheetData sheetId="2024" refreshError="1"/>
      <sheetData sheetId="2025" refreshError="1"/>
      <sheetData sheetId="2026" refreshError="1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 refreshError="1"/>
      <sheetData sheetId="2226"/>
      <sheetData sheetId="2227" refreshError="1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/>
      <sheetData sheetId="2243" refreshError="1"/>
      <sheetData sheetId="2244" refreshError="1"/>
      <sheetData sheetId="2245"/>
      <sheetData sheetId="2246" refreshError="1"/>
      <sheetData sheetId="2247"/>
      <sheetData sheetId="2248"/>
      <sheetData sheetId="2249"/>
      <sheetData sheetId="2250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/>
      <sheetData sheetId="2274" refreshError="1"/>
      <sheetData sheetId="2275" refreshError="1"/>
      <sheetData sheetId="2276" refreshError="1"/>
      <sheetData sheetId="2277"/>
      <sheetData sheetId="2278"/>
      <sheetData sheetId="2279" refreshError="1"/>
      <sheetData sheetId="2280"/>
      <sheetData sheetId="2281" refreshError="1"/>
      <sheetData sheetId="2282" refreshError="1"/>
      <sheetData sheetId="2283" refreshError="1"/>
      <sheetData sheetId="2284" refreshError="1"/>
      <sheetData sheetId="2285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/>
      <sheetData sheetId="2310" refreshError="1"/>
      <sheetData sheetId="2311" refreshError="1"/>
      <sheetData sheetId="2312" refreshError="1"/>
      <sheetData sheetId="2313"/>
      <sheetData sheetId="2314"/>
      <sheetData sheetId="2315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/>
      <sheetData sheetId="2323" refreshError="1"/>
      <sheetData sheetId="2324" refreshError="1"/>
      <sheetData sheetId="2325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/>
      <sheetData sheetId="2332" refreshError="1"/>
      <sheetData sheetId="2333" refreshError="1"/>
      <sheetData sheetId="2334" refreshError="1"/>
      <sheetData sheetId="2335"/>
      <sheetData sheetId="2336"/>
      <sheetData sheetId="2337"/>
      <sheetData sheetId="2338" refreshError="1"/>
      <sheetData sheetId="2339" refreshError="1"/>
      <sheetData sheetId="2340" refreshError="1"/>
      <sheetData sheetId="2341"/>
      <sheetData sheetId="2342"/>
      <sheetData sheetId="2343"/>
      <sheetData sheetId="2344"/>
      <sheetData sheetId="2345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 refreshError="1"/>
      <sheetData sheetId="2578" refreshError="1"/>
      <sheetData sheetId="2579" refreshError="1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 refreshError="1"/>
      <sheetData sheetId="2604" refreshError="1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 refreshError="1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 refreshError="1"/>
      <sheetData sheetId="2998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/>
      <sheetData sheetId="3020" refreshError="1"/>
      <sheetData sheetId="3021" refreshError="1"/>
      <sheetData sheetId="3022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/>
      <sheetData sheetId="3049" refreshError="1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/>
      <sheetData sheetId="3070"/>
      <sheetData sheetId="3071"/>
      <sheetData sheetId="3072" refreshError="1"/>
      <sheetData sheetId="3073" refreshError="1"/>
      <sheetData sheetId="3074" refreshError="1"/>
      <sheetData sheetId="3075" refreshError="1"/>
      <sheetData sheetId="3076"/>
      <sheetData sheetId="3077"/>
      <sheetData sheetId="3078" refreshError="1"/>
      <sheetData sheetId="3079"/>
      <sheetData sheetId="3080"/>
      <sheetData sheetId="3081" refreshError="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 refreshError="1"/>
      <sheetData sheetId="3096"/>
      <sheetData sheetId="3097" refreshError="1"/>
      <sheetData sheetId="3098"/>
      <sheetData sheetId="3099" refreshError="1"/>
      <sheetData sheetId="3100" refreshError="1"/>
      <sheetData sheetId="3101"/>
      <sheetData sheetId="3102"/>
      <sheetData sheetId="3103"/>
      <sheetData sheetId="3104"/>
      <sheetData sheetId="3105"/>
      <sheetData sheetId="3106"/>
      <sheetData sheetId="3107" refreshError="1"/>
      <sheetData sheetId="3108"/>
      <sheetData sheetId="3109"/>
      <sheetData sheetId="3110"/>
      <sheetData sheetId="3111"/>
      <sheetData sheetId="3112"/>
      <sheetData sheetId="3113"/>
      <sheetData sheetId="3114" refreshError="1"/>
      <sheetData sheetId="3115" refreshError="1"/>
      <sheetData sheetId="3116"/>
      <sheetData sheetId="3117"/>
      <sheetData sheetId="3118"/>
      <sheetData sheetId="3119"/>
      <sheetData sheetId="3120"/>
      <sheetData sheetId="3121" refreshError="1"/>
      <sheetData sheetId="3122" refreshError="1"/>
      <sheetData sheetId="3123" refreshError="1"/>
      <sheetData sheetId="3124" refreshError="1"/>
      <sheetData sheetId="3125"/>
      <sheetData sheetId="3126"/>
      <sheetData sheetId="3127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/>
      <sheetData sheetId="3147"/>
      <sheetData sheetId="3148" refreshError="1"/>
      <sheetData sheetId="3149"/>
      <sheetData sheetId="3150"/>
      <sheetData sheetId="3151"/>
      <sheetData sheetId="3152"/>
      <sheetData sheetId="3153"/>
      <sheetData sheetId="3154"/>
      <sheetData sheetId="3155"/>
      <sheetData sheetId="3156" refreshError="1"/>
      <sheetData sheetId="3157"/>
      <sheetData sheetId="3158" refreshError="1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 refreshError="1"/>
      <sheetData sheetId="3168"/>
      <sheetData sheetId="3169" refreshError="1"/>
      <sheetData sheetId="3170"/>
      <sheetData sheetId="3171"/>
      <sheetData sheetId="3172" refreshError="1"/>
      <sheetData sheetId="3173"/>
      <sheetData sheetId="3174"/>
      <sheetData sheetId="3175"/>
      <sheetData sheetId="3176"/>
      <sheetData sheetId="3177"/>
      <sheetData sheetId="3178"/>
      <sheetData sheetId="3179"/>
      <sheetData sheetId="3180" refreshError="1"/>
      <sheetData sheetId="3181" refreshError="1"/>
      <sheetData sheetId="3182" refreshError="1"/>
      <sheetData sheetId="3183" refreshError="1"/>
      <sheetData sheetId="3184"/>
      <sheetData sheetId="3185" refreshError="1"/>
      <sheetData sheetId="3186" refreshError="1"/>
      <sheetData sheetId="3187"/>
      <sheetData sheetId="3188"/>
      <sheetData sheetId="3189"/>
      <sheetData sheetId="3190"/>
      <sheetData sheetId="3191"/>
      <sheetData sheetId="3192" refreshError="1"/>
      <sheetData sheetId="3193" refreshError="1"/>
      <sheetData sheetId="3194" refreshError="1"/>
      <sheetData sheetId="3195"/>
      <sheetData sheetId="3196"/>
      <sheetData sheetId="3197" refreshError="1"/>
      <sheetData sheetId="3198"/>
      <sheetData sheetId="3199"/>
      <sheetData sheetId="3200"/>
      <sheetData sheetId="3201"/>
      <sheetData sheetId="3202" refreshError="1"/>
      <sheetData sheetId="3203" refreshError="1"/>
      <sheetData sheetId="3204" refreshError="1"/>
      <sheetData sheetId="3205"/>
      <sheetData sheetId="3206"/>
      <sheetData sheetId="3207" refreshError="1"/>
      <sheetData sheetId="3208"/>
      <sheetData sheetId="3209"/>
      <sheetData sheetId="3210"/>
      <sheetData sheetId="3211" refreshError="1"/>
      <sheetData sheetId="3212" refreshError="1"/>
      <sheetData sheetId="3213"/>
      <sheetData sheetId="3214" refreshError="1"/>
      <sheetData sheetId="3215"/>
      <sheetData sheetId="3216"/>
      <sheetData sheetId="3217"/>
      <sheetData sheetId="3218" refreshError="1"/>
      <sheetData sheetId="3219" refreshError="1"/>
      <sheetData sheetId="3220" refreshError="1"/>
      <sheetData sheetId="3221" refreshError="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 refreshError="1"/>
      <sheetData sheetId="3238"/>
      <sheetData sheetId="3239" refreshError="1"/>
      <sheetData sheetId="3240"/>
      <sheetData sheetId="3241" refreshError="1"/>
      <sheetData sheetId="3242"/>
      <sheetData sheetId="3243"/>
      <sheetData sheetId="3244" refreshError="1"/>
      <sheetData sheetId="3245" refreshError="1"/>
      <sheetData sheetId="3246" refreshError="1"/>
      <sheetData sheetId="3247"/>
      <sheetData sheetId="3248"/>
      <sheetData sheetId="3249" refreshError="1"/>
      <sheetData sheetId="3250"/>
      <sheetData sheetId="3251"/>
      <sheetData sheetId="3252" refreshError="1"/>
      <sheetData sheetId="3253"/>
      <sheetData sheetId="3254"/>
      <sheetData sheetId="3255" refreshError="1"/>
      <sheetData sheetId="3256"/>
      <sheetData sheetId="3257"/>
      <sheetData sheetId="3258" refreshError="1"/>
      <sheetData sheetId="3259" refreshError="1"/>
      <sheetData sheetId="3260" refreshError="1"/>
      <sheetData sheetId="3261" refreshError="1"/>
      <sheetData sheetId="3262" refreshError="1"/>
      <sheetData sheetId="3263" refreshError="1"/>
      <sheetData sheetId="3264" refreshError="1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 refreshError="1"/>
      <sheetData sheetId="3284" refreshError="1"/>
      <sheetData sheetId="3285" refreshError="1"/>
      <sheetData sheetId="3286" refreshError="1"/>
      <sheetData sheetId="3287" refreshError="1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 refreshError="1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 refreshError="1"/>
      <sheetData sheetId="3305"/>
      <sheetData sheetId="3306" refreshError="1"/>
      <sheetData sheetId="3307" refreshError="1"/>
      <sheetData sheetId="3308" refreshError="1"/>
      <sheetData sheetId="3309" refreshError="1"/>
      <sheetData sheetId="3310" refreshError="1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/>
      <sheetData sheetId="3317"/>
      <sheetData sheetId="3318"/>
      <sheetData sheetId="3319"/>
      <sheetData sheetId="3320"/>
      <sheetData sheetId="332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/>
      <sheetData sheetId="3349"/>
      <sheetData sheetId="3350"/>
      <sheetData sheetId="3351"/>
      <sheetData sheetId="3352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/>
      <sheetData sheetId="3362"/>
      <sheetData sheetId="3363"/>
      <sheetData sheetId="3364"/>
      <sheetData sheetId="3365" refreshError="1"/>
      <sheetData sheetId="3366"/>
      <sheetData sheetId="3367"/>
      <sheetData sheetId="3368"/>
      <sheetData sheetId="3369"/>
      <sheetData sheetId="3370"/>
      <sheetData sheetId="3371"/>
      <sheetData sheetId="3372"/>
      <sheetData sheetId="3373" refreshError="1"/>
      <sheetData sheetId="3374"/>
      <sheetData sheetId="3375"/>
      <sheetData sheetId="3376"/>
      <sheetData sheetId="3377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/>
      <sheetData sheetId="3384" refreshError="1"/>
      <sheetData sheetId="3385"/>
      <sheetData sheetId="3386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/>
      <sheetData sheetId="3397"/>
      <sheetData sheetId="3398" refreshError="1"/>
      <sheetData sheetId="3399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/>
      <sheetData sheetId="3406" refreshError="1"/>
      <sheetData sheetId="3407" refreshError="1"/>
      <sheetData sheetId="3408"/>
      <sheetData sheetId="3409" refreshError="1"/>
      <sheetData sheetId="3410"/>
      <sheetData sheetId="3411"/>
      <sheetData sheetId="3412"/>
      <sheetData sheetId="3413"/>
      <sheetData sheetId="3414"/>
      <sheetData sheetId="3415" refreshError="1"/>
      <sheetData sheetId="3416" refreshError="1"/>
      <sheetData sheetId="3417"/>
      <sheetData sheetId="3418"/>
      <sheetData sheetId="3419"/>
      <sheetData sheetId="3420" refreshError="1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 refreshError="1"/>
      <sheetData sheetId="3431" refreshError="1"/>
      <sheetData sheetId="3432"/>
      <sheetData sheetId="3433" refreshError="1"/>
      <sheetData sheetId="3434" refreshError="1"/>
      <sheetData sheetId="3435" refreshError="1"/>
      <sheetData sheetId="3436" refreshError="1"/>
      <sheetData sheetId="3437"/>
      <sheetData sheetId="3438" refreshError="1"/>
      <sheetData sheetId="3439" refreshError="1"/>
      <sheetData sheetId="3440"/>
      <sheetData sheetId="3441" refreshError="1"/>
      <sheetData sheetId="3442"/>
      <sheetData sheetId="3443" refreshError="1"/>
      <sheetData sheetId="3444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/>
      <sheetData sheetId="3467"/>
      <sheetData sheetId="3468"/>
      <sheetData sheetId="3469"/>
      <sheetData sheetId="3470"/>
      <sheetData sheetId="3471"/>
      <sheetData sheetId="3472" refreshError="1"/>
      <sheetData sheetId="3473" refreshError="1"/>
      <sheetData sheetId="3474"/>
      <sheetData sheetId="3475"/>
      <sheetData sheetId="3476" refreshError="1"/>
      <sheetData sheetId="3477"/>
      <sheetData sheetId="3478"/>
      <sheetData sheetId="3479" refreshError="1"/>
      <sheetData sheetId="3480"/>
      <sheetData sheetId="3481"/>
      <sheetData sheetId="3482"/>
      <sheetData sheetId="3483"/>
      <sheetData sheetId="3484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/>
      <sheetData sheetId="3498" refreshError="1"/>
      <sheetData sheetId="3499"/>
      <sheetData sheetId="3500"/>
      <sheetData sheetId="3501"/>
      <sheetData sheetId="3502"/>
      <sheetData sheetId="3503"/>
      <sheetData sheetId="3504"/>
      <sheetData sheetId="3505"/>
      <sheetData sheetId="3506" refreshError="1"/>
      <sheetData sheetId="3507" refreshError="1"/>
      <sheetData sheetId="3508"/>
      <sheetData sheetId="3509" refreshError="1"/>
      <sheetData sheetId="3510"/>
      <sheetData sheetId="3511" refreshError="1"/>
      <sheetData sheetId="3512"/>
      <sheetData sheetId="3513"/>
      <sheetData sheetId="3514"/>
      <sheetData sheetId="3515"/>
      <sheetData sheetId="3516"/>
      <sheetData sheetId="3517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/>
      <sheetData sheetId="3557"/>
      <sheetData sheetId="3558"/>
      <sheetData sheetId="3559" refreshError="1"/>
      <sheetData sheetId="3560" refreshError="1"/>
      <sheetData sheetId="3561"/>
      <sheetData sheetId="3562"/>
      <sheetData sheetId="3563"/>
      <sheetData sheetId="3564"/>
      <sheetData sheetId="3565"/>
      <sheetData sheetId="3566"/>
      <sheetData sheetId="3567" refreshError="1"/>
      <sheetData sheetId="3568"/>
      <sheetData sheetId="3569"/>
      <sheetData sheetId="3570"/>
      <sheetData sheetId="3571" refreshError="1"/>
      <sheetData sheetId="3572" refreshError="1"/>
      <sheetData sheetId="3573"/>
      <sheetData sheetId="3574" refreshError="1"/>
      <sheetData sheetId="3575"/>
      <sheetData sheetId="3576"/>
      <sheetData sheetId="3577"/>
      <sheetData sheetId="3578"/>
      <sheetData sheetId="3579"/>
      <sheetData sheetId="3580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/>
      <sheetData sheetId="3632" refreshError="1"/>
      <sheetData sheetId="3633" refreshError="1"/>
      <sheetData sheetId="3634" refreshError="1"/>
      <sheetData sheetId="3635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/>
      <sheetData sheetId="3644"/>
      <sheetData sheetId="3645" refreshError="1"/>
      <sheetData sheetId="3646" refreshError="1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 refreshError="1"/>
      <sheetData sheetId="3656"/>
      <sheetData sheetId="3657"/>
      <sheetData sheetId="3658"/>
      <sheetData sheetId="3659"/>
      <sheetData sheetId="3660"/>
      <sheetData sheetId="3661"/>
      <sheetData sheetId="3662" refreshError="1"/>
      <sheetData sheetId="3663" refreshError="1"/>
      <sheetData sheetId="3664"/>
      <sheetData sheetId="3665"/>
      <sheetData sheetId="3666" refreshError="1"/>
      <sheetData sheetId="3667"/>
      <sheetData sheetId="3668" refreshError="1"/>
      <sheetData sheetId="3669" refreshError="1"/>
      <sheetData sheetId="3670" refreshError="1"/>
      <sheetData sheetId="3671" refreshError="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 refreshError="1"/>
      <sheetData sheetId="3682" refreshError="1"/>
      <sheetData sheetId="3683"/>
      <sheetData sheetId="3684" refreshError="1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 refreshError="1"/>
      <sheetData sheetId="3700" refreshError="1"/>
      <sheetData sheetId="3701" refreshError="1"/>
      <sheetData sheetId="3702" refreshError="1"/>
      <sheetData sheetId="3703"/>
      <sheetData sheetId="3704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/>
      <sheetData sheetId="3717"/>
      <sheetData sheetId="3718" refreshError="1"/>
      <sheetData sheetId="3719" refreshError="1"/>
      <sheetData sheetId="3720"/>
      <sheetData sheetId="3721" refreshError="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 refreshError="1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/>
      <sheetData sheetId="3751"/>
      <sheetData sheetId="3752"/>
      <sheetData sheetId="3753"/>
      <sheetData sheetId="3754"/>
      <sheetData sheetId="3755"/>
      <sheetData sheetId="3756" refreshError="1"/>
      <sheetData sheetId="3757" refreshError="1"/>
      <sheetData sheetId="3758" refreshError="1"/>
      <sheetData sheetId="3759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 refreshError="1"/>
      <sheetData sheetId="3899" refreshError="1"/>
      <sheetData sheetId="3900" refreshError="1"/>
      <sheetData sheetId="3901" refreshError="1"/>
      <sheetData sheetId="3902" refreshError="1"/>
      <sheetData sheetId="3903" refreshError="1"/>
      <sheetData sheetId="3904" refreshError="1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 refreshError="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/>
      <sheetData sheetId="4031"/>
      <sheetData sheetId="4032"/>
      <sheetData sheetId="4033" refreshError="1"/>
      <sheetData sheetId="4034" refreshError="1"/>
      <sheetData sheetId="4035" refreshError="1"/>
      <sheetData sheetId="4036" refreshError="1"/>
      <sheetData sheetId="4037"/>
      <sheetData sheetId="4038"/>
      <sheetData sheetId="4039"/>
      <sheetData sheetId="4040"/>
      <sheetData sheetId="4041" refreshError="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 refreshError="1"/>
      <sheetData sheetId="4051" refreshError="1"/>
      <sheetData sheetId="4052" refreshError="1"/>
      <sheetData sheetId="4053" refreshError="1"/>
      <sheetData sheetId="4054"/>
      <sheetData sheetId="4055"/>
      <sheetData sheetId="4056"/>
      <sheetData sheetId="4057" refreshError="1"/>
      <sheetData sheetId="4058"/>
      <sheetData sheetId="4059" refreshError="1"/>
      <sheetData sheetId="4060"/>
      <sheetData sheetId="4061"/>
      <sheetData sheetId="4062"/>
      <sheetData sheetId="4063"/>
      <sheetData sheetId="4064" refreshError="1"/>
      <sheetData sheetId="4065"/>
      <sheetData sheetId="4066" refreshError="1"/>
      <sheetData sheetId="4067"/>
      <sheetData sheetId="4068"/>
      <sheetData sheetId="4069"/>
      <sheetData sheetId="4070"/>
      <sheetData sheetId="4071"/>
      <sheetData sheetId="4072"/>
      <sheetData sheetId="4073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/>
      <sheetData sheetId="4154" refreshError="1"/>
      <sheetData sheetId="4155" refreshError="1"/>
      <sheetData sheetId="4156"/>
      <sheetData sheetId="4157"/>
      <sheetData sheetId="4158"/>
      <sheetData sheetId="4159"/>
      <sheetData sheetId="4160"/>
      <sheetData sheetId="416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/>
      <sheetData sheetId="4177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/>
      <sheetData sheetId="4184" refreshError="1"/>
      <sheetData sheetId="4185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/>
      <sheetData sheetId="4197" refreshError="1"/>
      <sheetData sheetId="4198" refreshError="1"/>
      <sheetData sheetId="4199" refreshError="1"/>
      <sheetData sheetId="4200" refreshError="1"/>
      <sheetData sheetId="4201"/>
      <sheetData sheetId="4202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/>
      <sheetData sheetId="4229"/>
      <sheetData sheetId="4230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/>
      <sheetData sheetId="426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/>
      <sheetData sheetId="4281"/>
      <sheetData sheetId="4282"/>
      <sheetData sheetId="4283"/>
      <sheetData sheetId="4284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/>
      <sheetData sheetId="4327"/>
      <sheetData sheetId="4328"/>
      <sheetData sheetId="4329" refreshError="1"/>
      <sheetData sheetId="4330" refreshError="1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 refreshError="1"/>
      <sheetData sheetId="4345" refreshError="1"/>
      <sheetData sheetId="4346" refreshError="1"/>
      <sheetData sheetId="4347"/>
      <sheetData sheetId="4348"/>
      <sheetData sheetId="4349" refreshError="1"/>
      <sheetData sheetId="4350"/>
      <sheetData sheetId="4351" refreshError="1"/>
      <sheetData sheetId="4352" refreshError="1"/>
      <sheetData sheetId="4353" refreshError="1"/>
      <sheetData sheetId="4354" refreshError="1"/>
      <sheetData sheetId="4355" refreshError="1"/>
      <sheetData sheetId="4356" refreshError="1"/>
      <sheetData sheetId="4357" refreshError="1"/>
      <sheetData sheetId="4358" refreshError="1"/>
      <sheetData sheetId="4359" refreshError="1"/>
      <sheetData sheetId="4360" refreshError="1"/>
      <sheetData sheetId="4361" refreshError="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 refreshError="1"/>
      <sheetData sheetId="4381" refreshError="1"/>
      <sheetData sheetId="4382" refreshError="1"/>
      <sheetData sheetId="4383" refreshError="1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 refreshError="1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 refreshError="1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 refreshError="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 refreshError="1"/>
      <sheetData sheetId="5413" refreshError="1"/>
      <sheetData sheetId="5414" refreshError="1"/>
      <sheetData sheetId="5415" refreshError="1"/>
      <sheetData sheetId="5416" refreshError="1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 refreshError="1"/>
      <sheetData sheetId="5469" refreshError="1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 refreshError="1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 refreshError="1"/>
      <sheetData sheetId="5516" refreshError="1"/>
      <sheetData sheetId="5517" refreshError="1"/>
      <sheetData sheetId="5518" refreshError="1"/>
      <sheetData sheetId="5519" refreshError="1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 refreshError="1"/>
      <sheetData sheetId="5529" refreshError="1"/>
      <sheetData sheetId="5530" refreshError="1"/>
      <sheetData sheetId="5531" refreshError="1"/>
      <sheetData sheetId="5532" refreshError="1"/>
      <sheetData sheetId="5533" refreshError="1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 refreshError="1"/>
      <sheetData sheetId="5566" refreshError="1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 refreshError="1"/>
      <sheetData sheetId="5585" refreshError="1"/>
      <sheetData sheetId="5586" refreshError="1"/>
      <sheetData sheetId="5587" refreshError="1"/>
      <sheetData sheetId="5588" refreshError="1"/>
      <sheetData sheetId="5589" refreshError="1"/>
      <sheetData sheetId="5590" refreshError="1"/>
      <sheetData sheetId="5591" refreshError="1"/>
      <sheetData sheetId="5592" refreshError="1"/>
      <sheetData sheetId="5593" refreshError="1"/>
      <sheetData sheetId="5594" refreshError="1"/>
      <sheetData sheetId="5595" refreshError="1"/>
      <sheetData sheetId="5596" refreshError="1"/>
      <sheetData sheetId="5597" refreshError="1"/>
      <sheetData sheetId="5598" refreshError="1"/>
      <sheetData sheetId="5599" refreshError="1"/>
      <sheetData sheetId="5600" refreshError="1"/>
      <sheetData sheetId="5601" refreshError="1"/>
      <sheetData sheetId="5602" refreshError="1"/>
      <sheetData sheetId="5603" refreshError="1"/>
      <sheetData sheetId="5604" refreshError="1"/>
      <sheetData sheetId="5605" refreshError="1"/>
      <sheetData sheetId="5606" refreshError="1"/>
      <sheetData sheetId="5607"/>
      <sheetData sheetId="5608" refreshError="1"/>
      <sheetData sheetId="5609" refreshError="1"/>
      <sheetData sheetId="5610" refreshError="1"/>
      <sheetData sheetId="5611" refreshError="1"/>
      <sheetData sheetId="5612" refreshError="1"/>
      <sheetData sheetId="5613"/>
      <sheetData sheetId="5614" refreshError="1"/>
      <sheetData sheetId="5615" refreshError="1"/>
      <sheetData sheetId="5616"/>
      <sheetData sheetId="5617" refreshError="1"/>
      <sheetData sheetId="5618" refreshError="1"/>
      <sheetData sheetId="5619"/>
      <sheetData sheetId="5620"/>
      <sheetData sheetId="5621" refreshError="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 refreshError="1"/>
      <sheetData sheetId="5633" refreshError="1"/>
      <sheetData sheetId="5634" refreshError="1"/>
      <sheetData sheetId="5635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16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1"/>
  <sheetViews>
    <sheetView showGridLines="false" tabSelected="1" zoomScale="85" zoomScaleNormal="85" workbookViewId="0"/>
  </sheetViews>
  <sheetFormatPr defaultColWidth="9" defaultRowHeight="14.25" outlineLevelCol="1"/>
  <cols>
    <col min="1" max="1" customWidth="true" style="32" width="8.75" collapsed="true"/>
    <col min="2" max="2" customWidth="true" style="32" width="20.75" collapsed="true"/>
    <col min="3" max="3" customWidth="true" style="32" width="25.75" collapsed="true"/>
    <col min="4" max="4" customWidth="true" style="32" width="15.75" collapsed="true"/>
    <col min="5" max="6" customWidth="true" style="32" width="18.75" collapsed="true"/>
    <col min="7" max="7" customWidth="true" style="32" width="20.75" collapsed="true"/>
    <col min="8" max="11" customWidth="true" style="32" width="15.75" collapsed="true"/>
    <col min="12" max="12" customWidth="true" style="32" width="18.75" collapsed="true"/>
    <col min="13" max="20" customWidth="true" style="32" width="12.75" collapsed="true"/>
    <col min="21" max="21" customWidth="true" style="32" width="12.0" collapsed="true" outlineLevel="1"/>
    <col min="22" max="22" customWidth="true" style="32" width="12.0" collapsed="true" outlineLevel="1"/>
    <col min="23" max="23" customWidth="true" style="32" width="12.0" collapsed="true" outlineLevel="1"/>
    <col min="24" max="24" customWidth="true" style="32" width="12.0" collapsed="true"/>
    <col min="25" max="25" customWidth="true" style="32" width="12.0" collapsed="true" outlineLevel="1"/>
    <col min="26" max="26" customWidth="true" style="32" width="12.0" collapsed="true"/>
    <col min="27" max="27" customWidth="true" style="32" width="12.0" collapsed="true"/>
    <col min="28" max="28" customWidth="true" style="32" width="12.0" collapsed="true"/>
    <col min="29" max="29" customWidth="true" style="32" width="12.0" collapsed="true"/>
    <col min="30" max="30" customWidth="true" style="32" width="12.0" collapsed="true"/>
    <col min="31" max="31" customWidth="true" style="32" width="12.0" collapsed="true"/>
    <col min="32" max="32" customWidth="true" style="32" width="12.0" collapsed="true" outlineLevel="1"/>
    <col min="33" max="33" customWidth="true" style="32" width="12.0" collapsed="true" outlineLevel="1"/>
    <col min="34" max="34" customWidth="true" style="32" width="12.0" collapsed="true" outlineLevel="1"/>
    <col min="35" max="35" customWidth="true" style="32" width="12.0" collapsed="true"/>
    <col min="36" max="36" customWidth="true" style="32" width="12.0" collapsed="true"/>
    <col min="37" max="37" customWidth="true" style="32" width="12.0" collapsed="true"/>
    <col min="38" max="38" customWidth="true" style="32" width="12.0" collapsed="true"/>
    <col min="39" max="39" customWidth="true" style="32" width="12.0" collapsed="true"/>
    <col min="40" max="40" customWidth="true" style="32" width="12.0" collapsed="true" outlineLevel="1"/>
    <col min="41" max="41" customWidth="true" style="32" width="12.0" collapsed="true" outlineLevel="1"/>
    <col min="42" max="42" customWidth="true" style="32" width="12.0" collapsed="true"/>
    <col min="43" max="43" customWidth="true" style="32" width="12.0" collapsed="true"/>
    <col min="44" max="44" customWidth="true" style="32" width="12.0" collapsed="true"/>
    <col min="45" max="45" customWidth="true" style="32" width="12.0" collapsed="true" outlineLevel="1"/>
    <col min="46" max="46" collapsed="true" customWidth="true" style="32" width="12.0" outlineLevel="1"/>
    <col min="47" max="47" customWidth="true" style="32" width="12.0" collapsed="true"/>
    <col min="48" max="48" customWidth="true" style="32" width="12.0" collapsed="true"/>
    <col min="49" max="49" customWidth="true" style="32" width="12.0" collapsed="true"/>
    <col min="50" max="50" customWidth="true" style="32" width="20.0" collapsed="true"/>
    <col min="51" max="16384" style="32" width="9.0" collapsed="true"/>
  </cols>
  <sheetData>
    <row r="1" spans="1:38" s="17" customFormat="1" ht="13.5" thickBot="1">
      <c r="A1" s="14" t="s">
        <v>112</v>
      </c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s="18" customFormat="1" ht="13.15" customHeight="1" thickBot="1">
      <c r="A2" s="15"/>
      <c r="B2" s="15"/>
      <c r="C2" s="15"/>
      <c r="D2" s="15"/>
      <c r="E2" s="15"/>
      <c r="F2" s="142" t="s">
        <v>113</v>
      </c>
      <c r="G2" s="143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P2" s="15"/>
      <c r="AQ2" s="157" t="s">
        <v>131</v>
      </c>
      <c r="AR2" s="158"/>
      <c r="AS2" s="159"/>
      <c r="AT2" s="15"/>
    </row>
    <row r="3" spans="1:38" s="18" customFormat="1" ht="28.0" customHeight="true" thickBot="1">
      <c r="A3" s="19" t="s">
        <v>114</v>
      </c>
      <c r="B3" s="15"/>
      <c r="C3" s="15"/>
      <c r="D3" s="15"/>
      <c r="E3" s="15"/>
      <c r="F3" s="144" t="s">
        <v>115</v>
      </c>
      <c r="G3" s="14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2" t="s">
        <v>194</v>
      </c>
      <c r="V3" s="15"/>
      <c r="W3" s="15"/>
      <c r="X3" s="15"/>
      <c r="Y3" s="15"/>
      <c r="Z3" s="15"/>
      <c r="AA3" s="15"/>
      <c r="AB3" s="15"/>
      <c r="AC3" s="15"/>
      <c r="AD3" s="15"/>
      <c r="AE3" s="92" t="s">
        <v>195</v>
      </c>
      <c r="AF3" s="15"/>
      <c r="AG3" s="15"/>
      <c r="AH3" s="15"/>
      <c r="AI3" s="15"/>
      <c r="AJ3" s="15"/>
      <c r="AK3" s="15"/>
      <c r="AL3" s="15"/>
      <c r="AM3" s="92" t="s">
        <v>196</v>
      </c>
      <c r="AP3" s="21" t="s">
        <v>133</v>
      </c>
      <c r="AQ3" s="21" t="s">
        <v>134</v>
      </c>
      <c r="AR3" s="21" t="s">
        <v>135</v>
      </c>
      <c r="AS3" s="21" t="s">
        <v>136</v>
      </c>
      <c r="AT3" s="21" t="s">
        <v>137</v>
      </c>
    </row>
    <row r="4" spans="1:38" s="17" customFormat="1" ht="15" customHeight="1" thickBot="1">
      <c r="A4" s="150" t="s">
        <v>116</v>
      </c>
      <c r="B4" s="151"/>
      <c r="C4" s="86" t="s">
        <v>189</v>
      </c>
      <c r="D4" s="15"/>
      <c r="E4" s="15"/>
      <c r="F4" s="146" t="s">
        <v>117</v>
      </c>
      <c r="G4" s="14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3" t="n">
        <v>21.0</v>
      </c>
      <c r="V4" s="15"/>
      <c r="W4" s="15"/>
      <c r="X4" s="15"/>
      <c r="Y4" s="15"/>
      <c r="Z4" s="15"/>
      <c r="AA4" s="15"/>
      <c r="AB4" s="15"/>
      <c r="AC4" s="15"/>
      <c r="AD4" s="15"/>
      <c r="AE4" s="93" t="n">
        <v>21.0</v>
      </c>
      <c r="AF4" s="15"/>
      <c r="AG4" s="15"/>
      <c r="AH4" s="15"/>
      <c r="AI4" s="15"/>
      <c r="AJ4" s="15"/>
      <c r="AK4" s="15"/>
      <c r="AL4" s="15"/>
      <c r="AM4" s="93" t="n">
        <v>22.0</v>
      </c>
      <c r="AP4" s="22" t="s">
        <v>197</v>
      </c>
      <c r="AQ4" s="84"/>
      <c r="AR4" s="84"/>
      <c r="AS4" s="69">
        <f>IF(ISBLANK(AQ4),"",AQ4/AM$4)</f>
      </c>
      <c r="AT4" s="85"/>
    </row>
    <row r="5" spans="1:38" s="18" customFormat="1" ht="13.15" customHeight="1">
      <c r="A5" s="148" t="s">
        <v>118</v>
      </c>
      <c r="B5" s="149"/>
      <c r="C5" s="87" t="s">
        <v>190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P5" s="22" t="s">
        <v>198</v>
      </c>
      <c r="AQ5" s="84"/>
      <c r="AR5" s="84"/>
      <c r="AS5" s="69">
        <f>IF(ISBLANK(AQ5),"",AQ5/AM$4)</f>
      </c>
      <c r="AT5" s="85"/>
    </row>
    <row r="6" spans="1:38" s="17" customFormat="1" ht="12.75">
      <c r="A6" s="136" t="s">
        <v>119</v>
      </c>
      <c r="B6" s="137"/>
      <c r="C6" s="88" t="s">
        <v>191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s="17" customFormat="1" ht="12.75">
      <c r="A7" s="136" t="s">
        <v>120</v>
      </c>
      <c r="B7" s="137"/>
      <c r="C7" s="88" t="s">
        <v>192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s="17" customFormat="1" ht="12.75">
      <c r="A8" s="136" t="s">
        <v>121</v>
      </c>
      <c r="B8" s="137"/>
      <c r="C8" s="89" t="n">
        <v>45139.0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s="17" customFormat="1" ht="12.75">
      <c r="A9" s="138" t="s">
        <v>122</v>
      </c>
      <c r="B9" s="139"/>
      <c r="C9" s="90" t="n">
        <v>45200.0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W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s="17" customFormat="1" ht="15" customHeight="1" thickBot="1">
      <c r="A10" s="140" t="s">
        <v>123</v>
      </c>
      <c r="B10" s="141"/>
      <c r="C10" s="91" t="n">
        <v>45162.0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X10" t="s">
        <v>213</v>
      </c>
    </row>
    <row r="11" spans="1:38" s="17" customFormat="1" ht="12.75">
      <c r="A11" s="15"/>
      <c r="B11" s="15"/>
      <c r="C11" s="2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ht="28.0" customHeight="true">
      <c r="A12" s="54"/>
      <c r="B12" s="54"/>
      <c r="C12" s="54"/>
      <c r="D12" s="54"/>
      <c r="E12" s="54"/>
      <c r="F12" s="54"/>
      <c r="G12" s="54"/>
      <c r="H12" s="54"/>
      <c r="I12" s="55"/>
      <c r="J12" s="54"/>
      <c r="K12" s="54"/>
      <c r="L12" s="54"/>
      <c r="M12" s="54"/>
      <c r="N12" s="54"/>
      <c r="O12" s="54"/>
      <c r="P12" s="170" t="s">
        <v>138</v>
      </c>
      <c r="Q12" s="171"/>
      <c r="R12" s="170" t="s">
        <v>199</v>
      </c>
      <c r="S12" s="172"/>
      <c r="T12" s="171"/>
      <c r="U12" s="160" t="s">
        <v>200</v>
      </c>
      <c r="V12" s="161"/>
      <c r="W12" s="161"/>
      <c r="X12" s="161"/>
      <c r="Y12" s="161"/>
      <c r="Z12" s="161"/>
      <c r="AA12" s="161"/>
      <c r="AB12" s="161"/>
      <c r="AC12" s="161"/>
      <c r="AD12" s="162"/>
      <c r="AE12" s="160" t="s">
        <v>205</v>
      </c>
      <c r="AF12" s="161"/>
      <c r="AG12" s="161"/>
      <c r="AH12" s="161"/>
      <c r="AI12" s="161"/>
      <c r="AJ12" s="161"/>
      <c r="AK12" s="161"/>
      <c r="AL12" s="162"/>
      <c r="AM12" s="160" t="s">
        <v>208</v>
      </c>
      <c r="AN12" s="161"/>
      <c r="AO12" s="161"/>
      <c r="AP12" s="161"/>
      <c r="AQ12" s="161"/>
      <c r="AR12" s="161"/>
      <c r="AS12" s="161"/>
      <c r="AT12" s="161"/>
      <c r="AU12" s="161"/>
      <c r="AV12" s="161"/>
      <c r="AW12" s="162"/>
      <c r="AX12" s="47" t="s">
        <v>212</v>
      </c>
    </row>
    <row r="13" ht="28.0" customHeight="true">
      <c r="A13" s="155" t="s">
        <v>140</v>
      </c>
      <c r="B13" s="155" t="s">
        <v>141</v>
      </c>
      <c r="C13" s="155" t="s">
        <v>142</v>
      </c>
      <c r="D13" s="155" t="s">
        <v>143</v>
      </c>
      <c r="E13" s="155" t="s">
        <v>144</v>
      </c>
      <c r="F13" s="155" t="s">
        <v>145</v>
      </c>
      <c r="G13" s="155" t="s">
        <v>146</v>
      </c>
      <c r="H13" s="155" t="s">
        <v>147</v>
      </c>
      <c r="I13" s="163" t="s">
        <v>148</v>
      </c>
      <c r="J13" s="163" t="s">
        <v>149</v>
      </c>
      <c r="K13" s="155" t="s">
        <v>150</v>
      </c>
      <c r="L13" s="155" t="s">
        <v>151</v>
      </c>
      <c r="M13" s="155" t="s">
        <v>152</v>
      </c>
      <c r="N13" s="155" t="s">
        <v>153</v>
      </c>
      <c r="O13" s="163" t="s">
        <v>154</v>
      </c>
      <c r="P13" s="165" t="s">
        <v>155</v>
      </c>
      <c r="Q13" s="155" t="s">
        <v>156</v>
      </c>
      <c r="R13" s="163" t="s">
        <v>157</v>
      </c>
      <c r="S13" s="163" t="s">
        <v>158</v>
      </c>
      <c r="T13" s="163" t="s">
        <v>159</v>
      </c>
      <c r="U13" s="152" t="s">
        <v>160</v>
      </c>
      <c r="V13" s="153"/>
      <c r="W13" s="153"/>
      <c r="X13" s="154"/>
      <c r="Y13" s="152" t="s">
        <v>161</v>
      </c>
      <c r="Z13" s="153"/>
      <c r="AA13" s="154"/>
      <c r="AB13" s="152" t="s">
        <v>0</v>
      </c>
      <c r="AC13" s="153"/>
      <c r="AD13" s="154"/>
      <c r="AE13" s="152" t="s">
        <v>160</v>
      </c>
      <c r="AF13" s="153"/>
      <c r="AG13" s="154"/>
      <c r="AH13" s="152" t="s">
        <v>162</v>
      </c>
      <c r="AI13" s="154"/>
      <c r="AJ13" s="152" t="s">
        <v>0</v>
      </c>
      <c r="AK13" s="153"/>
      <c r="AL13" s="154"/>
      <c r="AM13" s="152" t="s">
        <v>160</v>
      </c>
      <c r="AN13" s="153"/>
      <c r="AO13" s="154"/>
      <c r="AP13" s="167" t="s">
        <v>209</v>
      </c>
      <c r="AQ13" s="168"/>
      <c r="AR13" s="168"/>
      <c r="AS13" s="168"/>
      <c r="AT13" s="169"/>
      <c r="AU13" s="152" t="s">
        <v>0</v>
      </c>
      <c r="AV13" s="153"/>
      <c r="AW13" s="154"/>
      <c r="AX13" s="47" t="s">
        <v>160</v>
      </c>
    </row>
    <row r="14">
      <c r="A14" s="156"/>
      <c r="B14" s="156"/>
      <c r="C14" s="156"/>
      <c r="D14" s="156"/>
      <c r="E14" s="156"/>
      <c r="F14" s="156"/>
      <c r="G14" s="156"/>
      <c r="H14" s="156"/>
      <c r="I14" s="164"/>
      <c r="J14" s="164"/>
      <c r="K14" s="156"/>
      <c r="L14" s="156"/>
      <c r="M14" s="156"/>
      <c r="N14" s="156"/>
      <c r="O14" s="164"/>
      <c r="P14" s="166"/>
      <c r="Q14" s="156"/>
      <c r="R14" s="164"/>
      <c r="S14" s="164"/>
      <c r="T14" s="164"/>
      <c r="U14" s="47" t="s">
        <v>201</v>
      </c>
      <c r="V14" s="47" t="s">
        <v>202</v>
      </c>
      <c r="W14" s="47" t="s">
        <v>165</v>
      </c>
      <c r="X14" s="47" t="s">
        <v>166</v>
      </c>
      <c r="Y14" s="47" t="s">
        <v>167</v>
      </c>
      <c r="Z14" s="47" t="s">
        <v>168</v>
      </c>
      <c r="AA14" s="47" t="s">
        <v>169</v>
      </c>
      <c r="AB14" s="47" t="s">
        <v>203</v>
      </c>
      <c r="AC14" s="47" t="s">
        <v>204</v>
      </c>
      <c r="AD14" s="47" t="s">
        <v>172</v>
      </c>
      <c r="AE14" s="47" t="s">
        <v>201</v>
      </c>
      <c r="AF14" s="47" t="s">
        <v>202</v>
      </c>
      <c r="AG14" s="47" t="s">
        <v>165</v>
      </c>
      <c r="AH14" s="47" t="s">
        <v>173</v>
      </c>
      <c r="AI14" s="47" t="s">
        <v>174</v>
      </c>
      <c r="AJ14" s="47" t="s">
        <v>206</v>
      </c>
      <c r="AK14" s="47" t="s">
        <v>207</v>
      </c>
      <c r="AL14" s="47" t="s">
        <v>172</v>
      </c>
      <c r="AM14" s="47" t="s">
        <v>201</v>
      </c>
      <c r="AN14" s="47" t="s">
        <v>202</v>
      </c>
      <c r="AO14" s="47" t="s">
        <v>165</v>
      </c>
      <c r="AP14" s="46" t="s">
        <v>175</v>
      </c>
      <c r="AQ14" s="48" t="s">
        <v>176</v>
      </c>
      <c r="AR14" s="49" t="s">
        <v>177</v>
      </c>
      <c r="AS14" s="46" t="s">
        <v>178</v>
      </c>
      <c r="AT14" s="46" t="s">
        <v>179</v>
      </c>
      <c r="AU14" s="47" t="s">
        <v>210</v>
      </c>
      <c r="AV14" s="47" t="s">
        <v>211</v>
      </c>
      <c r="AW14" s="47" t="s">
        <v>172</v>
      </c>
      <c r="AX14" s="47" t="s">
        <v>201</v>
      </c>
    </row>
    <row r="15">
      <c r="A15" s="44" t="n">
        <v>1.0</v>
      </c>
      <c r="B15" s="45" t="s">
        <v>214</v>
      </c>
      <c r="C15" s="45" t="s">
        <v>189</v>
      </c>
      <c r="D15" s="45" t="s">
        <v>215</v>
      </c>
      <c r="E15" s="27" t="s">
        <v>216</v>
      </c>
      <c r="F15" s="27" t="s">
        <v>217</v>
      </c>
      <c r="G15" s="27" t="s">
        <v>197</v>
      </c>
      <c r="H15" s="27" t="s">
        <v>218</v>
      </c>
      <c r="I15" s="27" t="s">
        <v>219</v>
      </c>
      <c r="J15" s="27" t="s">
        <v>220</v>
      </c>
      <c r="K15" s="28" t="n">
        <v>0.001</v>
      </c>
      <c r="L15" s="36" t="n">
        <v>20.0</v>
      </c>
      <c r="M15" s="36" t="n">
        <v>10.0</v>
      </c>
      <c r="N15" s="71" t="n">
        <v>0.1</v>
      </c>
      <c r="O15" s="30" t="s">
        <v>136</v>
      </c>
      <c r="P15" s="71" t="n">
        <v>1.0</v>
      </c>
      <c r="Q15" s="71" t="n">
        <v>0.25</v>
      </c>
      <c r="R15" s="36">
        <f>0E-12/IF(K15=0,1,K15)</f>
      </c>
      <c r="S15" s="36">
        <f>0E-12/IF(K15=0,1,K15)</f>
      </c>
      <c r="T15" s="36">
        <f>0E-12/IF(K15=0,1,K15)</f>
      </c>
      <c r="U15" s="36">
        <f>74218.180000000000/IF(K15=0,1,K15)</f>
      </c>
      <c r="V15" s="36" t="n">
        <v>0.0</v>
      </c>
      <c r="W15" s="112">
        <f>IF(V15=0,"N/A",U15/V15-1)</f>
      </c>
      <c r="X15" s="36" t="n">
        <v>7.421818E7</v>
      </c>
      <c r="Y15" s="36" t="n">
        <v>0.0</v>
      </c>
      <c r="Z15" s="36" t="n">
        <v>0.0</v>
      </c>
      <c r="AA15" s="36" t="n">
        <v>0.0</v>
      </c>
      <c r="AB15" s="104">
        <f>R15+S15+T15+Z15+AA15-X15</f>
      </c>
      <c r="AC15" s="112">
        <f>AB15/AE15</f>
      </c>
      <c r="AD15" s="98">
        <f>IF(AC15&lt;$Q15,"X",(IF($P15&lt;AC15,"+","")))</f>
      </c>
      <c r="AE15" s="36" t="n">
        <f>100163.640000000000/IF(K15=0,1,K15)</f>
      </c>
      <c r="AF15" s="36" t="n">
        <v>0.0</v>
      </c>
      <c r="AG15" s="112">
        <f>IF(AF15=0,"N/A",AE15/AF15-1)</f>
      </c>
      <c r="AH15" s="36" t="n">
        <v>0.0</v>
      </c>
      <c r="AI15" s="36" t="n">
        <v>0.0</v>
      </c>
      <c r="AJ15" s="104">
        <f>AB15+AI15-AE15</f>
      </c>
      <c r="AK15" s="112">
        <f>AJ15/AM15</f>
      </c>
      <c r="AL15" s="98">
        <f>IF(AK15&lt;$Q15,"X",(IF($P15&lt;AK15,"+","")))</f>
      </c>
      <c r="AM15" s="36">
        <f>92472.720000000000/IF(K15=0,1,K15)</f>
      </c>
      <c r="AN15" s="36" t="n">
        <v>0.0</v>
      </c>
      <c r="AO15" s="112">
        <f>IF(AN15=0,"N/A",AM15/AN15-1)</f>
      </c>
      <c r="AP15" s="104">
        <f>IF(MAX(U15,AE15,AM15)*($Q15+MAX(AS4))-AJ15+AM15&lt;=0,0,ROUNDUP(MAX(MAX(U15,AE15,AM15)*($Q15+MAX(AS4))-AJ15+AM15,,$L15)/$M15,0)*$M15)</f>
      </c>
      <c r="AQ15" s="75">
        <f>MAX(AP15,AP16)</f>
      </c>
      <c r="AR15" s="94"/>
      <c r="AS15" s="104" t="n">
        <v>0.0</v>
      </c>
      <c r="AT15" s="112">
        <f>IF(AS15=0,"N/A",AQ15/AS15-1)</f>
      </c>
      <c r="AU15" s="104">
        <f>AJ15+AQ15-AM15</f>
      </c>
      <c r="AV15" s="112">
        <f>AU15/AX15</f>
      </c>
      <c r="AW15" s="100">
        <f>IF(AV15&lt;$Q15,"X",(IF($P15&lt;AV15,"+","")))</f>
      </c>
      <c r="AX15" s="36">
        <f>77054.540000000000/IF(K15=0,1,K15)</f>
      </c>
    </row>
    <row r="16">
      <c r="A16" s="44" t="n">
        <v>2.0</v>
      </c>
      <c r="B16" s="45" t="s">
        <v>219</v>
      </c>
      <c r="C16" s="45" t="s">
        <v>189</v>
      </c>
      <c r="D16" s="45" t="s">
        <v>215</v>
      </c>
      <c r="E16" s="27" t="s">
        <v>221</v>
      </c>
      <c r="F16" s="27" t="s">
        <v>222</v>
      </c>
      <c r="G16" s="27" t="s">
        <v>197</v>
      </c>
      <c r="H16" s="27" t="s">
        <v>218</v>
      </c>
      <c r="I16" s="27" t="s">
        <v>214</v>
      </c>
      <c r="J16" s="27" t="s">
        <v>220</v>
      </c>
      <c r="K16" s="28" t="n">
        <v>0.001</v>
      </c>
      <c r="L16" s="36" t="n">
        <v>20.0</v>
      </c>
      <c r="M16" s="36" t="n">
        <v>10.0</v>
      </c>
      <c r="N16" s="71" t="n">
        <v>0.1</v>
      </c>
      <c r="O16" s="30" t="s">
        <v>136</v>
      </c>
      <c r="P16" s="71" t="n">
        <v>1.0</v>
      </c>
      <c r="Q16" s="71" t="n">
        <v>0.25</v>
      </c>
      <c r="R16" s="36">
        <f>0E-12/IF(K16=0,1,K16)</f>
      </c>
      <c r="S16" s="36">
        <f>0E-12/IF(K16=0,1,K16)</f>
      </c>
      <c r="T16" s="36">
        <f>0E-12/IF(K16=0,1,K16)</f>
      </c>
      <c r="U16" s="36">
        <f>40600.000000000000/IF(K16=0,1,K16)</f>
      </c>
      <c r="V16" s="36" t="n">
        <v>0.0</v>
      </c>
      <c r="W16" s="112">
        <f>IF(V16=0,"N/A",U16/V16-1)</f>
      </c>
      <c r="X16" s="36" t="n">
        <v>4.06E7</v>
      </c>
      <c r="Y16" s="36" t="n">
        <v>0.0</v>
      </c>
      <c r="Z16" s="36" t="n">
        <v>0.0</v>
      </c>
      <c r="AA16" s="36" t="n">
        <v>0.0</v>
      </c>
      <c r="AB16" s="104">
        <f>R16+S16+T16+Z16+AA16-X16</f>
      </c>
      <c r="AC16" s="112">
        <f>AB16/AE16</f>
      </c>
      <c r="AD16" s="98">
        <f>IF(AC16&lt;$Q16,"X",(IF($P16&lt;AC16,"+","")))</f>
      </c>
      <c r="AE16" s="36" t="n">
        <f>40600.000000000000/IF(K16=0,1,K16)</f>
      </c>
      <c r="AF16" s="36" t="n">
        <v>0.0</v>
      </c>
      <c r="AG16" s="112">
        <f>IF(AF16=0,"N/A",AE16/AF16-1)</f>
      </c>
      <c r="AH16" s="36" t="n">
        <v>0.0</v>
      </c>
      <c r="AI16" s="36" t="n">
        <v>0.0</v>
      </c>
      <c r="AJ16" s="104">
        <f>AB16+AI16-AE16</f>
      </c>
      <c r="AK16" s="112">
        <f>AJ16/AM16</f>
      </c>
      <c r="AL16" s="98">
        <f>IF(AK16&lt;$Q16,"X",(IF($P16&lt;AK16,"+","")))</f>
      </c>
      <c r="AM16" s="36">
        <f>40600.000000000000/IF(K16=0,1,K16)</f>
      </c>
      <c r="AN16" s="36" t="n">
        <v>0.0</v>
      </c>
      <c r="AO16" s="112">
        <f>IF(AN16=0,"N/A",AM16/AN16-1)</f>
      </c>
      <c r="AP16" s="104">
        <f>IF(MAX(U16,AE16,AM16)*($Q16+MAX(AS4))-AJ16+AM16&lt;=0,0,ROUNDUP(MAX(MAX(U16,AE16,AM16)*($Q16+MAX(AS4))-AJ16+AM16,,$L16)/$M16,0)*$M16)</f>
      </c>
      <c r="AQ16" s="75" t="n">
        <v>2.9189545E8</v>
      </c>
      <c r="AR16" s="94"/>
      <c r="AS16" s="104" t="n">
        <v>0.0</v>
      </c>
      <c r="AT16" s="112">
        <f>IF(AS16=0,"N/A",AQ16/AS16-1)</f>
      </c>
      <c r="AU16" s="104">
        <f>AJ16+AQ16-AM16</f>
      </c>
      <c r="AV16" s="112">
        <f>AU16/AX16</f>
      </c>
      <c r="AW16" s="100">
        <f>IF(AV16&lt;$Q16,"X",(IF($P16&lt;AV16,"+","")))</f>
      </c>
      <c r="AX16" s="36">
        <f>40600.000000000000/IF(K16=0,1,K16)</f>
      </c>
    </row>
  </sheetData>
  <sheetCalcPr fullCalcOnLoad="true"/>
  <sheetProtection autoFilter="false" password="CCBA" sheet="true" scenarios="true" objects="true" deleteColumns="false" deleteRows="false" formatCells="false" formatColumns="false" formatRows="false" insertColumns="false" insertRows="false"/>
  <mergeCells count="10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AQ2:AS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P12:Q12"/>
    <mergeCell ref="R12:T12"/>
    <mergeCell ref="U12:AD12"/>
    <mergeCell ref="U13:X13"/>
    <mergeCell ref="Y13:AA13"/>
    <mergeCell ref="AB13:AD13"/>
    <mergeCell ref="AE12:AL12"/>
    <mergeCell ref="AE13:AG13"/>
    <mergeCell ref="AH13:AI13"/>
    <mergeCell ref="AJ13:AL13"/>
    <mergeCell ref="AM12:AW12"/>
    <mergeCell ref="AM13:AO13"/>
    <mergeCell ref="AP13:AT13"/>
    <mergeCell ref="AU13:AW13"/>
  </mergeCells>
  <phoneticPr fontId="1" type="noConversion"/>
  <conditionalFormatting sqref="W15:W16">
    <cfRule type="expression" dxfId="0" priority="1">
      <formula>ABS(W15)&gt;$N15</formula>
    </cfRule>
  </conditionalFormatting>
  <conditionalFormatting sqref="AD15:AD16">
    <cfRule type="cellIs" operator="equal" dxfId="1" priority="2">
      <formula>"+"</formula>
    </cfRule>
  </conditionalFormatting>
  <conditionalFormatting sqref="AD15:AD16">
    <cfRule type="cellIs" operator="equal" dxfId="2" priority="3">
      <formula>"X"</formula>
    </cfRule>
  </conditionalFormatting>
  <conditionalFormatting sqref="AG15:AG16">
    <cfRule type="expression" dxfId="3" priority="4">
      <formula>ABS(AG15)&gt;$N15</formula>
    </cfRule>
  </conditionalFormatting>
  <conditionalFormatting sqref="AL15:AL16">
    <cfRule type="cellIs" operator="equal" dxfId="4" priority="5">
      <formula>"+"</formula>
    </cfRule>
  </conditionalFormatting>
  <conditionalFormatting sqref="AL15:AL16">
    <cfRule type="cellIs" operator="equal" dxfId="5" priority="6">
      <formula>"X"</formula>
    </cfRule>
  </conditionalFormatting>
  <conditionalFormatting sqref="AO15:AO16">
    <cfRule type="expression" dxfId="6" priority="7">
      <formula>ABS(AO15)&gt;$N15</formula>
    </cfRule>
  </conditionalFormatting>
  <conditionalFormatting sqref="AQ15:AQ16">
    <cfRule type="expression" dxfId="7" priority="8">
      <formula>IF(ISERROR(AP15),"#DIV/0!",AP15)&lt;&gt;IF(ISERROR(AQ15),"#DIV/0!",AQ15)</formula>
    </cfRule>
  </conditionalFormatting>
  <conditionalFormatting sqref="AT15:AT16">
    <cfRule type="expression" dxfId="8" priority="9">
      <formula>ABS(AT15)&gt;$N15</formula>
    </cfRule>
  </conditionalFormatting>
  <conditionalFormatting sqref="AW15:AW16">
    <cfRule type="cellIs" operator="equal" dxfId="9" priority="10">
      <formula>"+"</formula>
    </cfRule>
  </conditionalFormatting>
  <conditionalFormatting sqref="AW15:AW16">
    <cfRule type="cellIs" operator="equal" dxfId="10" priority="11">
      <formula>"X"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1"/>
  <sheetViews>
    <sheetView showGridLines="false" tabSelected="false" zoomScale="85" zoomScaleNormal="85" workbookViewId="0"/>
  </sheetViews>
  <sheetFormatPr defaultColWidth="9" defaultRowHeight="14.25" outlineLevelCol="1"/>
  <cols>
    <col min="1" max="1" customWidth="true" style="32" width="8.75" collapsed="true"/>
    <col min="2" max="2" customWidth="true" style="32" width="20.75" collapsed="true"/>
    <col min="3" max="3" customWidth="true" style="32" width="25.75" collapsed="true"/>
    <col min="4" max="4" customWidth="true" style="32" width="15.75" collapsed="true"/>
    <col min="5" max="6" customWidth="true" style="32" width="18.75" collapsed="true"/>
    <col min="7" max="7" customWidth="true" style="32" width="20.75" collapsed="true"/>
    <col min="8" max="11" customWidth="true" style="32" width="15.75" collapsed="true"/>
    <col min="12" max="12" customWidth="true" style="32" width="18.75" collapsed="true"/>
    <col min="13" max="20" customWidth="true" style="32" width="12.75" collapsed="true"/>
    <col min="21" max="21" customWidth="true" style="32" width="12.0" collapsed="true" outlineLevel="1"/>
    <col min="22" max="22" customWidth="true" style="32" width="12.0" collapsed="true" outlineLevel="1"/>
    <col min="23" max="23" customWidth="true" style="32" width="12.0" collapsed="true" outlineLevel="1"/>
    <col min="24" max="24" customWidth="true" style="32" width="12.0" collapsed="true"/>
    <col min="25" max="25" customWidth="true" style="32" width="12.0" collapsed="true" outlineLevel="1"/>
    <col min="26" max="26" customWidth="true" style="32" width="12.0" collapsed="true"/>
    <col min="27" max="27" customWidth="true" style="32" width="12.0" collapsed="true"/>
    <col min="28" max="28" customWidth="true" style="32" width="12.0" collapsed="true"/>
    <col min="29" max="29" customWidth="true" style="32" width="12.0" collapsed="true"/>
    <col min="30" max="30" customWidth="true" style="32" width="12.0" collapsed="true"/>
    <col min="31" max="31" customWidth="true" style="32" width="12.0" collapsed="true"/>
    <col min="32" max="32" customWidth="true" style="32" width="12.0" collapsed="true" outlineLevel="1"/>
    <col min="33" max="33" customWidth="true" style="32" width="12.0" collapsed="true" outlineLevel="1"/>
    <col min="34" max="34" customWidth="true" style="32" width="12.0" collapsed="true" outlineLevel="1"/>
    <col min="35" max="35" customWidth="true" style="32" width="12.0" collapsed="true"/>
    <col min="36" max="36" customWidth="true" style="32" width="12.0" collapsed="true"/>
    <col min="37" max="37" customWidth="true" style="32" width="12.0" collapsed="true"/>
    <col min="38" max="38" customWidth="true" style="32" width="12.0" collapsed="true"/>
    <col min="39" max="39" customWidth="true" style="32" width="12.0" collapsed="true"/>
    <col min="40" max="40" customWidth="true" style="32" width="12.0" collapsed="true" outlineLevel="1"/>
    <col min="41" max="41" customWidth="true" style="32" width="12.0" collapsed="true" outlineLevel="1"/>
    <col min="42" max="42" customWidth="true" style="32" width="12.0" collapsed="true" outlineLevel="1"/>
    <col min="43" max="43" customWidth="true" style="32" width="12.0" collapsed="true"/>
    <col min="44" max="44" customWidth="true" style="32" width="12.0" collapsed="true"/>
    <col min="45" max="45" customWidth="true" style="32" width="12.0" collapsed="true"/>
    <col min="46" max="46" customWidth="true" style="32" width="12.0" collapsed="true"/>
    <col min="47" max="47" customWidth="true" style="32" width="12.0" collapsed="true"/>
    <col min="48" max="48" customWidth="true" style="32" width="12.0" collapsed="true" outlineLevel="1"/>
    <col min="49" max="49" customWidth="true" style="32" width="12.0" collapsed="true" outlineLevel="1"/>
    <col min="50" max="50" customWidth="true" style="32" width="12.0" collapsed="true"/>
    <col min="51" max="51" customWidth="true" style="32" width="12.0" collapsed="true"/>
    <col min="52" max="52" customWidth="true" style="32" width="12.0" collapsed="true"/>
    <col min="53" max="53" customWidth="true" style="32" width="12.0" collapsed="true" outlineLevel="1"/>
    <col min="54" max="54" collapsed="true" customWidth="true" style="32" width="12.0" outlineLevel="1"/>
    <col min="55" max="55" customWidth="true" style="32" width="12.0" collapsed="true"/>
    <col min="56" max="56" customWidth="true" style="32" width="12.0" collapsed="true"/>
    <col min="57" max="57" customWidth="true" style="32" width="12.0" collapsed="true"/>
    <col min="58" max="58" customWidth="true" style="32" width="20.0" collapsed="true"/>
    <col min="59" max="16384" style="32" width="9.0" collapsed="true"/>
  </cols>
  <sheetData>
    <row r="1" spans="1:38" s="17" customFormat="1" ht="13.5" thickBot="1">
      <c r="A1" s="14" t="s">
        <v>112</v>
      </c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s="18" customFormat="1" ht="13.15" customHeight="1" thickBot="1">
      <c r="A2" s="15"/>
      <c r="B2" s="15"/>
      <c r="C2" s="15"/>
      <c r="D2" s="15"/>
      <c r="E2" s="15"/>
      <c r="F2" s="142" t="s">
        <v>113</v>
      </c>
      <c r="G2" s="143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X2" s="15"/>
      <c r="AY2" s="157" t="s">
        <v>131</v>
      </c>
      <c r="AZ2" s="158"/>
      <c r="BA2" s="159"/>
      <c r="BB2" s="15"/>
    </row>
    <row r="3" spans="1:38" s="18" customFormat="1" ht="28.0" customHeight="true" thickBot="1">
      <c r="A3" s="19" t="s">
        <v>114</v>
      </c>
      <c r="B3" s="15"/>
      <c r="C3" s="15"/>
      <c r="D3" s="15"/>
      <c r="E3" s="15"/>
      <c r="F3" s="144" t="s">
        <v>115</v>
      </c>
      <c r="G3" s="14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2" t="s">
        <v>194</v>
      </c>
      <c r="V3" s="15"/>
      <c r="W3" s="15"/>
      <c r="X3" s="15"/>
      <c r="Y3" s="15"/>
      <c r="Z3" s="15"/>
      <c r="AA3" s="15"/>
      <c r="AB3" s="15"/>
      <c r="AC3" s="15"/>
      <c r="AD3" s="15"/>
      <c r="AE3" s="92" t="s">
        <v>195</v>
      </c>
      <c r="AF3" s="15"/>
      <c r="AG3" s="15"/>
      <c r="AH3" s="15"/>
      <c r="AI3" s="15"/>
      <c r="AJ3" s="15"/>
      <c r="AK3" s="15"/>
      <c r="AL3" s="15"/>
      <c r="AM3" s="92" t="s">
        <v>196</v>
      </c>
      <c r="AU3" s="92" t="s">
        <v>223</v>
      </c>
      <c r="AX3" s="21" t="s">
        <v>133</v>
      </c>
      <c r="AY3" s="21" t="s">
        <v>134</v>
      </c>
      <c r="AZ3" s="21" t="s">
        <v>135</v>
      </c>
      <c r="BA3" s="21" t="s">
        <v>136</v>
      </c>
      <c r="BB3" s="21" t="s">
        <v>137</v>
      </c>
    </row>
    <row r="4" spans="1:38" s="17" customFormat="1" ht="15" customHeight="1" thickBot="1">
      <c r="A4" s="150" t="s">
        <v>116</v>
      </c>
      <c r="B4" s="151"/>
      <c r="C4" s="86" t="s">
        <v>189</v>
      </c>
      <c r="D4" s="15"/>
      <c r="E4" s="15"/>
      <c r="F4" s="146" t="s">
        <v>117</v>
      </c>
      <c r="G4" s="14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3" t="n">
        <v>21.0</v>
      </c>
      <c r="V4" s="15"/>
      <c r="W4" s="15"/>
      <c r="X4" s="15"/>
      <c r="Y4" s="15"/>
      <c r="Z4" s="15"/>
      <c r="AA4" s="15"/>
      <c r="AB4" s="15"/>
      <c r="AC4" s="15"/>
      <c r="AD4" s="15"/>
      <c r="AE4" s="93" t="n">
        <v>21.0</v>
      </c>
      <c r="AF4" s="15"/>
      <c r="AG4" s="15"/>
      <c r="AH4" s="15"/>
      <c r="AI4" s="15"/>
      <c r="AJ4" s="15"/>
      <c r="AK4" s="15"/>
      <c r="AL4" s="15"/>
      <c r="AM4" s="93" t="n">
        <v>22.0</v>
      </c>
      <c r="AU4" s="93" t="n">
        <v>21.0</v>
      </c>
      <c r="AX4" s="22" t="s">
        <v>197</v>
      </c>
      <c r="AY4" s="84"/>
      <c r="AZ4" s="84"/>
      <c r="BA4" s="69">
        <f>IF(ISBLANK(AY4),"",AY4/AU$4)</f>
      </c>
      <c r="BB4" s="85"/>
    </row>
    <row r="5" spans="1:38" s="18" customFormat="1" ht="13.15" customHeight="1">
      <c r="A5" s="148" t="s">
        <v>118</v>
      </c>
      <c r="B5" s="149"/>
      <c r="C5" s="87" t="s">
        <v>190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X5" s="22" t="s">
        <v>198</v>
      </c>
      <c r="AY5" s="84"/>
      <c r="AZ5" s="84"/>
      <c r="BA5" s="69">
        <f>IF(ISBLANK(AY5),"",AY5/AU$4)</f>
      </c>
      <c r="BB5" s="85"/>
    </row>
    <row r="6" spans="1:38" s="17" customFormat="1" ht="12.75">
      <c r="A6" s="136" t="s">
        <v>119</v>
      </c>
      <c r="B6" s="137"/>
      <c r="C6" s="88" t="s">
        <v>191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s="17" customFormat="1" ht="12.75">
      <c r="A7" s="136" t="s">
        <v>120</v>
      </c>
      <c r="B7" s="137"/>
      <c r="C7" s="88" t="s">
        <v>192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s="17" customFormat="1" ht="12.75">
      <c r="A8" s="136" t="s">
        <v>121</v>
      </c>
      <c r="B8" s="137"/>
      <c r="C8" s="89" t="n">
        <v>45139.0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s="17" customFormat="1" ht="12.75">
      <c r="A9" s="138" t="s">
        <v>122</v>
      </c>
      <c r="B9" s="139"/>
      <c r="C9" s="90" t="n">
        <v>45231.0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W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s="17" customFormat="1" ht="15" customHeight="1" thickBot="1">
      <c r="A10" s="140" t="s">
        <v>123</v>
      </c>
      <c r="B10" s="141"/>
      <c r="C10" s="91" t="n">
        <v>45162.0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BF10" t="s">
        <v>213</v>
      </c>
    </row>
    <row r="11" spans="1:38" s="17" customFormat="1" ht="12.75">
      <c r="A11" s="15"/>
      <c r="B11" s="15"/>
      <c r="C11" s="2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ht="28.0" customHeight="true">
      <c r="A12" s="54"/>
      <c r="B12" s="54"/>
      <c r="C12" s="54"/>
      <c r="D12" s="54"/>
      <c r="E12" s="54"/>
      <c r="F12" s="54"/>
      <c r="G12" s="54"/>
      <c r="H12" s="54"/>
      <c r="I12" s="55"/>
      <c r="J12" s="54"/>
      <c r="K12" s="54"/>
      <c r="L12" s="54"/>
      <c r="M12" s="54"/>
      <c r="N12" s="54"/>
      <c r="O12" s="54"/>
      <c r="P12" s="170" t="s">
        <v>138</v>
      </c>
      <c r="Q12" s="171"/>
      <c r="R12" s="170" t="s">
        <v>199</v>
      </c>
      <c r="S12" s="172"/>
      <c r="T12" s="171"/>
      <c r="U12" s="160" t="s">
        <v>224</v>
      </c>
      <c r="V12" s="161"/>
      <c r="W12" s="161"/>
      <c r="X12" s="161"/>
      <c r="Y12" s="161"/>
      <c r="Z12" s="161"/>
      <c r="AA12" s="161"/>
      <c r="AB12" s="161"/>
      <c r="AC12" s="161"/>
      <c r="AD12" s="162"/>
      <c r="AE12" s="160" t="s">
        <v>227</v>
      </c>
      <c r="AF12" s="161"/>
      <c r="AG12" s="161"/>
      <c r="AH12" s="161"/>
      <c r="AI12" s="161"/>
      <c r="AJ12" s="161"/>
      <c r="AK12" s="161"/>
      <c r="AL12" s="162"/>
      <c r="AM12" s="160" t="s">
        <v>228</v>
      </c>
      <c r="AN12" s="161"/>
      <c r="AO12" s="161"/>
      <c r="AP12" s="161"/>
      <c r="AQ12" s="161"/>
      <c r="AR12" s="161"/>
      <c r="AS12" s="161"/>
      <c r="AT12" s="162"/>
      <c r="AU12" s="160" t="s">
        <v>229</v>
      </c>
      <c r="AV12" s="161"/>
      <c r="AW12" s="161"/>
      <c r="AX12" s="161"/>
      <c r="AY12" s="161"/>
      <c r="AZ12" s="161"/>
      <c r="BA12" s="161"/>
      <c r="BB12" s="161"/>
      <c r="BC12" s="161"/>
      <c r="BD12" s="161"/>
      <c r="BE12" s="162"/>
      <c r="BF12" s="47" t="s">
        <v>230</v>
      </c>
    </row>
    <row r="13" ht="28.0" customHeight="true">
      <c r="A13" s="155" t="s">
        <v>140</v>
      </c>
      <c r="B13" s="155" t="s">
        <v>141</v>
      </c>
      <c r="C13" s="155" t="s">
        <v>142</v>
      </c>
      <c r="D13" s="155" t="s">
        <v>143</v>
      </c>
      <c r="E13" s="155" t="s">
        <v>144</v>
      </c>
      <c r="F13" s="155" t="s">
        <v>145</v>
      </c>
      <c r="G13" s="155" t="s">
        <v>146</v>
      </c>
      <c r="H13" s="155" t="s">
        <v>147</v>
      </c>
      <c r="I13" s="163" t="s">
        <v>148</v>
      </c>
      <c r="J13" s="163" t="s">
        <v>149</v>
      </c>
      <c r="K13" s="155" t="s">
        <v>150</v>
      </c>
      <c r="L13" s="155" t="s">
        <v>151</v>
      </c>
      <c r="M13" s="155" t="s">
        <v>152</v>
      </c>
      <c r="N13" s="155" t="s">
        <v>153</v>
      </c>
      <c r="O13" s="163" t="s">
        <v>154</v>
      </c>
      <c r="P13" s="165" t="s">
        <v>155</v>
      </c>
      <c r="Q13" s="155" t="s">
        <v>156</v>
      </c>
      <c r="R13" s="163" t="s">
        <v>157</v>
      </c>
      <c r="S13" s="163" t="s">
        <v>158</v>
      </c>
      <c r="T13" s="163" t="s">
        <v>159</v>
      </c>
      <c r="U13" s="152" t="s">
        <v>160</v>
      </c>
      <c r="V13" s="153"/>
      <c r="W13" s="153"/>
      <c r="X13" s="154"/>
      <c r="Y13" s="152" t="s">
        <v>161</v>
      </c>
      <c r="Z13" s="153"/>
      <c r="AA13" s="154"/>
      <c r="AB13" s="152" t="s">
        <v>0</v>
      </c>
      <c r="AC13" s="153"/>
      <c r="AD13" s="154"/>
      <c r="AE13" s="152" t="s">
        <v>160</v>
      </c>
      <c r="AF13" s="153"/>
      <c r="AG13" s="154"/>
      <c r="AH13" s="152" t="s">
        <v>162</v>
      </c>
      <c r="AI13" s="154"/>
      <c r="AJ13" s="152" t="s">
        <v>0</v>
      </c>
      <c r="AK13" s="153"/>
      <c r="AL13" s="154"/>
      <c r="AM13" s="152" t="s">
        <v>160</v>
      </c>
      <c r="AN13" s="153"/>
      <c r="AO13" s="154"/>
      <c r="AP13" s="152" t="s">
        <v>162</v>
      </c>
      <c r="AQ13" s="154"/>
      <c r="AR13" s="152" t="s">
        <v>0</v>
      </c>
      <c r="AS13" s="153"/>
      <c r="AT13" s="154"/>
      <c r="AU13" s="152" t="s">
        <v>160</v>
      </c>
      <c r="AV13" s="153"/>
      <c r="AW13" s="154"/>
      <c r="AX13" s="167" t="s">
        <v>209</v>
      </c>
      <c r="AY13" s="168"/>
      <c r="AZ13" s="168"/>
      <c r="BA13" s="168"/>
      <c r="BB13" s="169"/>
      <c r="BC13" s="152" t="s">
        <v>0</v>
      </c>
      <c r="BD13" s="153"/>
      <c r="BE13" s="154"/>
      <c r="BF13" s="47" t="s">
        <v>160</v>
      </c>
    </row>
    <row r="14">
      <c r="A14" s="156"/>
      <c r="B14" s="156"/>
      <c r="C14" s="156"/>
      <c r="D14" s="156"/>
      <c r="E14" s="156"/>
      <c r="F14" s="156"/>
      <c r="G14" s="156"/>
      <c r="H14" s="156"/>
      <c r="I14" s="164"/>
      <c r="J14" s="164"/>
      <c r="K14" s="156"/>
      <c r="L14" s="156"/>
      <c r="M14" s="156"/>
      <c r="N14" s="156"/>
      <c r="O14" s="164"/>
      <c r="P14" s="166"/>
      <c r="Q14" s="156"/>
      <c r="R14" s="164"/>
      <c r="S14" s="164"/>
      <c r="T14" s="164"/>
      <c r="U14" s="47" t="s">
        <v>201</v>
      </c>
      <c r="V14" s="47" t="s">
        <v>202</v>
      </c>
      <c r="W14" s="47" t="s">
        <v>165</v>
      </c>
      <c r="X14" s="47" t="s">
        <v>166</v>
      </c>
      <c r="Y14" s="47" t="s">
        <v>167</v>
      </c>
      <c r="Z14" s="47" t="s">
        <v>168</v>
      </c>
      <c r="AA14" s="47" t="s">
        <v>169</v>
      </c>
      <c r="AB14" s="47" t="s">
        <v>225</v>
      </c>
      <c r="AC14" s="47" t="s">
        <v>226</v>
      </c>
      <c r="AD14" s="47" t="s">
        <v>172</v>
      </c>
      <c r="AE14" s="47" t="s">
        <v>201</v>
      </c>
      <c r="AF14" s="47" t="s">
        <v>202</v>
      </c>
      <c r="AG14" s="47" t="s">
        <v>165</v>
      </c>
      <c r="AH14" s="47" t="s">
        <v>173</v>
      </c>
      <c r="AI14" s="47" t="s">
        <v>174</v>
      </c>
      <c r="AJ14" s="47" t="s">
        <v>203</v>
      </c>
      <c r="AK14" s="47" t="s">
        <v>204</v>
      </c>
      <c r="AL14" s="47" t="s">
        <v>172</v>
      </c>
      <c r="AM14" s="47" t="s">
        <v>201</v>
      </c>
      <c r="AN14" s="47" t="s">
        <v>202</v>
      </c>
      <c r="AO14" s="47" t="s">
        <v>165</v>
      </c>
      <c r="AP14" s="47" t="s">
        <v>173</v>
      </c>
      <c r="AQ14" s="47" t="s">
        <v>174</v>
      </c>
      <c r="AR14" s="47" t="s">
        <v>206</v>
      </c>
      <c r="AS14" s="47" t="s">
        <v>207</v>
      </c>
      <c r="AT14" s="47" t="s">
        <v>172</v>
      </c>
      <c r="AU14" s="47" t="s">
        <v>201</v>
      </c>
      <c r="AV14" s="47" t="s">
        <v>202</v>
      </c>
      <c r="AW14" s="47" t="s">
        <v>165</v>
      </c>
      <c r="AX14" s="46" t="s">
        <v>175</v>
      </c>
      <c r="AY14" s="48" t="s">
        <v>176</v>
      </c>
      <c r="AZ14" s="49" t="s">
        <v>177</v>
      </c>
      <c r="BA14" s="46" t="s">
        <v>178</v>
      </c>
      <c r="BB14" s="46" t="s">
        <v>179</v>
      </c>
      <c r="BC14" s="47" t="s">
        <v>210</v>
      </c>
      <c r="BD14" s="47" t="s">
        <v>211</v>
      </c>
      <c r="BE14" s="47" t="s">
        <v>172</v>
      </c>
      <c r="BF14" s="47" t="s">
        <v>201</v>
      </c>
    </row>
    <row r="15">
      <c r="A15" s="44" t="n">
        <v>1.0</v>
      </c>
      <c r="B15" s="45" t="s">
        <v>231</v>
      </c>
      <c r="C15" s="45" t="s">
        <v>189</v>
      </c>
      <c r="D15" s="45" t="s">
        <v>215</v>
      </c>
      <c r="E15" s="27" t="s">
        <v>232</v>
      </c>
      <c r="F15" s="27" t="s">
        <v>233</v>
      </c>
      <c r="G15" s="27" t="s">
        <v>197</v>
      </c>
      <c r="H15" s="27" t="s">
        <v>218</v>
      </c>
      <c r="I15" s="27"/>
      <c r="J15" s="27" t="s">
        <v>234</v>
      </c>
      <c r="K15" s="28" t="n">
        <v>1.0</v>
      </c>
      <c r="L15" s="33" t="n">
        <v>22000.0</v>
      </c>
      <c r="M15" s="33" t="n">
        <v>22000.0</v>
      </c>
      <c r="N15" s="71" t="n">
        <v>0.1</v>
      </c>
      <c r="O15" s="30" t="s">
        <v>235</v>
      </c>
      <c r="P15" s="33" t="n">
        <v>100.0</v>
      </c>
      <c r="Q15" s="33" t="n">
        <v>25.0</v>
      </c>
      <c r="R15" s="33">
        <f>0E-12/IF(K15=0,1,K15)</f>
      </c>
      <c r="S15" s="33">
        <f>0E-12/IF(K15=0,1,K15)</f>
      </c>
      <c r="T15" s="33">
        <f>0E-12/IF(K15=0,1,K15)</f>
      </c>
      <c r="U15" s="33">
        <f>0E-12/IF(K15=0,1,K15)</f>
      </c>
      <c r="V15" s="33" t="n">
        <v>0.0</v>
      </c>
      <c r="W15" s="112">
        <f>IF(V15=0,"N/A",U15/V15-1)</f>
      </c>
      <c r="X15" s="33" t="n">
        <v>0.0</v>
      </c>
      <c r="Y15" s="33" t="n">
        <v>0.0</v>
      </c>
      <c r="Z15" s="33" t="n">
        <v>0.0</v>
      </c>
      <c r="AA15" s="33" t="n">
        <v>0.0</v>
      </c>
      <c r="AB15" s="101">
        <f>R15+S15+T15+Z15+AA15-X15</f>
      </c>
      <c r="AC15" s="101">
        <f>AB15/AE15*U$4</f>
      </c>
      <c r="AD15" s="98">
        <f>IF(AC15&lt;$Q15,"X",(IF($P15&lt;AC15,"+","")))</f>
      </c>
      <c r="AE15" s="33" t="n">
        <f>0E-12/IF(K15=0,1,K15)</f>
      </c>
      <c r="AF15" s="33" t="n">
        <v>0.0</v>
      </c>
      <c r="AG15" s="112">
        <f>IF(AF15=0,"N/A",AE15/AF15-1)</f>
      </c>
      <c r="AH15" s="33" t="n">
        <v>0.0</v>
      </c>
      <c r="AI15" s="33" t="n">
        <v>0.0</v>
      </c>
      <c r="AJ15" s="101">
        <f>AB15+AI15-AE15</f>
      </c>
      <c r="AK15" s="101">
        <f>AJ15/AM15*AE$4</f>
      </c>
      <c r="AL15" s="98">
        <f>IF(AK15&lt;$Q15,"X",(IF($P15&lt;AK15,"+","")))</f>
      </c>
      <c r="AM15" s="33" t="n">
        <f>0E-12/IF(K15=0,1,K15)</f>
      </c>
      <c r="AN15" s="33" t="n">
        <v>0.0</v>
      </c>
      <c r="AO15" s="112">
        <f>IF(AN15=0,"N/A",AM15/AN15-1)</f>
      </c>
      <c r="AP15" s="33" t="n">
        <v>0.0</v>
      </c>
      <c r="AQ15" s="33" t="n">
        <v>0.0</v>
      </c>
      <c r="AR15" s="101">
        <f>AJ15+AQ15-AM15</f>
      </c>
      <c r="AS15" s="101">
        <f>AR15/AU15*AM$4</f>
      </c>
      <c r="AT15" s="98">
        <f>IF(AS15&lt;$Q15,"X",(IF($P15&lt;AS15,"+","")))</f>
      </c>
      <c r="AU15" s="33">
        <f>0E-12/IF(K15=0,1,K15)</f>
      </c>
      <c r="AV15" s="33" t="n">
        <v>0.0</v>
      </c>
      <c r="AW15" s="112">
        <f>IF(AV15=0,"N/A",AU15/AV15-1)</f>
      </c>
      <c r="AX15" s="101">
        <f>ROUNDUP(MAX(BF15/AU$4*($Q15+MAX(AY4))-AR15+AU15,0)/$M15,0)*$M15</f>
      </c>
      <c r="AY15" s="72">
        <f>AX15</f>
      </c>
      <c r="AZ15" s="94"/>
      <c r="BA15" s="101" t="n">
        <v>0.0</v>
      </c>
      <c r="BB15" s="112">
        <f>IF(BA15=0,"N/A",AY15/BA15-1)</f>
      </c>
      <c r="BC15" s="101">
        <f>AR15+AY15-AU15</f>
      </c>
      <c r="BD15" s="101">
        <f>BC15/BF15*AU$4</f>
      </c>
      <c r="BE15" s="100">
        <f>IF(BD15&lt;$Q15,"X",(IF($P15&lt;BD15,"+","")))</f>
      </c>
      <c r="BF15" s="114" t="n">
        <v>0.0</v>
      </c>
    </row>
  </sheetData>
  <sheetCalcPr fullCalcOnLoad="true"/>
  <sheetProtection autoFilter="false" password="CCBA" sheet="true" scenarios="true" objects="true" deleteColumns="false" deleteRows="false" formatCells="false" formatColumns="false" formatRows="false" insertColumns="false" insertRows="false"/>
  <mergeCells count="10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AY2:BA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P12:Q12"/>
    <mergeCell ref="R12:T12"/>
    <mergeCell ref="U12:AD12"/>
    <mergeCell ref="U13:X13"/>
    <mergeCell ref="Y13:AA13"/>
    <mergeCell ref="AB13:AD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AU12:BE12"/>
    <mergeCell ref="AU13:AW13"/>
    <mergeCell ref="AX13:BB13"/>
    <mergeCell ref="BC13:BE13"/>
  </mergeCells>
  <phoneticPr fontId="1" type="noConversion"/>
  <conditionalFormatting sqref="W15">
    <cfRule type="expression" dxfId="11" priority="1">
      <formula>ABS(W15)&gt;$N15</formula>
    </cfRule>
  </conditionalFormatting>
  <conditionalFormatting sqref="AD15">
    <cfRule type="cellIs" operator="equal" dxfId="12" priority="2">
      <formula>"+"</formula>
    </cfRule>
  </conditionalFormatting>
  <conditionalFormatting sqref="AD15">
    <cfRule type="cellIs" operator="equal" dxfId="13" priority="3">
      <formula>"X"</formula>
    </cfRule>
  </conditionalFormatting>
  <conditionalFormatting sqref="AG15">
    <cfRule type="expression" dxfId="14" priority="4">
      <formula>ABS(AG15)&gt;$N15</formula>
    </cfRule>
  </conditionalFormatting>
  <conditionalFormatting sqref="AL15">
    <cfRule type="cellIs" operator="equal" dxfId="15" priority="5">
      <formula>"+"</formula>
    </cfRule>
  </conditionalFormatting>
  <conditionalFormatting sqref="AL15">
    <cfRule type="cellIs" operator="equal" dxfId="16" priority="6">
      <formula>"X"</formula>
    </cfRule>
  </conditionalFormatting>
  <conditionalFormatting sqref="AO15">
    <cfRule type="expression" dxfId="17" priority="7">
      <formula>ABS(AO15)&gt;$N15</formula>
    </cfRule>
  </conditionalFormatting>
  <conditionalFormatting sqref="AT15">
    <cfRule type="cellIs" operator="equal" dxfId="18" priority="8">
      <formula>"+"</formula>
    </cfRule>
  </conditionalFormatting>
  <conditionalFormatting sqref="AT15">
    <cfRule type="cellIs" operator="equal" dxfId="19" priority="9">
      <formula>"X"</formula>
    </cfRule>
  </conditionalFormatting>
  <conditionalFormatting sqref="AW15">
    <cfRule type="expression" dxfId="20" priority="10">
      <formula>ABS(AW15)&gt;$N15</formula>
    </cfRule>
  </conditionalFormatting>
  <conditionalFormatting sqref="AY15">
    <cfRule type="expression" dxfId="21" priority="11">
      <formula>IF(ISERROR(AX15),"#DIV/0!",AX15)&lt;&gt;IF(ISERROR(AY15),"#DIV/0!",AY15)</formula>
    </cfRule>
  </conditionalFormatting>
  <conditionalFormatting sqref="BB15">
    <cfRule type="expression" dxfId="22" priority="12">
      <formula>ABS(BB15)&gt;$N15</formula>
    </cfRule>
  </conditionalFormatting>
  <conditionalFormatting sqref="BE15">
    <cfRule type="cellIs" operator="equal" dxfId="23" priority="13">
      <formula>"+"</formula>
    </cfRule>
  </conditionalFormatting>
  <conditionalFormatting sqref="BE15">
    <cfRule type="cellIs" operator="equal" dxfId="24" priority="14">
      <formula>"X"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11"/>
  <sheetViews>
    <sheetView showGridLines="false" tabSelected="false" zoomScale="85" zoomScaleNormal="85" workbookViewId="0"/>
  </sheetViews>
  <sheetFormatPr defaultColWidth="9" defaultRowHeight="14.25" outlineLevelCol="1"/>
  <cols>
    <col min="1" max="1" customWidth="true" style="32" width="8.75" collapsed="true"/>
    <col min="2" max="2" customWidth="true" style="32" width="20.75" collapsed="true"/>
    <col min="3" max="3" customWidth="true" style="32" width="25.75" collapsed="true"/>
    <col min="4" max="4" customWidth="true" style="32" width="15.75" collapsed="true"/>
    <col min="5" max="6" customWidth="true" style="32" width="18.75" collapsed="true"/>
    <col min="7" max="7" customWidth="true" style="32" width="20.75" collapsed="true"/>
    <col min="8" max="11" customWidth="true" style="32" width="15.75" collapsed="true"/>
    <col min="12" max="12" customWidth="true" style="32" width="18.75" collapsed="true"/>
    <col min="13" max="20" customWidth="true" style="32" width="12.75" collapsed="true"/>
    <col min="21" max="21" customWidth="true" style="32" width="12.0" collapsed="true" outlineLevel="1"/>
    <col min="22" max="22" customWidth="true" style="32" width="12.0" collapsed="true" outlineLevel="1"/>
    <col min="23" max="23" customWidth="true" style="32" width="12.0" collapsed="true" outlineLevel="1"/>
    <col min="24" max="24" customWidth="true" style="32" width="12.0" collapsed="true"/>
    <col min="25" max="25" customWidth="true" style="32" width="12.0" collapsed="true" outlineLevel="1"/>
    <col min="26" max="26" customWidth="true" style="32" width="12.0" collapsed="true"/>
    <col min="27" max="27" customWidth="true" style="32" width="12.0" collapsed="true"/>
    <col min="28" max="28" customWidth="true" style="32" width="12.0" collapsed="true"/>
    <col min="29" max="29" customWidth="true" style="32" width="12.0" collapsed="true"/>
    <col min="30" max="30" customWidth="true" style="32" width="12.0" collapsed="true"/>
    <col min="31" max="31" customWidth="true" style="32" width="12.0" collapsed="true"/>
    <col min="32" max="32" customWidth="true" style="32" width="12.0" collapsed="true" outlineLevel="1"/>
    <col min="33" max="33" customWidth="true" style="32" width="12.0" collapsed="true" outlineLevel="1"/>
    <col min="34" max="34" customWidth="true" style="32" width="12.0" collapsed="true" outlineLevel="1"/>
    <col min="35" max="35" customWidth="true" style="32" width="12.0" collapsed="true"/>
    <col min="36" max="36" customWidth="true" style="32" width="12.0" collapsed="true"/>
    <col min="37" max="37" customWidth="true" style="32" width="12.0" collapsed="true"/>
    <col min="38" max="38" customWidth="true" style="32" width="12.0" collapsed="true"/>
    <col min="39" max="39" customWidth="true" style="32" width="12.0" collapsed="true"/>
    <col min="40" max="40" customWidth="true" style="32" width="12.0" collapsed="true" outlineLevel="1"/>
    <col min="41" max="41" customWidth="true" style="32" width="12.0" collapsed="true" outlineLevel="1"/>
    <col min="42" max="42" customWidth="true" style="32" width="12.0" collapsed="true" outlineLevel="1"/>
    <col min="43" max="43" customWidth="true" style="32" width="12.0" collapsed="true"/>
    <col min="44" max="44" customWidth="true" style="32" width="12.0" collapsed="true"/>
    <col min="45" max="45" customWidth="true" style="32" width="12.0" collapsed="true"/>
    <col min="46" max="46" customWidth="true" style="32" width="12.0" collapsed="true"/>
    <col min="47" max="47" customWidth="true" style="32" width="12.0" collapsed="true"/>
    <col min="48" max="48" customWidth="true" style="32" width="12.0" collapsed="true" outlineLevel="1"/>
    <col min="49" max="49" customWidth="true" style="32" width="12.0" collapsed="true" outlineLevel="1"/>
    <col min="50" max="50" customWidth="true" style="32" width="12.0" collapsed="true" outlineLevel="1"/>
    <col min="51" max="51" customWidth="true" style="32" width="12.0" collapsed="true"/>
    <col min="52" max="52" customWidth="true" style="32" width="12.0" collapsed="true"/>
    <col min="53" max="53" customWidth="true" style="32" width="12.0" collapsed="true"/>
    <col min="54" max="54" customWidth="true" style="32" width="12.0" collapsed="true"/>
    <col min="55" max="55" customWidth="true" style="32" width="12.0" collapsed="true"/>
    <col min="56" max="56" customWidth="true" style="32" width="12.0" collapsed="true" outlineLevel="1"/>
    <col min="57" max="57" customWidth="true" style="32" width="12.0" collapsed="true" outlineLevel="1"/>
    <col min="58" max="58" customWidth="true" style="32" width="12.0" collapsed="true"/>
    <col min="59" max="59" customWidth="true" style="32" width="12.0" collapsed="true"/>
    <col min="60" max="60" customWidth="true" style="32" width="12.0" collapsed="true"/>
    <col min="61" max="61" customWidth="true" style="32" width="12.0" collapsed="true" outlineLevel="1"/>
    <col min="62" max="62" collapsed="true" customWidth="true" style="32" width="12.0" outlineLevel="1"/>
    <col min="63" max="63" customWidth="true" style="32" width="12.0" collapsed="true"/>
    <col min="64" max="64" customWidth="true" style="32" width="12.0" collapsed="true"/>
    <col min="65" max="65" customWidth="true" style="32" width="12.0" collapsed="true"/>
    <col min="66" max="66" customWidth="true" style="32" width="20.0" collapsed="true"/>
    <col min="67" max="16384" style="32" width="9.0" collapsed="true"/>
  </cols>
  <sheetData>
    <row r="1" spans="1:38" s="17" customFormat="1" ht="13.5" thickBot="1">
      <c r="A1" s="14" t="s">
        <v>112</v>
      </c>
      <c r="B1" s="15"/>
      <c r="C1" s="16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</row>
    <row r="2" spans="1:38" s="18" customFormat="1" ht="13.15" customHeight="1" thickBot="1">
      <c r="A2" s="15"/>
      <c r="B2" s="15"/>
      <c r="C2" s="15"/>
      <c r="D2" s="15"/>
      <c r="E2" s="15"/>
      <c r="F2" s="142" t="s">
        <v>113</v>
      </c>
      <c r="G2" s="143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BF2" s="15"/>
      <c r="BG2" s="157" t="s">
        <v>131</v>
      </c>
      <c r="BH2" s="158"/>
      <c r="BI2" s="159"/>
      <c r="BJ2" s="15"/>
    </row>
    <row r="3" spans="1:38" s="18" customFormat="1" ht="28.0" customHeight="true" thickBot="1">
      <c r="A3" s="19" t="s">
        <v>114</v>
      </c>
      <c r="B3" s="15"/>
      <c r="C3" s="15"/>
      <c r="D3" s="15"/>
      <c r="E3" s="15"/>
      <c r="F3" s="144" t="s">
        <v>115</v>
      </c>
      <c r="G3" s="14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92" t="s">
        <v>194</v>
      </c>
      <c r="V3" s="15"/>
      <c r="W3" s="15"/>
      <c r="X3" s="15"/>
      <c r="Y3" s="15"/>
      <c r="Z3" s="15"/>
      <c r="AA3" s="15"/>
      <c r="AB3" s="15"/>
      <c r="AC3" s="15"/>
      <c r="AD3" s="15"/>
      <c r="AE3" s="92" t="s">
        <v>195</v>
      </c>
      <c r="AF3" s="15"/>
      <c r="AG3" s="15"/>
      <c r="AH3" s="15"/>
      <c r="AI3" s="15"/>
      <c r="AJ3" s="15"/>
      <c r="AK3" s="15"/>
      <c r="AL3" s="15"/>
      <c r="AM3" s="92" t="s">
        <v>196</v>
      </c>
      <c r="AU3" s="92" t="s">
        <v>223</v>
      </c>
      <c r="BC3" s="92" t="s">
        <v>236</v>
      </c>
      <c r="BF3" s="21" t="s">
        <v>133</v>
      </c>
      <c r="BG3" s="21" t="s">
        <v>134</v>
      </c>
      <c r="BH3" s="21" t="s">
        <v>135</v>
      </c>
      <c r="BI3" s="21" t="s">
        <v>136</v>
      </c>
      <c r="BJ3" s="21" t="s">
        <v>137</v>
      </c>
    </row>
    <row r="4" spans="1:38" s="17" customFormat="1" ht="15" customHeight="1" thickBot="1">
      <c r="A4" s="150" t="s">
        <v>116</v>
      </c>
      <c r="B4" s="151"/>
      <c r="C4" s="86" t="s">
        <v>189</v>
      </c>
      <c r="D4" s="15"/>
      <c r="E4" s="15"/>
      <c r="F4" s="146" t="s">
        <v>117</v>
      </c>
      <c r="G4" s="14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93" t="n">
        <v>21.0</v>
      </c>
      <c r="V4" s="15"/>
      <c r="W4" s="15"/>
      <c r="X4" s="15"/>
      <c r="Y4" s="15"/>
      <c r="Z4" s="15"/>
      <c r="AA4" s="15"/>
      <c r="AB4" s="15"/>
      <c r="AC4" s="15"/>
      <c r="AD4" s="15"/>
      <c r="AE4" s="93" t="n">
        <v>21.0</v>
      </c>
      <c r="AF4" s="15"/>
      <c r="AG4" s="15"/>
      <c r="AH4" s="15"/>
      <c r="AI4" s="15"/>
      <c r="AJ4" s="15"/>
      <c r="AK4" s="15"/>
      <c r="AL4" s="15"/>
      <c r="AM4" s="93" t="n">
        <v>22.0</v>
      </c>
      <c r="AU4" s="93" t="n">
        <v>21.0</v>
      </c>
      <c r="BC4" s="93" t="n">
        <v>23.0</v>
      </c>
      <c r="BF4" s="22" t="s">
        <v>197</v>
      </c>
      <c r="BG4" s="84"/>
      <c r="BH4" s="84"/>
      <c r="BI4" s="69">
        <f>IF(ISBLANK(BG4),"",BG4/BC$4)</f>
      </c>
      <c r="BJ4" s="85"/>
    </row>
    <row r="5" spans="1:38" s="18" customFormat="1" ht="13.15" customHeight="1">
      <c r="A5" s="148" t="s">
        <v>118</v>
      </c>
      <c r="B5" s="149"/>
      <c r="C5" s="87" t="s">
        <v>190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BF5" s="22" t="s">
        <v>198</v>
      </c>
      <c r="BG5" s="84"/>
      <c r="BH5" s="84"/>
      <c r="BI5" s="69">
        <f>IF(ISBLANK(BG5),"",BG5/BC$4)</f>
      </c>
      <c r="BJ5" s="85"/>
    </row>
    <row r="6" spans="1:38" s="17" customFormat="1" ht="12.75">
      <c r="A6" s="136" t="s">
        <v>119</v>
      </c>
      <c r="B6" s="137"/>
      <c r="C6" s="88" t="s">
        <v>191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</row>
    <row r="7" spans="1:38" s="17" customFormat="1" ht="12.75">
      <c r="A7" s="136" t="s">
        <v>120</v>
      </c>
      <c r="B7" s="137"/>
      <c r="C7" s="88" t="s">
        <v>192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38" s="17" customFormat="1" ht="12.75">
      <c r="A8" s="136" t="s">
        <v>121</v>
      </c>
      <c r="B8" s="137"/>
      <c r="C8" s="89" t="n">
        <v>45139.0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38" s="17" customFormat="1" ht="12.75">
      <c r="A9" s="138" t="s">
        <v>122</v>
      </c>
      <c r="B9" s="139"/>
      <c r="C9" s="90" t="n">
        <v>45261.0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W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</row>
    <row r="10" spans="1:38" s="17" customFormat="1" ht="15" customHeight="1" thickBot="1">
      <c r="A10" s="140" t="s">
        <v>123</v>
      </c>
      <c r="B10" s="141"/>
      <c r="C10" s="91" t="n">
        <v>45162.0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BN10" t="s">
        <v>213</v>
      </c>
    </row>
    <row r="11" spans="1:38" s="17" customFormat="1" ht="12.75">
      <c r="A11" s="15"/>
      <c r="B11" s="15"/>
      <c r="C11" s="2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</row>
    <row r="12" ht="28.0" customHeight="true">
      <c r="A12" s="54"/>
      <c r="B12" s="54"/>
      <c r="C12" s="54"/>
      <c r="D12" s="54"/>
      <c r="E12" s="54"/>
      <c r="F12" s="54"/>
      <c r="G12" s="54"/>
      <c r="H12" s="54"/>
      <c r="I12" s="55"/>
      <c r="J12" s="54"/>
      <c r="K12" s="54"/>
      <c r="L12" s="54"/>
      <c r="M12" s="54"/>
      <c r="N12" s="54"/>
      <c r="O12" s="54"/>
      <c r="P12" s="170" t="s">
        <v>138</v>
      </c>
      <c r="Q12" s="171"/>
      <c r="R12" s="170" t="s">
        <v>199</v>
      </c>
      <c r="S12" s="172"/>
      <c r="T12" s="171"/>
      <c r="U12" s="160" t="s">
        <v>237</v>
      </c>
      <c r="V12" s="161"/>
      <c r="W12" s="161"/>
      <c r="X12" s="161"/>
      <c r="Y12" s="161"/>
      <c r="Z12" s="161"/>
      <c r="AA12" s="161"/>
      <c r="AB12" s="161"/>
      <c r="AC12" s="161"/>
      <c r="AD12" s="162"/>
      <c r="AE12" s="160" t="s">
        <v>240</v>
      </c>
      <c r="AF12" s="161"/>
      <c r="AG12" s="161"/>
      <c r="AH12" s="161"/>
      <c r="AI12" s="161"/>
      <c r="AJ12" s="161"/>
      <c r="AK12" s="161"/>
      <c r="AL12" s="162"/>
      <c r="AM12" s="160" t="s">
        <v>241</v>
      </c>
      <c r="AN12" s="161"/>
      <c r="AO12" s="161"/>
      <c r="AP12" s="161"/>
      <c r="AQ12" s="161"/>
      <c r="AR12" s="161"/>
      <c r="AS12" s="161"/>
      <c r="AT12" s="162"/>
      <c r="AU12" s="160" t="s">
        <v>242</v>
      </c>
      <c r="AV12" s="161"/>
      <c r="AW12" s="161"/>
      <c r="AX12" s="161"/>
      <c r="AY12" s="161"/>
      <c r="AZ12" s="161"/>
      <c r="BA12" s="161"/>
      <c r="BB12" s="162"/>
      <c r="BC12" s="160" t="s">
        <v>243</v>
      </c>
      <c r="BD12" s="161"/>
      <c r="BE12" s="161"/>
      <c r="BF12" s="161"/>
      <c r="BG12" s="161"/>
      <c r="BH12" s="161"/>
      <c r="BI12" s="161"/>
      <c r="BJ12" s="161"/>
      <c r="BK12" s="161"/>
      <c r="BL12" s="161"/>
      <c r="BM12" s="162"/>
      <c r="BN12" s="47" t="s">
        <v>244</v>
      </c>
    </row>
    <row r="13" ht="28.0" customHeight="true">
      <c r="A13" s="155" t="s">
        <v>140</v>
      </c>
      <c r="B13" s="155" t="s">
        <v>141</v>
      </c>
      <c r="C13" s="155" t="s">
        <v>142</v>
      </c>
      <c r="D13" s="155" t="s">
        <v>143</v>
      </c>
      <c r="E13" s="155" t="s">
        <v>144</v>
      </c>
      <c r="F13" s="155" t="s">
        <v>145</v>
      </c>
      <c r="G13" s="155" t="s">
        <v>146</v>
      </c>
      <c r="H13" s="155" t="s">
        <v>147</v>
      </c>
      <c r="I13" s="163" t="s">
        <v>148</v>
      </c>
      <c r="J13" s="163" t="s">
        <v>149</v>
      </c>
      <c r="K13" s="155" t="s">
        <v>150</v>
      </c>
      <c r="L13" s="155" t="s">
        <v>151</v>
      </c>
      <c r="M13" s="155" t="s">
        <v>152</v>
      </c>
      <c r="N13" s="155" t="s">
        <v>153</v>
      </c>
      <c r="O13" s="163" t="s">
        <v>154</v>
      </c>
      <c r="P13" s="165" t="s">
        <v>155</v>
      </c>
      <c r="Q13" s="155" t="s">
        <v>156</v>
      </c>
      <c r="R13" s="163" t="s">
        <v>157</v>
      </c>
      <c r="S13" s="163" t="s">
        <v>158</v>
      </c>
      <c r="T13" s="163" t="s">
        <v>159</v>
      </c>
      <c r="U13" s="152" t="s">
        <v>160</v>
      </c>
      <c r="V13" s="153"/>
      <c r="W13" s="153"/>
      <c r="X13" s="154"/>
      <c r="Y13" s="152" t="s">
        <v>161</v>
      </c>
      <c r="Z13" s="153"/>
      <c r="AA13" s="154"/>
      <c r="AB13" s="152" t="s">
        <v>0</v>
      </c>
      <c r="AC13" s="153"/>
      <c r="AD13" s="154"/>
      <c r="AE13" s="152" t="s">
        <v>160</v>
      </c>
      <c r="AF13" s="153"/>
      <c r="AG13" s="154"/>
      <c r="AH13" s="152" t="s">
        <v>162</v>
      </c>
      <c r="AI13" s="154"/>
      <c r="AJ13" s="152" t="s">
        <v>0</v>
      </c>
      <c r="AK13" s="153"/>
      <c r="AL13" s="154"/>
      <c r="AM13" s="152" t="s">
        <v>160</v>
      </c>
      <c r="AN13" s="153"/>
      <c r="AO13" s="154"/>
      <c r="AP13" s="152" t="s">
        <v>162</v>
      </c>
      <c r="AQ13" s="154"/>
      <c r="AR13" s="152" t="s">
        <v>0</v>
      </c>
      <c r="AS13" s="153"/>
      <c r="AT13" s="154"/>
      <c r="AU13" s="152" t="s">
        <v>160</v>
      </c>
      <c r="AV13" s="153"/>
      <c r="AW13" s="154"/>
      <c r="AX13" s="152" t="s">
        <v>162</v>
      </c>
      <c r="AY13" s="154"/>
      <c r="AZ13" s="152" t="s">
        <v>0</v>
      </c>
      <c r="BA13" s="153"/>
      <c r="BB13" s="154"/>
      <c r="BC13" s="152" t="s">
        <v>160</v>
      </c>
      <c r="BD13" s="153"/>
      <c r="BE13" s="154"/>
      <c r="BF13" s="167" t="s">
        <v>209</v>
      </c>
      <c r="BG13" s="168"/>
      <c r="BH13" s="168"/>
      <c r="BI13" s="168"/>
      <c r="BJ13" s="169"/>
      <c r="BK13" s="152" t="s">
        <v>0</v>
      </c>
      <c r="BL13" s="153"/>
      <c r="BM13" s="154"/>
      <c r="BN13" s="47" t="s">
        <v>160</v>
      </c>
    </row>
    <row r="14">
      <c r="A14" s="156"/>
      <c r="B14" s="156"/>
      <c r="C14" s="156"/>
      <c r="D14" s="156"/>
      <c r="E14" s="156"/>
      <c r="F14" s="156"/>
      <c r="G14" s="156"/>
      <c r="H14" s="156"/>
      <c r="I14" s="164"/>
      <c r="J14" s="164"/>
      <c r="K14" s="156"/>
      <c r="L14" s="156"/>
      <c r="M14" s="156"/>
      <c r="N14" s="156"/>
      <c r="O14" s="164"/>
      <c r="P14" s="166"/>
      <c r="Q14" s="156"/>
      <c r="R14" s="164"/>
      <c r="S14" s="164"/>
      <c r="T14" s="164"/>
      <c r="U14" s="47" t="s">
        <v>201</v>
      </c>
      <c r="V14" s="47" t="s">
        <v>202</v>
      </c>
      <c r="W14" s="47" t="s">
        <v>165</v>
      </c>
      <c r="X14" s="47" t="s">
        <v>166</v>
      </c>
      <c r="Y14" s="47" t="s">
        <v>167</v>
      </c>
      <c r="Z14" s="47" t="s">
        <v>168</v>
      </c>
      <c r="AA14" s="47" t="s">
        <v>169</v>
      </c>
      <c r="AB14" s="47" t="s">
        <v>238</v>
      </c>
      <c r="AC14" s="47" t="s">
        <v>239</v>
      </c>
      <c r="AD14" s="47" t="s">
        <v>172</v>
      </c>
      <c r="AE14" s="47" t="s">
        <v>201</v>
      </c>
      <c r="AF14" s="47" t="s">
        <v>202</v>
      </c>
      <c r="AG14" s="47" t="s">
        <v>165</v>
      </c>
      <c r="AH14" s="47" t="s">
        <v>173</v>
      </c>
      <c r="AI14" s="47" t="s">
        <v>174</v>
      </c>
      <c r="AJ14" s="47" t="s">
        <v>225</v>
      </c>
      <c r="AK14" s="47" t="s">
        <v>226</v>
      </c>
      <c r="AL14" s="47" t="s">
        <v>172</v>
      </c>
      <c r="AM14" s="47" t="s">
        <v>201</v>
      </c>
      <c r="AN14" s="47" t="s">
        <v>202</v>
      </c>
      <c r="AO14" s="47" t="s">
        <v>165</v>
      </c>
      <c r="AP14" s="47" t="s">
        <v>173</v>
      </c>
      <c r="AQ14" s="47" t="s">
        <v>174</v>
      </c>
      <c r="AR14" s="47" t="s">
        <v>203</v>
      </c>
      <c r="AS14" s="47" t="s">
        <v>204</v>
      </c>
      <c r="AT14" s="47" t="s">
        <v>172</v>
      </c>
      <c r="AU14" s="47" t="s">
        <v>201</v>
      </c>
      <c r="AV14" s="47" t="s">
        <v>202</v>
      </c>
      <c r="AW14" s="47" t="s">
        <v>165</v>
      </c>
      <c r="AX14" s="47" t="s">
        <v>173</v>
      </c>
      <c r="AY14" s="47" t="s">
        <v>174</v>
      </c>
      <c r="AZ14" s="47" t="s">
        <v>206</v>
      </c>
      <c r="BA14" s="47" t="s">
        <v>207</v>
      </c>
      <c r="BB14" s="47" t="s">
        <v>172</v>
      </c>
      <c r="BC14" s="47" t="s">
        <v>201</v>
      </c>
      <c r="BD14" s="47" t="s">
        <v>202</v>
      </c>
      <c r="BE14" s="47" t="s">
        <v>165</v>
      </c>
      <c r="BF14" s="46" t="s">
        <v>175</v>
      </c>
      <c r="BG14" s="48" t="s">
        <v>176</v>
      </c>
      <c r="BH14" s="49" t="s">
        <v>177</v>
      </c>
      <c r="BI14" s="46" t="s">
        <v>178</v>
      </c>
      <c r="BJ14" s="46" t="s">
        <v>179</v>
      </c>
      <c r="BK14" s="47" t="s">
        <v>210</v>
      </c>
      <c r="BL14" s="47" t="s">
        <v>211</v>
      </c>
      <c r="BM14" s="47" t="s">
        <v>172</v>
      </c>
      <c r="BN14" s="47" t="s">
        <v>201</v>
      </c>
    </row>
    <row r="15">
      <c r="A15" s="44" t="n">
        <v>1.0</v>
      </c>
      <c r="B15" s="45" t="s">
        <v>245</v>
      </c>
      <c r="C15" s="45" t="s">
        <v>189</v>
      </c>
      <c r="D15" s="45" t="s">
        <v>215</v>
      </c>
      <c r="E15" s="27" t="s">
        <v>246</v>
      </c>
      <c r="F15" s="27" t="s">
        <v>247</v>
      </c>
      <c r="G15" s="27" t="s">
        <v>198</v>
      </c>
      <c r="H15" s="27" t="s">
        <v>248</v>
      </c>
      <c r="I15" s="27"/>
      <c r="J15" s="27" t="s">
        <v>249</v>
      </c>
      <c r="K15" s="28" t="n">
        <v>1.0</v>
      </c>
      <c r="L15" s="35" t="n">
        <v>100.0</v>
      </c>
      <c r="M15" s="35" t="n">
        <v>100.0</v>
      </c>
      <c r="N15" s="71" t="n">
        <v>0.1</v>
      </c>
      <c r="O15" s="30" t="s">
        <v>250</v>
      </c>
      <c r="P15" s="35" t="n">
        <v>100.0</v>
      </c>
      <c r="Q15" s="35" t="n">
        <v>25.0</v>
      </c>
      <c r="R15" s="35">
        <f>0E-12/IF(K15=0,1,K15)</f>
      </c>
      <c r="S15" s="35">
        <f>0E-12/IF(K15=0,1,K15)</f>
      </c>
      <c r="T15" s="35">
        <f>0E-12/IF(K15=0,1,K15)</f>
      </c>
      <c r="U15" s="35">
        <f>0E-12/IF(K15=0,1,K15)</f>
      </c>
      <c r="V15" s="35" t="n">
        <v>0.0</v>
      </c>
      <c r="W15" s="112">
        <f>IF(V15=0,"N/A",U15/V15-1)</f>
      </c>
      <c r="X15" s="35" t="n">
        <v>0.0</v>
      </c>
      <c r="Y15" s="35" t="n">
        <v>0.0</v>
      </c>
      <c r="Z15" s="35" t="n">
        <v>0.0</v>
      </c>
      <c r="AA15" s="35" t="n">
        <v>0.0</v>
      </c>
      <c r="AB15" s="103">
        <f>R15+S15+T15+Z15+AA15-X15</f>
      </c>
      <c r="AC15" s="103">
        <f>AB15/$L15</f>
      </c>
      <c r="AD15" s="98">
        <f>IF(AC15&lt;$Q15,"X",(IF($P15&lt;AC15,"+","")))</f>
      </c>
      <c r="AE15" s="35" t="n">
        <f>0E-12/IF(K15=0,1,K15)</f>
      </c>
      <c r="AF15" s="35" t="n">
        <v>0.0</v>
      </c>
      <c r="AG15" s="112">
        <f>IF(AF15=0,"N/A",AE15/AF15-1)</f>
      </c>
      <c r="AH15" s="35" t="n">
        <v>0.0</v>
      </c>
      <c r="AI15" s="35" t="n">
        <v>0.0</v>
      </c>
      <c r="AJ15" s="103">
        <f>AB15+AI15-AE15</f>
      </c>
      <c r="AK15" s="103">
        <f>AJ15/$L15</f>
      </c>
      <c r="AL15" s="98">
        <f>IF(AK15&lt;$Q15,"X",(IF($P15&lt;AK15,"+","")))</f>
      </c>
      <c r="AM15" s="35" t="n">
        <f>0E-12/IF(K15=0,1,K15)</f>
      </c>
      <c r="AN15" s="35" t="n">
        <v>0.0</v>
      </c>
      <c r="AO15" s="112">
        <f>IF(AN15=0,"N/A",AM15/AN15-1)</f>
      </c>
      <c r="AP15" s="35" t="n">
        <v>0.0</v>
      </c>
      <c r="AQ15" s="35" t="n">
        <v>0.0</v>
      </c>
      <c r="AR15" s="103">
        <f>AJ15+AQ15-AM15</f>
      </c>
      <c r="AS15" s="103">
        <f>AR15/$L15</f>
      </c>
      <c r="AT15" s="98">
        <f>IF(AS15&lt;$Q15,"X",(IF($P15&lt;AS15,"+","")))</f>
      </c>
      <c r="AU15" s="35" t="n">
        <f>0E-12/IF(K15=0,1,K15)</f>
      </c>
      <c r="AV15" s="35" t="n">
        <v>0.0</v>
      </c>
      <c r="AW15" s="112">
        <f>IF(AV15=0,"N/A",AU15/AV15-1)</f>
      </c>
      <c r="AX15" s="35" t="n">
        <v>0.0</v>
      </c>
      <c r="AY15" s="35" t="n">
        <v>0.0</v>
      </c>
      <c r="AZ15" s="103">
        <f>AR15+AY15-AU15</f>
      </c>
      <c r="BA15" s="103">
        <f>AZ15/$L15</f>
      </c>
      <c r="BB15" s="98">
        <f>IF(BA15&lt;$Q15,"X",(IF($P15&lt;BA15,"+","")))</f>
      </c>
      <c r="BC15" s="35">
        <f>0E-12/IF(K15=0,1,K15)</f>
      </c>
      <c r="BD15" s="35" t="n">
        <v>0.0</v>
      </c>
      <c r="BE15" s="112">
        <f>IF(BD15=0,"N/A",BC15/BD15-1)</f>
      </c>
      <c r="BF15" s="103">
        <f>ROUNDUP(MAX($L15*($Q15+MAX(BH5))-AZ15+BC15,0)/$M15,0)*$M15</f>
      </c>
      <c r="BG15" s="74">
        <f>BF15</f>
      </c>
      <c r="BH15" s="94"/>
      <c r="BI15" s="103" t="n">
        <v>0.0</v>
      </c>
      <c r="BJ15" s="112">
        <f>IF(BI15=0,"N/A",BG15/BI15-1)</f>
      </c>
      <c r="BK15" s="103">
        <f>AZ15+BG15-BC15</f>
      </c>
      <c r="BL15" s="103">
        <f>BK15/$L15</f>
      </c>
      <c r="BM15" s="100">
        <f>IF(BL15&lt;$Q15,"X",(IF($P15&lt;BL15,"+","")))</f>
      </c>
      <c r="BN15" s="118" t="n">
        <v>0.0</v>
      </c>
    </row>
    <row r="16">
      <c r="A16" s="44" t="n">
        <v>2.0</v>
      </c>
      <c r="B16" s="45" t="s">
        <v>251</v>
      </c>
      <c r="C16" s="45" t="s">
        <v>189</v>
      </c>
      <c r="D16" s="45" t="s">
        <v>215</v>
      </c>
      <c r="E16" s="27" t="s">
        <v>252</v>
      </c>
      <c r="F16" s="27" t="s">
        <v>253</v>
      </c>
      <c r="G16" s="27" t="s">
        <v>198</v>
      </c>
      <c r="H16" s="27" t="s">
        <v>248</v>
      </c>
      <c r="I16" s="27"/>
      <c r="J16" s="27" t="s">
        <v>249</v>
      </c>
      <c r="K16" s="28" t="n">
        <v>1.0</v>
      </c>
      <c r="L16" s="35" t="n">
        <v>1500.0</v>
      </c>
      <c r="M16" s="35" t="n">
        <v>1500.0</v>
      </c>
      <c r="N16" s="71" t="n">
        <v>0.1</v>
      </c>
      <c r="O16" s="30" t="s">
        <v>136</v>
      </c>
      <c r="P16" s="71" t="n">
        <v>1.0</v>
      </c>
      <c r="Q16" s="71" t="n">
        <v>0.25</v>
      </c>
      <c r="R16" s="35">
        <f>0E-12/IF(K16=0,1,K16)</f>
      </c>
      <c r="S16" s="35">
        <f>0E-12/IF(K16=0,1,K16)</f>
      </c>
      <c r="T16" s="35">
        <f>0E-12/IF(K16=0,1,K16)</f>
      </c>
      <c r="U16" s="35">
        <f>0E-12/IF(K16=0,1,K16)</f>
      </c>
      <c r="V16" s="35" t="n">
        <v>0.0</v>
      </c>
      <c r="W16" s="112">
        <f>IF(V16=0,"N/A",U16/V16-1)</f>
      </c>
      <c r="X16" s="35" t="n">
        <v>0.0</v>
      </c>
      <c r="Y16" s="35" t="n">
        <v>0.0</v>
      </c>
      <c r="Z16" s="35" t="n">
        <v>0.0</v>
      </c>
      <c r="AA16" s="35" t="n">
        <v>0.0</v>
      </c>
      <c r="AB16" s="103">
        <f>R16+S16+T16+Z16+AA16-X16</f>
      </c>
      <c r="AC16" s="112">
        <f>AB16/AE16</f>
      </c>
      <c r="AD16" s="98">
        <f>IF(AC16&lt;$Q16,"X",(IF($P16&lt;AC16,"+","")))</f>
      </c>
      <c r="AE16" s="35" t="n">
        <f>0E-12/IF(K16=0,1,K16)</f>
      </c>
      <c r="AF16" s="35" t="n">
        <v>0.0</v>
      </c>
      <c r="AG16" s="112">
        <f>IF(AF16=0,"N/A",AE16/AF16-1)</f>
      </c>
      <c r="AH16" s="35" t="n">
        <v>0.0</v>
      </c>
      <c r="AI16" s="35" t="n">
        <v>0.0</v>
      </c>
      <c r="AJ16" s="103">
        <f>AB16+AI16-AE16</f>
      </c>
      <c r="AK16" s="112">
        <f>AJ16/AM16</f>
      </c>
      <c r="AL16" s="98">
        <f>IF(AK16&lt;$Q16,"X",(IF($P16&lt;AK16,"+","")))</f>
      </c>
      <c r="AM16" s="35" t="n">
        <f>0E-12/IF(K16=0,1,K16)</f>
      </c>
      <c r="AN16" s="35" t="n">
        <v>0.0</v>
      </c>
      <c r="AO16" s="112">
        <f>IF(AN16=0,"N/A",AM16/AN16-1)</f>
      </c>
      <c r="AP16" s="35" t="n">
        <v>0.0</v>
      </c>
      <c r="AQ16" s="35" t="n">
        <v>0.0</v>
      </c>
      <c r="AR16" s="103">
        <f>AJ16+AQ16-AM16</f>
      </c>
      <c r="AS16" s="112">
        <f>AR16/AU16</f>
      </c>
      <c r="AT16" s="98">
        <f>IF(AS16&lt;$Q16,"X",(IF($P16&lt;AS16,"+","")))</f>
      </c>
      <c r="AU16" s="35" t="n">
        <f>0E-12/IF(K16=0,1,K16)</f>
      </c>
      <c r="AV16" s="35" t="n">
        <v>0.0</v>
      </c>
      <c r="AW16" s="112">
        <f>IF(AV16=0,"N/A",AU16/AV16-1)</f>
      </c>
      <c r="AX16" s="35" t="n">
        <v>0.0</v>
      </c>
      <c r="AY16" s="35" t="n">
        <v>0.0</v>
      </c>
      <c r="AZ16" s="103">
        <f>AR16+AY16-AU16</f>
      </c>
      <c r="BA16" s="112">
        <f>AZ16/BC16</f>
      </c>
      <c r="BB16" s="98">
        <f>IF(BA16&lt;$Q16,"X",(IF($P16&lt;BA16,"+","")))</f>
      </c>
      <c r="BC16" s="35">
        <f>0E-12/IF(K16=0,1,K16)</f>
      </c>
      <c r="BD16" s="35" t="n">
        <v>0.0</v>
      </c>
      <c r="BE16" s="112">
        <f>IF(BD16=0,"N/A",BC16/BD16-1)</f>
      </c>
      <c r="BF16" s="103">
        <f>IF(MAX(U16,AE16,AM16,AU16,BC16)*($Q16+MAX(BI5))-AZ16+BC16&lt;=0,0,ROUNDUP(MAX(MAX(U16,AE16,AM16,AU16,BC16)*($Q16+MAX(BI5))-AZ16+BC16,,$L16)/$M16,0)*$M16)</f>
      </c>
      <c r="BG16" s="74">
        <f>BF16</f>
      </c>
      <c r="BH16" s="94"/>
      <c r="BI16" s="103" t="n">
        <v>0.0</v>
      </c>
      <c r="BJ16" s="112">
        <f>IF(BI16=0,"N/A",BG16/BI16-1)</f>
      </c>
      <c r="BK16" s="103">
        <f>AZ16+BG16-BC16</f>
      </c>
      <c r="BL16" s="112">
        <f>BK16/BN16</f>
      </c>
      <c r="BM16" s="100">
        <f>IF(BL16&lt;$Q16,"X",(IF($P16&lt;BL16,"+","")))</f>
      </c>
      <c r="BN16" s="118" t="n">
        <v>0.0</v>
      </c>
    </row>
    <row r="17">
      <c r="A17" s="44" t="n">
        <v>3.0</v>
      </c>
      <c r="B17" s="45" t="s">
        <v>254</v>
      </c>
      <c r="C17" s="45" t="s">
        <v>189</v>
      </c>
      <c r="D17" s="45" t="s">
        <v>215</v>
      </c>
      <c r="E17" s="27" t="s">
        <v>255</v>
      </c>
      <c r="F17" s="27" t="s">
        <v>256</v>
      </c>
      <c r="G17" s="27" t="s">
        <v>198</v>
      </c>
      <c r="H17" s="27" t="s">
        <v>248</v>
      </c>
      <c r="I17" s="27"/>
      <c r="J17" s="27" t="s">
        <v>249</v>
      </c>
      <c r="K17" s="28" t="n">
        <v>1.0</v>
      </c>
      <c r="L17" s="35" t="n">
        <v>6000.0</v>
      </c>
      <c r="M17" s="35" t="n">
        <v>6000.0</v>
      </c>
      <c r="N17" s="71" t="n">
        <v>0.1</v>
      </c>
      <c r="O17" s="30" t="s">
        <v>136</v>
      </c>
      <c r="P17" s="71" t="n">
        <v>1.0</v>
      </c>
      <c r="Q17" s="71" t="n">
        <v>0.25</v>
      </c>
      <c r="R17" s="35">
        <f>0E-12/IF(K17=0,1,K17)</f>
      </c>
      <c r="S17" s="35">
        <f>0E-12/IF(K17=0,1,K17)</f>
      </c>
      <c r="T17" s="35">
        <f>0E-12/IF(K17=0,1,K17)</f>
      </c>
      <c r="U17" s="35">
        <f>0E-12/IF(K17=0,1,K17)</f>
      </c>
      <c r="V17" s="35" t="n">
        <v>0.0</v>
      </c>
      <c r="W17" s="112">
        <f>IF(V17=0,"N/A",U17/V17-1)</f>
      </c>
      <c r="X17" s="35" t="n">
        <v>0.0</v>
      </c>
      <c r="Y17" s="35" t="n">
        <v>0.0</v>
      </c>
      <c r="Z17" s="35" t="n">
        <v>0.0</v>
      </c>
      <c r="AA17" s="35" t="n">
        <v>0.0</v>
      </c>
      <c r="AB17" s="103">
        <f>R17+S17+T17+Z17+AA17-X17</f>
      </c>
      <c r="AC17" s="112">
        <f>AB17/AE17</f>
      </c>
      <c r="AD17" s="98">
        <f>IF(AC17&lt;$Q17,"X",(IF($P17&lt;AC17,"+","")))</f>
      </c>
      <c r="AE17" s="35" t="n">
        <f>0E-12/IF(K17=0,1,K17)</f>
      </c>
      <c r="AF17" s="35" t="n">
        <v>0.0</v>
      </c>
      <c r="AG17" s="112">
        <f>IF(AF17=0,"N/A",AE17/AF17-1)</f>
      </c>
      <c r="AH17" s="35" t="n">
        <v>0.0</v>
      </c>
      <c r="AI17" s="35" t="n">
        <v>0.0</v>
      </c>
      <c r="AJ17" s="103">
        <f>AB17+AI17-AE17</f>
      </c>
      <c r="AK17" s="112">
        <f>AJ17/AM17</f>
      </c>
      <c r="AL17" s="98">
        <f>IF(AK17&lt;$Q17,"X",(IF($P17&lt;AK17,"+","")))</f>
      </c>
      <c r="AM17" s="35" t="n">
        <f>0E-12/IF(K17=0,1,K17)</f>
      </c>
      <c r="AN17" s="35" t="n">
        <v>0.0</v>
      </c>
      <c r="AO17" s="112">
        <f>IF(AN17=0,"N/A",AM17/AN17-1)</f>
      </c>
      <c r="AP17" s="35" t="n">
        <v>0.0</v>
      </c>
      <c r="AQ17" s="35" t="n">
        <v>0.0</v>
      </c>
      <c r="AR17" s="103">
        <f>AJ17+AQ17-AM17</f>
      </c>
      <c r="AS17" s="112">
        <f>AR17/AU17</f>
      </c>
      <c r="AT17" s="98">
        <f>IF(AS17&lt;$Q17,"X",(IF($P17&lt;AS17,"+","")))</f>
      </c>
      <c r="AU17" s="35" t="n">
        <f>0E-12/IF(K17=0,1,K17)</f>
      </c>
      <c r="AV17" s="35" t="n">
        <v>0.0</v>
      </c>
      <c r="AW17" s="112">
        <f>IF(AV17=0,"N/A",AU17/AV17-1)</f>
      </c>
      <c r="AX17" s="35" t="n">
        <v>0.0</v>
      </c>
      <c r="AY17" s="35" t="n">
        <v>0.0</v>
      </c>
      <c r="AZ17" s="103">
        <f>AR17+AY17-AU17</f>
      </c>
      <c r="BA17" s="112">
        <f>AZ17/BC17</f>
      </c>
      <c r="BB17" s="98">
        <f>IF(BA17&lt;$Q17,"X",(IF($P17&lt;BA17,"+","")))</f>
      </c>
      <c r="BC17" s="35">
        <f>0E-12/IF(K17=0,1,K17)</f>
      </c>
      <c r="BD17" s="35" t="n">
        <v>0.0</v>
      </c>
      <c r="BE17" s="112">
        <f>IF(BD17=0,"N/A",BC17/BD17-1)</f>
      </c>
      <c r="BF17" s="103">
        <f>IF(MAX(U17,AE17,AM17,AU17,BC17)*($Q17+MAX(BI5))-AZ17+BC17&lt;=0,0,ROUNDUP(MAX(MAX(U17,AE17,AM17,AU17,BC17)*($Q17+MAX(BI5))-AZ17+BC17,,$L17)/$M17,0)*$M17)</f>
      </c>
      <c r="BG17" s="74">
        <f>BF17</f>
      </c>
      <c r="BH17" s="94"/>
      <c r="BI17" s="103" t="n">
        <v>0.0</v>
      </c>
      <c r="BJ17" s="112">
        <f>IF(BI17=0,"N/A",BG17/BI17-1)</f>
      </c>
      <c r="BK17" s="103">
        <f>AZ17+BG17-BC17</f>
      </c>
      <c r="BL17" s="112">
        <f>BK17/BN17</f>
      </c>
      <c r="BM17" s="100">
        <f>IF(BL17&lt;$Q17,"X",(IF($P17&lt;BL17,"+","")))</f>
      </c>
      <c r="BN17" s="118" t="n">
        <v>0.0</v>
      </c>
    </row>
    <row r="18">
      <c r="A18" s="44" t="n">
        <v>4.0</v>
      </c>
      <c r="B18" s="45" t="s">
        <v>257</v>
      </c>
      <c r="C18" s="45" t="s">
        <v>189</v>
      </c>
      <c r="D18" s="45" t="s">
        <v>215</v>
      </c>
      <c r="E18" s="27" t="s">
        <v>258</v>
      </c>
      <c r="F18" s="27" t="s">
        <v>259</v>
      </c>
      <c r="G18" s="27" t="s">
        <v>198</v>
      </c>
      <c r="H18" s="27" t="s">
        <v>248</v>
      </c>
      <c r="I18" s="27"/>
      <c r="J18" s="27" t="s">
        <v>260</v>
      </c>
      <c r="K18" s="28" t="n">
        <v>1000.0</v>
      </c>
      <c r="L18" s="33" t="n">
        <v>20.0</v>
      </c>
      <c r="M18" s="33" t="n">
        <v>20.0</v>
      </c>
      <c r="N18" s="71" t="n">
        <v>0.1</v>
      </c>
      <c r="O18" s="30" t="s">
        <v>136</v>
      </c>
      <c r="P18" s="71" t="n">
        <v>1.0</v>
      </c>
      <c r="Q18" s="71" t="n">
        <v>0.25</v>
      </c>
      <c r="R18" s="33">
        <f>0E-12/IF(K18=0,1,K18)</f>
      </c>
      <c r="S18" s="33">
        <f>0E-12/IF(K18=0,1,K18)</f>
      </c>
      <c r="T18" s="33">
        <f>0E-12/IF(K18=0,1,K18)</f>
      </c>
      <c r="U18" s="33">
        <f>0E-12/IF(K18=0,1,K18)</f>
      </c>
      <c r="V18" s="33" t="n">
        <v>0.0</v>
      </c>
      <c r="W18" s="112">
        <f>IF(V18=0,"N/A",U18/V18-1)</f>
      </c>
      <c r="X18" s="33" t="n">
        <v>0.0</v>
      </c>
      <c r="Y18" s="33" t="n">
        <v>0.0</v>
      </c>
      <c r="Z18" s="33" t="n">
        <v>0.0</v>
      </c>
      <c r="AA18" s="33" t="n">
        <v>0.0</v>
      </c>
      <c r="AB18" s="101">
        <f>R18+S18+T18+Z18+AA18-X18</f>
      </c>
      <c r="AC18" s="112">
        <f>AB18/AE18</f>
      </c>
      <c r="AD18" s="98">
        <f>IF(AC18&lt;$Q18,"X",(IF($P18&lt;AC18,"+","")))</f>
      </c>
      <c r="AE18" s="33" t="n">
        <f>0E-12/IF(K18=0,1,K18)</f>
      </c>
      <c r="AF18" s="33" t="n">
        <v>0.0</v>
      </c>
      <c r="AG18" s="112">
        <f>IF(AF18=0,"N/A",AE18/AF18-1)</f>
      </c>
      <c r="AH18" s="33" t="n">
        <v>0.0</v>
      </c>
      <c r="AI18" s="33" t="n">
        <v>0.0</v>
      </c>
      <c r="AJ18" s="101">
        <f>AB18+AI18-AE18</f>
      </c>
      <c r="AK18" s="112">
        <f>AJ18/AM18</f>
      </c>
      <c r="AL18" s="98">
        <f>IF(AK18&lt;$Q18,"X",(IF($P18&lt;AK18,"+","")))</f>
      </c>
      <c r="AM18" s="33" t="n">
        <f>0E-12/IF(K18=0,1,K18)</f>
      </c>
      <c r="AN18" s="33" t="n">
        <v>0.0</v>
      </c>
      <c r="AO18" s="112">
        <f>IF(AN18=0,"N/A",AM18/AN18-1)</f>
      </c>
      <c r="AP18" s="33" t="n">
        <v>0.0</v>
      </c>
      <c r="AQ18" s="33" t="n">
        <v>0.0</v>
      </c>
      <c r="AR18" s="101">
        <f>AJ18+AQ18-AM18</f>
      </c>
      <c r="AS18" s="112">
        <f>AR18/AU18</f>
      </c>
      <c r="AT18" s="98">
        <f>IF(AS18&lt;$Q18,"X",(IF($P18&lt;AS18,"+","")))</f>
      </c>
      <c r="AU18" s="33" t="n">
        <f>0E-12/IF(K18=0,1,K18)</f>
      </c>
      <c r="AV18" s="33" t="n">
        <v>0.0</v>
      </c>
      <c r="AW18" s="112">
        <f>IF(AV18=0,"N/A",AU18/AV18-1)</f>
      </c>
      <c r="AX18" s="33" t="n">
        <v>0.0</v>
      </c>
      <c r="AY18" s="33" t="n">
        <v>0.0</v>
      </c>
      <c r="AZ18" s="101">
        <f>AR18+AY18-AU18</f>
      </c>
      <c r="BA18" s="112">
        <f>AZ18/BC18</f>
      </c>
      <c r="BB18" s="98">
        <f>IF(BA18&lt;$Q18,"X",(IF($P18&lt;BA18,"+","")))</f>
      </c>
      <c r="BC18" s="33">
        <f>0E-12/IF(K18=0,1,K18)</f>
      </c>
      <c r="BD18" s="33" t="n">
        <v>0.0</v>
      </c>
      <c r="BE18" s="112">
        <f>IF(BD18=0,"N/A",BC18/BD18-1)</f>
      </c>
      <c r="BF18" s="101">
        <f>IF(MAX(U18,AE18,AM18,AU18,BC18)*($Q18+MAX(BI5))-AZ18+BC18&lt;=0,0,ROUNDUP(MAX(MAX(U18,AE18,AM18,AU18,BC18)*($Q18+MAX(BI5))-AZ18+BC18,,$L18)/$M18,0)*$M18)</f>
      </c>
      <c r="BG18" s="72">
        <f>BF18</f>
      </c>
      <c r="BH18" s="94"/>
      <c r="BI18" s="101" t="n">
        <v>0.0</v>
      </c>
      <c r="BJ18" s="112">
        <f>IF(BI18=0,"N/A",BG18/BI18-1)</f>
      </c>
      <c r="BK18" s="101">
        <f>AZ18+BG18-BC18</f>
      </c>
      <c r="BL18" s="112">
        <f>BK18/BN18</f>
      </c>
      <c r="BM18" s="100">
        <f>IF(BL18&lt;$Q18,"X",(IF($P18&lt;BL18,"+","")))</f>
      </c>
      <c r="BN18" s="114" t="n">
        <v>0.0</v>
      </c>
    </row>
  </sheetData>
  <sheetCalcPr fullCalcOnLoad="true"/>
  <sheetProtection autoFilter="false" password="CCBA" sheet="true" scenarios="true" objects="true" deleteColumns="false" deleteRows="false" formatCells="false" formatColumns="false" formatRows="false" insertColumns="false" insertRows="false"/>
  <mergeCells count="10">
    <mergeCell ref="A7:B7"/>
    <mergeCell ref="A8:B8"/>
    <mergeCell ref="A9:B9"/>
    <mergeCell ref="A10:B10"/>
    <mergeCell ref="F2:G2"/>
    <mergeCell ref="F3:G3"/>
    <mergeCell ref="F4:G4"/>
    <mergeCell ref="A5:B5"/>
    <mergeCell ref="A4:B4"/>
    <mergeCell ref="A6:B6"/>
    <mergeCell ref="BG2:BI2"/>
    <mergeCell ref="A13:A14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P12:Q12"/>
    <mergeCell ref="R12:T12"/>
    <mergeCell ref="U12:AD12"/>
    <mergeCell ref="U13:X13"/>
    <mergeCell ref="Y13:AA13"/>
    <mergeCell ref="AB13:AD13"/>
    <mergeCell ref="AE12:AL12"/>
    <mergeCell ref="AE13:AG13"/>
    <mergeCell ref="AH13:AI13"/>
    <mergeCell ref="AJ13:AL13"/>
    <mergeCell ref="AM12:AT12"/>
    <mergeCell ref="AM13:AO13"/>
    <mergeCell ref="AP13:AQ13"/>
    <mergeCell ref="AR13:AT13"/>
    <mergeCell ref="AU12:BB12"/>
    <mergeCell ref="AU13:AW13"/>
    <mergeCell ref="AX13:AY13"/>
    <mergeCell ref="AZ13:BB13"/>
    <mergeCell ref="BC12:BM12"/>
    <mergeCell ref="BC13:BE13"/>
    <mergeCell ref="BF13:BJ13"/>
    <mergeCell ref="BK13:BM13"/>
  </mergeCells>
  <phoneticPr fontId="1" type="noConversion"/>
  <conditionalFormatting sqref="W15:W18">
    <cfRule type="expression" dxfId="25" priority="1">
      <formula>ABS(W15)&gt;$N15</formula>
    </cfRule>
  </conditionalFormatting>
  <conditionalFormatting sqref="AD15:AD18">
    <cfRule type="cellIs" operator="equal" dxfId="26" priority="2">
      <formula>"+"</formula>
    </cfRule>
  </conditionalFormatting>
  <conditionalFormatting sqref="AD15:AD18">
    <cfRule type="cellIs" operator="equal" dxfId="27" priority="3">
      <formula>"X"</formula>
    </cfRule>
  </conditionalFormatting>
  <conditionalFormatting sqref="AG15:AG18">
    <cfRule type="expression" dxfId="28" priority="4">
      <formula>ABS(AG15)&gt;$N15</formula>
    </cfRule>
  </conditionalFormatting>
  <conditionalFormatting sqref="AL15:AL18">
    <cfRule type="cellIs" operator="equal" dxfId="29" priority="5">
      <formula>"+"</formula>
    </cfRule>
  </conditionalFormatting>
  <conditionalFormatting sqref="AL15:AL18">
    <cfRule type="cellIs" operator="equal" dxfId="30" priority="6">
      <formula>"X"</formula>
    </cfRule>
  </conditionalFormatting>
  <conditionalFormatting sqref="AO15:AO18">
    <cfRule type="expression" dxfId="31" priority="7">
      <formula>ABS(AO15)&gt;$N15</formula>
    </cfRule>
  </conditionalFormatting>
  <conditionalFormatting sqref="AT15:AT18">
    <cfRule type="cellIs" operator="equal" dxfId="32" priority="8">
      <formula>"+"</formula>
    </cfRule>
  </conditionalFormatting>
  <conditionalFormatting sqref="AT15:AT18">
    <cfRule type="cellIs" operator="equal" dxfId="33" priority="9">
      <formula>"X"</formula>
    </cfRule>
  </conditionalFormatting>
  <conditionalFormatting sqref="AW15:AW18">
    <cfRule type="expression" dxfId="34" priority="10">
      <formula>ABS(AW15)&gt;$N15</formula>
    </cfRule>
  </conditionalFormatting>
  <conditionalFormatting sqref="BB15:BB18">
    <cfRule type="cellIs" operator="equal" dxfId="35" priority="11">
      <formula>"+"</formula>
    </cfRule>
  </conditionalFormatting>
  <conditionalFormatting sqref="BB15:BB18">
    <cfRule type="cellIs" operator="equal" dxfId="36" priority="12">
      <formula>"X"</formula>
    </cfRule>
  </conditionalFormatting>
  <conditionalFormatting sqref="BE15:BE18">
    <cfRule type="expression" dxfId="37" priority="13">
      <formula>ABS(BE15)&gt;$N15</formula>
    </cfRule>
  </conditionalFormatting>
  <conditionalFormatting sqref="BG15:BG18">
    <cfRule type="expression" dxfId="38" priority="14">
      <formula>IF(ISERROR(BF15),"#DIV/0!",BF15)&lt;&gt;IF(ISERROR(BG15),"#DIV/0!",BG15)</formula>
    </cfRule>
  </conditionalFormatting>
  <conditionalFormatting sqref="BJ15:BJ18">
    <cfRule type="expression" dxfId="39" priority="15">
      <formula>ABS(BJ15)&gt;$N15</formula>
    </cfRule>
  </conditionalFormatting>
  <conditionalFormatting sqref="BM15:BM18">
    <cfRule type="cellIs" operator="equal" dxfId="40" priority="16">
      <formula>"+"</formula>
    </cfRule>
  </conditionalFormatting>
  <conditionalFormatting sqref="BM15:BM18">
    <cfRule type="cellIs" operator="equal" dxfId="41" priority="17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C5F-8222-4A36-BC61-63D53AD794BA}">
  <sheetPr codeName="Sheet4"/>
  <dimension ref="A1:C11"/>
  <sheetViews>
    <sheetView showGridLines="0" zoomScale="85" zoomScaleNormal="85" workbookViewId="0">
      <selection activeCell="B10" sqref="B10"/>
    </sheetView>
  </sheetViews>
  <sheetFormatPr defaultColWidth="8.875" defaultRowHeight="12.75"/>
  <cols>
    <col min="5" max="5" customWidth="true" style="57" width="18.75" collapsed="true"/>
    <col min="1" max="3" customWidth="true" style="57" width="18.75" collapsed="true"/>
    <col min="4" max="4" customWidth="true" style="57" width="18.75" collapsed="true" hidden="true"/>
    <col min="6" max="6" customWidth="true" style="57" width="19.125" collapsed="true"/>
    <col min="7" max="16384" style="57" width="8.875" collapsed="true"/>
  </cols>
  <sheetData>
    <row r="1" spans="1:3">
      <c r="A1" s="56" t="s">
        <v>124</v>
      </c>
    </row>
    <row r="2" spans="1:3" ht="13.15" customHeight="1">
      <c r="A2" s="56"/>
    </row>
    <row r="3" spans="1:3" ht="13.15" customHeight="1">
      <c r="A3" s="58" t="s">
        <v>125</v>
      </c>
    </row>
    <row r="4" spans="1:3" ht="15" customHeight="1">
      <c r="A4" s="57" t="s">
        <v>126</v>
      </c>
    </row>
    <row r="5" spans="1:3" ht="13.15" customHeight="1"/>
    <row r="6" spans="1:3">
      <c r="A6" s="56" t="s">
        <v>127</v>
      </c>
      <c r="C6" s="67"/>
    </row>
    <row r="7" spans="1:3">
      <c r="A7" s="56" t="s">
        <v>128</v>
      </c>
      <c r="C7" s="68"/>
    </row>
    <row r="8" spans="1:3">
      <c r="C8" s="56"/>
    </row>
    <row r="9" spans="1:3" ht="15" customHeight="1"/>
    <row r="10" spans="1:3">
      <c r="A10" s="56"/>
      <c r="B10" s="60" t="s">
        <v>129</v>
      </c>
    </row>
    <row r="11" spans="1:3">
      <c r="A11" s="59" t="s">
        <v>130</v>
      </c>
      <c r="B11" s="60" t="s">
        <v>208</v>
      </c>
    </row>
    <row r="12">
      <c r="A12" s="64" t="s">
        <v>248</v>
      </c>
      <c r="B12" s="65" t="n">
        <v>0.0</v>
      </c>
      <c r="D12" t="n">
        <v>0.0</v>
      </c>
    </row>
    <row r="13">
      <c r="A13" s="64" t="s">
        <v>218</v>
      </c>
      <c r="B13" s="65" t="n">
        <v>0.0</v>
      </c>
      <c r="D13" t="n">
        <v>0.0</v>
      </c>
    </row>
  </sheetData>
  <sheetCalcPr fullCalcOnLoad="true"/>
  <sheetProtection password="CCBA" sheet="true" scenarios="true" objects="true" deleteColumns="false" deleteRows="false" formatCells="false" formatColumns="false" formatRows="false" insertColumns="false" insertRows="false" autoFilter="false"/>
  <phoneticPr fontId="1" type="noConversion"/>
  <conditionalFormatting sqref="B12:B13">
    <cfRule type="cellIs" operator="greaterThanOrEqual" dxfId="42" priority="1">
      <formula>$C$7</formula>
    </cfRule>
  </conditionalFormatting>
  <conditionalFormatting sqref="B12:B13">
    <cfRule type="expression" dxfId="43" priority="2">
      <formula>C12:C13&gt;=$C$6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Order Calculation Sheet</vt:lpstr>
      <vt:lpstr>Supplier Non-working Day</vt:lpstr>
      <vt:lpstr>template_result</vt:lpstr>
      <vt:lpstr>template_review</vt:lpstr>
      <vt:lpstr>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刘银传</dc:creator>
  <cp:lastModifiedBy>liuyinchuan</cp:lastModifiedBy>
  <dcterms:modified xsi:type="dcterms:W3CDTF">2023-05-17T09:11:25Z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