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asin\git\tb-ttap-brivge-v2\Excel Files\Scenario 17\"/>
    </mc:Choice>
  </mc:AlternateContent>
  <xr:revisionPtr revIDLastSave="0" documentId="13_ncr:1_{04E6E612-A2B0-4DED-A17E-D71FBE28C544}" xr6:coauthVersionLast="47" xr6:coauthVersionMax="47" xr10:uidLastSave="{00000000-0000-0000-0000-000000000000}"/>
  <bookViews>
    <workbookView xWindow="-108" yWindow="-108" windowWidth="23256" windowHeight="12456" tabRatio="567" firstSheet="13" activeTab="17" xr2:uid="{00000000-000D-0000-FFFF-FFFF00000000}"/>
  </bookViews>
  <sheets>
    <sheet name="AutoIncrement" sheetId="86" r:id="rId1"/>
    <sheet name="TC1- Add New Parts" sheetId="2" r:id="rId2"/>
    <sheet name="TC1-Description" sheetId="87" r:id="rId3"/>
    <sheet name="TC1.1- Payment Terms" sheetId="1" r:id="rId4"/>
    <sheet name="TC1.2- Shipping Route" sheetId="3" r:id="rId5"/>
    <sheet name="TC2- Contract Parts Info" sheetId="5" r:id="rId6"/>
    <sheet name="TC2- ReceivedRequestAddNewPart" sheetId="6" r:id="rId7"/>
    <sheet name="TC3-Description" sheetId="74" r:id="rId8"/>
    <sheet name="TC5- Contract Parts" sheetId="65" r:id="rId9"/>
    <sheet name="TC6- Part List " sheetId="7" r:id="rId10"/>
    <sheet name="TC6- Contract Route Code" sheetId="75" r:id="rId11"/>
    <sheet name="TC7- Request to Parts Master" sheetId="8" r:id="rId12"/>
    <sheet name="TC7- RequestNo" sheetId="76" r:id="rId13"/>
    <sheet name="TC8- Contract Parts Info" sheetId="16" r:id="rId14"/>
    <sheet name="TC9- Contract List" sheetId="17" r:id="rId15"/>
    <sheet name="TC10- Parts List" sheetId="55" r:id="rId16"/>
    <sheet name="T11- RequestNo" sheetId="77" r:id="rId17"/>
    <sheet name="TC16- Tenth Day Period" sheetId="96" r:id="rId18"/>
    <sheet name="TC16- New Firm Qty" sheetId="18" r:id="rId19"/>
    <sheet name="TC16- New Inbound Date1" sheetId="35" r:id="rId20"/>
    <sheet name="TC17- Regular Customer No" sheetId="79" r:id="rId21"/>
    <sheet name="TC19-Delivery Plan" sheetId="37" r:id="rId22"/>
    <sheet name="TC19- Order Price" sheetId="36" r:id="rId23"/>
    <sheet name="TC19- Sales Order No" sheetId="80" r:id="rId24"/>
    <sheet name="TC21- Forecast Change" sheetId="34" r:id="rId25"/>
    <sheet name="TC21- RequestNo" sheetId="56" r:id="rId26"/>
    <sheet name="TC22- Parts Detail" sheetId="38" r:id="rId27"/>
    <sheet name="TC26- Parts Detail" sheetId="57" r:id="rId28"/>
    <sheet name="TC27-Change Firm Qty" sheetId="21" r:id="rId29"/>
    <sheet name=" T27- Change Inbound Date" sheetId="23" r:id="rId30"/>
    <sheet name="TC27- Request No" sheetId="88" r:id="rId31"/>
    <sheet name="TC28- Parts Detail" sheetId="89" r:id="rId32"/>
    <sheet name="T31-Parts Detail" sheetId="90" r:id="rId33"/>
    <sheet name="TC32- Sales Order Info" sheetId="25" r:id="rId34"/>
    <sheet name="TC33- Customer Forecast Detail" sheetId="26" r:id="rId35"/>
    <sheet name="TC34- Request No" sheetId="91" r:id="rId36"/>
    <sheet name="T35- Parts Detail" sheetId="28" r:id="rId37"/>
    <sheet name="TC38- Change Firm Qty" sheetId="31" r:id="rId38"/>
    <sheet name="TC40- Units Part Master" sheetId="33" r:id="rId39"/>
    <sheet name="TC41- Temp Firm Quantity" sheetId="41" r:id="rId40"/>
    <sheet name="TC41.1-Temp Outbound Date" sheetId="42" r:id="rId41"/>
    <sheet name="TC42- Edit Firm Quantity1" sheetId="45" r:id="rId42"/>
    <sheet name="TC42- Request No" sheetId="92" r:id="rId43"/>
    <sheet name="TC43- Parts Detail" sheetId="47" r:id="rId44"/>
    <sheet name="TC46- Parts Detail" sheetId="48" r:id="rId45"/>
    <sheet name="TC50- Request No" sheetId="93" r:id="rId46"/>
    <sheet name="TC51- Outbound Details" sheetId="49" r:id="rId47"/>
    <sheet name="TC54-Purchase Amount By Sup" sheetId="81" r:id="rId48"/>
    <sheet name="TC55- Complete Deliveries List" sheetId="82" r:id="rId49"/>
    <sheet name="TC55- New Firm Quantity" sheetId="52" r:id="rId50"/>
    <sheet name="TC55- New Outbound Date" sheetId="53" r:id="rId51"/>
    <sheet name="TC55- Request No" sheetId="94" r:id="rId52"/>
    <sheet name="TC56- Part Details" sheetId="54" r:id="rId53"/>
    <sheet name="TC60- Parts Detail1" sheetId="59" r:id="rId54"/>
    <sheet name="TC63- New Firm Quantity" sheetId="60" r:id="rId55"/>
    <sheet name="TC63- New Oubound Date" sheetId="61" r:id="rId56"/>
    <sheet name="TC63- Request No" sheetId="95" r:id="rId57"/>
    <sheet name="TC69- Outbound Details" sheetId="62" r:id="rId58"/>
    <sheet name="TC71 &amp; 72- CargoTrackingDetail " sheetId="63" r:id="rId59"/>
    <sheet name="T73- Shipping Detail" sheetId="67" r:id="rId60"/>
    <sheet name="TC75- Customer Inbound Details" sheetId="69" r:id="rId61"/>
    <sheet name="TC75- Outbound Nos" sheetId="71" r:id="rId62"/>
    <sheet name="TC76- Purchase Amount By Sup" sheetId="84" r:id="rId63"/>
    <sheet name="TC76- Complete Deliveries List" sheetId="85" r:id="rId64"/>
    <sheet name="TC78 - Supplier SellerGIInvoice" sheetId="72" r:id="rId65"/>
  </sheets>
  <externalReferences>
    <externalReference r:id="rId66"/>
  </externalReferences>
  <definedNames>
    <definedName name="UOM">[1]UOM!$A$1:$A$36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96" l="1"/>
  <c r="F2" i="62"/>
  <c r="E2" i="49"/>
  <c r="E5" i="49"/>
  <c r="E4" i="49"/>
  <c r="E3" i="49"/>
  <c r="C2" i="49"/>
  <c r="A2" i="88"/>
  <c r="A2" i="56"/>
  <c r="A2" i="95"/>
  <c r="A2" i="94"/>
  <c r="A2" i="92"/>
  <c r="A2" i="91"/>
  <c r="A2" i="3"/>
  <c r="B4" i="72"/>
  <c r="B3" i="72"/>
  <c r="B2" i="72"/>
  <c r="AG2" i="62" l="1"/>
  <c r="C2" i="62"/>
  <c r="A4" i="71" s="1"/>
  <c r="A2" i="71"/>
  <c r="A2" i="61"/>
  <c r="B2" i="61"/>
  <c r="C2" i="61"/>
  <c r="D2" i="61"/>
  <c r="C7" i="49"/>
  <c r="C6" i="49"/>
  <c r="A3" i="71" s="1"/>
  <c r="C5" i="49"/>
  <c r="C4" i="49"/>
  <c r="C3" i="49"/>
  <c r="T3" i="49" l="1"/>
  <c r="T4" i="49"/>
  <c r="T5" i="49"/>
  <c r="T6" i="49"/>
  <c r="T7" i="49"/>
  <c r="T2" i="49"/>
  <c r="D2" i="26"/>
  <c r="D3" i="26"/>
  <c r="D4" i="26"/>
  <c r="D5" i="26"/>
  <c r="D6" i="26"/>
  <c r="D3" i="25"/>
  <c r="D4" i="25"/>
  <c r="D5" i="25"/>
  <c r="D6" i="25"/>
  <c r="D2" i="25"/>
  <c r="J3" i="65"/>
  <c r="J4" i="65"/>
  <c r="J5" i="65"/>
  <c r="J6" i="65"/>
  <c r="J2" i="65"/>
  <c r="J2" i="17"/>
  <c r="J3" i="17"/>
  <c r="J4" i="17"/>
  <c r="J5" i="17"/>
  <c r="J6" i="17"/>
  <c r="B2" i="1"/>
  <c r="C2" i="1"/>
  <c r="K2" i="6"/>
  <c r="A2" i="87" l="1"/>
  <c r="R2" i="6" s="1"/>
  <c r="B2" i="6"/>
  <c r="A2" i="74"/>
  <c r="D6" i="55" l="1"/>
  <c r="A2" i="16"/>
  <c r="D4" i="5"/>
  <c r="D4" i="7" s="1"/>
  <c r="D5" i="5"/>
  <c r="D5" i="7" s="1"/>
  <c r="D3" i="5"/>
  <c r="D3" i="7" s="1"/>
  <c r="D6" i="5"/>
  <c r="D3" i="55"/>
  <c r="D4" i="55"/>
  <c r="D5" i="55"/>
  <c r="D2" i="55"/>
  <c r="D2" i="5"/>
  <c r="D2" i="7" s="1"/>
  <c r="A2" i="77"/>
</calcChain>
</file>

<file path=xl/sharedStrings.xml><?xml version="1.0" encoding="utf-8"?>
<sst xmlns="http://schemas.openxmlformats.org/spreadsheetml/2006/main" count="1335" uniqueCount="366">
  <si>
    <t>NEW/MOD</t>
  </si>
  <si>
    <t>PaymentTermsCode</t>
  </si>
  <si>
    <t>Description</t>
  </si>
  <si>
    <t>TermsType</t>
  </si>
  <si>
    <t>FromMonth</t>
  </si>
  <si>
    <t>Days</t>
  </si>
  <si>
    <t>FromDay</t>
  </si>
  <si>
    <t>new</t>
  </si>
  <si>
    <t>By Free</t>
  </si>
  <si>
    <t>UnitPartsNo.</t>
  </si>
  <si>
    <t>PartsNo.</t>
  </si>
  <si>
    <t>UnitPartsDescription</t>
  </si>
  <si>
    <t>PartsRefNo.</t>
  </si>
  <si>
    <t>BackNo.</t>
  </si>
  <si>
    <t>HSCode</t>
  </si>
  <si>
    <t>UOMCode.</t>
  </si>
  <si>
    <t>PairedParts</t>
  </si>
  <si>
    <t>Unit PartsNo.ofPaired Parts*</t>
  </si>
  <si>
    <t>PairedOrderFlag*</t>
  </si>
  <si>
    <t>OrderLot</t>
  </si>
  <si>
    <t>SPQ</t>
  </si>
  <si>
    <t>M3</t>
  </si>
  <si>
    <t>NetWeight</t>
  </si>
  <si>
    <t>GrossWeight</t>
  </si>
  <si>
    <t>SellerPartsNo.</t>
  </si>
  <si>
    <t>PK-CUS-scenario17-20230604-001</t>
  </si>
  <si>
    <t>b00001</t>
  </si>
  <si>
    <t>HSCode.001</t>
  </si>
  <si>
    <t>PC</t>
  </si>
  <si>
    <t>Paired Parts</t>
  </si>
  <si>
    <t>PK-CUS-scenario17-20230604-002</t>
  </si>
  <si>
    <t>Paired Order</t>
  </si>
  <si>
    <t>b00002</t>
  </si>
  <si>
    <t>HSCode.002</t>
  </si>
  <si>
    <t>PK-CUS-scenario17-20230604-003</t>
  </si>
  <si>
    <t>b00003</t>
  </si>
  <si>
    <t>HSCode.003</t>
  </si>
  <si>
    <t>CRT</t>
  </si>
  <si>
    <t>PK-CUS-scenario17-20230604-004</t>
  </si>
  <si>
    <t>No Paired Order</t>
  </si>
  <si>
    <t>b00004</t>
  </si>
  <si>
    <t>HSCode.004</t>
  </si>
  <si>
    <t>BOX</t>
  </si>
  <si>
    <t>ROL</t>
  </si>
  <si>
    <t>No Paired Parts</t>
  </si>
  <si>
    <t>PK-CUS-scenario17-20230604-005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</si>
  <si>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</si>
  <si>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</si>
  <si>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</si>
  <si>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</si>
  <si>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</si>
  <si>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</si>
  <si>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</si>
  <si>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</si>
  <si>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</si>
  <si>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</si>
  <si>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</si>
  <si>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</si>
  <si>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</si>
  <si>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</si>
  <si>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</si>
  <si>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</si>
  <si>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</si>
  <si>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</si>
  <si>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</si>
  <si>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</si>
  <si>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</si>
  <si>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</si>
  <si>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Active</t>
  </si>
  <si>
    <t>Truck</t>
  </si>
  <si>
    <t>PK</t>
  </si>
  <si>
    <t>PK-SUP-POC</t>
  </si>
  <si>
    <t>PK-CUS-POC</t>
  </si>
  <si>
    <t>1st Week,2nd Week,3rd Week,</t>
  </si>
  <si>
    <t>MON,WED,FRI,</t>
  </si>
  <si>
    <t>RequestNo</t>
  </si>
  <si>
    <t>UOMChangeRate</t>
  </si>
  <si>
    <t>Currency</t>
  </si>
  <si>
    <t>MTR</t>
  </si>
  <si>
    <t>PK-SUP-scenario17-20230604-001</t>
  </si>
  <si>
    <t>scenario1720230604001</t>
  </si>
  <si>
    <t>CNY</t>
  </si>
  <si>
    <t>PK-SUP-scenario17-20230604-002</t>
  </si>
  <si>
    <t>scenario1720230604002</t>
  </si>
  <si>
    <t>PK-SUP-scenario17-20230604-003</t>
  </si>
  <si>
    <t>scenario1720230604003</t>
  </si>
  <si>
    <t>PK-SUP-scenario17-20230604-004</t>
  </si>
  <si>
    <t>scenario1720230604004</t>
  </si>
  <si>
    <t>KG</t>
  </si>
  <si>
    <t>PK-SUP-scenario17-20230604-005</t>
  </si>
  <si>
    <t>scenario1720230604005</t>
  </si>
  <si>
    <t>PartsDecription</t>
  </si>
  <si>
    <t>ContractNo.</t>
  </si>
  <si>
    <t>FluctuationRatio</t>
  </si>
  <si>
    <t>ForecastFluctuationRatio</t>
  </si>
  <si>
    <t>SellerUOMCode</t>
  </si>
  <si>
    <t>Unit Price</t>
  </si>
  <si>
    <t>Supplier Leadtime</t>
  </si>
  <si>
    <t>SellerPartsNo</t>
  </si>
  <si>
    <t>No</t>
  </si>
  <si>
    <t>Basis Order</t>
  </si>
  <si>
    <t>N</t>
  </si>
  <si>
    <t>Firm</t>
  </si>
  <si>
    <t>Y</t>
  </si>
  <si>
    <t>Incoterms</t>
  </si>
  <si>
    <t>IncotermsPlace</t>
  </si>
  <si>
    <t>businessType</t>
  </si>
  <si>
    <t>orderFrequency</t>
  </si>
  <si>
    <t>forecastNumber</t>
  </si>
  <si>
    <t>targetLeadTime</t>
  </si>
  <si>
    <t>confirmOrderLeadTime</t>
  </si>
  <si>
    <t>leadTime</t>
  </si>
  <si>
    <t>deliveryPlanStartDate</t>
  </si>
  <si>
    <t>contractShortCode</t>
  </si>
  <si>
    <t>currency</t>
  </si>
  <si>
    <t>priceBasis</t>
  </si>
  <si>
    <t>receiveDC</t>
  </si>
  <si>
    <t>shipperDC</t>
  </si>
  <si>
    <t>autoDIFlag</t>
  </si>
  <si>
    <t>shippingRouteCode</t>
  </si>
  <si>
    <t>customsFlag</t>
  </si>
  <si>
    <t>deliveryTo</t>
  </si>
  <si>
    <t>Ten Day</t>
  </si>
  <si>
    <t>paymentTermCode</t>
  </si>
  <si>
    <t>PartsNo</t>
  </si>
  <si>
    <t>Buyer</t>
  </si>
  <si>
    <t>ContractNo</t>
  </si>
  <si>
    <t>PriceBasis</t>
  </si>
  <si>
    <t>Receiver</t>
  </si>
  <si>
    <t>UnitPartsNo</t>
  </si>
  <si>
    <t>ShippingRoute</t>
  </si>
  <si>
    <t>Customer</t>
  </si>
  <si>
    <t>UnitPrice</t>
  </si>
  <si>
    <t>SupplierLeadtime</t>
  </si>
  <si>
    <t>InboundNewDate_Qty1</t>
  </si>
  <si>
    <t>InboundNewDate_Qty2</t>
  </si>
  <si>
    <t>NewFirm</t>
  </si>
  <si>
    <t>Forecast_N+1</t>
  </si>
  <si>
    <t>NewInboundDate_Qty3</t>
  </si>
  <si>
    <t>NewInboundDate_Qty1</t>
  </si>
  <si>
    <t>NewInboundDate_Qty2</t>
  </si>
  <si>
    <t>InboundNewDate1</t>
  </si>
  <si>
    <t>InboundNewDate2</t>
  </si>
  <si>
    <t>InboundNewDate3</t>
  </si>
  <si>
    <t>SupplierCode</t>
  </si>
  <si>
    <t>ColorCode</t>
  </si>
  <si>
    <t>PairedPartsNo</t>
  </si>
  <si>
    <t>UOMCode</t>
  </si>
  <si>
    <t>OldFirm</t>
  </si>
  <si>
    <t>LastOrderForecast1</t>
  </si>
  <si>
    <t>Fluctuation</t>
  </si>
  <si>
    <t>ReasonForFluctuation</t>
  </si>
  <si>
    <t>Old_inbound_1</t>
  </si>
  <si>
    <t>Old_inbound_2</t>
  </si>
  <si>
    <t>Old_inbound_3</t>
  </si>
  <si>
    <t>New_inbound_1</t>
  </si>
  <si>
    <t>New_inbound_2</t>
  </si>
  <si>
    <t>N/A</t>
  </si>
  <si>
    <t>Part no</t>
  </si>
  <si>
    <t>Unit parts no</t>
  </si>
  <si>
    <t>Back no</t>
  </si>
  <si>
    <t>Purchase order no</t>
  </si>
  <si>
    <t>Order lot</t>
  </si>
  <si>
    <t>Order qty</t>
  </si>
  <si>
    <t>Unit price</t>
  </si>
  <si>
    <t>Status</t>
  </si>
  <si>
    <t>Delivered qty</t>
  </si>
  <si>
    <t>InTransit qty</t>
  </si>
  <si>
    <t>Receiver inbounded qty</t>
  </si>
  <si>
    <t>Inbound_plan_1</t>
  </si>
  <si>
    <t>Inbound_status_1</t>
  </si>
  <si>
    <t>Inbound_plan_2</t>
  </si>
  <si>
    <t>Inbound_status_2</t>
  </si>
  <si>
    <t>Inbound_plan_3</t>
  </si>
  <si>
    <t>Inbound_status_3</t>
  </si>
  <si>
    <t>Estimate_inbound_1</t>
  </si>
  <si>
    <t>Estimate_inbound_2</t>
  </si>
  <si>
    <t>Estimate_inbound_3</t>
  </si>
  <si>
    <t>Confirmed</t>
  </si>
  <si>
    <t>OK</t>
  </si>
  <si>
    <t>Partno</t>
  </si>
  <si>
    <t>Customerpartsno</t>
  </si>
  <si>
    <t>Backno</t>
  </si>
  <si>
    <t>Salesorderno</t>
  </si>
  <si>
    <t>Orderlot</t>
  </si>
  <si>
    <t>Orderforecast</t>
  </si>
  <si>
    <t>SOPartsNo</t>
  </si>
  <si>
    <t>Unit Parts No. of Paired Parts*</t>
  </si>
  <si>
    <t>Paired Order Flag*</t>
  </si>
  <si>
    <t>ETDWeekDay</t>
  </si>
  <si>
    <t>ShippingFrequencyWeeks</t>
  </si>
  <si>
    <t>InboundDate1</t>
  </si>
  <si>
    <t>InboundDate2</t>
  </si>
  <si>
    <t>USD</t>
  </si>
  <si>
    <t>CustomerPartsNo</t>
  </si>
  <si>
    <t>BackNo</t>
  </si>
  <si>
    <t>NewInboundDate_Qty4</t>
  </si>
  <si>
    <t>OutboundNewDate1</t>
  </si>
  <si>
    <t>OutboundNewDate2</t>
  </si>
  <si>
    <t>OutboundNewDate3</t>
  </si>
  <si>
    <t>OutboundNewDate4</t>
  </si>
  <si>
    <t>Old_outbound_1</t>
  </si>
  <si>
    <t>Old_outbound_3</t>
  </si>
  <si>
    <t>Old_outbound_2</t>
  </si>
  <si>
    <t>New_outbound_1</t>
  </si>
  <si>
    <t>New_outbound_4</t>
  </si>
  <si>
    <t>New_outbound_2</t>
  </si>
  <si>
    <t>New_outbound_3</t>
  </si>
  <si>
    <t>Old_outbound_Supplier_1</t>
  </si>
  <si>
    <t>Old_outbound_Supplier_2</t>
  </si>
  <si>
    <t>Old_outbound_Supplier_3</t>
  </si>
  <si>
    <t>New_outbound_Supplier_1</t>
  </si>
  <si>
    <t>New_outbound_Supplier_2</t>
  </si>
  <si>
    <t>New_outbound_Supplier_3</t>
  </si>
  <si>
    <t>New_outbound_Supplier_4</t>
  </si>
  <si>
    <t>Shipper</t>
  </si>
  <si>
    <t>Outbound No.</t>
  </si>
  <si>
    <t>Outbound Date</t>
  </si>
  <si>
    <t>Booking No.</t>
  </si>
  <si>
    <t>B-230720001</t>
  </si>
  <si>
    <t>Parts No.</t>
  </si>
  <si>
    <t>UOM</t>
  </si>
  <si>
    <t>Outbound Qty</t>
  </si>
  <si>
    <t>Shipping Mode</t>
  </si>
  <si>
    <t>Outbound Type</t>
  </si>
  <si>
    <t>Buyer (of Receiver)</t>
  </si>
  <si>
    <t>Outbound</t>
  </si>
  <si>
    <t>Container No. / Truck No.</t>
  </si>
  <si>
    <t>C-230703001</t>
  </si>
  <si>
    <t>C-230703002</t>
  </si>
  <si>
    <t>SEGU5069987</t>
  </si>
  <si>
    <t>Outer Package No.</t>
  </si>
  <si>
    <t>Outer Package Type</t>
  </si>
  <si>
    <t>Net Weight (KG)</t>
  </si>
  <si>
    <t>Gross Weight (KG)</t>
  </si>
  <si>
    <t>Inner Package No.</t>
  </si>
  <si>
    <t>OP-230703001-01</t>
  </si>
  <si>
    <t>TEST-1</t>
  </si>
  <si>
    <t>IP-230703001-01</t>
  </si>
  <si>
    <t>OP-230703001-02</t>
  </si>
  <si>
    <t>TEST-2</t>
  </si>
  <si>
    <t>IP-230703001-02</t>
  </si>
  <si>
    <t>Sales Order No.</t>
  </si>
  <si>
    <t>Seller Code</t>
  </si>
  <si>
    <t>Seller Parts No.</t>
  </si>
  <si>
    <t>Seller Parts Description</t>
  </si>
  <si>
    <t>Seller Back No.</t>
  </si>
  <si>
    <t>SRBQ</t>
  </si>
  <si>
    <t>Remaining Qty Available</t>
  </si>
  <si>
    <t>NewInboundDate_Qty5</t>
  </si>
  <si>
    <t>OutboundNewDate5</t>
  </si>
  <si>
    <t>OldForecast</t>
  </si>
  <si>
    <t>NewForecast</t>
  </si>
  <si>
    <t>New_outbound_5</t>
  </si>
  <si>
    <t>No.</t>
  </si>
  <si>
    <t>Outbound Time</t>
  </si>
  <si>
    <t>ETD</t>
  </si>
  <si>
    <t>ETA</t>
  </si>
  <si>
    <t>Container / Truck Type</t>
  </si>
  <si>
    <t>Commodity Type</t>
  </si>
  <si>
    <t>Seal No.</t>
  </si>
  <si>
    <t>Inner Package Type</t>
  </si>
  <si>
    <t>Color Code</t>
  </si>
  <si>
    <t>C-230703003</t>
  </si>
  <si>
    <t>M3_1</t>
  </si>
  <si>
    <t>M3_2</t>
  </si>
  <si>
    <t>M3_3</t>
  </si>
  <si>
    <t>Net Weight (KG) 1</t>
  </si>
  <si>
    <t>Gross Weight (KG) 1</t>
  </si>
  <si>
    <t>Net Weight (KG) 2</t>
  </si>
  <si>
    <t>Gross Weight (KG) 2</t>
  </si>
  <si>
    <t>Net Weight (KG) 3</t>
  </si>
  <si>
    <t>Gross Weight (KG) 3</t>
  </si>
  <si>
    <t>BookingId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</si>
  <si>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</si>
  <si>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</si>
  <si>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</si>
  <si>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</si>
  <si>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</si>
  <si>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</si>
  <si>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</si>
  <si>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</si>
  <si>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</si>
  <si>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</si>
  <si>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</si>
  <si>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</si>
  <si>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</si>
  <si>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</si>
  <si>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</si>
  <si>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</si>
  <si>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</si>
  <si>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</si>
  <si>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</si>
  <si>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</si>
  <si>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B-230720002</t>
  </si>
  <si>
    <t>B-230720003</t>
  </si>
  <si>
    <t>PlannedETA</t>
  </si>
  <si>
    <t>PredictiveETA</t>
  </si>
  <si>
    <t>LastEvent</t>
  </si>
  <si>
    <t>Planned ETA @ Final Destination: Oct 2, 2023</t>
  </si>
  <si>
    <t xml:space="preserve">Predictive ETA @ Final Destination: </t>
  </si>
  <si>
    <t xml:space="preserve">Latest Event: </t>
  </si>
  <si>
    <t>Status: ONTIME</t>
  </si>
  <si>
    <t>BuyerPartsNo</t>
  </si>
  <si>
    <t>FC_FluctuationRatio</t>
  </si>
  <si>
    <t>CurrentPrice</t>
  </si>
  <si>
    <t>CurrentApplyDate</t>
  </si>
  <si>
    <t>NextPrice</t>
  </si>
  <si>
    <t>NextApplyDate</t>
  </si>
  <si>
    <t>EndUser1</t>
  </si>
  <si>
    <t>EndUser2</t>
  </si>
  <si>
    <t>EndUser3</t>
  </si>
  <si>
    <t>EndUser4</t>
  </si>
  <si>
    <t>EndUser5</t>
  </si>
  <si>
    <t>BuyerUOMCode</t>
  </si>
  <si>
    <t>Length</t>
  </si>
  <si>
    <t>Width</t>
  </si>
  <si>
    <t>Height</t>
  </si>
  <si>
    <t>SupplierLeadTime</t>
  </si>
  <si>
    <t>BookingNo</t>
  </si>
  <si>
    <t>Inbound No.</t>
  </si>
  <si>
    <t>Inbound Date</t>
  </si>
  <si>
    <t>i-PK-CUS-POC-230720001</t>
  </si>
  <si>
    <t>OutboundRefNo</t>
  </si>
  <si>
    <t>OutboundNo</t>
  </si>
  <si>
    <t>InvoiceNo</t>
  </si>
  <si>
    <t>Inactive</t>
  </si>
  <si>
    <t>Contract Route Code</t>
  </si>
  <si>
    <t>Next Price</t>
  </si>
  <si>
    <t>RegularCustomerNo</t>
  </si>
  <si>
    <t>SalesOrderNo</t>
  </si>
  <si>
    <t>SupplierName</t>
  </si>
  <si>
    <t>Amount</t>
  </si>
  <si>
    <t>Country</t>
  </si>
  <si>
    <t>CompletedDeliveries</t>
  </si>
  <si>
    <t>On-TimeDeliveries%</t>
  </si>
  <si>
    <t>ActualDeliveryDuration</t>
  </si>
  <si>
    <t>ActualVSExpected(Days)</t>
  </si>
  <si>
    <t>AmountUSD</t>
  </si>
  <si>
    <t>IterationNo</t>
  </si>
  <si>
    <t>Sc17 Free(Sc17 Free - 30 Days)</t>
  </si>
  <si>
    <t>S17_PKSUP-PKCUS(S17_PKSUP-PKCUS)</t>
  </si>
  <si>
    <t>S17_PKSUP-PKCUS</t>
  </si>
  <si>
    <t>routeDescription</t>
  </si>
  <si>
    <t>Please set eration</t>
  </si>
  <si>
    <t>Inbound_plan_4</t>
  </si>
  <si>
    <t>Inbound_status_4</t>
  </si>
  <si>
    <t>Estimate_inbound_4</t>
  </si>
  <si>
    <t>Old_outbound_4</t>
  </si>
  <si>
    <t>Request No</t>
  </si>
  <si>
    <t>Old_outbound_Supplier_4</t>
  </si>
  <si>
    <t>Auto Generate Tenth Day Period</t>
  </si>
  <si>
    <t>R-PK-CUS-POC-2310210</t>
  </si>
  <si>
    <t>R-PK-CUS-POC-2310211</t>
  </si>
  <si>
    <t>cs1731-2310001</t>
  </si>
  <si>
    <t>ss1731-2310001</t>
  </si>
  <si>
    <t>R-PK-CUS-POC-2310212</t>
  </si>
  <si>
    <t>o-PK-SUP-POC-231030001</t>
  </si>
  <si>
    <t>o-PK-SUP-POC-231030002</t>
  </si>
  <si>
    <t>o-PK-SUP-POC-231031001</t>
  </si>
  <si>
    <t>PKS2310071</t>
  </si>
  <si>
    <t>PKS2310072</t>
  </si>
  <si>
    <t>PKS2310073</t>
  </si>
  <si>
    <t>33</t>
  </si>
  <si>
    <t>R-PK-CUS-POC-2311007</t>
  </si>
  <si>
    <t>CR-PK-CUS-POC-2311003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</si>
</sst>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d\ mmm\ yyyy"/>
    <numFmt numFmtId="167" formatCode="0_);\(0\)"/>
    <numFmt numFmtId="168" formatCode="d\ mmm"/>
    <numFmt numFmtId="169" formatCode="0.000000"/>
    <numFmt numFmtId="170" formatCode="mmm\ d\,\ yyyy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i/>
      <sz val="9"/>
      <color theme="1"/>
      <name val="Calibri"/>
      <family val="2"/>
      <scheme val="minor"/>
    </font>
    <font>
      <sz val="10"/>
      <color rgb="FF374151"/>
      <name val="Segoe UI"/>
      <family val="2"/>
    </font>
    <font>
      <sz val="10"/>
      <color rgb="FF34354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7" fillId="0" borderId="0"/>
    <xf numFmtId="0" fontId="3" fillId="0" borderId="0"/>
  </cellStyleXfs>
  <cellXfs count="58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2" fillId="0" borderId="0" xfId="1" applyNumberFormat="1" applyFont="1" applyAlignment="1">
      <alignment horizontal="left" vertical="center"/>
    </xf>
    <xf numFmtId="164" fontId="4" fillId="0" borderId="0" xfId="1" applyNumberFormat="1" applyFont="1" applyAlignment="1">
      <alignment horizontal="left"/>
    </xf>
    <xf numFmtId="1" fontId="2" fillId="0" borderId="0" xfId="0" applyNumberFormat="1" applyFont="1" applyAlignment="1">
      <alignment horizontal="right" vertical="center"/>
    </xf>
    <xf numFmtId="1" fontId="4" fillId="0" borderId="0" xfId="0" applyNumberFormat="1" applyFont="1"/>
    <xf numFmtId="165" fontId="2" fillId="0" borderId="0" xfId="2" applyNumberFormat="1" applyFont="1" applyAlignment="1">
      <alignment horizontal="right" vertic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2" fillId="6" borderId="1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3" fontId="0" fillId="0" borderId="0" xfId="0" applyNumberFormat="1"/>
    <xf numFmtId="1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/>
    <xf numFmtId="165" fontId="0" fillId="0" borderId="0" xfId="2" applyNumberFormat="1" applyFont="1"/>
    <xf numFmtId="167" fontId="0" fillId="0" borderId="0" xfId="2" applyNumberFormat="1" applyFont="1"/>
    <xf numFmtId="167" fontId="0" fillId="0" borderId="0" xfId="0" applyNumberFormat="1"/>
    <xf numFmtId="0" fontId="2" fillId="6" borderId="2" xfId="0" applyFont="1" applyFill="1" applyBorder="1" applyAlignment="1">
      <alignment horizontal="left" wrapText="1"/>
    </xf>
    <xf numFmtId="0" fontId="4" fillId="8" borderId="1" xfId="0" applyFont="1" applyFill="1" applyBorder="1" applyAlignment="1">
      <alignment horizontal="center" vertical="top" wrapText="1"/>
    </xf>
    <xf numFmtId="0" fontId="4" fillId="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168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" fontId="0" fillId="0" borderId="0" xfId="2" applyNumberFormat="1" applyFont="1"/>
    <xf numFmtId="37" fontId="0" fillId="0" borderId="0" xfId="2" applyNumberFormat="1" applyFont="1"/>
    <xf numFmtId="0" fontId="1" fillId="0" borderId="0" xfId="0" applyFont="1" applyAlignment="1">
      <alignment wrapText="1"/>
    </xf>
    <xf numFmtId="0" fontId="1" fillId="9" borderId="0" xfId="0" applyFont="1" applyFill="1"/>
    <xf numFmtId="9" fontId="0" fillId="0" borderId="0" xfId="1" applyFont="1"/>
    <xf numFmtId="169" fontId="0" fillId="0" borderId="0" xfId="0" applyNumberFormat="1"/>
    <xf numFmtId="0" fontId="0" fillId="10" borderId="0" xfId="0" applyFill="1"/>
    <xf numFmtId="170" fontId="0" fillId="0" borderId="0" xfId="0" applyNumberFormat="1"/>
    <xf numFmtId="0" fontId="0" fillId="11" borderId="0" xfId="0" applyFill="1"/>
    <xf numFmtId="9" fontId="0" fillId="0" borderId="0" xfId="0" applyNumberFormat="1"/>
    <xf numFmtId="0" fontId="8" fillId="0" borderId="0" xfId="0" applyFont="1"/>
    <xf numFmtId="0" fontId="0" fillId="0" borderId="0" xfId="0" quotePrefix="1"/>
    <xf numFmtId="49" fontId="0" fillId="0" borderId="0" xfId="0" applyNumberFormat="1"/>
    <xf numFmtId="0" fontId="0" fillId="12" borderId="0" xfId="0" applyFill="1"/>
    <xf numFmtId="15" fontId="10" fillId="0" borderId="0" xfId="0" applyNumberFormat="1" applyFont="1"/>
    <xf numFmtId="0" fontId="9" fillId="0" borderId="0" xfId="0" applyFont="1"/>
  </cellXfs>
  <cellStyles count="5">
    <cellStyle name="Comma" xfId="2" builtinId="3"/>
    <cellStyle name="Normal" xfId="0" builtinId="0"/>
    <cellStyle name="Normal 4" xfId="4" xr:uid="{6AC67C4D-7067-4C0A-A103-9600AB310598}"/>
    <cellStyle name="Normal 6 2" xfId="3" xr:uid="{C192ED1A-D084-4E48-A012-E104EE76E27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Katalon_Downloads\Contract%20Parts.20231002221728.xlsx" TargetMode="External"/><Relationship Id="rId1" Type="http://schemas.openxmlformats.org/officeDocument/2006/relationships/externalLinkPath" Target="/Katalon_Downloads/Contract%20Parts.202310022217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act Parts"/>
      <sheetName val="UOM"/>
      <sheetName val="CURRENCY"/>
    </sheetNames>
    <sheetDataSet>
      <sheetData sheetId="0"/>
      <sheetData sheetId="1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TFT</v>
          </cell>
        </row>
        <row r="35">
          <cell r="A35" t="str">
            <v>TS</v>
          </cell>
        </row>
        <row r="36">
          <cell r="A36" t="str">
            <v>WC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EAEA8-8A66-492C-8B01-278DD5AD4FC8}">
  <dimension ref="A1:E3"/>
  <sheetViews>
    <sheetView workbookViewId="0">
      <selection activeCell="I9" sqref="I9"/>
    </sheetView>
  </sheetViews>
  <sheetFormatPr defaultRowHeight="14.4" x14ac:dyDescent="0.3"/>
  <cols>
    <col min="1" max="1" width="21.77734375" customWidth="1" collapsed="1"/>
    <col min="3" max="3" width="8.88671875" customWidth="1" collapsed="1"/>
  </cols>
  <sheetData>
    <row r="1" spans="1:5" x14ac:dyDescent="0.3">
      <c r="A1" t="s">
        <v>339</v>
      </c>
      <c r="C1" s="52" t="s">
        <v>344</v>
      </c>
      <c r="D1" s="52"/>
      <c r="E1" s="52"/>
    </row>
    <row r="2" spans="1:5" x14ac:dyDescent="0.3">
      <c r="A2" s="54" t="s">
        <v>363</v>
      </c>
      <c r="C2" s="52"/>
      <c r="D2" s="52"/>
    </row>
    <row r="3" spans="1:5" x14ac:dyDescent="0.3">
      <c r="C3" s="52"/>
      <c r="D3" s="5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C6405-307C-4F3C-9FCD-55F683B2D544}">
  <dimension ref="A1:G5"/>
  <sheetViews>
    <sheetView workbookViewId="0">
      <selection activeCell="H15" sqref="H15"/>
    </sheetView>
  </sheetViews>
  <sheetFormatPr defaultRowHeight="14.4" x14ac:dyDescent="0.3"/>
  <cols>
    <col min="1" max="1" width="32.109375" customWidth="1" collapsed="1"/>
    <col min="2" max="2" width="32.88671875" customWidth="1" collapsed="1"/>
    <col min="3" max="3" width="13.6640625" customWidth="1" collapsed="1"/>
    <col min="4" max="4" width="44.77734375" customWidth="1" collapsed="1"/>
    <col min="5" max="5" width="15.88671875" customWidth="1" collapsed="1"/>
    <col min="6" max="6" width="15.5546875" customWidth="1" collapsed="1"/>
    <col min="7" max="7" width="17.21875" customWidth="1" collapsed="1"/>
  </cols>
  <sheetData>
    <row r="1" spans="1:7" x14ac:dyDescent="0.3">
      <c r="A1" t="s">
        <v>124</v>
      </c>
      <c r="B1" t="s">
        <v>129</v>
      </c>
      <c r="C1" t="s">
        <v>125</v>
      </c>
      <c r="D1" t="s">
        <v>126</v>
      </c>
      <c r="E1" t="s">
        <v>127</v>
      </c>
      <c r="F1" t="s">
        <v>128</v>
      </c>
      <c r="G1" t="s">
        <v>130</v>
      </c>
    </row>
    <row r="2" spans="1:7" x14ac:dyDescent="0.3">
      <c r="A2" t="s">
        <v>80</v>
      </c>
      <c r="B2" t="s">
        <v>79</v>
      </c>
      <c r="C2" t="s">
        <v>72</v>
      </c>
      <c r="D2" t="str">
        <f>'TC2- Contract Parts Info'!D2</f>
        <v>PKSUPTOPKCUS17001-s1733-033</v>
      </c>
      <c r="E2" t="s">
        <v>100</v>
      </c>
      <c r="F2" t="s">
        <v>72</v>
      </c>
      <c r="G2" t="s">
        <v>342</v>
      </c>
    </row>
    <row r="3" spans="1:7" x14ac:dyDescent="0.3">
      <c r="A3" t="s">
        <v>83</v>
      </c>
      <c r="B3" t="s">
        <v>82</v>
      </c>
      <c r="C3" t="s">
        <v>72</v>
      </c>
      <c r="D3" t="str">
        <f>'TC2- Contract Parts Info'!D3</f>
        <v>PKSUPTOPKCUS17001-s1733-033</v>
      </c>
      <c r="E3" t="s">
        <v>100</v>
      </c>
      <c r="F3" t="s">
        <v>72</v>
      </c>
      <c r="G3" t="s">
        <v>342</v>
      </c>
    </row>
    <row r="4" spans="1:7" x14ac:dyDescent="0.3">
      <c r="A4" t="s">
        <v>85</v>
      </c>
      <c r="B4" t="s">
        <v>84</v>
      </c>
      <c r="C4" t="s">
        <v>72</v>
      </c>
      <c r="D4" t="str">
        <f>'TC2- Contract Parts Info'!D4</f>
        <v>PKSUPTOPKCUS17001-s1733-033</v>
      </c>
      <c r="E4" t="s">
        <v>100</v>
      </c>
      <c r="F4" t="s">
        <v>72</v>
      </c>
      <c r="G4" t="s">
        <v>342</v>
      </c>
    </row>
    <row r="5" spans="1:7" x14ac:dyDescent="0.3">
      <c r="A5" t="s">
        <v>87</v>
      </c>
      <c r="B5" t="s">
        <v>86</v>
      </c>
      <c r="C5" t="s">
        <v>72</v>
      </c>
      <c r="D5" t="str">
        <f>'TC2- Contract Parts Info'!D5</f>
        <v>PKSUPTOPKCUS17001-s1733-033</v>
      </c>
      <c r="E5" t="s">
        <v>100</v>
      </c>
      <c r="F5" t="s">
        <v>72</v>
      </c>
      <c r="G5" t="s">
        <v>342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2314-8449-48D7-9DA6-41BD97221C6F}">
  <dimension ref="A1:B2"/>
  <sheetViews>
    <sheetView workbookViewId="0">
      <selection activeCell="B27" sqref="B27"/>
    </sheetView>
  </sheetViews>
  <sheetFormatPr defaultRowHeight="14.4" x14ac:dyDescent="0.3"/>
  <cols>
    <col min="1" max="1" width="23.5546875" customWidth="1" collapsed="1"/>
    <col min="2" max="2" width="19.21875" customWidth="1" collapsed="1"/>
  </cols>
  <sheetData>
    <row r="1" spans="1:1" x14ac:dyDescent="0.3">
      <c r="A1" s="48" t="s">
        <v>327</v>
      </c>
    </row>
    <row r="2" spans="1:1" x14ac:dyDescent="0.3">
      <c r="A2" t="s">
        <v>365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FE61-E748-44E4-BEB7-407CF6D42E4B}">
  <dimension ref="A1:P2"/>
  <sheetViews>
    <sheetView topLeftCell="A2" workbookViewId="0">
      <selection activeCell="D16" sqref="D16"/>
    </sheetView>
  </sheetViews>
  <sheetFormatPr defaultRowHeight="14.4" x14ac:dyDescent="0.3"/>
  <cols>
    <col min="1" max="1" width="30.77734375" customWidth="1" collapsed="1"/>
    <col min="2" max="2" width="24.44140625" customWidth="1" collapsed="1"/>
    <col min="3" max="3" width="33.6640625" customWidth="1" collapsed="1"/>
    <col min="4" max="16" width="24.44140625" customWidth="1" collapsed="1"/>
  </cols>
  <sheetData>
    <row r="1" spans="1:16" x14ac:dyDescent="0.3">
      <c r="A1" s="21" t="s">
        <v>9</v>
      </c>
      <c r="B1" s="21" t="s">
        <v>10</v>
      </c>
      <c r="C1" s="21" t="s">
        <v>11</v>
      </c>
      <c r="D1" s="21" t="s">
        <v>12</v>
      </c>
      <c r="E1" s="21" t="s">
        <v>13</v>
      </c>
      <c r="F1" s="21" t="s">
        <v>14</v>
      </c>
      <c r="G1" s="21" t="s">
        <v>15</v>
      </c>
      <c r="H1" s="21" t="s">
        <v>16</v>
      </c>
      <c r="I1" s="21" t="s">
        <v>17</v>
      </c>
      <c r="J1" s="21" t="s">
        <v>18</v>
      </c>
      <c r="K1" s="21" t="s">
        <v>19</v>
      </c>
      <c r="L1" s="21" t="s">
        <v>20</v>
      </c>
      <c r="M1" s="21" t="s">
        <v>21</v>
      </c>
      <c r="N1" s="21" t="s">
        <v>22</v>
      </c>
      <c r="O1" s="21" t="s">
        <v>23</v>
      </c>
      <c r="P1" s="21" t="s">
        <v>24</v>
      </c>
    </row>
    <row r="2" spans="1:16" x14ac:dyDescent="0.3">
      <c r="A2" s="22" t="s">
        <v>45</v>
      </c>
      <c r="B2" s="22" t="s">
        <v>90</v>
      </c>
      <c r="C2" s="22" t="s">
        <v>38</v>
      </c>
      <c r="D2" s="22" t="s">
        <v>38</v>
      </c>
      <c r="E2" s="22" t="s">
        <v>40</v>
      </c>
      <c r="F2" s="22" t="s">
        <v>41</v>
      </c>
      <c r="G2" s="22" t="s">
        <v>43</v>
      </c>
      <c r="H2" s="22" t="s">
        <v>44</v>
      </c>
      <c r="I2" s="22"/>
      <c r="J2" s="22"/>
      <c r="K2" s="19">
        <v>20</v>
      </c>
      <c r="L2" s="19">
        <v>10</v>
      </c>
      <c r="M2" s="19">
        <v>1</v>
      </c>
      <c r="N2" s="19">
        <v>1</v>
      </c>
      <c r="O2" s="19">
        <v>1</v>
      </c>
      <c r="P2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8B231-F5F1-4BD6-B711-847644B80026}">
  <dimension ref="A1:A2"/>
  <sheetViews>
    <sheetView workbookViewId="0">
      <selection activeCell="G28" sqref="G28"/>
    </sheetView>
  </sheetViews>
  <sheetFormatPr defaultRowHeight="14.4" x14ac:dyDescent="0.3"/>
  <cols>
    <col min="1" max="1" width="22.5546875" customWidth="1" collapsed="1"/>
  </cols>
  <sheetData>
    <row r="1" spans="1:1" x14ac:dyDescent="0.3">
      <c r="A1" s="50" t="s">
        <v>75</v>
      </c>
    </row>
    <row r="2" spans="1:1" x14ac:dyDescent="0.3">
      <c r="A2" t="s">
        <v>352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EE038-38D4-4203-93E5-BE48DBE5A31B}">
  <dimension ref="A1:F2"/>
  <sheetViews>
    <sheetView workbookViewId="0">
      <selection activeCell="H11" sqref="H11"/>
    </sheetView>
  </sheetViews>
  <sheetFormatPr defaultRowHeight="14.4" x14ac:dyDescent="0.3"/>
  <cols>
    <col min="1" max="1" width="34.6640625" customWidth="1" collapsed="1"/>
  </cols>
  <sheetData>
    <row r="1" spans="1:6" x14ac:dyDescent="0.3">
      <c r="A1" s="23" t="s">
        <v>92</v>
      </c>
      <c r="B1" s="23" t="s">
        <v>93</v>
      </c>
      <c r="C1" s="23" t="s">
        <v>94</v>
      </c>
      <c r="D1" s="23" t="s">
        <v>77</v>
      </c>
      <c r="E1" s="23" t="s">
        <v>132</v>
      </c>
      <c r="F1" s="24" t="s">
        <v>133</v>
      </c>
    </row>
    <row r="2" spans="1:6" x14ac:dyDescent="0.3">
      <c r="A2" s="23" t="str">
        <f>'TC2- ReceivedRequestAddNewPart'!$B$2</f>
        <v>PKSUPTOPKCUS17001-s1733-033</v>
      </c>
      <c r="B2" s="25">
        <v>1</v>
      </c>
      <c r="C2" s="25">
        <v>1</v>
      </c>
      <c r="D2" s="23" t="s">
        <v>81</v>
      </c>
      <c r="E2" s="23">
        <v>101</v>
      </c>
      <c r="F2" s="24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BD6D-388E-469A-82FD-BA926414BBAA}">
  <dimension ref="A1:AC6"/>
  <sheetViews>
    <sheetView workbookViewId="0">
      <selection activeCell="E17" sqref="E17"/>
    </sheetView>
  </sheetViews>
  <sheetFormatPr defaultRowHeight="14.4" x14ac:dyDescent="0.3"/>
  <cols>
    <col min="1" max="1" width="24.88671875" customWidth="1" collapsed="1"/>
    <col min="2" max="3" width="31.5546875" customWidth="1" collapsed="1"/>
    <col min="4" max="8" width="31.88671875" customWidth="1" collapsed="1"/>
    <col min="9" max="12" width="18.88671875" customWidth="1" collapsed="1"/>
    <col min="13" max="17" width="14.77734375" customWidth="1" collapsed="1"/>
    <col min="20" max="22" width="18.33203125" customWidth="1" collapsed="1"/>
    <col min="29" max="29" width="25.21875" customWidth="1" collapsed="1"/>
  </cols>
  <sheetData>
    <row r="1" spans="1:29" x14ac:dyDescent="0.3">
      <c r="A1" t="s">
        <v>129</v>
      </c>
      <c r="B1" t="s">
        <v>124</v>
      </c>
      <c r="C1" t="s">
        <v>98</v>
      </c>
      <c r="D1" t="s">
        <v>303</v>
      </c>
      <c r="E1" t="s">
        <v>11</v>
      </c>
      <c r="F1" t="s">
        <v>48</v>
      </c>
      <c r="G1" t="s">
        <v>93</v>
      </c>
      <c r="H1" t="s">
        <v>304</v>
      </c>
      <c r="I1" t="s">
        <v>305</v>
      </c>
      <c r="J1" t="s">
        <v>306</v>
      </c>
      <c r="K1" t="s">
        <v>328</v>
      </c>
      <c r="L1" t="s">
        <v>308</v>
      </c>
      <c r="M1" t="s">
        <v>309</v>
      </c>
      <c r="N1" t="s">
        <v>310</v>
      </c>
      <c r="O1" t="s">
        <v>311</v>
      </c>
      <c r="P1" t="s">
        <v>312</v>
      </c>
      <c r="Q1" t="s">
        <v>313</v>
      </c>
      <c r="R1" t="s">
        <v>19</v>
      </c>
      <c r="S1" t="s">
        <v>20</v>
      </c>
      <c r="T1" t="s">
        <v>314</v>
      </c>
      <c r="U1" t="s">
        <v>95</v>
      </c>
      <c r="V1" t="s">
        <v>76</v>
      </c>
      <c r="W1" t="s">
        <v>21</v>
      </c>
      <c r="X1" t="s">
        <v>315</v>
      </c>
      <c r="Y1" t="s">
        <v>316</v>
      </c>
      <c r="Z1" t="s">
        <v>317</v>
      </c>
      <c r="AA1" t="s">
        <v>22</v>
      </c>
      <c r="AB1" t="s">
        <v>23</v>
      </c>
      <c r="AC1" t="s">
        <v>133</v>
      </c>
    </row>
    <row r="2" spans="1:29" x14ac:dyDescent="0.3">
      <c r="A2" t="s">
        <v>79</v>
      </c>
      <c r="B2" t="s">
        <v>80</v>
      </c>
      <c r="C2" t="s">
        <v>79</v>
      </c>
      <c r="D2" t="s">
        <v>25</v>
      </c>
      <c r="E2" t="s">
        <v>79</v>
      </c>
      <c r="F2" t="s">
        <v>68</v>
      </c>
      <c r="G2" s="51">
        <v>0.5</v>
      </c>
      <c r="H2" s="51">
        <v>1</v>
      </c>
      <c r="I2">
        <v>8</v>
      </c>
      <c r="J2" t="str">
        <f ca="1">TEXT(TODAY(), "mmm d, yyyy")</f>
        <v>Nov 5, 2023</v>
      </c>
      <c r="R2">
        <v>10</v>
      </c>
      <c r="S2">
        <v>10</v>
      </c>
      <c r="T2" t="s">
        <v>28</v>
      </c>
      <c r="U2" t="s">
        <v>78</v>
      </c>
      <c r="V2" s="47">
        <v>0</v>
      </c>
      <c r="W2">
        <v>1</v>
      </c>
      <c r="X2">
        <v>0</v>
      </c>
      <c r="Y2">
        <v>0</v>
      </c>
      <c r="Z2">
        <v>0</v>
      </c>
      <c r="AA2">
        <v>1</v>
      </c>
      <c r="AB2">
        <v>1</v>
      </c>
      <c r="AC2">
        <v>4</v>
      </c>
    </row>
    <row r="3" spans="1:29" x14ac:dyDescent="0.3">
      <c r="A3" t="s">
        <v>82</v>
      </c>
      <c r="B3" t="s">
        <v>83</v>
      </c>
      <c r="C3" t="s">
        <v>82</v>
      </c>
      <c r="D3" t="s">
        <v>30</v>
      </c>
      <c r="E3" t="s">
        <v>82</v>
      </c>
      <c r="F3" t="s">
        <v>68</v>
      </c>
      <c r="G3" s="51">
        <v>0.5</v>
      </c>
      <c r="H3" s="51">
        <v>1</v>
      </c>
      <c r="I3">
        <v>8</v>
      </c>
      <c r="J3" t="str">
        <f t="shared" ref="J3:J6" ca="1" si="0">TEXT(TODAY(), "mmm d, yyyy")</f>
        <v>Nov 5, 2023</v>
      </c>
      <c r="R3">
        <v>10</v>
      </c>
      <c r="S3">
        <v>10</v>
      </c>
      <c r="T3" t="s">
        <v>28</v>
      </c>
      <c r="U3" t="s">
        <v>78</v>
      </c>
      <c r="V3" s="47">
        <v>0</v>
      </c>
      <c r="W3">
        <v>1</v>
      </c>
      <c r="X3">
        <v>0</v>
      </c>
      <c r="Y3">
        <v>0</v>
      </c>
      <c r="Z3">
        <v>0</v>
      </c>
      <c r="AA3">
        <v>1</v>
      </c>
      <c r="AB3">
        <v>1</v>
      </c>
      <c r="AC3">
        <v>4</v>
      </c>
    </row>
    <row r="4" spans="1:29" x14ac:dyDescent="0.3">
      <c r="A4" t="s">
        <v>84</v>
      </c>
      <c r="B4" t="s">
        <v>85</v>
      </c>
      <c r="C4" t="s">
        <v>84</v>
      </c>
      <c r="D4" t="s">
        <v>34</v>
      </c>
      <c r="E4" t="s">
        <v>84</v>
      </c>
      <c r="F4" t="s">
        <v>68</v>
      </c>
      <c r="G4" s="51">
        <v>0.5</v>
      </c>
      <c r="H4" s="51">
        <v>1</v>
      </c>
      <c r="I4">
        <v>10</v>
      </c>
      <c r="J4" t="str">
        <f t="shared" ca="1" si="0"/>
        <v>Nov 5, 2023</v>
      </c>
      <c r="R4">
        <v>10</v>
      </c>
      <c r="S4">
        <v>10</v>
      </c>
      <c r="T4" t="s">
        <v>37</v>
      </c>
      <c r="U4" t="s">
        <v>37</v>
      </c>
      <c r="V4" s="47">
        <v>1</v>
      </c>
      <c r="W4">
        <v>2</v>
      </c>
      <c r="X4">
        <v>0</v>
      </c>
      <c r="Y4">
        <v>0</v>
      </c>
      <c r="Z4">
        <v>0</v>
      </c>
      <c r="AA4">
        <v>2</v>
      </c>
      <c r="AB4">
        <v>2</v>
      </c>
      <c r="AC4">
        <v>6</v>
      </c>
    </row>
    <row r="5" spans="1:29" x14ac:dyDescent="0.3">
      <c r="A5" t="s">
        <v>86</v>
      </c>
      <c r="B5" t="s">
        <v>87</v>
      </c>
      <c r="C5" t="s">
        <v>86</v>
      </c>
      <c r="D5" t="s">
        <v>38</v>
      </c>
      <c r="E5" t="s">
        <v>86</v>
      </c>
      <c r="F5" t="s">
        <v>68</v>
      </c>
      <c r="G5" s="51">
        <v>0.5</v>
      </c>
      <c r="H5" s="51">
        <v>1</v>
      </c>
      <c r="I5">
        <v>10</v>
      </c>
      <c r="J5" t="str">
        <f t="shared" ca="1" si="0"/>
        <v>Nov 5, 2023</v>
      </c>
      <c r="R5">
        <v>10</v>
      </c>
      <c r="S5">
        <v>10</v>
      </c>
      <c r="T5" t="s">
        <v>42</v>
      </c>
      <c r="U5" t="s">
        <v>88</v>
      </c>
      <c r="V5" s="47">
        <v>1</v>
      </c>
      <c r="W5">
        <v>2</v>
      </c>
      <c r="X5">
        <v>0</v>
      </c>
      <c r="Y5">
        <v>0</v>
      </c>
      <c r="Z5">
        <v>0</v>
      </c>
      <c r="AA5">
        <v>2</v>
      </c>
      <c r="AB5">
        <v>2</v>
      </c>
      <c r="AC5">
        <v>6</v>
      </c>
    </row>
    <row r="6" spans="1:29" x14ac:dyDescent="0.3">
      <c r="A6" t="s">
        <v>89</v>
      </c>
      <c r="B6" t="s">
        <v>90</v>
      </c>
      <c r="C6" t="s">
        <v>89</v>
      </c>
      <c r="D6" t="s">
        <v>45</v>
      </c>
      <c r="E6" t="s">
        <v>89</v>
      </c>
      <c r="F6" t="s">
        <v>68</v>
      </c>
      <c r="G6" s="51">
        <v>1</v>
      </c>
      <c r="H6" s="51">
        <v>1</v>
      </c>
      <c r="I6">
        <v>101</v>
      </c>
      <c r="J6" t="str">
        <f t="shared" ca="1" si="0"/>
        <v>Nov 5, 2023</v>
      </c>
      <c r="R6">
        <v>10</v>
      </c>
      <c r="S6">
        <v>10</v>
      </c>
      <c r="T6" t="s">
        <v>43</v>
      </c>
      <c r="U6" t="s">
        <v>43</v>
      </c>
      <c r="V6" s="47">
        <v>1</v>
      </c>
      <c r="W6">
        <v>1</v>
      </c>
      <c r="X6">
        <v>0</v>
      </c>
      <c r="Y6">
        <v>0</v>
      </c>
      <c r="Z6">
        <v>0</v>
      </c>
      <c r="AA6">
        <v>1</v>
      </c>
      <c r="AB6">
        <v>1</v>
      </c>
      <c r="AC6">
        <v>1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0B8AB-F755-4013-A062-674BB4F9EE7C}">
  <dimension ref="A1:G6"/>
  <sheetViews>
    <sheetView workbookViewId="0">
      <selection activeCell="D13" sqref="D13"/>
    </sheetView>
  </sheetViews>
  <sheetFormatPr defaultRowHeight="14.4" x14ac:dyDescent="0.3"/>
  <cols>
    <col min="1" max="3" width="33.21875" customWidth="1" collapsed="1"/>
    <col min="4" max="4" width="44.33203125" customWidth="1" collapsed="1"/>
    <col min="5" max="7" width="33.21875" customWidth="1" collapsed="1"/>
  </cols>
  <sheetData>
    <row r="1" spans="1:7" x14ac:dyDescent="0.3">
      <c r="A1" t="s">
        <v>124</v>
      </c>
      <c r="B1" t="s">
        <v>129</v>
      </c>
      <c r="C1" t="s">
        <v>125</v>
      </c>
      <c r="D1" t="s">
        <v>126</v>
      </c>
      <c r="E1" t="s">
        <v>127</v>
      </c>
      <c r="F1" t="s">
        <v>128</v>
      </c>
      <c r="G1" t="s">
        <v>130</v>
      </c>
    </row>
    <row r="2" spans="1:7" x14ac:dyDescent="0.3">
      <c r="A2" t="s">
        <v>80</v>
      </c>
      <c r="B2" t="s">
        <v>79</v>
      </c>
      <c r="C2" t="s">
        <v>72</v>
      </c>
      <c r="D2" t="str">
        <f>'TC2- ReceivedRequestAddNewPart'!$B$2</f>
        <v>PKSUPTOPKCUS17001-s1733-033</v>
      </c>
      <c r="E2" t="s">
        <v>100</v>
      </c>
      <c r="F2" t="s">
        <v>72</v>
      </c>
      <c r="G2" t="s">
        <v>342</v>
      </c>
    </row>
    <row r="3" spans="1:7" x14ac:dyDescent="0.3">
      <c r="A3" t="s">
        <v>83</v>
      </c>
      <c r="B3" t="s">
        <v>82</v>
      </c>
      <c r="C3" t="s">
        <v>72</v>
      </c>
      <c r="D3" t="str">
        <f>'TC2- ReceivedRequestAddNewPart'!$B$2</f>
        <v>PKSUPTOPKCUS17001-s1733-033</v>
      </c>
      <c r="E3" t="s">
        <v>100</v>
      </c>
      <c r="F3" t="s">
        <v>72</v>
      </c>
      <c r="G3" t="s">
        <v>342</v>
      </c>
    </row>
    <row r="4" spans="1:7" x14ac:dyDescent="0.3">
      <c r="A4" t="s">
        <v>85</v>
      </c>
      <c r="B4" t="s">
        <v>84</v>
      </c>
      <c r="C4" t="s">
        <v>72</v>
      </c>
      <c r="D4" t="str">
        <f>'TC2- ReceivedRequestAddNewPart'!$B$2</f>
        <v>PKSUPTOPKCUS17001-s1733-033</v>
      </c>
      <c r="E4" t="s">
        <v>100</v>
      </c>
      <c r="F4" t="s">
        <v>72</v>
      </c>
      <c r="G4" t="s">
        <v>342</v>
      </c>
    </row>
    <row r="5" spans="1:7" x14ac:dyDescent="0.3">
      <c r="A5" t="s">
        <v>87</v>
      </c>
      <c r="B5" t="s">
        <v>86</v>
      </c>
      <c r="C5" t="s">
        <v>72</v>
      </c>
      <c r="D5" t="str">
        <f>'TC2- ReceivedRequestAddNewPart'!$B$2</f>
        <v>PKSUPTOPKCUS17001-s1733-033</v>
      </c>
      <c r="E5" t="s">
        <v>100</v>
      </c>
      <c r="F5" t="s">
        <v>72</v>
      </c>
      <c r="G5" t="s">
        <v>342</v>
      </c>
    </row>
    <row r="6" spans="1:7" x14ac:dyDescent="0.3">
      <c r="A6" t="s">
        <v>90</v>
      </c>
      <c r="B6" t="s">
        <v>89</v>
      </c>
      <c r="C6" t="s">
        <v>72</v>
      </c>
      <c r="D6" t="str">
        <f>'TC2- ReceivedRequestAddNewPart'!$B$2</f>
        <v>PKSUPTOPKCUS17001-s1733-033</v>
      </c>
      <c r="E6" t="s">
        <v>100</v>
      </c>
      <c r="F6" t="s">
        <v>72</v>
      </c>
      <c r="G6" t="s">
        <v>342</v>
      </c>
    </row>
  </sheetData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15CAA-E5A5-4F8D-B96F-587BD8F24CF3}">
  <dimension ref="A1:B2"/>
  <sheetViews>
    <sheetView workbookViewId="0">
      <selection activeCell="B1" sqref="B1"/>
    </sheetView>
  </sheetViews>
  <sheetFormatPr defaultRowHeight="14.4" x14ac:dyDescent="0.3"/>
  <cols>
    <col min="1" max="1" width="14.44140625" customWidth="1" collapsed="1"/>
    <col min="2" max="2" width="21.77734375" customWidth="1" collapsed="1"/>
  </cols>
  <sheetData>
    <row r="1" spans="1:2" x14ac:dyDescent="0.3">
      <c r="A1" t="s">
        <v>2</v>
      </c>
      <c r="B1" s="48" t="s">
        <v>75</v>
      </c>
    </row>
    <row r="2" spans="1:2" x14ac:dyDescent="0.3">
      <c r="A2" t="str">
        <f>'TC2- ReceivedRequestAddNewPart'!$K$2</f>
        <v>s1733</v>
      </c>
      <c r="B2" t="s">
        <v>353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C9AC-BFC1-4F74-A888-81960B4CD9E6}">
  <dimension ref="A1:A2"/>
  <sheetViews>
    <sheetView tabSelected="1" topLeftCell="B1" workbookViewId="0">
      <selection activeCell="R18" sqref="R18"/>
    </sheetView>
  </sheetViews>
  <sheetFormatPr defaultRowHeight="14.4" x14ac:dyDescent="0.3"/>
  <cols>
    <col min="1" max="1" width="29.44140625" customWidth="1" collapsed="1"/>
  </cols>
  <sheetData>
    <row r="1" spans="1:1" ht="15" x14ac:dyDescent="0.35">
      <c r="A1" s="57" t="s">
        <v>351</v>
      </c>
    </row>
    <row r="2" spans="1:1" ht="15" x14ac:dyDescent="0.35">
      <c r="A2" s="56" t="str">
        <f ca="1">TEXT(DATE(YEAR(TODAY()), 10, 22)+((INT((TODAY()-DATE(YEAR(TODAY()),10,21))/10))*10),"mmm d, yyyy") &amp; " ~ " &amp; TEXT(DATE(YEAR(TODAY()), 10, 31)+((INT((TODAY()-DATE(YEAR(TODAY()),10,21))/10))*10),"mmm d, yyyy")</f>
        <v>Nov 1, 2023 ~ Nov 10, 2023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B5BCC-E864-435B-857D-D35862E35EB0}">
  <dimension ref="A1:E6"/>
  <sheetViews>
    <sheetView workbookViewId="0">
      <selection activeCell="E19" sqref="E19"/>
    </sheetView>
  </sheetViews>
  <sheetFormatPr defaultRowHeight="14.4" x14ac:dyDescent="0.3"/>
  <cols>
    <col min="1" max="1" width="24.44140625" customWidth="1" collapsed="1"/>
    <col min="2" max="2" width="18.44140625" customWidth="1" collapsed="1"/>
    <col min="3" max="3" width="20.109375" customWidth="1" collapsed="1"/>
    <col min="4" max="4" width="20.33203125" customWidth="1" collapsed="1"/>
    <col min="5" max="5" width="22.5546875" customWidth="1" collapsed="1"/>
  </cols>
  <sheetData>
    <row r="1" spans="1:5" ht="14.4" customHeight="1" x14ac:dyDescent="0.3">
      <c r="A1" t="s">
        <v>124</v>
      </c>
      <c r="B1" t="s">
        <v>136</v>
      </c>
      <c r="C1" t="s">
        <v>137</v>
      </c>
      <c r="D1" s="28" t="s">
        <v>134</v>
      </c>
      <c r="E1" s="28" t="s">
        <v>135</v>
      </c>
    </row>
    <row r="2" spans="1:5" x14ac:dyDescent="0.3">
      <c r="A2" t="s">
        <v>80</v>
      </c>
      <c r="B2" s="33">
        <v>1000</v>
      </c>
      <c r="C2" s="31">
        <v>1000</v>
      </c>
      <c r="D2" s="31">
        <v>1000</v>
      </c>
      <c r="E2" s="27"/>
    </row>
    <row r="3" spans="1:5" x14ac:dyDescent="0.3">
      <c r="A3" t="s">
        <v>83</v>
      </c>
      <c r="B3" s="33">
        <v>1000</v>
      </c>
      <c r="C3" s="31">
        <v>1000</v>
      </c>
      <c r="D3" s="31">
        <v>1000</v>
      </c>
      <c r="E3" s="26"/>
    </row>
    <row r="4" spans="1:5" x14ac:dyDescent="0.3">
      <c r="A4" t="s">
        <v>85</v>
      </c>
      <c r="B4" s="33">
        <v>800</v>
      </c>
      <c r="C4" s="31">
        <v>800</v>
      </c>
      <c r="D4" s="26"/>
      <c r="E4" s="26">
        <v>800</v>
      </c>
    </row>
    <row r="5" spans="1:5" x14ac:dyDescent="0.3">
      <c r="A5" t="s">
        <v>87</v>
      </c>
      <c r="B5" s="33">
        <v>1600</v>
      </c>
      <c r="C5" s="31">
        <v>1600</v>
      </c>
      <c r="D5" s="26"/>
      <c r="E5" s="31">
        <v>1600</v>
      </c>
    </row>
    <row r="6" spans="1:5" x14ac:dyDescent="0.3">
      <c r="A6" t="s">
        <v>90</v>
      </c>
      <c r="B6" s="33">
        <v>1000</v>
      </c>
      <c r="C6" s="31">
        <v>1000</v>
      </c>
      <c r="D6">
        <v>400</v>
      </c>
      <c r="E6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750ED-3D08-4077-9AE4-0CE85FD915D6}">
  <dimension ref="A1:P6"/>
  <sheetViews>
    <sheetView workbookViewId="0">
      <selection activeCell="D12" sqref="D12"/>
    </sheetView>
  </sheetViews>
  <sheetFormatPr defaultRowHeight="14.4" x14ac:dyDescent="0.3"/>
  <cols>
    <col min="1" max="1" width="42.33203125" customWidth="1" collapsed="1"/>
    <col min="2" max="2" width="28.44140625" customWidth="1" collapsed="1"/>
    <col min="3" max="3" width="31.88671875" customWidth="1" collapsed="1"/>
    <col min="4" max="4" width="48.88671875" customWidth="1" collapsed="1"/>
    <col min="5" max="8" width="28.44140625" customWidth="1" collapsed="1"/>
    <col min="9" max="9" width="44" customWidth="1" collapsed="1"/>
    <col min="10" max="16" width="28.44140625" customWidth="1" collapsed="1"/>
  </cols>
  <sheetData>
    <row r="1" spans="1:16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</row>
    <row r="2" spans="1:16" x14ac:dyDescent="0.3">
      <c r="A2" t="s">
        <v>25</v>
      </c>
      <c r="C2" t="s">
        <v>25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>
        <v>10</v>
      </c>
      <c r="L2">
        <v>10</v>
      </c>
      <c r="M2">
        <v>1</v>
      </c>
      <c r="N2">
        <v>1</v>
      </c>
      <c r="O2">
        <v>1</v>
      </c>
    </row>
    <row r="3" spans="1:16" x14ac:dyDescent="0.3">
      <c r="A3" t="s">
        <v>30</v>
      </c>
      <c r="C3" t="s">
        <v>30</v>
      </c>
      <c r="D3" t="s">
        <v>30</v>
      </c>
      <c r="E3" t="s">
        <v>32</v>
      </c>
      <c r="F3" t="s">
        <v>33</v>
      </c>
      <c r="G3" t="s">
        <v>28</v>
      </c>
      <c r="H3" t="s">
        <v>29</v>
      </c>
      <c r="I3" t="s">
        <v>25</v>
      </c>
      <c r="J3" t="s">
        <v>31</v>
      </c>
      <c r="K3">
        <v>10</v>
      </c>
      <c r="L3">
        <v>10</v>
      </c>
      <c r="M3">
        <v>1</v>
      </c>
      <c r="N3">
        <v>1</v>
      </c>
      <c r="O3">
        <v>1</v>
      </c>
    </row>
    <row r="4" spans="1:16" x14ac:dyDescent="0.3">
      <c r="A4" t="s">
        <v>34</v>
      </c>
      <c r="C4" t="s">
        <v>34</v>
      </c>
      <c r="D4" t="s">
        <v>34</v>
      </c>
      <c r="E4" t="s">
        <v>35</v>
      </c>
      <c r="F4" t="s">
        <v>36</v>
      </c>
      <c r="G4" t="s">
        <v>37</v>
      </c>
      <c r="H4" t="s">
        <v>29</v>
      </c>
      <c r="I4" t="s">
        <v>38</v>
      </c>
      <c r="J4" t="s">
        <v>39</v>
      </c>
      <c r="K4">
        <v>10</v>
      </c>
      <c r="L4">
        <v>10</v>
      </c>
      <c r="M4">
        <v>2</v>
      </c>
      <c r="N4">
        <v>2</v>
      </c>
      <c r="O4">
        <v>2</v>
      </c>
    </row>
    <row r="5" spans="1:16" x14ac:dyDescent="0.3">
      <c r="A5" t="s">
        <v>38</v>
      </c>
      <c r="C5" t="s">
        <v>38</v>
      </c>
      <c r="D5" t="s">
        <v>38</v>
      </c>
      <c r="E5" t="s">
        <v>40</v>
      </c>
      <c r="F5" t="s">
        <v>41</v>
      </c>
      <c r="G5" t="s">
        <v>42</v>
      </c>
      <c r="H5" t="s">
        <v>29</v>
      </c>
      <c r="I5" t="s">
        <v>34</v>
      </c>
      <c r="J5" t="s">
        <v>39</v>
      </c>
      <c r="K5">
        <v>10</v>
      </c>
      <c r="L5">
        <v>10</v>
      </c>
      <c r="M5">
        <v>2</v>
      </c>
      <c r="N5">
        <v>2</v>
      </c>
      <c r="O5">
        <v>2</v>
      </c>
    </row>
    <row r="6" spans="1:16" x14ac:dyDescent="0.3">
      <c r="A6" t="s">
        <v>45</v>
      </c>
      <c r="C6" t="s">
        <v>38</v>
      </c>
      <c r="D6" t="s">
        <v>38</v>
      </c>
      <c r="E6" t="s">
        <v>40</v>
      </c>
      <c r="F6" t="s">
        <v>41</v>
      </c>
      <c r="G6" t="s">
        <v>43</v>
      </c>
      <c r="H6" t="s">
        <v>44</v>
      </c>
      <c r="K6">
        <v>10</v>
      </c>
      <c r="L6">
        <v>10</v>
      </c>
      <c r="M6">
        <v>1</v>
      </c>
      <c r="N6">
        <v>1</v>
      </c>
      <c r="O6">
        <v>1</v>
      </c>
    </row>
  </sheetData>
  <phoneticPr fontId="6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540F-447C-472A-9FC9-ECC8F627E6F5}">
  <dimension ref="A1:B2"/>
  <sheetViews>
    <sheetView workbookViewId="0">
      <selection activeCell="B2" sqref="B2"/>
    </sheetView>
  </sheetViews>
  <sheetFormatPr defaultRowHeight="14.4" x14ac:dyDescent="0.3"/>
  <cols>
    <col min="1" max="2" width="35.88671875" customWidth="1" collapsed="1"/>
  </cols>
  <sheetData>
    <row r="1" spans="1:2" x14ac:dyDescent="0.3">
      <c r="A1" s="38" t="s">
        <v>191</v>
      </c>
      <c r="B1" s="38" t="s">
        <v>192</v>
      </c>
    </row>
    <row r="2" spans="1:2" x14ac:dyDescent="0.3">
      <c r="A2" s="30">
        <v>45270</v>
      </c>
      <c r="B2" s="30">
        <v>45280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36B2-2345-4809-9DF4-82A2306D2076}">
  <dimension ref="A1:C2"/>
  <sheetViews>
    <sheetView workbookViewId="0">
      <selection activeCell="A2" sqref="A2"/>
    </sheetView>
  </sheetViews>
  <sheetFormatPr defaultRowHeight="14.4" x14ac:dyDescent="0.3"/>
  <cols>
    <col min="1" max="1" width="19.21875" customWidth="1" collapsed="1"/>
    <col min="2" max="2" width="14.33203125" customWidth="1" collapsed="1"/>
    <col min="3" max="3" width="7.5546875" customWidth="1" collapsed="1"/>
  </cols>
  <sheetData>
    <row r="1" spans="1:1" x14ac:dyDescent="0.3">
      <c r="A1" s="48" t="s">
        <v>329</v>
      </c>
    </row>
    <row r="2" spans="1:1" x14ac:dyDescent="0.3">
      <c r="A2" t="s">
        <v>354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4E38-B985-4C88-953C-91312F7E645E}">
  <dimension ref="A1:C6"/>
  <sheetViews>
    <sheetView workbookViewId="0">
      <selection activeCell="H20" sqref="H20"/>
    </sheetView>
  </sheetViews>
  <sheetFormatPr defaultRowHeight="14.4" x14ac:dyDescent="0.3"/>
  <sheetData>
    <row r="1" spans="1:3" x14ac:dyDescent="0.3">
      <c r="A1" s="39">
        <v>45231</v>
      </c>
      <c r="B1" s="39">
        <v>45235</v>
      </c>
      <c r="C1" s="39">
        <v>45245</v>
      </c>
    </row>
    <row r="2" spans="1:3" x14ac:dyDescent="0.3">
      <c r="B2" s="31">
        <v>1000</v>
      </c>
    </row>
    <row r="3" spans="1:3" x14ac:dyDescent="0.3">
      <c r="A3">
        <v>500</v>
      </c>
      <c r="B3">
        <v>500</v>
      </c>
    </row>
    <row r="4" spans="1:3" x14ac:dyDescent="0.3">
      <c r="C4">
        <v>800</v>
      </c>
    </row>
    <row r="5" spans="1:3" x14ac:dyDescent="0.3">
      <c r="C5" s="31">
        <v>1600</v>
      </c>
    </row>
    <row r="6" spans="1:3" x14ac:dyDescent="0.3">
      <c r="B6">
        <v>400</v>
      </c>
      <c r="C6">
        <v>600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A99D8-A546-4793-BF80-17BCE9AC2E6A}">
  <dimension ref="A1:B6"/>
  <sheetViews>
    <sheetView workbookViewId="0">
      <selection activeCell="C11" sqref="C11"/>
    </sheetView>
  </sheetViews>
  <sheetFormatPr defaultRowHeight="14.4" x14ac:dyDescent="0.3"/>
  <cols>
    <col min="1" max="2" width="24.21875" customWidth="1" collapsed="1"/>
  </cols>
  <sheetData>
    <row r="1" spans="1:2" x14ac:dyDescent="0.3">
      <c r="A1" t="s">
        <v>96</v>
      </c>
      <c r="B1" t="s">
        <v>77</v>
      </c>
    </row>
    <row r="2" spans="1:2" x14ac:dyDescent="0.3">
      <c r="A2">
        <v>9.01</v>
      </c>
      <c r="B2" t="s">
        <v>193</v>
      </c>
    </row>
    <row r="3" spans="1:2" x14ac:dyDescent="0.3">
      <c r="A3">
        <v>7.01</v>
      </c>
      <c r="B3" t="s">
        <v>193</v>
      </c>
    </row>
    <row r="4" spans="1:2" x14ac:dyDescent="0.3">
      <c r="A4">
        <v>10.01</v>
      </c>
      <c r="B4" t="s">
        <v>193</v>
      </c>
    </row>
    <row r="5" spans="1:2" x14ac:dyDescent="0.3">
      <c r="A5">
        <v>10</v>
      </c>
      <c r="B5" t="s">
        <v>193</v>
      </c>
    </row>
    <row r="6" spans="1:2" x14ac:dyDescent="0.3">
      <c r="A6">
        <v>100.68</v>
      </c>
      <c r="B6" t="s">
        <v>193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BF62-0F7A-4A26-AEBF-44DCC1217B1A}">
  <dimension ref="A1:B2"/>
  <sheetViews>
    <sheetView workbookViewId="0">
      <selection activeCell="I27" sqref="I26:I27"/>
    </sheetView>
  </sheetViews>
  <sheetFormatPr defaultRowHeight="14.4" x14ac:dyDescent="0.3"/>
  <cols>
    <col min="1" max="1" width="19.109375" customWidth="1" collapsed="1"/>
    <col min="2" max="2" width="18.44140625" customWidth="1" collapsed="1"/>
  </cols>
  <sheetData>
    <row r="1" spans="1:1" x14ac:dyDescent="0.3">
      <c r="A1" s="48" t="s">
        <v>330</v>
      </c>
    </row>
    <row r="2" spans="1:1" x14ac:dyDescent="0.3">
      <c r="A2" t="s">
        <v>355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7D73C-C5A5-49CC-84DA-30FD52F9787C}">
  <dimension ref="A1:C6"/>
  <sheetViews>
    <sheetView zoomScale="115" zoomScaleNormal="115" workbookViewId="0">
      <selection activeCell="H13" sqref="H13"/>
    </sheetView>
  </sheetViews>
  <sheetFormatPr defaultRowHeight="14.4" x14ac:dyDescent="0.3"/>
  <cols>
    <col min="2" max="2" width="23.77734375" customWidth="1" collapsed="1"/>
    <col min="3" max="3" width="27.5546875" customWidth="1" collapsed="1"/>
  </cols>
  <sheetData>
    <row r="1" spans="1:3" x14ac:dyDescent="0.3">
      <c r="A1" t="s">
        <v>99</v>
      </c>
      <c r="B1" t="s">
        <v>124</v>
      </c>
      <c r="C1" t="s">
        <v>252</v>
      </c>
    </row>
    <row r="2" spans="1:3" x14ac:dyDescent="0.3">
      <c r="A2">
        <v>1</v>
      </c>
      <c r="B2" t="s">
        <v>80</v>
      </c>
      <c r="C2" s="33">
        <v>1000</v>
      </c>
    </row>
    <row r="3" spans="1:3" x14ac:dyDescent="0.3">
      <c r="A3">
        <v>2</v>
      </c>
      <c r="B3" t="s">
        <v>83</v>
      </c>
      <c r="C3" s="33">
        <v>1000</v>
      </c>
    </row>
    <row r="4" spans="1:3" x14ac:dyDescent="0.3">
      <c r="A4">
        <v>3</v>
      </c>
      <c r="B4" t="s">
        <v>85</v>
      </c>
      <c r="C4" s="33">
        <v>1000</v>
      </c>
    </row>
    <row r="5" spans="1:3" x14ac:dyDescent="0.3">
      <c r="A5">
        <v>4</v>
      </c>
      <c r="B5" t="s">
        <v>87</v>
      </c>
      <c r="C5" s="33">
        <v>1500</v>
      </c>
    </row>
    <row r="6" spans="1:3" x14ac:dyDescent="0.3">
      <c r="A6">
        <v>5</v>
      </c>
      <c r="B6" t="s">
        <v>90</v>
      </c>
      <c r="C6" s="33">
        <v>1000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116F-C081-465D-B251-5D5DDE8C10B4}">
  <dimension ref="A1:B2"/>
  <sheetViews>
    <sheetView workbookViewId="0">
      <selection activeCell="A2" sqref="A2"/>
    </sheetView>
  </sheetViews>
  <sheetFormatPr defaultRowHeight="14.4" x14ac:dyDescent="0.3"/>
  <cols>
    <col min="1" max="1" width="22.21875" customWidth="1" collapsed="1"/>
    <col min="2" max="2" width="20.21875" customWidth="1" collapsed="1"/>
  </cols>
  <sheetData>
    <row r="1" spans="1:1" x14ac:dyDescent="0.3">
      <c r="A1" s="55" t="s">
        <v>75</v>
      </c>
    </row>
    <row r="2" spans="1:1" x14ac:dyDescent="0.3">
      <c r="A2" t="str">
        <f>"r"&amp;'TC17- Regular Customer No'!$A$2&amp;"-"&amp;"01"</f>
        <v>rcs1731-2310001-01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D9FD-18AA-4414-88C1-5A2C28BBBFD0}">
  <dimension ref="A1:L3"/>
  <sheetViews>
    <sheetView topLeftCell="B1" zoomScaleNormal="100" workbookViewId="0">
      <selection activeCell="D17" sqref="D17"/>
    </sheetView>
  </sheetViews>
  <sheetFormatPr defaultRowHeight="14.4" x14ac:dyDescent="0.3"/>
  <cols>
    <col min="1" max="1" width="25.33203125" customWidth="1" collapsed="1"/>
    <col min="2" max="2" width="33.88671875" customWidth="1" collapsed="1"/>
    <col min="3" max="5" width="17.21875" customWidth="1" collapsed="1"/>
    <col min="6" max="6" width="27.21875" customWidth="1" collapsed="1"/>
    <col min="7" max="7" width="17.21875" customWidth="1" collapsed="1"/>
    <col min="11" max="11" width="18.88671875" customWidth="1" collapsed="1"/>
    <col min="12" max="12" width="16.77734375" customWidth="1" collapsed="1"/>
  </cols>
  <sheetData>
    <row r="1" spans="1:12" x14ac:dyDescent="0.3">
      <c r="A1" t="s">
        <v>124</v>
      </c>
      <c r="B1" t="s">
        <v>194</v>
      </c>
      <c r="C1" t="s">
        <v>195</v>
      </c>
      <c r="D1" t="s">
        <v>144</v>
      </c>
      <c r="E1" t="s">
        <v>145</v>
      </c>
      <c r="F1" t="s">
        <v>146</v>
      </c>
      <c r="G1" t="s">
        <v>147</v>
      </c>
      <c r="H1" t="s">
        <v>20</v>
      </c>
      <c r="I1" t="s">
        <v>19</v>
      </c>
      <c r="J1" t="s">
        <v>102</v>
      </c>
      <c r="K1" t="s">
        <v>251</v>
      </c>
      <c r="L1" t="s">
        <v>252</v>
      </c>
    </row>
    <row r="2" spans="1:12" x14ac:dyDescent="0.3">
      <c r="A2" t="s">
        <v>85</v>
      </c>
      <c r="B2" t="s">
        <v>34</v>
      </c>
      <c r="C2" t="s">
        <v>35</v>
      </c>
      <c r="D2" t="s">
        <v>71</v>
      </c>
      <c r="F2" t="s">
        <v>87</v>
      </c>
      <c r="G2" t="s">
        <v>37</v>
      </c>
      <c r="H2">
        <v>10</v>
      </c>
      <c r="I2">
        <v>10</v>
      </c>
      <c r="J2" s="32">
        <v>900</v>
      </c>
      <c r="K2" s="32">
        <v>800</v>
      </c>
      <c r="L2" s="32">
        <v>1000</v>
      </c>
    </row>
    <row r="3" spans="1:12" x14ac:dyDescent="0.3">
      <c r="A3" t="s">
        <v>87</v>
      </c>
      <c r="B3" t="s">
        <v>38</v>
      </c>
      <c r="C3" t="s">
        <v>40</v>
      </c>
      <c r="D3" t="s">
        <v>71</v>
      </c>
      <c r="F3" t="s">
        <v>85</v>
      </c>
      <c r="G3" t="s">
        <v>42</v>
      </c>
      <c r="H3">
        <v>10</v>
      </c>
      <c r="I3">
        <v>10</v>
      </c>
      <c r="J3" s="32">
        <v>1500</v>
      </c>
      <c r="K3" s="32">
        <v>1600</v>
      </c>
      <c r="L3" s="32">
        <v>1500</v>
      </c>
    </row>
  </sheetData>
  <phoneticPr fontId="6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620A-4A8E-4AAE-B2CE-F0EEF0338C09}">
  <dimension ref="A1:L3"/>
  <sheetViews>
    <sheetView topLeftCell="I1" workbookViewId="0">
      <selection activeCell="N5" sqref="N5"/>
    </sheetView>
  </sheetViews>
  <sheetFormatPr defaultRowHeight="14.4" x14ac:dyDescent="0.3"/>
  <cols>
    <col min="1" max="1" width="27.44140625" customWidth="1" collapsed="1"/>
    <col min="2" max="2" width="35.6640625" customWidth="1" collapsed="1"/>
    <col min="3" max="12" width="27.44140625" customWidth="1" collapsed="1"/>
  </cols>
  <sheetData>
    <row r="1" spans="1:12" x14ac:dyDescent="0.3">
      <c r="A1" t="s">
        <v>124</v>
      </c>
      <c r="B1" t="s">
        <v>194</v>
      </c>
      <c r="C1" t="s">
        <v>195</v>
      </c>
      <c r="D1" t="s">
        <v>144</v>
      </c>
      <c r="E1" t="s">
        <v>145</v>
      </c>
      <c r="F1" t="s">
        <v>146</v>
      </c>
      <c r="G1" t="s">
        <v>147</v>
      </c>
      <c r="H1" t="s">
        <v>20</v>
      </c>
      <c r="I1" t="s">
        <v>19</v>
      </c>
      <c r="J1" t="s">
        <v>102</v>
      </c>
      <c r="K1" t="s">
        <v>251</v>
      </c>
      <c r="L1" t="s">
        <v>252</v>
      </c>
    </row>
    <row r="2" spans="1:12" x14ac:dyDescent="0.3">
      <c r="A2" t="s">
        <v>85</v>
      </c>
      <c r="B2" t="s">
        <v>34</v>
      </c>
      <c r="C2" t="s">
        <v>35</v>
      </c>
      <c r="D2" t="s">
        <v>71</v>
      </c>
      <c r="F2" t="s">
        <v>87</v>
      </c>
      <c r="G2" t="s">
        <v>37</v>
      </c>
      <c r="H2">
        <v>10</v>
      </c>
      <c r="I2">
        <v>10</v>
      </c>
      <c r="J2" s="32">
        <v>800</v>
      </c>
      <c r="K2" s="32">
        <v>800</v>
      </c>
      <c r="L2" s="32">
        <v>1000</v>
      </c>
    </row>
    <row r="3" spans="1:12" x14ac:dyDescent="0.3">
      <c r="A3" t="s">
        <v>87</v>
      </c>
      <c r="B3" t="s">
        <v>38</v>
      </c>
      <c r="C3" t="s">
        <v>40</v>
      </c>
      <c r="D3" t="s">
        <v>71</v>
      </c>
      <c r="F3" t="s">
        <v>85</v>
      </c>
      <c r="G3" t="s">
        <v>42</v>
      </c>
      <c r="H3">
        <v>10</v>
      </c>
      <c r="I3">
        <v>10</v>
      </c>
      <c r="J3" s="32">
        <v>1600</v>
      </c>
      <c r="K3" s="32">
        <v>1600</v>
      </c>
      <c r="L3" s="32">
        <v>1500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4611-B951-475F-8E0F-A612CCEB920F}">
  <dimension ref="A1:J6"/>
  <sheetViews>
    <sheetView workbookViewId="0">
      <selection sqref="A1:A6"/>
    </sheetView>
  </sheetViews>
  <sheetFormatPr defaultRowHeight="14.4" x14ac:dyDescent="0.3"/>
  <cols>
    <col min="2" max="2" width="36.44140625" customWidth="1" collapsed="1"/>
    <col min="3" max="3" width="18.21875" customWidth="1" collapsed="1"/>
    <col min="4" max="4" width="22.77734375" customWidth="1" collapsed="1"/>
    <col min="5" max="10" width="20" customWidth="1" collapsed="1"/>
  </cols>
  <sheetData>
    <row r="1" spans="1:6" x14ac:dyDescent="0.3">
      <c r="A1" t="s">
        <v>99</v>
      </c>
      <c r="B1" t="s">
        <v>124</v>
      </c>
      <c r="C1" t="s">
        <v>136</v>
      </c>
      <c r="D1" t="s">
        <v>139</v>
      </c>
      <c r="E1" t="s">
        <v>140</v>
      </c>
      <c r="F1" t="s">
        <v>138</v>
      </c>
    </row>
    <row r="2" spans="1:6" x14ac:dyDescent="0.3">
      <c r="A2">
        <v>1</v>
      </c>
      <c r="B2" t="s">
        <v>80</v>
      </c>
      <c r="C2" s="31">
        <v>1000</v>
      </c>
      <c r="D2" s="31">
        <v>1000</v>
      </c>
      <c r="E2" s="31"/>
      <c r="F2" s="31"/>
    </row>
    <row r="3" spans="1:6" x14ac:dyDescent="0.3">
      <c r="A3">
        <v>2</v>
      </c>
      <c r="B3" t="s">
        <v>83</v>
      </c>
      <c r="C3" s="31">
        <v>1000</v>
      </c>
      <c r="D3" s="31">
        <v>1000</v>
      </c>
      <c r="E3" s="31"/>
      <c r="F3" s="31"/>
    </row>
    <row r="4" spans="1:6" x14ac:dyDescent="0.3">
      <c r="A4">
        <v>3</v>
      </c>
      <c r="B4" t="s">
        <v>85</v>
      </c>
      <c r="C4" s="31">
        <v>900</v>
      </c>
      <c r="D4" s="31"/>
      <c r="E4" s="31">
        <v>800</v>
      </c>
      <c r="F4" s="31">
        <v>100</v>
      </c>
    </row>
    <row r="5" spans="1:6" x14ac:dyDescent="0.3">
      <c r="A5">
        <v>4</v>
      </c>
      <c r="B5" t="s">
        <v>87</v>
      </c>
      <c r="C5" s="31">
        <v>1500</v>
      </c>
      <c r="D5" s="31"/>
      <c r="E5" s="31">
        <v>1500</v>
      </c>
      <c r="F5" s="31"/>
    </row>
    <row r="6" spans="1:6" x14ac:dyDescent="0.3">
      <c r="A6">
        <v>5</v>
      </c>
      <c r="B6" t="s">
        <v>90</v>
      </c>
      <c r="C6" s="31">
        <v>1000</v>
      </c>
      <c r="D6" s="31">
        <v>400</v>
      </c>
      <c r="E6" s="31">
        <v>600</v>
      </c>
      <c r="F6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D2A2-A733-426A-8565-677FAAC3BE3A}">
  <dimension ref="A1:A2"/>
  <sheetViews>
    <sheetView workbookViewId="0">
      <selection activeCell="K12" sqref="K12"/>
    </sheetView>
  </sheetViews>
  <sheetFormatPr defaultRowHeight="14.4" x14ac:dyDescent="0.3"/>
  <cols>
    <col min="1" max="1" width="19.6640625" customWidth="1" collapsed="1"/>
  </cols>
  <sheetData>
    <row r="1" spans="1:1" x14ac:dyDescent="0.3">
      <c r="A1" t="s">
        <v>2</v>
      </c>
    </row>
    <row r="2" spans="1:1" x14ac:dyDescent="0.3">
      <c r="A2" t="str">
        <f>'TC2- ReceivedRequestAddNewPart'!$K$2</f>
        <v>s1733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FF2F2-BB87-4EBD-BB67-BC80830F281F}">
  <dimension ref="A1:G2"/>
  <sheetViews>
    <sheetView workbookViewId="0">
      <selection activeCell="C2" sqref="C2"/>
    </sheetView>
  </sheetViews>
  <sheetFormatPr defaultRowHeight="14.4" x14ac:dyDescent="0.3"/>
  <cols>
    <col min="1" max="7" width="24.88671875" customWidth="1" collapsed="1"/>
  </cols>
  <sheetData>
    <row r="1" spans="1:3" x14ac:dyDescent="0.3">
      <c r="A1" s="29" t="s">
        <v>141</v>
      </c>
      <c r="B1" s="29" t="s">
        <v>142</v>
      </c>
      <c r="C1" s="29" t="s">
        <v>143</v>
      </c>
    </row>
    <row r="2" spans="1:3" x14ac:dyDescent="0.3">
      <c r="A2" s="30">
        <v>45270</v>
      </c>
      <c r="B2" s="30">
        <v>45280</v>
      </c>
      <c r="C2" s="30">
        <v>45301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A149-B87E-4DD7-A3D9-F8B3E4DB4447}">
  <dimension ref="A1:A2"/>
  <sheetViews>
    <sheetView workbookViewId="0">
      <selection activeCell="J10" sqref="J10"/>
    </sheetView>
  </sheetViews>
  <sheetFormatPr defaultRowHeight="14.4" x14ac:dyDescent="0.3"/>
  <cols>
    <col min="1" max="1" width="28.6640625" customWidth="1" collapsed="1"/>
  </cols>
  <sheetData>
    <row r="1" spans="1:1" x14ac:dyDescent="0.3">
      <c r="A1" t="s">
        <v>75</v>
      </c>
    </row>
    <row r="2" spans="1:1" x14ac:dyDescent="0.3">
      <c r="A2" t="str">
        <f>"r"&amp;'TC17- Regular Customer No'!$A$2&amp;"-"&amp;"02"</f>
        <v>rcs1731-2310001-02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AE63B-7AAE-42E4-89C6-4F58557162BE}">
  <dimension ref="A1:Q3"/>
  <sheetViews>
    <sheetView topLeftCell="C1" workbookViewId="0">
      <selection activeCell="Q7" sqref="Q7"/>
    </sheetView>
  </sheetViews>
  <sheetFormatPr defaultRowHeight="14.4" x14ac:dyDescent="0.3"/>
  <cols>
    <col min="1" max="1" width="22.6640625" customWidth="1" collapsed="1"/>
    <col min="2" max="2" width="32.44140625" customWidth="1" collapsed="1"/>
    <col min="4" max="4" width="11.88671875" customWidth="1" collapsed="1"/>
    <col min="5" max="5" width="12.88671875" customWidth="1" collapsed="1"/>
    <col min="6" max="6" width="22.77734375" customWidth="1" collapsed="1"/>
    <col min="7" max="7" width="12.6640625" customWidth="1" collapsed="1"/>
    <col min="10" max="10" width="9.109375" bestFit="1" customWidth="1" collapsed="1"/>
    <col min="12" max="12" width="17.21875" customWidth="1" collapsed="1"/>
    <col min="13" max="13" width="12" customWidth="1" collapsed="1"/>
    <col min="14" max="14" width="18.88671875" customWidth="1" collapsed="1"/>
    <col min="15" max="15" width="14.21875" customWidth="1" collapsed="1"/>
    <col min="16" max="16" width="15" customWidth="1" collapsed="1"/>
    <col min="17" max="17" width="15.5546875" customWidth="1" collapsed="1"/>
  </cols>
  <sheetData>
    <row r="1" spans="1:17" x14ac:dyDescent="0.3">
      <c r="A1" t="s">
        <v>124</v>
      </c>
      <c r="B1" t="s">
        <v>194</v>
      </c>
      <c r="C1" t="s">
        <v>195</v>
      </c>
      <c r="D1" t="s">
        <v>144</v>
      </c>
      <c r="E1" t="s">
        <v>145</v>
      </c>
      <c r="F1" t="s">
        <v>146</v>
      </c>
      <c r="G1" t="s">
        <v>147</v>
      </c>
      <c r="H1" t="s">
        <v>20</v>
      </c>
      <c r="I1" t="s">
        <v>19</v>
      </c>
      <c r="J1" t="s">
        <v>148</v>
      </c>
      <c r="K1" t="s">
        <v>136</v>
      </c>
      <c r="L1" t="s">
        <v>149</v>
      </c>
      <c r="M1" t="s">
        <v>150</v>
      </c>
      <c r="N1" t="s">
        <v>151</v>
      </c>
      <c r="O1" t="s">
        <v>152</v>
      </c>
      <c r="P1" t="s">
        <v>155</v>
      </c>
      <c r="Q1" t="s">
        <v>156</v>
      </c>
    </row>
    <row r="2" spans="1:17" x14ac:dyDescent="0.3">
      <c r="A2" t="s">
        <v>85</v>
      </c>
      <c r="B2" t="s">
        <v>34</v>
      </c>
      <c r="C2" t="s">
        <v>35</v>
      </c>
      <c r="D2" t="s">
        <v>71</v>
      </c>
      <c r="F2" t="s">
        <v>85</v>
      </c>
      <c r="G2" t="s">
        <v>37</v>
      </c>
      <c r="H2">
        <v>10</v>
      </c>
      <c r="I2">
        <v>10</v>
      </c>
      <c r="J2">
        <v>800</v>
      </c>
      <c r="K2">
        <v>900</v>
      </c>
      <c r="M2" t="s">
        <v>157</v>
      </c>
      <c r="O2" s="32">
        <v>800</v>
      </c>
      <c r="P2" s="32">
        <v>800</v>
      </c>
      <c r="Q2">
        <v>100</v>
      </c>
    </row>
    <row r="3" spans="1:17" x14ac:dyDescent="0.3">
      <c r="A3" t="s">
        <v>87</v>
      </c>
      <c r="B3" t="s">
        <v>38</v>
      </c>
      <c r="C3" t="s">
        <v>40</v>
      </c>
      <c r="D3" t="s">
        <v>71</v>
      </c>
      <c r="F3" t="s">
        <v>87</v>
      </c>
      <c r="G3" t="s">
        <v>42</v>
      </c>
      <c r="H3">
        <v>10</v>
      </c>
      <c r="I3">
        <v>10</v>
      </c>
      <c r="J3" s="32">
        <v>1600</v>
      </c>
      <c r="K3" s="32">
        <v>1500</v>
      </c>
      <c r="M3" t="s">
        <v>157</v>
      </c>
      <c r="O3" s="32">
        <v>1600</v>
      </c>
      <c r="P3" s="32">
        <v>1500</v>
      </c>
    </row>
  </sheetData>
  <phoneticPr fontId="6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52D5-E46D-41A4-A6A6-4DDA1680687F}">
  <dimension ref="A1:S3"/>
  <sheetViews>
    <sheetView topLeftCell="J1" workbookViewId="0">
      <selection activeCell="P10" sqref="P10"/>
    </sheetView>
  </sheetViews>
  <sheetFormatPr defaultRowHeight="14.4" x14ac:dyDescent="0.3"/>
  <cols>
    <col min="1" max="1" width="20.21875" customWidth="1" collapsed="1"/>
    <col min="2" max="2" width="28.6640625" customWidth="1" collapsed="1"/>
    <col min="3" max="4" width="20.21875" customWidth="1" collapsed="1"/>
    <col min="5" max="6" width="25.21875" customWidth="1" collapsed="1"/>
    <col min="7" max="19" width="20.21875" customWidth="1" collapsed="1"/>
  </cols>
  <sheetData>
    <row r="1" spans="1:18" x14ac:dyDescent="0.3">
      <c r="A1" t="s">
        <v>124</v>
      </c>
      <c r="B1" t="s">
        <v>186</v>
      </c>
      <c r="C1" t="s">
        <v>195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</row>
    <row r="2" spans="1:18" x14ac:dyDescent="0.3">
      <c r="A2" t="s">
        <v>85</v>
      </c>
      <c r="B2" t="s">
        <v>84</v>
      </c>
      <c r="C2" t="s">
        <v>35</v>
      </c>
      <c r="E2" t="s">
        <v>87</v>
      </c>
      <c r="F2" t="s">
        <v>37</v>
      </c>
      <c r="G2">
        <v>10</v>
      </c>
      <c r="H2">
        <v>10</v>
      </c>
      <c r="I2" s="32">
        <v>800</v>
      </c>
      <c r="J2">
        <v>900</v>
      </c>
      <c r="L2" t="s">
        <v>157</v>
      </c>
      <c r="O2">
        <v>800</v>
      </c>
      <c r="Q2">
        <v>800</v>
      </c>
      <c r="R2">
        <v>100</v>
      </c>
    </row>
    <row r="3" spans="1:18" x14ac:dyDescent="0.3">
      <c r="A3" t="s">
        <v>87</v>
      </c>
      <c r="B3" t="s">
        <v>86</v>
      </c>
      <c r="C3" t="s">
        <v>40</v>
      </c>
      <c r="E3" t="s">
        <v>85</v>
      </c>
      <c r="F3" t="s">
        <v>42</v>
      </c>
      <c r="G3">
        <v>10</v>
      </c>
      <c r="H3">
        <v>10</v>
      </c>
      <c r="I3" s="32">
        <v>1600</v>
      </c>
      <c r="J3" s="32">
        <v>1500</v>
      </c>
      <c r="L3" t="s">
        <v>157</v>
      </c>
      <c r="O3" s="32">
        <v>1600</v>
      </c>
      <c r="P3" s="32"/>
      <c r="Q3" s="32">
        <v>1500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7A46-DDE3-43E3-B541-11491347B436}">
  <dimension ref="A1:AE6"/>
  <sheetViews>
    <sheetView workbookViewId="0">
      <selection activeCell="E28" sqref="E28"/>
    </sheetView>
  </sheetViews>
  <sheetFormatPr defaultRowHeight="14.4" x14ac:dyDescent="0.3"/>
  <cols>
    <col min="1" max="1" width="23.6640625" customWidth="1" collapsed="1"/>
    <col min="2" max="2" width="28.77734375" customWidth="1" collapsed="1"/>
    <col min="3" max="3" width="19.6640625" customWidth="1" collapsed="1"/>
    <col min="4" max="4" width="16.88671875" customWidth="1" collapsed="1"/>
    <col min="5" max="5" width="15" customWidth="1" collapsed="1"/>
    <col min="6" max="16" width="17" customWidth="1" collapsed="1"/>
    <col min="17" max="17" width="13.77734375" customWidth="1" collapsed="1"/>
    <col min="18" max="31" width="28.21875" customWidth="1" collapsed="1"/>
  </cols>
  <sheetData>
    <row r="1" spans="1:26" x14ac:dyDescent="0.3">
      <c r="A1" t="s">
        <v>158</v>
      </c>
      <c r="B1" t="s">
        <v>159</v>
      </c>
      <c r="C1" t="s">
        <v>160</v>
      </c>
      <c r="D1" t="s">
        <v>161</v>
      </c>
      <c r="E1" t="s">
        <v>131</v>
      </c>
      <c r="F1" t="s">
        <v>20</v>
      </c>
      <c r="G1" t="s">
        <v>162</v>
      </c>
      <c r="H1" t="s">
        <v>163</v>
      </c>
      <c r="I1" t="s">
        <v>164</v>
      </c>
      <c r="J1" t="s">
        <v>77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345</v>
      </c>
      <c r="V1" t="s">
        <v>346</v>
      </c>
      <c r="W1" t="s">
        <v>175</v>
      </c>
      <c r="X1" t="s">
        <v>176</v>
      </c>
      <c r="Y1" s="29" t="s">
        <v>177</v>
      </c>
      <c r="Z1" s="29" t="s">
        <v>347</v>
      </c>
    </row>
    <row r="2" spans="1:26" x14ac:dyDescent="0.3">
      <c r="A2" t="s">
        <v>80</v>
      </c>
      <c r="B2" t="s">
        <v>79</v>
      </c>
      <c r="C2" t="s">
        <v>26</v>
      </c>
      <c r="D2" t="str">
        <f>'TC17- Regular Customer No'!$A$2</f>
        <v>cs1731-2310001</v>
      </c>
      <c r="E2" t="s">
        <v>72</v>
      </c>
      <c r="F2">
        <v>10</v>
      </c>
      <c r="G2">
        <v>10</v>
      </c>
      <c r="H2" s="32">
        <v>1000</v>
      </c>
      <c r="I2">
        <v>9.01</v>
      </c>
      <c r="J2" t="s">
        <v>193</v>
      </c>
      <c r="K2" t="s">
        <v>178</v>
      </c>
      <c r="L2">
        <v>0</v>
      </c>
      <c r="M2">
        <v>0</v>
      </c>
      <c r="N2">
        <v>0</v>
      </c>
      <c r="O2" s="42">
        <v>0</v>
      </c>
      <c r="P2" t="s">
        <v>179</v>
      </c>
      <c r="Q2" s="32">
        <v>1000</v>
      </c>
      <c r="R2" t="s">
        <v>179</v>
      </c>
      <c r="S2">
        <v>0</v>
      </c>
      <c r="T2" t="s">
        <v>179</v>
      </c>
      <c r="U2">
        <v>0</v>
      </c>
      <c r="V2" t="s">
        <v>179</v>
      </c>
      <c r="W2" s="42">
        <v>0</v>
      </c>
      <c r="X2" s="32">
        <v>1000</v>
      </c>
      <c r="Y2">
        <v>0</v>
      </c>
      <c r="Z2">
        <v>0</v>
      </c>
    </row>
    <row r="3" spans="1:26" x14ac:dyDescent="0.3">
      <c r="A3" t="s">
        <v>83</v>
      </c>
      <c r="B3" t="s">
        <v>82</v>
      </c>
      <c r="C3" t="s">
        <v>32</v>
      </c>
      <c r="D3" t="str">
        <f>'TC17- Regular Customer No'!$A$2</f>
        <v>cs1731-2310001</v>
      </c>
      <c r="E3" t="s">
        <v>72</v>
      </c>
      <c r="F3">
        <v>10</v>
      </c>
      <c r="G3">
        <v>10</v>
      </c>
      <c r="H3" s="32">
        <v>1000</v>
      </c>
      <c r="I3">
        <v>7.01</v>
      </c>
      <c r="J3" t="s">
        <v>193</v>
      </c>
      <c r="K3" t="s">
        <v>178</v>
      </c>
      <c r="L3">
        <v>0</v>
      </c>
      <c r="M3">
        <v>0</v>
      </c>
      <c r="N3">
        <v>0</v>
      </c>
      <c r="O3" s="42">
        <v>500</v>
      </c>
      <c r="P3" t="s">
        <v>179</v>
      </c>
      <c r="Q3">
        <v>500</v>
      </c>
      <c r="R3" t="s">
        <v>179</v>
      </c>
      <c r="S3">
        <v>0</v>
      </c>
      <c r="T3" t="s">
        <v>179</v>
      </c>
      <c r="U3">
        <v>0</v>
      </c>
      <c r="V3" t="s">
        <v>179</v>
      </c>
      <c r="W3" s="42">
        <v>500</v>
      </c>
      <c r="X3">
        <v>500</v>
      </c>
      <c r="Y3">
        <v>0</v>
      </c>
      <c r="Z3">
        <v>0</v>
      </c>
    </row>
    <row r="4" spans="1:26" x14ac:dyDescent="0.3">
      <c r="A4" t="s">
        <v>85</v>
      </c>
      <c r="B4" t="s">
        <v>84</v>
      </c>
      <c r="C4" t="s">
        <v>35</v>
      </c>
      <c r="D4" t="str">
        <f>'TC17- Regular Customer No'!$A$2</f>
        <v>cs1731-2310001</v>
      </c>
      <c r="E4" t="s">
        <v>72</v>
      </c>
      <c r="F4">
        <v>10</v>
      </c>
      <c r="G4">
        <v>10</v>
      </c>
      <c r="H4" s="32">
        <v>900</v>
      </c>
      <c r="I4">
        <v>10.01</v>
      </c>
      <c r="J4" t="s">
        <v>193</v>
      </c>
      <c r="K4" t="s">
        <v>178</v>
      </c>
      <c r="L4">
        <v>0</v>
      </c>
      <c r="M4">
        <v>0</v>
      </c>
      <c r="N4">
        <v>0</v>
      </c>
      <c r="O4" s="31">
        <v>0</v>
      </c>
      <c r="P4" t="s">
        <v>179</v>
      </c>
      <c r="Q4">
        <v>0</v>
      </c>
      <c r="R4" t="s">
        <v>179</v>
      </c>
      <c r="S4">
        <v>800</v>
      </c>
      <c r="T4" t="s">
        <v>179</v>
      </c>
      <c r="U4">
        <v>100</v>
      </c>
      <c r="V4" t="s">
        <v>179</v>
      </c>
      <c r="W4" s="31">
        <v>0</v>
      </c>
      <c r="X4">
        <v>0</v>
      </c>
      <c r="Y4">
        <v>800</v>
      </c>
      <c r="Z4">
        <v>100</v>
      </c>
    </row>
    <row r="5" spans="1:26" x14ac:dyDescent="0.3">
      <c r="A5" t="s">
        <v>87</v>
      </c>
      <c r="B5" t="s">
        <v>86</v>
      </c>
      <c r="C5" t="s">
        <v>40</v>
      </c>
      <c r="D5" t="str">
        <f>'TC17- Regular Customer No'!$A$2</f>
        <v>cs1731-2310001</v>
      </c>
      <c r="E5" t="s">
        <v>72</v>
      </c>
      <c r="F5">
        <v>10</v>
      </c>
      <c r="G5">
        <v>10</v>
      </c>
      <c r="H5" s="32">
        <v>1500</v>
      </c>
      <c r="I5">
        <v>10</v>
      </c>
      <c r="J5" t="s">
        <v>193</v>
      </c>
      <c r="K5" t="s">
        <v>178</v>
      </c>
      <c r="L5">
        <v>0</v>
      </c>
      <c r="M5">
        <v>0</v>
      </c>
      <c r="N5">
        <v>0</v>
      </c>
      <c r="O5" s="31">
        <v>0</v>
      </c>
      <c r="P5" t="s">
        <v>179</v>
      </c>
      <c r="Q5" s="43">
        <v>0</v>
      </c>
      <c r="R5" t="s">
        <v>179</v>
      </c>
      <c r="S5" s="32">
        <v>1500</v>
      </c>
      <c r="T5" t="s">
        <v>179</v>
      </c>
      <c r="U5">
        <v>0</v>
      </c>
      <c r="V5" t="s">
        <v>179</v>
      </c>
      <c r="W5" s="31">
        <v>0</v>
      </c>
      <c r="X5" s="43">
        <v>0</v>
      </c>
      <c r="Y5" s="32">
        <v>1500</v>
      </c>
      <c r="Z5">
        <v>0</v>
      </c>
    </row>
    <row r="6" spans="1:26" x14ac:dyDescent="0.3">
      <c r="A6" t="s">
        <v>90</v>
      </c>
      <c r="B6" t="s">
        <v>89</v>
      </c>
      <c r="C6" t="s">
        <v>40</v>
      </c>
      <c r="D6" t="str">
        <f>'TC17- Regular Customer No'!$A$2</f>
        <v>cs1731-2310001</v>
      </c>
      <c r="E6" t="s">
        <v>72</v>
      </c>
      <c r="F6">
        <v>10</v>
      </c>
      <c r="G6">
        <v>10</v>
      </c>
      <c r="H6" s="32">
        <v>1000</v>
      </c>
      <c r="I6">
        <v>100.68</v>
      </c>
      <c r="J6" t="s">
        <v>193</v>
      </c>
      <c r="K6" t="s">
        <v>178</v>
      </c>
      <c r="L6">
        <v>0</v>
      </c>
      <c r="M6">
        <v>0</v>
      </c>
      <c r="N6">
        <v>0</v>
      </c>
      <c r="O6" s="31">
        <v>0</v>
      </c>
      <c r="P6" t="s">
        <v>179</v>
      </c>
      <c r="Q6">
        <v>400</v>
      </c>
      <c r="R6" t="s">
        <v>179</v>
      </c>
      <c r="S6">
        <v>600</v>
      </c>
      <c r="T6" t="s">
        <v>179</v>
      </c>
      <c r="U6">
        <v>0</v>
      </c>
      <c r="V6" t="s">
        <v>179</v>
      </c>
      <c r="W6" s="31">
        <v>0</v>
      </c>
      <c r="X6">
        <v>400</v>
      </c>
      <c r="Y6">
        <v>600</v>
      </c>
      <c r="Z6">
        <v>0</v>
      </c>
    </row>
  </sheetData>
  <phoneticPr fontId="6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97B8-9E0B-4919-8936-C8FA44A90F17}">
  <dimension ref="A1:H6"/>
  <sheetViews>
    <sheetView topLeftCell="C1" workbookViewId="0">
      <selection activeCell="D19" sqref="D19:D20"/>
    </sheetView>
  </sheetViews>
  <sheetFormatPr defaultRowHeight="14.4" x14ac:dyDescent="0.3"/>
  <cols>
    <col min="1" max="1" width="21.77734375" customWidth="1" collapsed="1"/>
    <col min="2" max="2" width="35.44140625" customWidth="1" collapsed="1"/>
    <col min="3" max="8" width="21.77734375" customWidth="1" collapsed="1"/>
  </cols>
  <sheetData>
    <row r="1" spans="1:8" x14ac:dyDescent="0.3">
      <c r="A1" t="s">
        <v>180</v>
      </c>
      <c r="B1" t="s">
        <v>181</v>
      </c>
      <c r="C1" t="s">
        <v>182</v>
      </c>
      <c r="D1" t="s">
        <v>183</v>
      </c>
      <c r="E1" t="s">
        <v>144</v>
      </c>
      <c r="F1" t="s">
        <v>20</v>
      </c>
      <c r="G1" t="s">
        <v>184</v>
      </c>
      <c r="H1" t="s">
        <v>185</v>
      </c>
    </row>
    <row r="2" spans="1:8" x14ac:dyDescent="0.3">
      <c r="A2" t="s">
        <v>80</v>
      </c>
      <c r="B2" t="s">
        <v>25</v>
      </c>
      <c r="C2" t="s">
        <v>26</v>
      </c>
      <c r="D2" t="str">
        <f>'TC19- Sales Order No'!$A$2</f>
        <v>ss1731-2310001</v>
      </c>
      <c r="E2" t="s">
        <v>71</v>
      </c>
      <c r="F2">
        <v>10</v>
      </c>
      <c r="G2">
        <v>10</v>
      </c>
      <c r="H2" s="32">
        <v>1000</v>
      </c>
    </row>
    <row r="3" spans="1:8" x14ac:dyDescent="0.3">
      <c r="A3" t="s">
        <v>83</v>
      </c>
      <c r="B3" t="s">
        <v>30</v>
      </c>
      <c r="C3" t="s">
        <v>32</v>
      </c>
      <c r="D3" t="str">
        <f>'TC19- Sales Order No'!$A$2</f>
        <v>ss1731-2310001</v>
      </c>
      <c r="E3" t="s">
        <v>71</v>
      </c>
      <c r="F3">
        <v>10</v>
      </c>
      <c r="G3">
        <v>10</v>
      </c>
      <c r="H3" s="32">
        <v>1000</v>
      </c>
    </row>
    <row r="4" spans="1:8" x14ac:dyDescent="0.3">
      <c r="A4" t="s">
        <v>85</v>
      </c>
      <c r="B4" t="s">
        <v>34</v>
      </c>
      <c r="C4" t="s">
        <v>35</v>
      </c>
      <c r="D4" t="str">
        <f>'TC19- Sales Order No'!$A$2</f>
        <v>ss1731-2310001</v>
      </c>
      <c r="E4" t="s">
        <v>71</v>
      </c>
      <c r="F4">
        <v>10</v>
      </c>
      <c r="G4">
        <v>10</v>
      </c>
      <c r="H4" s="32">
        <v>800</v>
      </c>
    </row>
    <row r="5" spans="1:8" x14ac:dyDescent="0.3">
      <c r="A5" t="s">
        <v>87</v>
      </c>
      <c r="B5" t="s">
        <v>38</v>
      </c>
      <c r="C5" t="s">
        <v>40</v>
      </c>
      <c r="D5" t="str">
        <f>'TC19- Sales Order No'!$A$2</f>
        <v>ss1731-2310001</v>
      </c>
      <c r="E5" t="s">
        <v>71</v>
      </c>
      <c r="F5">
        <v>10</v>
      </c>
      <c r="G5">
        <v>10</v>
      </c>
      <c r="H5" s="32">
        <v>1600</v>
      </c>
    </row>
    <row r="6" spans="1:8" x14ac:dyDescent="0.3">
      <c r="A6" t="s">
        <v>90</v>
      </c>
      <c r="B6" t="s">
        <v>45</v>
      </c>
      <c r="C6" t="s">
        <v>40</v>
      </c>
      <c r="D6" t="str">
        <f>'TC19- Sales Order No'!$A$2</f>
        <v>ss1731-2310001</v>
      </c>
      <c r="E6" t="s">
        <v>71</v>
      </c>
      <c r="F6">
        <v>10</v>
      </c>
      <c r="G6">
        <v>10</v>
      </c>
      <c r="H6" s="32">
        <v>1000</v>
      </c>
    </row>
  </sheetData>
  <phoneticPr fontId="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209A-0B38-4661-9596-27A202D9FCC3}">
  <dimension ref="A1:A2"/>
  <sheetViews>
    <sheetView workbookViewId="0">
      <selection activeCell="J17" sqref="J17"/>
    </sheetView>
  </sheetViews>
  <sheetFormatPr defaultRowHeight="14.4" x14ac:dyDescent="0.3"/>
  <cols>
    <col min="1" max="1" width="17.5546875" customWidth="1" collapsed="1"/>
  </cols>
  <sheetData>
    <row r="1" spans="1:1" x14ac:dyDescent="0.3">
      <c r="A1" t="s">
        <v>75</v>
      </c>
    </row>
    <row r="2" spans="1:1" x14ac:dyDescent="0.3">
      <c r="A2" t="str">
        <f>"r"&amp;'TC19- Sales Order No'!$A$2&amp;"-01"</f>
        <v>rss1731-2310001-01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5742-040D-4C75-AD7F-AC26A3786CA2}">
  <dimension ref="A1:U6"/>
  <sheetViews>
    <sheetView topLeftCell="J1" workbookViewId="0">
      <selection activeCell="O9" sqref="O9"/>
    </sheetView>
  </sheetViews>
  <sheetFormatPr defaultRowHeight="14.4" x14ac:dyDescent="0.3"/>
  <cols>
    <col min="1" max="1" width="19.44140625" customWidth="1" collapsed="1"/>
    <col min="2" max="2" width="33.77734375" customWidth="1" collapsed="1"/>
    <col min="3" max="4" width="19.44140625" customWidth="1" collapsed="1"/>
    <col min="5" max="5" width="22.21875" customWidth="1" collapsed="1"/>
    <col min="6" max="20" width="19.44140625" customWidth="1" collapsed="1"/>
    <col min="21" max="21" width="17.5546875" customWidth="1" collapsed="1"/>
  </cols>
  <sheetData>
    <row r="1" spans="1:21" x14ac:dyDescent="0.3">
      <c r="A1" t="s">
        <v>180</v>
      </c>
      <c r="B1" t="s">
        <v>186</v>
      </c>
      <c r="C1" t="s">
        <v>182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201</v>
      </c>
      <c r="O1" t="s">
        <v>203</v>
      </c>
      <c r="P1" t="s">
        <v>202</v>
      </c>
      <c r="Q1" t="s">
        <v>348</v>
      </c>
      <c r="R1" t="s">
        <v>204</v>
      </c>
      <c r="S1" t="s">
        <v>206</v>
      </c>
      <c r="T1" t="s">
        <v>207</v>
      </c>
      <c r="U1" t="s">
        <v>205</v>
      </c>
    </row>
    <row r="2" spans="1:21" x14ac:dyDescent="0.3">
      <c r="A2" t="s">
        <v>80</v>
      </c>
      <c r="B2" t="s">
        <v>79</v>
      </c>
      <c r="C2" t="s">
        <v>26</v>
      </c>
      <c r="E2" t="s">
        <v>83</v>
      </c>
      <c r="F2" t="s">
        <v>28</v>
      </c>
      <c r="G2">
        <v>10</v>
      </c>
      <c r="H2">
        <v>10</v>
      </c>
      <c r="I2" s="32">
        <v>1000</v>
      </c>
      <c r="J2" s="32">
        <v>1000</v>
      </c>
      <c r="K2">
        <v>0</v>
      </c>
      <c r="L2" t="s">
        <v>157</v>
      </c>
      <c r="N2" s="32"/>
      <c r="O2" s="32">
        <v>1000</v>
      </c>
      <c r="R2" s="32"/>
      <c r="S2" s="32">
        <v>1000</v>
      </c>
    </row>
    <row r="3" spans="1:21" x14ac:dyDescent="0.3">
      <c r="A3" t="s">
        <v>83</v>
      </c>
      <c r="B3" t="s">
        <v>82</v>
      </c>
      <c r="C3" t="s">
        <v>32</v>
      </c>
      <c r="E3" t="s">
        <v>80</v>
      </c>
      <c r="F3" t="s">
        <v>28</v>
      </c>
      <c r="G3">
        <v>10</v>
      </c>
      <c r="H3">
        <v>10</v>
      </c>
      <c r="I3" s="32">
        <v>1000</v>
      </c>
      <c r="J3" s="32">
        <v>1000</v>
      </c>
      <c r="K3">
        <v>0</v>
      </c>
      <c r="L3" t="s">
        <v>157</v>
      </c>
      <c r="N3" s="32">
        <v>500</v>
      </c>
      <c r="O3">
        <v>500</v>
      </c>
      <c r="R3" s="32">
        <v>500</v>
      </c>
      <c r="S3">
        <v>500</v>
      </c>
    </row>
    <row r="4" spans="1:21" x14ac:dyDescent="0.3">
      <c r="A4" t="s">
        <v>85</v>
      </c>
      <c r="B4" t="s">
        <v>84</v>
      </c>
      <c r="C4" t="s">
        <v>35</v>
      </c>
      <c r="E4" t="s">
        <v>87</v>
      </c>
      <c r="F4" t="s">
        <v>37</v>
      </c>
      <c r="G4">
        <v>10</v>
      </c>
      <c r="H4">
        <v>10</v>
      </c>
      <c r="I4" s="32">
        <v>900</v>
      </c>
      <c r="J4" s="32">
        <v>900</v>
      </c>
      <c r="K4">
        <v>0</v>
      </c>
      <c r="L4" t="s">
        <v>157</v>
      </c>
      <c r="N4" s="32"/>
      <c r="O4" s="32"/>
      <c r="P4">
        <v>800</v>
      </c>
      <c r="Q4">
        <v>100</v>
      </c>
      <c r="S4" s="32"/>
      <c r="T4" s="32">
        <v>800</v>
      </c>
      <c r="U4">
        <v>100</v>
      </c>
    </row>
    <row r="5" spans="1:21" x14ac:dyDescent="0.3">
      <c r="A5" t="s">
        <v>87</v>
      </c>
      <c r="B5" t="s">
        <v>86</v>
      </c>
      <c r="C5" t="s">
        <v>40</v>
      </c>
      <c r="E5" t="s">
        <v>85</v>
      </c>
      <c r="F5" t="s">
        <v>42</v>
      </c>
      <c r="G5">
        <v>10</v>
      </c>
      <c r="H5">
        <v>10</v>
      </c>
      <c r="I5" s="32">
        <v>1500</v>
      </c>
      <c r="J5" s="32">
        <v>1500</v>
      </c>
      <c r="K5">
        <v>0</v>
      </c>
      <c r="L5" t="s">
        <v>157</v>
      </c>
      <c r="N5" s="32"/>
      <c r="O5" s="32"/>
      <c r="P5" s="32">
        <v>1500</v>
      </c>
      <c r="S5" s="32"/>
      <c r="T5" s="32">
        <v>1500</v>
      </c>
    </row>
    <row r="6" spans="1:21" x14ac:dyDescent="0.3">
      <c r="A6" t="s">
        <v>90</v>
      </c>
      <c r="B6" t="s">
        <v>89</v>
      </c>
      <c r="C6" t="s">
        <v>40</v>
      </c>
      <c r="F6" t="s">
        <v>43</v>
      </c>
      <c r="G6">
        <v>10</v>
      </c>
      <c r="H6">
        <v>10</v>
      </c>
      <c r="I6" s="32">
        <v>1000</v>
      </c>
      <c r="J6" s="32">
        <v>1000</v>
      </c>
      <c r="K6">
        <v>0</v>
      </c>
      <c r="L6" t="s">
        <v>157</v>
      </c>
      <c r="N6" s="32"/>
      <c r="O6" s="32">
        <v>400</v>
      </c>
      <c r="P6">
        <v>600</v>
      </c>
      <c r="S6" s="32">
        <v>400</v>
      </c>
      <c r="T6">
        <v>600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6DC3-11C4-484A-99A7-37E57C28C17F}">
  <dimension ref="A1:G6"/>
  <sheetViews>
    <sheetView workbookViewId="0"/>
  </sheetViews>
  <sheetFormatPr defaultRowHeight="14.4" x14ac:dyDescent="0.3"/>
  <cols>
    <col min="1" max="1" width="20.6640625" customWidth="1" collapsed="1"/>
    <col min="2" max="7" width="24" customWidth="1" collapsed="1"/>
  </cols>
  <sheetData>
    <row r="1" spans="1:5" x14ac:dyDescent="0.3">
      <c r="A1" t="s">
        <v>124</v>
      </c>
      <c r="B1" t="s">
        <v>136</v>
      </c>
      <c r="C1" t="s">
        <v>139</v>
      </c>
      <c r="D1" t="s">
        <v>140</v>
      </c>
      <c r="E1" t="s">
        <v>138</v>
      </c>
    </row>
    <row r="2" spans="1:5" x14ac:dyDescent="0.3">
      <c r="A2" t="s">
        <v>85</v>
      </c>
      <c r="B2" s="33">
        <v>800</v>
      </c>
      <c r="C2" s="33"/>
      <c r="D2" s="34">
        <v>700</v>
      </c>
      <c r="E2">
        <v>100</v>
      </c>
    </row>
    <row r="3" spans="1:5" x14ac:dyDescent="0.3">
      <c r="A3" t="s">
        <v>87</v>
      </c>
      <c r="B3" s="33">
        <v>1500</v>
      </c>
      <c r="C3" s="33"/>
      <c r="D3" s="33">
        <v>1500</v>
      </c>
    </row>
    <row r="4" spans="1:5" x14ac:dyDescent="0.3">
      <c r="A4" t="s">
        <v>80</v>
      </c>
      <c r="B4" s="33">
        <v>1000</v>
      </c>
      <c r="C4" s="33">
        <v>1000</v>
      </c>
      <c r="D4" s="33"/>
    </row>
    <row r="5" spans="1:5" x14ac:dyDescent="0.3">
      <c r="A5" t="s">
        <v>83</v>
      </c>
      <c r="B5" s="33">
        <v>1000</v>
      </c>
      <c r="C5" s="33">
        <v>1000</v>
      </c>
      <c r="D5" s="33"/>
    </row>
    <row r="6" spans="1:5" x14ac:dyDescent="0.3">
      <c r="A6" t="s">
        <v>90</v>
      </c>
      <c r="B6" s="33">
        <v>1000</v>
      </c>
      <c r="C6" s="33">
        <v>400</v>
      </c>
      <c r="D6" s="33">
        <v>600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B2FD-88D7-4407-ACFA-FC66B38BF634}">
  <dimension ref="A1:E5"/>
  <sheetViews>
    <sheetView workbookViewId="0">
      <selection activeCell="D27" sqref="D27"/>
    </sheetView>
  </sheetViews>
  <sheetFormatPr defaultRowHeight="14.4" x14ac:dyDescent="0.3"/>
  <cols>
    <col min="1" max="3" width="31.77734375" customWidth="1" collapsed="1"/>
    <col min="4" max="5" width="8.88671875" customWidth="1" collapsed="1"/>
  </cols>
  <sheetData>
    <row r="1" spans="1:3" x14ac:dyDescent="0.3">
      <c r="A1" s="37" t="s">
        <v>29</v>
      </c>
      <c r="B1" s="36" t="s">
        <v>187</v>
      </c>
      <c r="C1" s="36" t="s">
        <v>188</v>
      </c>
    </row>
    <row r="2" spans="1:3" x14ac:dyDescent="0.3">
      <c r="A2" s="35" t="s">
        <v>29</v>
      </c>
      <c r="B2" s="35" t="s">
        <v>82</v>
      </c>
      <c r="C2" s="35" t="s">
        <v>31</v>
      </c>
    </row>
    <row r="3" spans="1:3" x14ac:dyDescent="0.3">
      <c r="A3" s="35" t="s">
        <v>29</v>
      </c>
      <c r="B3" s="35" t="s">
        <v>79</v>
      </c>
      <c r="C3" s="35" t="s">
        <v>31</v>
      </c>
    </row>
    <row r="4" spans="1:3" x14ac:dyDescent="0.3">
      <c r="A4" s="35" t="s">
        <v>29</v>
      </c>
      <c r="B4" s="35" t="s">
        <v>86</v>
      </c>
      <c r="C4" s="35" t="s">
        <v>39</v>
      </c>
    </row>
    <row r="5" spans="1:3" x14ac:dyDescent="0.3">
      <c r="A5" s="35" t="s">
        <v>29</v>
      </c>
      <c r="B5" s="35" t="s">
        <v>84</v>
      </c>
      <c r="C5" s="35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D16" sqref="D16"/>
    </sheetView>
  </sheetViews>
  <sheetFormatPr defaultRowHeight="14.4" x14ac:dyDescent="0.3"/>
  <cols>
    <col min="1" max="1" width="11.88671875" customWidth="1" collapsed="1"/>
    <col min="2" max="2" width="19.6640625" customWidth="1" collapsed="1"/>
    <col min="3" max="3" width="26.109375" customWidth="1" collapsed="1"/>
    <col min="4" max="4" width="17.21875" customWidth="1" collapsed="1"/>
    <col min="5" max="8" width="11.88671875" customWidth="1" collapsed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tr">
        <f>"Sc17"&amp;"-"&amp;AutoIncrement!A2&amp;" "&amp;"Free"</f>
        <v>Sc17-33 Free</v>
      </c>
      <c r="C2" t="str">
        <f>"Sc17"&amp;"-"&amp;AutoIncrement!A2&amp;" "&amp;"Free"&amp;"- 30 Days"</f>
        <v>Sc17-33 Free- 30 Days</v>
      </c>
      <c r="D2" t="s">
        <v>8</v>
      </c>
      <c r="E2">
        <v>0</v>
      </c>
      <c r="F2">
        <v>30</v>
      </c>
      <c r="G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414E7-A38B-4919-8C8F-D39CE665F9A5}">
  <dimension ref="A1:H6"/>
  <sheetViews>
    <sheetView workbookViewId="0">
      <selection activeCell="E27" sqref="E27"/>
    </sheetView>
  </sheetViews>
  <sheetFormatPr defaultRowHeight="14.4" x14ac:dyDescent="0.3"/>
  <cols>
    <col min="1" max="1" width="12.77734375" customWidth="1" collapsed="1"/>
    <col min="2" max="2" width="33.44140625" customWidth="1" collapsed="1"/>
    <col min="3" max="3" width="12.77734375" customWidth="1" collapsed="1"/>
    <col min="4" max="7" width="29.5546875" customWidth="1" collapsed="1"/>
    <col min="8" max="8" width="12.77734375" customWidth="1" collapsed="1"/>
  </cols>
  <sheetData>
    <row r="1" spans="1:7" x14ac:dyDescent="0.3">
      <c r="A1" t="s">
        <v>99</v>
      </c>
      <c r="B1" t="s">
        <v>124</v>
      </c>
      <c r="C1" t="s">
        <v>136</v>
      </c>
      <c r="D1" t="s">
        <v>139</v>
      </c>
      <c r="E1" t="s">
        <v>140</v>
      </c>
      <c r="F1" t="s">
        <v>138</v>
      </c>
      <c r="G1" t="s">
        <v>196</v>
      </c>
    </row>
    <row r="2" spans="1:7" x14ac:dyDescent="0.3">
      <c r="A2">
        <v>1</v>
      </c>
      <c r="B2" t="s">
        <v>80</v>
      </c>
      <c r="C2" s="31">
        <v>800</v>
      </c>
      <c r="D2" s="31"/>
      <c r="E2" s="31">
        <v>800</v>
      </c>
      <c r="F2" s="31"/>
    </row>
    <row r="3" spans="1:7" x14ac:dyDescent="0.3">
      <c r="A3">
        <v>2</v>
      </c>
      <c r="B3" t="s">
        <v>83</v>
      </c>
      <c r="C3" s="31">
        <v>1200</v>
      </c>
      <c r="D3" s="31">
        <v>500</v>
      </c>
      <c r="E3" s="31">
        <v>700</v>
      </c>
      <c r="F3" s="31"/>
    </row>
    <row r="4" spans="1:7" x14ac:dyDescent="0.3">
      <c r="A4">
        <v>3</v>
      </c>
      <c r="B4" t="s">
        <v>85</v>
      </c>
      <c r="C4" s="31">
        <v>900</v>
      </c>
      <c r="D4" s="31"/>
      <c r="E4" s="31"/>
      <c r="F4" s="31">
        <v>800</v>
      </c>
      <c r="G4">
        <v>100</v>
      </c>
    </row>
    <row r="5" spans="1:7" x14ac:dyDescent="0.3">
      <c r="A5">
        <v>4</v>
      </c>
      <c r="B5" t="s">
        <v>87</v>
      </c>
      <c r="C5" s="31">
        <v>1500</v>
      </c>
      <c r="D5" s="31"/>
      <c r="E5" s="31"/>
      <c r="F5" s="31">
        <v>1500</v>
      </c>
    </row>
    <row r="6" spans="1:7" x14ac:dyDescent="0.3">
      <c r="A6">
        <v>5</v>
      </c>
      <c r="B6" t="s">
        <v>90</v>
      </c>
      <c r="C6" s="31">
        <v>0</v>
      </c>
      <c r="D6" s="31"/>
      <c r="E6" s="31"/>
      <c r="F6" s="3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1383-5F8F-418A-8F6C-BD1F737AB025}">
  <dimension ref="A1:D2"/>
  <sheetViews>
    <sheetView topLeftCell="A2" workbookViewId="0">
      <selection activeCell="B25" sqref="B25"/>
    </sheetView>
  </sheetViews>
  <sheetFormatPr defaultRowHeight="14.4" x14ac:dyDescent="0.3"/>
  <cols>
    <col min="1" max="3" width="21.88671875" customWidth="1" collapsed="1"/>
    <col min="4" max="4" width="21.44140625" customWidth="1" collapsed="1"/>
  </cols>
  <sheetData>
    <row r="1" spans="1:4" x14ac:dyDescent="0.3">
      <c r="A1" s="29" t="s">
        <v>197</v>
      </c>
      <c r="B1" s="29" t="s">
        <v>198</v>
      </c>
      <c r="C1" s="29" t="s">
        <v>199</v>
      </c>
      <c r="D1" s="29" t="s">
        <v>200</v>
      </c>
    </row>
    <row r="2" spans="1:4" x14ac:dyDescent="0.3">
      <c r="A2" s="41">
        <v>45265</v>
      </c>
      <c r="B2" s="41">
        <v>45270</v>
      </c>
      <c r="C2" s="41">
        <v>45273</v>
      </c>
      <c r="D2" s="40">
        <v>45292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F55F-CBAA-44C1-8C2F-96B3D03911C9}">
  <dimension ref="A1:H6"/>
  <sheetViews>
    <sheetView workbookViewId="0">
      <selection activeCell="B1" sqref="B1:B6"/>
    </sheetView>
  </sheetViews>
  <sheetFormatPr defaultRowHeight="14.4" x14ac:dyDescent="0.3"/>
  <cols>
    <col min="1" max="8" width="21.21875" customWidth="1" collapsed="1"/>
  </cols>
  <sheetData>
    <row r="1" spans="1:7" x14ac:dyDescent="0.3">
      <c r="A1" t="s">
        <v>99</v>
      </c>
      <c r="B1" t="s">
        <v>124</v>
      </c>
      <c r="C1" t="s">
        <v>136</v>
      </c>
      <c r="D1" t="s">
        <v>139</v>
      </c>
      <c r="E1" t="s">
        <v>140</v>
      </c>
      <c r="F1" t="s">
        <v>138</v>
      </c>
      <c r="G1" t="s">
        <v>196</v>
      </c>
    </row>
    <row r="2" spans="1:7" x14ac:dyDescent="0.3">
      <c r="A2">
        <v>1</v>
      </c>
      <c r="B2" t="s">
        <v>80</v>
      </c>
      <c r="C2" s="33">
        <v>1200</v>
      </c>
      <c r="D2" s="31"/>
      <c r="E2" s="42">
        <v>1200</v>
      </c>
      <c r="F2" s="31"/>
    </row>
    <row r="3" spans="1:7" x14ac:dyDescent="0.3">
      <c r="A3">
        <v>2</v>
      </c>
      <c r="B3" t="s">
        <v>83</v>
      </c>
      <c r="C3" s="33">
        <v>1200</v>
      </c>
      <c r="D3" s="31">
        <v>500</v>
      </c>
      <c r="E3" s="31">
        <v>700</v>
      </c>
      <c r="F3" s="31"/>
    </row>
    <row r="4" spans="1:7" x14ac:dyDescent="0.3">
      <c r="A4">
        <v>3</v>
      </c>
      <c r="B4" t="s">
        <v>90</v>
      </c>
      <c r="C4" s="33">
        <v>0</v>
      </c>
      <c r="D4" s="31"/>
      <c r="E4" s="31"/>
      <c r="F4" s="31"/>
    </row>
    <row r="5" spans="1:7" x14ac:dyDescent="0.3">
      <c r="A5">
        <v>4</v>
      </c>
      <c r="B5" t="s">
        <v>85</v>
      </c>
      <c r="C5" s="33">
        <v>900</v>
      </c>
      <c r="D5" s="31"/>
      <c r="E5" s="31"/>
      <c r="F5" s="42">
        <v>800</v>
      </c>
      <c r="G5">
        <v>100</v>
      </c>
    </row>
    <row r="6" spans="1:7" x14ac:dyDescent="0.3">
      <c r="A6">
        <v>5</v>
      </c>
      <c r="B6" t="s">
        <v>87</v>
      </c>
      <c r="C6" s="33">
        <v>1500</v>
      </c>
      <c r="D6" s="31"/>
      <c r="E6" s="31"/>
      <c r="F6" s="31">
        <v>1500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DA43-153F-4D15-8B00-E8BA26878F38}">
  <dimension ref="A1:A2"/>
  <sheetViews>
    <sheetView workbookViewId="0">
      <selection activeCell="F6" sqref="F6"/>
    </sheetView>
  </sheetViews>
  <sheetFormatPr defaultRowHeight="14.4" x14ac:dyDescent="0.3"/>
  <cols>
    <col min="1" max="1" width="20.33203125" customWidth="1" collapsed="1"/>
  </cols>
  <sheetData>
    <row r="1" spans="1:1" x14ac:dyDescent="0.3">
      <c r="A1" t="s">
        <v>349</v>
      </c>
    </row>
    <row r="2" spans="1:1" x14ac:dyDescent="0.3">
      <c r="A2" t="str">
        <f>"r"&amp;'TC19- Sales Order No'!$A$2&amp;"-02"</f>
        <v>rss1731-2310001-02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5DC33-A3BF-4DC0-9998-0A8ED380A76F}">
  <dimension ref="A1:U6"/>
  <sheetViews>
    <sheetView topLeftCell="O1" zoomScale="96" workbookViewId="0">
      <selection activeCell="S8" sqref="S8"/>
    </sheetView>
  </sheetViews>
  <sheetFormatPr defaultRowHeight="14.4" x14ac:dyDescent="0.3"/>
  <cols>
    <col min="1" max="21" width="30.21875" customWidth="1" collapsed="1"/>
  </cols>
  <sheetData>
    <row r="1" spans="1:21" x14ac:dyDescent="0.3">
      <c r="A1" t="s">
        <v>180</v>
      </c>
      <c r="B1" t="s">
        <v>186</v>
      </c>
      <c r="C1" t="s">
        <v>182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201</v>
      </c>
      <c r="O1" t="s">
        <v>203</v>
      </c>
      <c r="P1" t="s">
        <v>202</v>
      </c>
      <c r="Q1" t="s">
        <v>348</v>
      </c>
      <c r="R1" t="s">
        <v>204</v>
      </c>
      <c r="S1" t="s">
        <v>206</v>
      </c>
      <c r="T1" t="s">
        <v>207</v>
      </c>
      <c r="U1" t="s">
        <v>205</v>
      </c>
    </row>
    <row r="2" spans="1:21" x14ac:dyDescent="0.3">
      <c r="A2" t="s">
        <v>80</v>
      </c>
      <c r="B2" t="s">
        <v>79</v>
      </c>
      <c r="C2" t="s">
        <v>26</v>
      </c>
      <c r="E2" t="s">
        <v>83</v>
      </c>
      <c r="F2" t="s">
        <v>28</v>
      </c>
      <c r="G2">
        <v>10</v>
      </c>
      <c r="H2">
        <v>10</v>
      </c>
      <c r="I2" s="32">
        <v>1000</v>
      </c>
      <c r="J2" s="32">
        <v>1200</v>
      </c>
      <c r="K2">
        <v>0</v>
      </c>
      <c r="L2" t="s">
        <v>157</v>
      </c>
      <c r="N2" s="32"/>
      <c r="O2" s="32">
        <v>1000</v>
      </c>
      <c r="R2" s="32"/>
      <c r="S2" s="32">
        <v>1200</v>
      </c>
    </row>
    <row r="3" spans="1:21" x14ac:dyDescent="0.3">
      <c r="A3" t="s">
        <v>83</v>
      </c>
      <c r="B3" t="s">
        <v>82</v>
      </c>
      <c r="C3" t="s">
        <v>32</v>
      </c>
      <c r="E3" t="s">
        <v>80</v>
      </c>
      <c r="F3" t="s">
        <v>28</v>
      </c>
      <c r="G3">
        <v>10</v>
      </c>
      <c r="H3">
        <v>10</v>
      </c>
      <c r="I3" s="32">
        <v>1000</v>
      </c>
      <c r="J3" s="32">
        <v>1200</v>
      </c>
      <c r="K3">
        <v>0</v>
      </c>
      <c r="L3" t="s">
        <v>157</v>
      </c>
      <c r="N3" s="32">
        <v>500</v>
      </c>
      <c r="O3">
        <v>500</v>
      </c>
      <c r="R3" s="32">
        <v>500</v>
      </c>
      <c r="S3">
        <v>700</v>
      </c>
    </row>
    <row r="4" spans="1:21" x14ac:dyDescent="0.3">
      <c r="A4" t="s">
        <v>85</v>
      </c>
      <c r="B4" t="s">
        <v>84</v>
      </c>
      <c r="C4" t="s">
        <v>35</v>
      </c>
      <c r="E4" t="s">
        <v>87</v>
      </c>
      <c r="F4" t="s">
        <v>37</v>
      </c>
      <c r="G4">
        <v>10</v>
      </c>
      <c r="H4">
        <v>10</v>
      </c>
      <c r="I4" s="32">
        <v>900</v>
      </c>
      <c r="J4" s="32">
        <v>900</v>
      </c>
      <c r="K4">
        <v>0</v>
      </c>
      <c r="L4" t="s">
        <v>157</v>
      </c>
      <c r="N4" s="32"/>
      <c r="O4" s="32"/>
      <c r="P4">
        <v>800</v>
      </c>
      <c r="Q4">
        <v>100</v>
      </c>
      <c r="S4" s="32"/>
      <c r="T4" s="32">
        <v>800</v>
      </c>
      <c r="U4" s="32">
        <v>100</v>
      </c>
    </row>
    <row r="5" spans="1:21" x14ac:dyDescent="0.3">
      <c r="A5" t="s">
        <v>87</v>
      </c>
      <c r="B5" t="s">
        <v>86</v>
      </c>
      <c r="C5" t="s">
        <v>40</v>
      </c>
      <c r="E5" t="s">
        <v>85</v>
      </c>
      <c r="F5" t="s">
        <v>42</v>
      </c>
      <c r="G5">
        <v>10</v>
      </c>
      <c r="H5">
        <v>10</v>
      </c>
      <c r="I5" s="32">
        <v>1500</v>
      </c>
      <c r="J5" s="32">
        <v>1500</v>
      </c>
      <c r="K5">
        <v>0</v>
      </c>
      <c r="L5" t="s">
        <v>157</v>
      </c>
      <c r="N5" s="32"/>
      <c r="O5" s="32"/>
      <c r="P5" s="32">
        <v>1500</v>
      </c>
      <c r="Q5" s="32"/>
      <c r="S5" s="32"/>
      <c r="T5" s="32">
        <v>1500</v>
      </c>
    </row>
    <row r="6" spans="1:21" x14ac:dyDescent="0.3">
      <c r="A6" t="s">
        <v>90</v>
      </c>
      <c r="B6" t="s">
        <v>89</v>
      </c>
      <c r="C6" t="s">
        <v>40</v>
      </c>
      <c r="F6" t="s">
        <v>43</v>
      </c>
      <c r="G6">
        <v>10</v>
      </c>
      <c r="H6">
        <v>10</v>
      </c>
      <c r="I6" s="32">
        <v>1000</v>
      </c>
      <c r="J6" s="43">
        <v>0</v>
      </c>
      <c r="K6">
        <v>0</v>
      </c>
      <c r="L6" t="s">
        <v>157</v>
      </c>
      <c r="N6" s="32"/>
      <c r="O6" s="32">
        <v>400</v>
      </c>
      <c r="P6">
        <v>600</v>
      </c>
      <c r="S6" s="3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8C847-4211-4653-8825-BBEEDE381DD7}">
  <dimension ref="A1:AE6"/>
  <sheetViews>
    <sheetView topLeftCell="AA1" zoomScale="80" zoomScaleNormal="80" workbookViewId="0">
      <selection activeCell="AG4" sqref="AG4"/>
    </sheetView>
  </sheetViews>
  <sheetFormatPr defaultRowHeight="14.4" x14ac:dyDescent="0.3"/>
  <cols>
    <col min="1" max="1" width="25.6640625" customWidth="1" collapsed="1"/>
    <col min="2" max="2" width="33" customWidth="1" collapsed="1"/>
    <col min="3" max="5" width="25.6640625" customWidth="1" collapsed="1"/>
    <col min="6" max="6" width="32.33203125" customWidth="1" collapsed="1"/>
    <col min="7" max="20" width="25.6640625" customWidth="1" collapsed="1"/>
    <col min="21" max="31" width="25.77734375" customWidth="1" collapsed="1"/>
  </cols>
  <sheetData>
    <row r="1" spans="1:28" x14ac:dyDescent="0.3">
      <c r="A1" t="s">
        <v>180</v>
      </c>
      <c r="B1" t="s">
        <v>194</v>
      </c>
      <c r="C1" t="s">
        <v>182</v>
      </c>
      <c r="D1" t="s">
        <v>144</v>
      </c>
      <c r="E1" t="s">
        <v>145</v>
      </c>
      <c r="F1" t="s">
        <v>146</v>
      </c>
      <c r="G1" t="s">
        <v>147</v>
      </c>
      <c r="H1" t="s">
        <v>20</v>
      </c>
      <c r="I1" t="s">
        <v>19</v>
      </c>
      <c r="J1" t="s">
        <v>148</v>
      </c>
      <c r="K1" t="s">
        <v>136</v>
      </c>
      <c r="L1" t="s">
        <v>149</v>
      </c>
      <c r="M1" t="s">
        <v>150</v>
      </c>
      <c r="N1" t="s">
        <v>151</v>
      </c>
      <c r="O1" t="s">
        <v>201</v>
      </c>
      <c r="P1" t="s">
        <v>203</v>
      </c>
      <c r="Q1" t="s">
        <v>202</v>
      </c>
      <c r="R1" t="s">
        <v>204</v>
      </c>
      <c r="S1" t="s">
        <v>206</v>
      </c>
      <c r="T1" t="s">
        <v>207</v>
      </c>
      <c r="U1" t="s">
        <v>208</v>
      </c>
      <c r="V1" t="s">
        <v>209</v>
      </c>
      <c r="W1" t="s">
        <v>210</v>
      </c>
      <c r="X1" t="s">
        <v>350</v>
      </c>
      <c r="Y1" t="s">
        <v>211</v>
      </c>
      <c r="Z1" t="s">
        <v>212</v>
      </c>
      <c r="AA1" t="s">
        <v>213</v>
      </c>
      <c r="AB1" t="s">
        <v>214</v>
      </c>
    </row>
    <row r="2" spans="1:28" x14ac:dyDescent="0.3">
      <c r="A2" t="s">
        <v>80</v>
      </c>
      <c r="B2" t="s">
        <v>25</v>
      </c>
      <c r="C2" t="s">
        <v>26</v>
      </c>
      <c r="D2" t="s">
        <v>71</v>
      </c>
      <c r="F2" t="s">
        <v>30</v>
      </c>
      <c r="G2" t="s">
        <v>28</v>
      </c>
      <c r="H2">
        <v>10</v>
      </c>
      <c r="I2">
        <v>10</v>
      </c>
      <c r="J2" s="32">
        <v>1000</v>
      </c>
      <c r="K2" s="32">
        <v>1200</v>
      </c>
      <c r="L2">
        <v>0</v>
      </c>
      <c r="M2" t="s">
        <v>157</v>
      </c>
      <c r="O2" s="32">
        <v>1000</v>
      </c>
      <c r="R2" s="32">
        <v>1200</v>
      </c>
      <c r="S2" s="32"/>
      <c r="U2" s="32"/>
      <c r="V2" s="32">
        <v>1000</v>
      </c>
      <c r="Z2" s="32">
        <v>1200</v>
      </c>
    </row>
    <row r="3" spans="1:28" x14ac:dyDescent="0.3">
      <c r="A3" t="s">
        <v>83</v>
      </c>
      <c r="B3" t="s">
        <v>30</v>
      </c>
      <c r="C3" t="s">
        <v>32</v>
      </c>
      <c r="D3" t="s">
        <v>71</v>
      </c>
      <c r="F3" t="s">
        <v>25</v>
      </c>
      <c r="G3" t="s">
        <v>28</v>
      </c>
      <c r="H3">
        <v>10</v>
      </c>
      <c r="I3">
        <v>10</v>
      </c>
      <c r="J3" s="32">
        <v>1000</v>
      </c>
      <c r="K3" s="32">
        <v>1200</v>
      </c>
      <c r="L3">
        <v>0</v>
      </c>
      <c r="M3" t="s">
        <v>157</v>
      </c>
      <c r="O3" s="32">
        <v>1000</v>
      </c>
      <c r="R3" s="32">
        <v>1200</v>
      </c>
      <c r="S3" s="32"/>
      <c r="U3" s="32">
        <v>500</v>
      </c>
      <c r="V3">
        <v>500</v>
      </c>
      <c r="Y3">
        <v>500</v>
      </c>
      <c r="Z3">
        <v>700</v>
      </c>
    </row>
    <row r="4" spans="1:28" x14ac:dyDescent="0.3">
      <c r="A4" t="s">
        <v>85</v>
      </c>
      <c r="B4" t="s">
        <v>34</v>
      </c>
      <c r="C4" t="s">
        <v>35</v>
      </c>
      <c r="D4" t="s">
        <v>71</v>
      </c>
      <c r="F4" t="s">
        <v>38</v>
      </c>
      <c r="G4" t="s">
        <v>37</v>
      </c>
      <c r="H4">
        <v>10</v>
      </c>
      <c r="I4">
        <v>10</v>
      </c>
      <c r="J4" s="32">
        <v>900</v>
      </c>
      <c r="K4" s="32">
        <v>900</v>
      </c>
      <c r="L4">
        <v>0</v>
      </c>
      <c r="M4" t="s">
        <v>157</v>
      </c>
      <c r="O4" s="32"/>
      <c r="P4" s="32">
        <v>800</v>
      </c>
      <c r="Q4">
        <v>100</v>
      </c>
      <c r="S4" s="32">
        <v>800</v>
      </c>
      <c r="T4" s="32">
        <v>100</v>
      </c>
      <c r="W4" s="32">
        <v>800</v>
      </c>
      <c r="X4" s="32">
        <v>100</v>
      </c>
      <c r="AA4">
        <v>800</v>
      </c>
      <c r="AB4">
        <v>100</v>
      </c>
    </row>
    <row r="5" spans="1:28" x14ac:dyDescent="0.3">
      <c r="A5" t="s">
        <v>87</v>
      </c>
      <c r="B5" t="s">
        <v>38</v>
      </c>
      <c r="C5" t="s">
        <v>40</v>
      </c>
      <c r="D5" t="s">
        <v>71</v>
      </c>
      <c r="F5" t="s">
        <v>34</v>
      </c>
      <c r="G5" t="s">
        <v>42</v>
      </c>
      <c r="H5">
        <v>10</v>
      </c>
      <c r="I5">
        <v>10</v>
      </c>
      <c r="J5" s="32">
        <v>1500</v>
      </c>
      <c r="K5" s="32">
        <v>1500</v>
      </c>
      <c r="L5">
        <v>0</v>
      </c>
      <c r="M5" t="s">
        <v>157</v>
      </c>
      <c r="O5" s="32"/>
      <c r="P5" s="32">
        <v>1500</v>
      </c>
      <c r="S5" s="32">
        <v>1500</v>
      </c>
      <c r="T5" s="32"/>
      <c r="V5" s="32"/>
      <c r="W5" s="32">
        <v>1500</v>
      </c>
      <c r="X5" s="32"/>
      <c r="AA5" s="32">
        <v>1500</v>
      </c>
    </row>
    <row r="6" spans="1:28" x14ac:dyDescent="0.3">
      <c r="A6" t="s">
        <v>90</v>
      </c>
      <c r="B6" t="s">
        <v>45</v>
      </c>
      <c r="C6" t="s">
        <v>40</v>
      </c>
      <c r="D6" t="s">
        <v>71</v>
      </c>
      <c r="G6" t="s">
        <v>43</v>
      </c>
      <c r="H6">
        <v>10</v>
      </c>
      <c r="I6">
        <v>10</v>
      </c>
      <c r="J6" s="32">
        <v>1000</v>
      </c>
      <c r="K6" s="43">
        <v>0</v>
      </c>
      <c r="L6">
        <v>0</v>
      </c>
      <c r="M6" t="s">
        <v>157</v>
      </c>
      <c r="O6" s="32">
        <v>400</v>
      </c>
      <c r="P6" s="32">
        <v>600</v>
      </c>
      <c r="S6" s="32"/>
      <c r="V6">
        <v>400</v>
      </c>
      <c r="W6">
        <v>600</v>
      </c>
    </row>
  </sheetData>
  <phoneticPr fontId="6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FE45A-8ADD-4DCB-AC8A-544D349118A6}">
  <dimension ref="A1:A2"/>
  <sheetViews>
    <sheetView workbookViewId="0">
      <selection activeCell="L14" sqref="L14"/>
    </sheetView>
  </sheetViews>
  <sheetFormatPr defaultRowHeight="14.4" x14ac:dyDescent="0.3"/>
  <cols>
    <col min="1" max="1" width="25" customWidth="1" collapsed="1"/>
  </cols>
  <sheetData>
    <row r="1" spans="1:1" x14ac:dyDescent="0.3">
      <c r="A1" s="48" t="s">
        <v>75</v>
      </c>
    </row>
    <row r="2" spans="1:1" x14ac:dyDescent="0.3">
      <c r="A2" t="s">
        <v>356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5806-95C1-4FC3-A8EC-C8D201E4ADF4}">
  <dimension ref="A1:Z7"/>
  <sheetViews>
    <sheetView workbookViewId="0">
      <selection activeCell="D14" sqref="D14"/>
    </sheetView>
  </sheetViews>
  <sheetFormatPr defaultRowHeight="14.4" x14ac:dyDescent="0.3"/>
  <cols>
    <col min="1" max="1" width="8.88671875" customWidth="1" collapsed="1"/>
    <col min="2" max="2" width="20.77734375" customWidth="1" collapsed="1"/>
    <col min="3" max="3" width="34.77734375" customWidth="1" collapsed="1"/>
    <col min="4" max="5" width="20.77734375" customWidth="1" collapsed="1"/>
    <col min="6" max="6" width="39.6640625" customWidth="1" collapsed="1"/>
    <col min="7" max="19" width="20.77734375" customWidth="1" collapsed="1"/>
    <col min="20" max="21" width="26.21875" customWidth="1" collapsed="1"/>
    <col min="22" max="22" width="33.5546875" customWidth="1" collapsed="1"/>
    <col min="23" max="23" width="34.109375" customWidth="1" collapsed="1"/>
    <col min="24" max="25" width="26.21875" customWidth="1" collapsed="1"/>
    <col min="26" max="26" width="24.88671875" customWidth="1" collapsed="1"/>
  </cols>
  <sheetData>
    <row r="1" spans="1:26" x14ac:dyDescent="0.3">
      <c r="A1" t="s">
        <v>99</v>
      </c>
      <c r="B1" t="s">
        <v>215</v>
      </c>
      <c r="C1" t="s">
        <v>216</v>
      </c>
      <c r="D1" t="s">
        <v>217</v>
      </c>
      <c r="E1" t="s">
        <v>218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128</v>
      </c>
      <c r="L1" t="s">
        <v>225</v>
      </c>
      <c r="M1" t="s">
        <v>227</v>
      </c>
      <c r="N1" t="s">
        <v>231</v>
      </c>
      <c r="O1" t="s">
        <v>232</v>
      </c>
      <c r="P1" t="s">
        <v>21</v>
      </c>
      <c r="Q1" t="s">
        <v>233</v>
      </c>
      <c r="R1" t="s">
        <v>234</v>
      </c>
      <c r="S1" t="s">
        <v>235</v>
      </c>
      <c r="T1" t="s">
        <v>242</v>
      </c>
      <c r="U1" t="s">
        <v>243</v>
      </c>
      <c r="V1" t="s">
        <v>244</v>
      </c>
      <c r="W1" t="s">
        <v>245</v>
      </c>
      <c r="X1" t="s">
        <v>246</v>
      </c>
      <c r="Y1" t="s">
        <v>247</v>
      </c>
      <c r="Z1" t="s">
        <v>248</v>
      </c>
    </row>
    <row r="2" spans="1:26" x14ac:dyDescent="0.3">
      <c r="A2">
        <v>1</v>
      </c>
      <c r="B2" t="s">
        <v>71</v>
      </c>
      <c r="C2" t="str">
        <f>"o-PK-SUP-POC-230720001-"&amp;AutoIncrement!A2</f>
        <v>o-PK-SUP-POC-230720001-33</v>
      </c>
      <c r="D2" s="30">
        <v>45218</v>
      </c>
      <c r="E2" t="str">
        <f>"B-230720001-"&amp;AutoIncrement!A2</f>
        <v>B-230720001-33</v>
      </c>
      <c r="F2" t="s">
        <v>80</v>
      </c>
      <c r="G2" t="s">
        <v>28</v>
      </c>
      <c r="H2">
        <v>1200</v>
      </c>
      <c r="I2" t="s">
        <v>69</v>
      </c>
      <c r="J2" t="s">
        <v>226</v>
      </c>
      <c r="K2" t="s">
        <v>72</v>
      </c>
      <c r="L2" t="s">
        <v>72</v>
      </c>
      <c r="M2" t="s">
        <v>228</v>
      </c>
      <c r="N2" t="s">
        <v>236</v>
      </c>
      <c r="O2" t="s">
        <v>237</v>
      </c>
      <c r="P2">
        <v>100.01</v>
      </c>
      <c r="Q2">
        <v>100.01</v>
      </c>
      <c r="R2">
        <v>100.01</v>
      </c>
      <c r="S2" t="s">
        <v>238</v>
      </c>
      <c r="T2" t="str">
        <f>'TC19- Sales Order No'!$A$2</f>
        <v>ss1731-2310001</v>
      </c>
      <c r="U2" t="s">
        <v>71</v>
      </c>
      <c r="V2" t="s">
        <v>79</v>
      </c>
      <c r="W2" t="s">
        <v>79</v>
      </c>
      <c r="X2" t="s">
        <v>26</v>
      </c>
      <c r="Y2">
        <v>10</v>
      </c>
      <c r="Z2">
        <v>1200</v>
      </c>
    </row>
    <row r="3" spans="1:26" x14ac:dyDescent="0.3">
      <c r="A3">
        <v>2</v>
      </c>
      <c r="B3" t="s">
        <v>71</v>
      </c>
      <c r="C3" t="str">
        <f>"o-PK-SUP-POC-230720001-"&amp;AutoIncrement!A2</f>
        <v>o-PK-SUP-POC-230720001-33</v>
      </c>
      <c r="D3" s="30">
        <v>45218</v>
      </c>
      <c r="E3" t="str">
        <f>"B-230720001-"&amp;AutoIncrement!A2</f>
        <v>B-230720001-33</v>
      </c>
      <c r="F3" t="s">
        <v>83</v>
      </c>
      <c r="G3" t="s">
        <v>28</v>
      </c>
      <c r="H3">
        <v>1200</v>
      </c>
      <c r="I3" t="s">
        <v>69</v>
      </c>
      <c r="J3" t="s">
        <v>226</v>
      </c>
      <c r="K3" t="s">
        <v>72</v>
      </c>
      <c r="L3" t="s">
        <v>72</v>
      </c>
      <c r="M3" t="s">
        <v>228</v>
      </c>
      <c r="N3" t="s">
        <v>239</v>
      </c>
      <c r="O3" t="s">
        <v>240</v>
      </c>
      <c r="P3">
        <v>100.01</v>
      </c>
      <c r="Q3">
        <v>100.01</v>
      </c>
      <c r="R3">
        <v>100.01</v>
      </c>
      <c r="S3" t="s">
        <v>241</v>
      </c>
      <c r="T3" t="str">
        <f>'TC19- Sales Order No'!$A$2</f>
        <v>ss1731-2310001</v>
      </c>
      <c r="U3" t="s">
        <v>71</v>
      </c>
      <c r="V3" t="s">
        <v>82</v>
      </c>
      <c r="W3" t="s">
        <v>82</v>
      </c>
      <c r="X3" t="s">
        <v>32</v>
      </c>
      <c r="Y3">
        <v>10</v>
      </c>
      <c r="Z3">
        <v>1200</v>
      </c>
    </row>
    <row r="4" spans="1:26" x14ac:dyDescent="0.3">
      <c r="A4">
        <v>3</v>
      </c>
      <c r="B4" t="s">
        <v>71</v>
      </c>
      <c r="C4" t="str">
        <f>"o-PK-SUP-POC-230720001-"&amp;AutoIncrement!A2</f>
        <v>o-PK-SUP-POC-230720001-33</v>
      </c>
      <c r="D4" s="30">
        <v>45218</v>
      </c>
      <c r="E4" t="str">
        <f>"B-230720001-"&amp;AutoIncrement!A2</f>
        <v>B-230720001-33</v>
      </c>
      <c r="F4" t="s">
        <v>85</v>
      </c>
      <c r="G4" t="s">
        <v>37</v>
      </c>
      <c r="H4">
        <v>500</v>
      </c>
      <c r="I4" t="s">
        <v>69</v>
      </c>
      <c r="J4" t="s">
        <v>226</v>
      </c>
      <c r="K4" t="s">
        <v>72</v>
      </c>
      <c r="L4" t="s">
        <v>72</v>
      </c>
      <c r="M4" t="s">
        <v>229</v>
      </c>
      <c r="N4" t="s">
        <v>236</v>
      </c>
      <c r="O4" t="s">
        <v>237</v>
      </c>
      <c r="P4">
        <v>100.01</v>
      </c>
      <c r="Q4">
        <v>100.01</v>
      </c>
      <c r="R4">
        <v>100.01</v>
      </c>
      <c r="T4" t="str">
        <f>'TC19- Sales Order No'!$A$2</f>
        <v>ss1731-2310001</v>
      </c>
      <c r="U4" t="s">
        <v>71</v>
      </c>
      <c r="V4" t="s">
        <v>84</v>
      </c>
      <c r="W4" t="s">
        <v>84</v>
      </c>
      <c r="X4" t="s">
        <v>35</v>
      </c>
      <c r="Y4">
        <v>10</v>
      </c>
      <c r="Z4">
        <v>900</v>
      </c>
    </row>
    <row r="5" spans="1:26" x14ac:dyDescent="0.3">
      <c r="A5">
        <v>4</v>
      </c>
      <c r="B5" t="s">
        <v>71</v>
      </c>
      <c r="C5" t="str">
        <f>"o-PK-SUP-POC-230720001-"&amp;AutoIncrement!A2</f>
        <v>o-PK-SUP-POC-230720001-33</v>
      </c>
      <c r="D5" s="30">
        <v>45218</v>
      </c>
      <c r="E5" t="str">
        <f>"B-230720001-"&amp;AutoIncrement!A2</f>
        <v>B-230720001-33</v>
      </c>
      <c r="F5" t="s">
        <v>87</v>
      </c>
      <c r="G5" t="s">
        <v>42</v>
      </c>
      <c r="H5">
        <v>1000</v>
      </c>
      <c r="I5" t="s">
        <v>69</v>
      </c>
      <c r="J5" t="s">
        <v>226</v>
      </c>
      <c r="K5" t="s">
        <v>72</v>
      </c>
      <c r="L5" t="s">
        <v>72</v>
      </c>
      <c r="M5" t="s">
        <v>229</v>
      </c>
      <c r="N5" t="s">
        <v>239</v>
      </c>
      <c r="O5" t="s">
        <v>240</v>
      </c>
      <c r="P5">
        <v>100.01</v>
      </c>
      <c r="Q5">
        <v>100.01</v>
      </c>
      <c r="R5">
        <v>100.01</v>
      </c>
      <c r="T5" t="str">
        <f>'TC19- Sales Order No'!$A$2</f>
        <v>ss1731-2310001</v>
      </c>
      <c r="U5" t="s">
        <v>71</v>
      </c>
      <c r="V5" t="s">
        <v>86</v>
      </c>
      <c r="W5" t="s">
        <v>86</v>
      </c>
      <c r="X5" t="s">
        <v>40</v>
      </c>
      <c r="Y5">
        <v>10</v>
      </c>
      <c r="Z5">
        <v>1500</v>
      </c>
    </row>
    <row r="6" spans="1:26" x14ac:dyDescent="0.3">
      <c r="A6">
        <v>5</v>
      </c>
      <c r="B6" t="s">
        <v>71</v>
      </c>
      <c r="C6" t="str">
        <f>"o-PK-SUP-POC-230720002-"&amp;AutoIncrement!A2</f>
        <v>o-PK-SUP-POC-230720002-33</v>
      </c>
      <c r="D6" s="30">
        <v>45218</v>
      </c>
      <c r="F6" t="s">
        <v>85</v>
      </c>
      <c r="G6" t="s">
        <v>37</v>
      </c>
      <c r="H6">
        <v>400</v>
      </c>
      <c r="I6" t="s">
        <v>69</v>
      </c>
      <c r="J6" t="s">
        <v>226</v>
      </c>
      <c r="K6" t="s">
        <v>72</v>
      </c>
      <c r="L6" t="s">
        <v>72</v>
      </c>
      <c r="M6" t="s">
        <v>230</v>
      </c>
      <c r="N6" t="s">
        <v>236</v>
      </c>
      <c r="O6" t="s">
        <v>237</v>
      </c>
      <c r="P6">
        <v>100.01</v>
      </c>
      <c r="Q6">
        <v>100.01</v>
      </c>
      <c r="R6">
        <v>100.01</v>
      </c>
      <c r="T6" t="str">
        <f>'TC19- Sales Order No'!$A$2</f>
        <v>ss1731-2310001</v>
      </c>
      <c r="U6" t="s">
        <v>71</v>
      </c>
      <c r="V6" t="s">
        <v>84</v>
      </c>
      <c r="W6" t="s">
        <v>84</v>
      </c>
      <c r="X6" t="s">
        <v>35</v>
      </c>
      <c r="Y6">
        <v>10</v>
      </c>
      <c r="Z6">
        <v>900</v>
      </c>
    </row>
    <row r="7" spans="1:26" x14ac:dyDescent="0.3">
      <c r="A7">
        <v>6</v>
      </c>
      <c r="B7" t="s">
        <v>71</v>
      </c>
      <c r="C7" t="str">
        <f>"o-PK-SUP-POC-230720002-"&amp;AutoIncrement!A2</f>
        <v>o-PK-SUP-POC-230720002-33</v>
      </c>
      <c r="D7" s="30">
        <v>45218</v>
      </c>
      <c r="F7" t="s">
        <v>87</v>
      </c>
      <c r="G7" t="s">
        <v>42</v>
      </c>
      <c r="H7">
        <v>400</v>
      </c>
      <c r="I7" t="s">
        <v>69</v>
      </c>
      <c r="J7" t="s">
        <v>226</v>
      </c>
      <c r="K7" t="s">
        <v>72</v>
      </c>
      <c r="L7" t="s">
        <v>72</v>
      </c>
      <c r="M7" t="s">
        <v>230</v>
      </c>
      <c r="N7" t="s">
        <v>239</v>
      </c>
      <c r="O7" t="s">
        <v>240</v>
      </c>
      <c r="P7">
        <v>100.01</v>
      </c>
      <c r="Q7">
        <v>100.01</v>
      </c>
      <c r="R7">
        <v>100.01</v>
      </c>
      <c r="T7" t="str">
        <f>'TC19- Sales Order No'!$A$2</f>
        <v>ss1731-2310001</v>
      </c>
      <c r="U7" t="s">
        <v>71</v>
      </c>
      <c r="V7" t="s">
        <v>86</v>
      </c>
      <c r="W7" t="s">
        <v>86</v>
      </c>
      <c r="X7" t="s">
        <v>40</v>
      </c>
      <c r="Y7">
        <v>10</v>
      </c>
      <c r="Z7">
        <v>1500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25A8-76DA-4C31-ADD9-93AF9843AA91}">
  <dimension ref="A1:B2"/>
  <sheetViews>
    <sheetView workbookViewId="0">
      <selection activeCell="B1" sqref="B1"/>
    </sheetView>
  </sheetViews>
  <sheetFormatPr defaultRowHeight="14.4" x14ac:dyDescent="0.3"/>
  <cols>
    <col min="1" max="1" width="17.44140625" customWidth="1" collapsed="1"/>
  </cols>
  <sheetData>
    <row r="1" spans="1:2" x14ac:dyDescent="0.3">
      <c r="A1" t="s">
        <v>331</v>
      </c>
      <c r="B1" t="s">
        <v>332</v>
      </c>
    </row>
    <row r="2" spans="1:2" x14ac:dyDescent="0.3">
      <c r="A2" s="18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2092F-6BEE-4175-A843-CC7A640F51D9}">
  <dimension ref="A1:F2"/>
  <sheetViews>
    <sheetView workbookViewId="0">
      <selection activeCell="F18" sqref="F18"/>
    </sheetView>
  </sheetViews>
  <sheetFormatPr defaultRowHeight="14.4" x14ac:dyDescent="0.3"/>
  <cols>
    <col min="1" max="1" width="15.21875" customWidth="1" collapsed="1"/>
    <col min="2" max="2" width="11.77734375" customWidth="1" collapsed="1"/>
    <col min="3" max="3" width="20.6640625" customWidth="1" collapsed="1"/>
    <col min="4" max="4" width="16.88671875" customWidth="1" collapsed="1"/>
    <col min="5" max="6" width="20.6640625" customWidth="1" collapsed="1"/>
  </cols>
  <sheetData>
    <row r="1" spans="1:6" x14ac:dyDescent="0.3">
      <c r="A1" t="s">
        <v>331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</row>
    <row r="2" spans="1:6" x14ac:dyDescent="0.3">
      <c r="A2" t="s">
        <v>71</v>
      </c>
      <c r="B2" t="s">
        <v>70</v>
      </c>
      <c r="C2">
        <v>5</v>
      </c>
      <c r="D2" s="51">
        <v>1</v>
      </c>
      <c r="E2">
        <v>19.8</v>
      </c>
      <c r="F2">
        <v>21.6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8D98-2282-4C9F-923F-9194E4B05AC4}">
  <dimension ref="A1:Z2"/>
  <sheetViews>
    <sheetView workbookViewId="0">
      <selection activeCell="B27" sqref="B27"/>
    </sheetView>
  </sheetViews>
  <sheetFormatPr defaultRowHeight="14.4" x14ac:dyDescent="0.3"/>
  <cols>
    <col min="1" max="1" width="23.21875" customWidth="1" collapsed="1"/>
    <col min="2" max="2" width="27.109375" customWidth="1" collapsed="1"/>
    <col min="3" max="14" width="16.21875" customWidth="1" collapsed="1"/>
    <col min="15" max="15" width="41.33203125" customWidth="1" collapsed="1"/>
    <col min="16" max="26" width="16.21875" customWidth="1" collapsed="1"/>
  </cols>
  <sheetData>
    <row r="1" spans="1:24" x14ac:dyDescent="0.3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3" t="s">
        <v>189</v>
      </c>
      <c r="P1" s="4" t="s">
        <v>60</v>
      </c>
      <c r="Q1" s="4" t="s">
        <v>61</v>
      </c>
      <c r="R1" s="4" t="s">
        <v>62</v>
      </c>
      <c r="S1" s="4" t="s">
        <v>63</v>
      </c>
      <c r="T1" s="4" t="s">
        <v>64</v>
      </c>
      <c r="U1" s="4" t="s">
        <v>65</v>
      </c>
      <c r="V1" s="4" t="s">
        <v>66</v>
      </c>
      <c r="W1" s="4" t="s">
        <v>67</v>
      </c>
      <c r="X1" s="3" t="s">
        <v>190</v>
      </c>
    </row>
    <row r="2" spans="1:24" x14ac:dyDescent="0.3">
      <c r="A2" s="5" t="str">
        <f>"S17_PKSUP-PKCUS"&amp;AutoIncrement!A2</f>
        <v>S17_PKSUP-PKCUS33</v>
      </c>
      <c r="B2" s="5" t="s">
        <v>342</v>
      </c>
      <c r="C2" s="5" t="s">
        <v>68</v>
      </c>
      <c r="D2" s="5" t="s">
        <v>69</v>
      </c>
      <c r="E2" s="5" t="s">
        <v>70</v>
      </c>
      <c r="F2" s="5" t="s">
        <v>70</v>
      </c>
      <c r="G2" s="5"/>
      <c r="H2" s="5"/>
      <c r="I2" s="5" t="s">
        <v>71</v>
      </c>
      <c r="J2" s="5" t="s">
        <v>72</v>
      </c>
      <c r="K2" s="5"/>
      <c r="L2" s="5"/>
      <c r="M2" s="5"/>
      <c r="N2" s="5"/>
      <c r="O2" s="5" t="s">
        <v>74</v>
      </c>
      <c r="P2" s="5">
        <v>0</v>
      </c>
      <c r="Q2" s="5">
        <v>0</v>
      </c>
      <c r="R2" s="5">
        <v>1</v>
      </c>
      <c r="S2" s="5">
        <v>6</v>
      </c>
      <c r="T2" s="5">
        <v>2023</v>
      </c>
      <c r="U2" s="5">
        <v>31</v>
      </c>
      <c r="V2" s="5">
        <v>12</v>
      </c>
      <c r="W2" s="5">
        <v>2024</v>
      </c>
      <c r="X2" s="5" t="s">
        <v>73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C3D8-DABB-4D68-A69F-3FC7822F2C01}">
  <dimension ref="A1:M6"/>
  <sheetViews>
    <sheetView workbookViewId="0">
      <selection activeCell="B27" sqref="B27"/>
    </sheetView>
  </sheetViews>
  <sheetFormatPr defaultRowHeight="14.4" x14ac:dyDescent="0.3"/>
  <cols>
    <col min="1" max="1" width="17" customWidth="1" collapsed="1"/>
    <col min="2" max="2" width="28.21875" customWidth="1" collapsed="1"/>
    <col min="3" max="3" width="33.33203125" customWidth="1" collapsed="1"/>
    <col min="4" max="8" width="23.33203125" customWidth="1" collapsed="1"/>
    <col min="9" max="13" width="44.77734375" customWidth="1" collapsed="1"/>
  </cols>
  <sheetData>
    <row r="1" spans="1:8" x14ac:dyDescent="0.3">
      <c r="A1" t="s">
        <v>99</v>
      </c>
      <c r="B1" t="s">
        <v>124</v>
      </c>
      <c r="C1" t="s">
        <v>136</v>
      </c>
      <c r="D1" t="s">
        <v>139</v>
      </c>
      <c r="E1" t="s">
        <v>140</v>
      </c>
      <c r="F1" t="s">
        <v>138</v>
      </c>
      <c r="G1" t="s">
        <v>196</v>
      </c>
      <c r="H1" t="s">
        <v>249</v>
      </c>
    </row>
    <row r="2" spans="1:8" x14ac:dyDescent="0.3">
      <c r="A2">
        <v>1</v>
      </c>
      <c r="B2" t="s">
        <v>80</v>
      </c>
      <c r="C2" s="31">
        <v>1200</v>
      </c>
      <c r="D2" s="31"/>
      <c r="E2" s="31">
        <v>1200</v>
      </c>
      <c r="F2" s="31"/>
    </row>
    <row r="3" spans="1:8" x14ac:dyDescent="0.3">
      <c r="A3">
        <v>2</v>
      </c>
      <c r="B3" t="s">
        <v>83</v>
      </c>
      <c r="C3" s="31">
        <v>1200</v>
      </c>
      <c r="D3" s="31">
        <v>500</v>
      </c>
      <c r="E3" s="31">
        <v>700</v>
      </c>
      <c r="F3" s="31"/>
    </row>
    <row r="4" spans="1:8" x14ac:dyDescent="0.3">
      <c r="A4">
        <v>3</v>
      </c>
      <c r="B4" t="s">
        <v>85</v>
      </c>
      <c r="C4" s="31">
        <v>900</v>
      </c>
      <c r="D4" s="31"/>
      <c r="E4" s="31"/>
      <c r="F4" s="31">
        <v>800</v>
      </c>
      <c r="G4">
        <v>100</v>
      </c>
    </row>
    <row r="5" spans="1:8" x14ac:dyDescent="0.3">
      <c r="A5">
        <v>4</v>
      </c>
      <c r="B5" t="s">
        <v>87</v>
      </c>
      <c r="C5" s="31">
        <v>1700</v>
      </c>
      <c r="D5" s="31"/>
      <c r="E5" s="31"/>
      <c r="F5" s="31">
        <v>1400</v>
      </c>
      <c r="G5">
        <v>200</v>
      </c>
      <c r="H5">
        <v>100</v>
      </c>
    </row>
    <row r="6" spans="1:8" x14ac:dyDescent="0.3">
      <c r="A6">
        <v>5</v>
      </c>
      <c r="B6" t="s">
        <v>90</v>
      </c>
      <c r="C6" s="31">
        <v>0</v>
      </c>
      <c r="D6" s="31"/>
      <c r="E6" s="31"/>
      <c r="F6" s="31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DDF3E-D550-4963-9030-F032BC0321D8}">
  <dimension ref="A1:E2"/>
  <sheetViews>
    <sheetView topLeftCell="C1" workbookViewId="0">
      <selection activeCell="E6" sqref="E6"/>
    </sheetView>
  </sheetViews>
  <sheetFormatPr defaultRowHeight="14.4" x14ac:dyDescent="0.3"/>
  <cols>
    <col min="1" max="5" width="24.6640625" customWidth="1" collapsed="1"/>
  </cols>
  <sheetData>
    <row r="1" spans="1:5" x14ac:dyDescent="0.3">
      <c r="A1" s="29" t="s">
        <v>197</v>
      </c>
      <c r="B1" s="29" t="s">
        <v>198</v>
      </c>
      <c r="C1" s="29" t="s">
        <v>199</v>
      </c>
      <c r="D1" s="29" t="s">
        <v>200</v>
      </c>
      <c r="E1" s="29" t="s">
        <v>250</v>
      </c>
    </row>
    <row r="2" spans="1:5" x14ac:dyDescent="0.3">
      <c r="A2" s="41">
        <v>45244</v>
      </c>
      <c r="B2" s="41">
        <v>45247</v>
      </c>
      <c r="C2" s="41">
        <v>45257</v>
      </c>
      <c r="D2" s="40">
        <v>45301</v>
      </c>
      <c r="E2" s="40">
        <v>45361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46D62-1A05-4CC2-A672-78B90F2AFB42}">
  <dimension ref="A1:A2"/>
  <sheetViews>
    <sheetView workbookViewId="0">
      <selection activeCell="A2" sqref="A2"/>
    </sheetView>
  </sheetViews>
  <sheetFormatPr defaultRowHeight="14.4" x14ac:dyDescent="0.3"/>
  <cols>
    <col min="1" max="1" width="20.77734375" customWidth="1" collapsed="1"/>
  </cols>
  <sheetData>
    <row r="1" spans="1:1" x14ac:dyDescent="0.3">
      <c r="A1" t="s">
        <v>349</v>
      </c>
    </row>
    <row r="2" spans="1:1" x14ac:dyDescent="0.3">
      <c r="A2" t="str">
        <f>"r"&amp;'TC19- Sales Order No'!$A$2&amp;"-03"</f>
        <v>rss1731-2310001-03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FAE2-9695-4BBF-A4B6-845817944B45}">
  <dimension ref="A1:V6"/>
  <sheetViews>
    <sheetView topLeftCell="Q2" workbookViewId="0">
      <selection activeCell="S28" sqref="S28"/>
    </sheetView>
  </sheetViews>
  <sheetFormatPr defaultRowHeight="14.4" x14ac:dyDescent="0.3"/>
  <cols>
    <col min="1" max="1" width="21.77734375" customWidth="1" collapsed="1"/>
    <col min="2" max="2" width="31" customWidth="1" collapsed="1"/>
    <col min="3" max="21" width="21.77734375" customWidth="1" collapsed="1"/>
    <col min="22" max="22" width="23.44140625" customWidth="1" collapsed="1"/>
  </cols>
  <sheetData>
    <row r="1" spans="1:22" x14ac:dyDescent="0.3">
      <c r="A1" t="s">
        <v>180</v>
      </c>
      <c r="B1" t="s">
        <v>186</v>
      </c>
      <c r="C1" t="s">
        <v>182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201</v>
      </c>
      <c r="O1" t="s">
        <v>203</v>
      </c>
      <c r="P1" t="s">
        <v>202</v>
      </c>
      <c r="Q1" t="s">
        <v>348</v>
      </c>
      <c r="R1" t="s">
        <v>204</v>
      </c>
      <c r="S1" t="s">
        <v>206</v>
      </c>
      <c r="T1" t="s">
        <v>207</v>
      </c>
      <c r="U1" t="s">
        <v>205</v>
      </c>
      <c r="V1" t="s">
        <v>253</v>
      </c>
    </row>
    <row r="2" spans="1:22" x14ac:dyDescent="0.3">
      <c r="A2" t="s">
        <v>80</v>
      </c>
      <c r="B2" t="s">
        <v>79</v>
      </c>
      <c r="C2" t="s">
        <v>26</v>
      </c>
      <c r="E2" t="s">
        <v>83</v>
      </c>
      <c r="F2" t="s">
        <v>28</v>
      </c>
      <c r="G2">
        <v>10</v>
      </c>
      <c r="H2">
        <v>10</v>
      </c>
      <c r="I2" s="32">
        <v>1200</v>
      </c>
      <c r="J2" s="32">
        <v>1200</v>
      </c>
      <c r="K2">
        <v>0</v>
      </c>
      <c r="L2" t="s">
        <v>157</v>
      </c>
      <c r="N2" s="32"/>
      <c r="O2" s="32">
        <v>1200</v>
      </c>
      <c r="R2" s="32"/>
      <c r="S2" s="32">
        <v>1200</v>
      </c>
    </row>
    <row r="3" spans="1:22" x14ac:dyDescent="0.3">
      <c r="A3" t="s">
        <v>83</v>
      </c>
      <c r="B3" t="s">
        <v>82</v>
      </c>
      <c r="C3" t="s">
        <v>32</v>
      </c>
      <c r="E3" t="s">
        <v>80</v>
      </c>
      <c r="F3" t="s">
        <v>28</v>
      </c>
      <c r="G3">
        <v>10</v>
      </c>
      <c r="H3">
        <v>10</v>
      </c>
      <c r="I3" s="32">
        <v>1200</v>
      </c>
      <c r="J3" s="32">
        <v>1200</v>
      </c>
      <c r="K3">
        <v>0</v>
      </c>
      <c r="L3" t="s">
        <v>157</v>
      </c>
      <c r="N3" s="32">
        <v>500</v>
      </c>
      <c r="O3">
        <v>700</v>
      </c>
      <c r="R3" s="32">
        <v>500</v>
      </c>
      <c r="S3">
        <v>700</v>
      </c>
    </row>
    <row r="4" spans="1:22" x14ac:dyDescent="0.3">
      <c r="A4" t="s">
        <v>85</v>
      </c>
      <c r="B4" t="s">
        <v>84</v>
      </c>
      <c r="C4" t="s">
        <v>35</v>
      </c>
      <c r="E4" t="s">
        <v>87</v>
      </c>
      <c r="F4" t="s">
        <v>37</v>
      </c>
      <c r="G4">
        <v>10</v>
      </c>
      <c r="H4">
        <v>10</v>
      </c>
      <c r="I4" s="32">
        <v>900</v>
      </c>
      <c r="J4" s="32">
        <v>900</v>
      </c>
      <c r="K4">
        <v>0</v>
      </c>
      <c r="L4" t="s">
        <v>157</v>
      </c>
      <c r="N4" s="32"/>
      <c r="O4" s="32"/>
      <c r="P4">
        <v>800</v>
      </c>
      <c r="Q4">
        <v>100</v>
      </c>
      <c r="S4" s="32"/>
      <c r="T4" s="32">
        <v>800</v>
      </c>
      <c r="U4">
        <v>100</v>
      </c>
    </row>
    <row r="5" spans="1:22" x14ac:dyDescent="0.3">
      <c r="A5" t="s">
        <v>87</v>
      </c>
      <c r="B5" t="s">
        <v>86</v>
      </c>
      <c r="C5" t="s">
        <v>40</v>
      </c>
      <c r="E5" t="s">
        <v>85</v>
      </c>
      <c r="F5" t="s">
        <v>42</v>
      </c>
      <c r="G5">
        <v>10</v>
      </c>
      <c r="H5">
        <v>10</v>
      </c>
      <c r="I5" s="32">
        <v>1500</v>
      </c>
      <c r="J5" s="32">
        <v>1700</v>
      </c>
      <c r="K5">
        <v>0</v>
      </c>
      <c r="L5" t="s">
        <v>157</v>
      </c>
      <c r="N5" s="32"/>
      <c r="O5" s="32"/>
      <c r="P5" s="32">
        <v>1500</v>
      </c>
      <c r="S5" s="32"/>
      <c r="T5" s="32">
        <v>1400</v>
      </c>
      <c r="U5">
        <v>200</v>
      </c>
      <c r="V5">
        <v>100</v>
      </c>
    </row>
    <row r="6" spans="1:22" x14ac:dyDescent="0.3">
      <c r="A6" t="s">
        <v>90</v>
      </c>
      <c r="B6" t="s">
        <v>89</v>
      </c>
      <c r="C6" t="s">
        <v>40</v>
      </c>
      <c r="F6" t="s">
        <v>43</v>
      </c>
      <c r="G6">
        <v>10</v>
      </c>
      <c r="H6">
        <v>10</v>
      </c>
      <c r="I6">
        <v>0</v>
      </c>
      <c r="J6">
        <v>0</v>
      </c>
      <c r="K6">
        <v>0</v>
      </c>
      <c r="L6" t="s">
        <v>157</v>
      </c>
      <c r="N6" s="32"/>
      <c r="O6" s="32"/>
      <c r="S6" s="32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EC5C-738D-46A4-B507-DE2D70B89DAC}">
  <dimension ref="A1:V6"/>
  <sheetViews>
    <sheetView topLeftCell="A2" workbookViewId="0">
      <selection activeCell="C27" sqref="C26:C27"/>
    </sheetView>
  </sheetViews>
  <sheetFormatPr defaultRowHeight="14.4" x14ac:dyDescent="0.3"/>
  <cols>
    <col min="1" max="22" width="32.33203125" customWidth="1" collapsed="1"/>
  </cols>
  <sheetData>
    <row r="1" spans="1:21" x14ac:dyDescent="0.3">
      <c r="A1" t="s">
        <v>180</v>
      </c>
      <c r="B1" t="s">
        <v>186</v>
      </c>
      <c r="C1" t="s">
        <v>182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201</v>
      </c>
      <c r="O1" t="s">
        <v>203</v>
      </c>
      <c r="P1" t="s">
        <v>202</v>
      </c>
      <c r="Q1" t="s">
        <v>204</v>
      </c>
      <c r="R1" t="s">
        <v>206</v>
      </c>
      <c r="S1" t="s">
        <v>207</v>
      </c>
      <c r="T1" t="s">
        <v>205</v>
      </c>
      <c r="U1" t="s">
        <v>253</v>
      </c>
    </row>
    <row r="2" spans="1:21" x14ac:dyDescent="0.3">
      <c r="A2" t="s">
        <v>80</v>
      </c>
      <c r="B2" t="s">
        <v>79</v>
      </c>
      <c r="C2" t="s">
        <v>26</v>
      </c>
      <c r="F2" t="s">
        <v>28</v>
      </c>
      <c r="G2">
        <v>10</v>
      </c>
      <c r="H2">
        <v>10</v>
      </c>
      <c r="I2" s="32">
        <v>1000</v>
      </c>
      <c r="J2" s="32">
        <v>1200</v>
      </c>
      <c r="K2">
        <v>0</v>
      </c>
      <c r="L2" t="s">
        <v>157</v>
      </c>
      <c r="N2" s="32"/>
      <c r="O2" s="32">
        <v>1000</v>
      </c>
      <c r="Q2" s="32"/>
      <c r="R2" s="32">
        <v>1200</v>
      </c>
    </row>
    <row r="3" spans="1:21" x14ac:dyDescent="0.3">
      <c r="A3" t="s">
        <v>83</v>
      </c>
      <c r="B3" t="s">
        <v>82</v>
      </c>
      <c r="C3" t="s">
        <v>32</v>
      </c>
      <c r="F3" t="s">
        <v>28</v>
      </c>
      <c r="G3">
        <v>10</v>
      </c>
      <c r="H3">
        <v>10</v>
      </c>
      <c r="I3" s="32">
        <v>1000</v>
      </c>
      <c r="J3" s="32">
        <v>1200</v>
      </c>
      <c r="K3">
        <v>0</v>
      </c>
      <c r="L3" t="s">
        <v>157</v>
      </c>
      <c r="N3" s="32">
        <v>500</v>
      </c>
      <c r="O3">
        <v>500</v>
      </c>
      <c r="Q3" s="32">
        <v>500</v>
      </c>
      <c r="R3">
        <v>700</v>
      </c>
    </row>
    <row r="4" spans="1:21" x14ac:dyDescent="0.3">
      <c r="A4" t="s">
        <v>85</v>
      </c>
      <c r="B4" t="s">
        <v>84</v>
      </c>
      <c r="C4" t="s">
        <v>35</v>
      </c>
      <c r="F4" t="s">
        <v>37</v>
      </c>
      <c r="G4">
        <v>10</v>
      </c>
      <c r="H4">
        <v>10</v>
      </c>
      <c r="I4" s="32">
        <v>800</v>
      </c>
      <c r="J4" s="32">
        <v>900</v>
      </c>
      <c r="K4">
        <v>0</v>
      </c>
      <c r="L4" t="s">
        <v>157</v>
      </c>
      <c r="N4" s="32"/>
      <c r="O4" s="32"/>
      <c r="P4">
        <v>800</v>
      </c>
      <c r="R4" s="32"/>
      <c r="S4" s="32">
        <v>800</v>
      </c>
      <c r="T4">
        <v>100</v>
      </c>
    </row>
    <row r="5" spans="1:21" x14ac:dyDescent="0.3">
      <c r="A5" t="s">
        <v>87</v>
      </c>
      <c r="B5" t="s">
        <v>86</v>
      </c>
      <c r="C5" t="s">
        <v>40</v>
      </c>
      <c r="F5" t="s">
        <v>42</v>
      </c>
      <c r="G5">
        <v>10</v>
      </c>
      <c r="H5">
        <v>10</v>
      </c>
      <c r="I5" s="32">
        <v>1600</v>
      </c>
      <c r="J5" s="32">
        <v>1700</v>
      </c>
      <c r="K5">
        <v>0</v>
      </c>
      <c r="L5" t="s">
        <v>157</v>
      </c>
      <c r="N5" s="32"/>
      <c r="O5" s="32"/>
      <c r="P5" s="32">
        <v>1600</v>
      </c>
      <c r="R5" s="32"/>
      <c r="S5" s="32">
        <v>1400</v>
      </c>
      <c r="T5">
        <v>200</v>
      </c>
      <c r="U5" s="32">
        <v>100</v>
      </c>
    </row>
    <row r="6" spans="1:21" x14ac:dyDescent="0.3">
      <c r="A6" t="s">
        <v>90</v>
      </c>
      <c r="B6" t="s">
        <v>89</v>
      </c>
      <c r="C6" t="s">
        <v>40</v>
      </c>
      <c r="F6" t="s">
        <v>43</v>
      </c>
      <c r="G6">
        <v>10</v>
      </c>
      <c r="H6">
        <v>10</v>
      </c>
      <c r="I6" s="32">
        <v>1000</v>
      </c>
      <c r="J6" s="33">
        <v>0</v>
      </c>
      <c r="K6">
        <v>0</v>
      </c>
      <c r="L6" t="s">
        <v>157</v>
      </c>
      <c r="N6" s="32"/>
      <c r="O6" s="32">
        <v>400</v>
      </c>
      <c r="P6">
        <v>600</v>
      </c>
      <c r="R6" s="3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727B-1DDD-4CFF-AA09-5D5BC85D3018}">
  <dimension ref="A1:G6"/>
  <sheetViews>
    <sheetView workbookViewId="0">
      <selection activeCell="D16" sqref="D16"/>
    </sheetView>
  </sheetViews>
  <sheetFormatPr defaultRowHeight="14.4" x14ac:dyDescent="0.3"/>
  <cols>
    <col min="2" max="7" width="21" customWidth="1" collapsed="1"/>
  </cols>
  <sheetData>
    <row r="1" spans="1:6" x14ac:dyDescent="0.3">
      <c r="A1" t="s">
        <v>124</v>
      </c>
      <c r="B1" t="s">
        <v>136</v>
      </c>
      <c r="C1" t="s">
        <v>139</v>
      </c>
      <c r="D1" t="s">
        <v>140</v>
      </c>
      <c r="E1" t="s">
        <v>138</v>
      </c>
      <c r="F1" t="s">
        <v>196</v>
      </c>
    </row>
    <row r="2" spans="1:6" x14ac:dyDescent="0.3">
      <c r="A2" t="s">
        <v>80</v>
      </c>
      <c r="B2" s="31">
        <v>1200</v>
      </c>
      <c r="C2" s="31"/>
      <c r="D2" s="31">
        <v>1200</v>
      </c>
      <c r="E2" s="31"/>
    </row>
    <row r="3" spans="1:6" x14ac:dyDescent="0.3">
      <c r="A3" t="s">
        <v>83</v>
      </c>
      <c r="B3" s="31">
        <v>1200</v>
      </c>
      <c r="C3" s="31">
        <v>500</v>
      </c>
      <c r="D3" s="31">
        <v>700</v>
      </c>
      <c r="E3" s="31"/>
    </row>
    <row r="4" spans="1:6" x14ac:dyDescent="0.3">
      <c r="A4" t="s">
        <v>85</v>
      </c>
      <c r="B4" s="31">
        <v>900</v>
      </c>
      <c r="C4" s="31"/>
      <c r="D4" s="31"/>
      <c r="E4" s="31">
        <v>800</v>
      </c>
      <c r="F4">
        <v>100</v>
      </c>
    </row>
    <row r="5" spans="1:6" x14ac:dyDescent="0.3">
      <c r="A5" t="s">
        <v>87</v>
      </c>
      <c r="B5" s="31">
        <v>1700</v>
      </c>
      <c r="C5" s="31"/>
      <c r="D5" s="31"/>
      <c r="E5" s="31">
        <v>1700</v>
      </c>
    </row>
    <row r="6" spans="1:6" x14ac:dyDescent="0.3">
      <c r="A6" t="s">
        <v>90</v>
      </c>
      <c r="B6" s="31">
        <v>0</v>
      </c>
      <c r="C6" s="31"/>
      <c r="D6" s="31"/>
      <c r="E6" s="3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9144-0E0B-49C9-886E-4A2CDDD2CEB0}">
  <dimension ref="A1:D2"/>
  <sheetViews>
    <sheetView workbookViewId="0">
      <selection activeCell="D12" sqref="D12"/>
    </sheetView>
  </sheetViews>
  <sheetFormatPr defaultRowHeight="14.4" x14ac:dyDescent="0.3"/>
  <cols>
    <col min="1" max="4" width="31.44140625" customWidth="1" collapsed="1"/>
  </cols>
  <sheetData>
    <row r="1" spans="1:4" x14ac:dyDescent="0.3">
      <c r="A1" s="29" t="s">
        <v>197</v>
      </c>
      <c r="B1" s="29" t="s">
        <v>198</v>
      </c>
      <c r="C1" s="29" t="s">
        <v>199</v>
      </c>
      <c r="D1" s="29" t="s">
        <v>200</v>
      </c>
    </row>
    <row r="2" spans="1:4" x14ac:dyDescent="0.3">
      <c r="A2" s="41">
        <f>'TC55- New Outbound Date'!A2</f>
        <v>45244</v>
      </c>
      <c r="B2" s="41">
        <f>'TC55- New Outbound Date'!B2</f>
        <v>45247</v>
      </c>
      <c r="C2" s="41">
        <f>'TC55- New Outbound Date'!C2</f>
        <v>45257</v>
      </c>
      <c r="D2" s="40">
        <f>'TC55- New Outbound Date'!D2</f>
        <v>45301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BB38-A115-43EF-A0AC-CEE6A4BC3E6C}">
  <dimension ref="A1:A2"/>
  <sheetViews>
    <sheetView workbookViewId="0">
      <selection activeCell="H6" sqref="H6"/>
    </sheetView>
  </sheetViews>
  <sheetFormatPr defaultRowHeight="14.4" x14ac:dyDescent="0.3"/>
  <cols>
    <col min="1" max="1" width="21.6640625" customWidth="1" collapsed="1"/>
  </cols>
  <sheetData>
    <row r="1" spans="1:1" x14ac:dyDescent="0.3">
      <c r="A1" t="s">
        <v>349</v>
      </c>
    </row>
    <row r="2" spans="1:1" x14ac:dyDescent="0.3">
      <c r="A2" t="str">
        <f>"r"&amp;'TC19- Sales Order No'!$A$2&amp;"-04"</f>
        <v>rss1731-2310001-04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413F-7C90-4167-9ECC-358646B148B3}">
  <dimension ref="A1:AQ2"/>
  <sheetViews>
    <sheetView workbookViewId="0">
      <selection activeCell="C19" sqref="C19"/>
    </sheetView>
  </sheetViews>
  <sheetFormatPr defaultRowHeight="14.4" x14ac:dyDescent="0.3"/>
  <cols>
    <col min="1" max="2" width="14.6640625" customWidth="1" collapsed="1"/>
    <col min="3" max="3" width="26.33203125" customWidth="1" collapsed="1"/>
    <col min="4" max="5" width="14.6640625" customWidth="1" collapsed="1"/>
    <col min="6" max="6" width="18" customWidth="1" collapsed="1"/>
    <col min="7" max="7" width="24.88671875" customWidth="1" collapsed="1"/>
    <col min="8" max="32" width="14.6640625" customWidth="1" collapsed="1"/>
    <col min="33" max="33" width="18" customWidth="1" collapsed="1"/>
    <col min="34" max="35" width="14.6640625" customWidth="1" collapsed="1"/>
    <col min="36" max="36" width="21.33203125" customWidth="1" collapsed="1"/>
    <col min="37" max="43" width="14.6640625" customWidth="1" collapsed="1"/>
  </cols>
  <sheetData>
    <row r="1" spans="1:40" x14ac:dyDescent="0.3">
      <c r="A1" t="s">
        <v>254</v>
      </c>
      <c r="B1" t="s">
        <v>215</v>
      </c>
      <c r="C1" t="s">
        <v>216</v>
      </c>
      <c r="D1" t="s">
        <v>217</v>
      </c>
      <c r="E1" t="s">
        <v>255</v>
      </c>
      <c r="F1" t="s">
        <v>218</v>
      </c>
      <c r="G1" t="s">
        <v>220</v>
      </c>
      <c r="H1" t="s">
        <v>221</v>
      </c>
      <c r="I1" t="s">
        <v>222</v>
      </c>
      <c r="J1" t="s">
        <v>223</v>
      </c>
      <c r="K1" t="s">
        <v>224</v>
      </c>
      <c r="L1" t="s">
        <v>128</v>
      </c>
      <c r="M1" t="s">
        <v>225</v>
      </c>
      <c r="N1" t="s">
        <v>256</v>
      </c>
      <c r="O1" t="s">
        <v>257</v>
      </c>
      <c r="P1" t="s">
        <v>227</v>
      </c>
      <c r="Q1" t="s">
        <v>258</v>
      </c>
      <c r="R1" t="s">
        <v>259</v>
      </c>
      <c r="S1" t="s">
        <v>260</v>
      </c>
      <c r="T1" t="s">
        <v>264</v>
      </c>
      <c r="U1" t="s">
        <v>267</v>
      </c>
      <c r="V1" t="s">
        <v>268</v>
      </c>
      <c r="W1" t="s">
        <v>231</v>
      </c>
      <c r="X1" t="s">
        <v>232</v>
      </c>
      <c r="Y1" t="s">
        <v>265</v>
      </c>
      <c r="Z1" t="s">
        <v>269</v>
      </c>
      <c r="AA1" t="s">
        <v>270</v>
      </c>
      <c r="AB1" t="s">
        <v>235</v>
      </c>
      <c r="AC1" t="s">
        <v>261</v>
      </c>
      <c r="AD1" t="s">
        <v>266</v>
      </c>
      <c r="AE1" t="s">
        <v>271</v>
      </c>
      <c r="AF1" t="s">
        <v>272</v>
      </c>
      <c r="AG1" t="s">
        <v>242</v>
      </c>
      <c r="AH1" t="s">
        <v>243</v>
      </c>
      <c r="AI1" t="s">
        <v>244</v>
      </c>
      <c r="AJ1" t="s">
        <v>245</v>
      </c>
      <c r="AK1" t="s">
        <v>246</v>
      </c>
      <c r="AL1" t="s">
        <v>262</v>
      </c>
      <c r="AM1" t="s">
        <v>247</v>
      </c>
      <c r="AN1" t="s">
        <v>248</v>
      </c>
    </row>
    <row r="2" spans="1:40" x14ac:dyDescent="0.3">
      <c r="A2">
        <v>1</v>
      </c>
      <c r="B2" t="s">
        <v>71</v>
      </c>
      <c r="C2" t="str">
        <f>"o-PK-SUP-POC-230720003-"&amp;AutoIncrement!A2</f>
        <v>o-PK-SUP-POC-230720003-33</v>
      </c>
      <c r="D2" s="30">
        <v>45218</v>
      </c>
      <c r="F2" t="str">
        <f>"B-230720001-"&amp;AutoIncrement!A2</f>
        <v>B-230720001-33</v>
      </c>
      <c r="G2" t="s">
        <v>87</v>
      </c>
      <c r="H2" t="s">
        <v>42</v>
      </c>
      <c r="I2">
        <v>100</v>
      </c>
      <c r="J2" t="s">
        <v>69</v>
      </c>
      <c r="K2" t="s">
        <v>226</v>
      </c>
      <c r="L2" t="s">
        <v>72</v>
      </c>
      <c r="M2" t="s">
        <v>72</v>
      </c>
      <c r="P2" t="s">
        <v>263</v>
      </c>
      <c r="W2" t="s">
        <v>239</v>
      </c>
      <c r="X2" t="s">
        <v>240</v>
      </c>
      <c r="Y2">
        <v>100.01</v>
      </c>
      <c r="Z2">
        <v>100.01</v>
      </c>
      <c r="AA2">
        <v>100.01</v>
      </c>
      <c r="AG2" t="str">
        <f>'TC19- Sales Order No'!$A$2</f>
        <v>ss1731-2310001</v>
      </c>
      <c r="AH2" t="s">
        <v>71</v>
      </c>
      <c r="AI2" t="s">
        <v>86</v>
      </c>
      <c r="AJ2" t="s">
        <v>86</v>
      </c>
      <c r="AK2" t="s">
        <v>40</v>
      </c>
      <c r="AM2">
        <v>10</v>
      </c>
      <c r="AN2">
        <v>100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2A14-B736-4BE2-B5C8-4BD774DAC054}">
  <dimension ref="A1:W4"/>
  <sheetViews>
    <sheetView topLeftCell="O1" workbookViewId="0">
      <selection activeCell="S15" sqref="S15"/>
    </sheetView>
  </sheetViews>
  <sheetFormatPr defaultRowHeight="14.4" x14ac:dyDescent="0.3"/>
  <cols>
    <col min="1" max="2" width="25.33203125" customWidth="1" collapsed="1"/>
    <col min="3" max="3" width="38.21875" customWidth="1" collapsed="1"/>
    <col min="4" max="4" width="41.109375" customWidth="1" collapsed="1"/>
    <col min="5" max="23" width="25.33203125" customWidth="1" collapsed="1"/>
  </cols>
  <sheetData>
    <row r="1" spans="1:22" x14ac:dyDescent="0.3">
      <c r="A1" s="5" t="s">
        <v>273</v>
      </c>
      <c r="B1" s="5" t="s">
        <v>274</v>
      </c>
      <c r="C1" s="5" t="s">
        <v>296</v>
      </c>
      <c r="D1" s="5" t="s">
        <v>297</v>
      </c>
      <c r="E1" s="5" t="s">
        <v>298</v>
      </c>
      <c r="F1" s="5" t="s">
        <v>165</v>
      </c>
      <c r="G1" s="5" t="s">
        <v>275</v>
      </c>
      <c r="H1" s="5" t="s">
        <v>276</v>
      </c>
      <c r="I1" s="5" t="s">
        <v>277</v>
      </c>
      <c r="J1" s="5" t="s">
        <v>278</v>
      </c>
      <c r="K1" s="5" t="s">
        <v>279</v>
      </c>
      <c r="L1" s="5" t="s">
        <v>280</v>
      </c>
      <c r="M1" s="5" t="s">
        <v>281</v>
      </c>
      <c r="N1" s="5" t="s">
        <v>282</v>
      </c>
      <c r="O1" s="44" t="s">
        <v>283</v>
      </c>
      <c r="P1" s="5" t="s">
        <v>284</v>
      </c>
      <c r="Q1" s="5" t="s">
        <v>285</v>
      </c>
      <c r="R1" s="5" t="s">
        <v>286</v>
      </c>
      <c r="S1" s="5" t="s">
        <v>287</v>
      </c>
      <c r="T1" s="5" t="s">
        <v>288</v>
      </c>
      <c r="U1" s="5" t="s">
        <v>289</v>
      </c>
      <c r="V1" s="5" t="s">
        <v>290</v>
      </c>
    </row>
    <row r="2" spans="1:22" x14ac:dyDescent="0.3">
      <c r="A2" s="5" t="s">
        <v>219</v>
      </c>
      <c r="B2" s="5" t="s">
        <v>228</v>
      </c>
      <c r="C2" s="5" t="s">
        <v>299</v>
      </c>
      <c r="D2" s="5" t="s">
        <v>300</v>
      </c>
      <c r="E2" s="5" t="s">
        <v>301</v>
      </c>
      <c r="F2" s="5" t="s">
        <v>302</v>
      </c>
      <c r="G2" s="45" t="s">
        <v>291</v>
      </c>
      <c r="H2" s="5" t="s">
        <v>292</v>
      </c>
      <c r="I2" s="5" t="s">
        <v>293</v>
      </c>
      <c r="J2" s="5" t="s">
        <v>293</v>
      </c>
      <c r="K2" s="5" t="s">
        <v>293</v>
      </c>
      <c r="L2" s="5" t="s">
        <v>293</v>
      </c>
      <c r="M2" s="5" t="s">
        <v>293</v>
      </c>
      <c r="N2" s="5" t="s">
        <v>293</v>
      </c>
      <c r="O2" s="5" t="s">
        <v>293</v>
      </c>
      <c r="P2" s="5" t="s">
        <v>293</v>
      </c>
      <c r="Q2" s="5" t="s">
        <v>293</v>
      </c>
      <c r="R2" s="5" t="s">
        <v>293</v>
      </c>
      <c r="S2" s="5" t="s">
        <v>293</v>
      </c>
      <c r="T2" s="5" t="s">
        <v>293</v>
      </c>
      <c r="U2" s="5" t="s">
        <v>293</v>
      </c>
      <c r="V2" s="5" t="s">
        <v>293</v>
      </c>
    </row>
    <row r="3" spans="1:22" x14ac:dyDescent="0.3">
      <c r="A3" s="5" t="s">
        <v>295</v>
      </c>
      <c r="B3" s="5" t="s">
        <v>263</v>
      </c>
      <c r="C3" s="5" t="s">
        <v>299</v>
      </c>
      <c r="D3" s="5" t="s">
        <v>300</v>
      </c>
      <c r="E3" s="5" t="s">
        <v>301</v>
      </c>
      <c r="F3" s="5" t="s">
        <v>302</v>
      </c>
      <c r="G3" s="5" t="s">
        <v>291</v>
      </c>
      <c r="H3" s="5" t="s">
        <v>292</v>
      </c>
      <c r="I3" s="5" t="s">
        <v>293</v>
      </c>
      <c r="J3" s="5" t="s">
        <v>293</v>
      </c>
      <c r="K3" s="5" t="s">
        <v>293</v>
      </c>
      <c r="L3" s="5" t="s">
        <v>293</v>
      </c>
      <c r="M3" s="5" t="s">
        <v>293</v>
      </c>
      <c r="N3" s="5" t="s">
        <v>293</v>
      </c>
      <c r="O3" s="5" t="s">
        <v>293</v>
      </c>
      <c r="P3" s="5" t="s">
        <v>293</v>
      </c>
      <c r="Q3" s="5" t="s">
        <v>293</v>
      </c>
      <c r="R3" s="5" t="s">
        <v>293</v>
      </c>
      <c r="S3" s="5" t="s">
        <v>293</v>
      </c>
      <c r="T3" s="5" t="s">
        <v>293</v>
      </c>
      <c r="U3" s="5" t="s">
        <v>293</v>
      </c>
      <c r="V3" s="5" t="s">
        <v>293</v>
      </c>
    </row>
    <row r="4" spans="1:22" x14ac:dyDescent="0.3">
      <c r="A4" s="5" t="s">
        <v>294</v>
      </c>
      <c r="B4" s="5" t="s">
        <v>229</v>
      </c>
      <c r="C4" s="5" t="s">
        <v>299</v>
      </c>
      <c r="D4" s="5" t="s">
        <v>300</v>
      </c>
      <c r="E4" s="5" t="s">
        <v>301</v>
      </c>
      <c r="F4" s="5" t="s">
        <v>302</v>
      </c>
      <c r="G4" s="5" t="s">
        <v>291</v>
      </c>
      <c r="H4" s="5" t="s">
        <v>292</v>
      </c>
      <c r="I4" s="5" t="s">
        <v>293</v>
      </c>
      <c r="J4" s="5" t="s">
        <v>293</v>
      </c>
      <c r="K4" s="5" t="s">
        <v>293</v>
      </c>
      <c r="L4" s="5" t="s">
        <v>293</v>
      </c>
      <c r="M4" s="5" t="s">
        <v>293</v>
      </c>
      <c r="N4" s="5" t="s">
        <v>293</v>
      </c>
      <c r="O4" s="5" t="s">
        <v>293</v>
      </c>
      <c r="P4" s="5" t="s">
        <v>293</v>
      </c>
      <c r="Q4" s="5" t="s">
        <v>293</v>
      </c>
      <c r="R4" s="5" t="s">
        <v>293</v>
      </c>
      <c r="S4" s="5" t="s">
        <v>293</v>
      </c>
      <c r="T4" s="5" t="s">
        <v>293</v>
      </c>
      <c r="U4" s="5" t="s">
        <v>293</v>
      </c>
      <c r="V4" s="5" t="s">
        <v>293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F613-B9FC-4721-BAE7-2427DC0B0AB7}">
  <dimension ref="A1:AE6"/>
  <sheetViews>
    <sheetView topLeftCell="B1" workbookViewId="0">
      <selection activeCell="D15" sqref="D15"/>
    </sheetView>
  </sheetViews>
  <sheetFormatPr defaultRowHeight="14.4" x14ac:dyDescent="0.3"/>
  <cols>
    <col min="1" max="1" width="43" customWidth="1" collapsed="1"/>
    <col min="2" max="2" width="31.109375" customWidth="1" collapsed="1"/>
    <col min="3" max="3" width="29.77734375" customWidth="1" collapsed="1"/>
    <col min="4" max="4" width="42" customWidth="1" collapsed="1"/>
    <col min="5" max="5" width="15.77734375" customWidth="1" collapsed="1"/>
    <col min="6" max="6" width="32.44140625" customWidth="1" collapsed="1"/>
    <col min="7" max="9" width="15.77734375" customWidth="1" collapsed="1"/>
    <col min="11" max="11" width="15.77734375" customWidth="1" collapsed="1"/>
    <col min="32" max="16384" width="8.88671875" collapsed="1"/>
  </cols>
  <sheetData>
    <row r="1" spans="1:11" x14ac:dyDescent="0.3">
      <c r="A1" s="7" t="s">
        <v>98</v>
      </c>
      <c r="B1" s="7" t="s">
        <v>10</v>
      </c>
      <c r="C1" s="7" t="s">
        <v>91</v>
      </c>
      <c r="D1" s="7" t="s">
        <v>92</v>
      </c>
      <c r="E1" s="7" t="s">
        <v>93</v>
      </c>
      <c r="F1" s="7" t="s">
        <v>94</v>
      </c>
      <c r="G1" s="7" t="s">
        <v>95</v>
      </c>
      <c r="H1" s="8" t="s">
        <v>76</v>
      </c>
      <c r="I1" s="8" t="s">
        <v>77</v>
      </c>
      <c r="J1" s="7" t="s">
        <v>96</v>
      </c>
      <c r="K1" s="11" t="s">
        <v>97</v>
      </c>
    </row>
    <row r="2" spans="1:11" x14ac:dyDescent="0.3">
      <c r="A2" s="6" t="s">
        <v>79</v>
      </c>
      <c r="B2" s="6" t="s">
        <v>80</v>
      </c>
      <c r="C2" s="6" t="s">
        <v>79</v>
      </c>
      <c r="D2" s="6" t="str">
        <f>'TC2- ReceivedRequestAddNewPart'!$B$2</f>
        <v>PKSUPTOPKCUS17001-s1733-033</v>
      </c>
      <c r="E2" s="13">
        <v>0.5</v>
      </c>
      <c r="F2" s="13">
        <v>1</v>
      </c>
      <c r="G2" s="6" t="s">
        <v>78</v>
      </c>
      <c r="H2" s="15">
        <v>0</v>
      </c>
      <c r="I2" s="8" t="s">
        <v>81</v>
      </c>
      <c r="J2" s="7">
        <v>8</v>
      </c>
      <c r="K2" s="12">
        <v>4</v>
      </c>
    </row>
    <row r="3" spans="1:11" x14ac:dyDescent="0.3">
      <c r="A3" s="6" t="s">
        <v>82</v>
      </c>
      <c r="B3" s="6" t="s">
        <v>83</v>
      </c>
      <c r="C3" s="6" t="s">
        <v>82</v>
      </c>
      <c r="D3" s="6" t="str">
        <f>'TC2- ReceivedRequestAddNewPart'!$B$2</f>
        <v>PKSUPTOPKCUS17001-s1733-033</v>
      </c>
      <c r="E3" s="13">
        <v>0.5</v>
      </c>
      <c r="F3" s="13">
        <v>1</v>
      </c>
      <c r="G3" s="6" t="s">
        <v>78</v>
      </c>
      <c r="H3" s="15">
        <v>0</v>
      </c>
      <c r="I3" s="8" t="s">
        <v>81</v>
      </c>
      <c r="J3" s="7">
        <v>8</v>
      </c>
      <c r="K3" s="12">
        <v>4</v>
      </c>
    </row>
    <row r="4" spans="1:11" x14ac:dyDescent="0.3">
      <c r="A4" s="6" t="s">
        <v>84</v>
      </c>
      <c r="B4" s="6" t="s">
        <v>85</v>
      </c>
      <c r="C4" s="6" t="s">
        <v>84</v>
      </c>
      <c r="D4" s="6" t="str">
        <f>'TC2- ReceivedRequestAddNewPart'!$B$2</f>
        <v>PKSUPTOPKCUS17001-s1733-033</v>
      </c>
      <c r="E4" s="13">
        <v>0.5</v>
      </c>
      <c r="F4" s="13">
        <v>1</v>
      </c>
      <c r="G4" s="6" t="s">
        <v>37</v>
      </c>
      <c r="H4" s="15">
        <v>1</v>
      </c>
      <c r="I4" s="8" t="s">
        <v>81</v>
      </c>
      <c r="J4" s="7">
        <v>10</v>
      </c>
      <c r="K4" s="12">
        <v>6</v>
      </c>
    </row>
    <row r="5" spans="1:11" x14ac:dyDescent="0.3">
      <c r="A5" s="6" t="s">
        <v>86</v>
      </c>
      <c r="B5" s="6" t="s">
        <v>87</v>
      </c>
      <c r="C5" s="6" t="s">
        <v>86</v>
      </c>
      <c r="D5" s="6" t="str">
        <f>'TC2- ReceivedRequestAddNewPart'!$B$2</f>
        <v>PKSUPTOPKCUS17001-s1733-033</v>
      </c>
      <c r="E5" s="13">
        <v>0.5</v>
      </c>
      <c r="F5" s="13">
        <v>1</v>
      </c>
      <c r="G5" s="6" t="s">
        <v>88</v>
      </c>
      <c r="H5" s="17">
        <v>1000</v>
      </c>
      <c r="I5" s="8" t="s">
        <v>81</v>
      </c>
      <c r="J5" s="7">
        <v>10</v>
      </c>
      <c r="K5" s="12">
        <v>6</v>
      </c>
    </row>
    <row r="6" spans="1:11" s="10" customFormat="1" ht="13.2" x14ac:dyDescent="0.25">
      <c r="A6" s="6" t="s">
        <v>89</v>
      </c>
      <c r="B6" s="6" t="s">
        <v>90</v>
      </c>
      <c r="C6" s="6" t="s">
        <v>89</v>
      </c>
      <c r="D6" s="6" t="str">
        <f>'TC2- ReceivedRequestAddNewPart'!$B$2</f>
        <v>PKSUPTOPKCUS17001-s1733-033</v>
      </c>
      <c r="E6" s="14">
        <v>0.5</v>
      </c>
      <c r="F6" s="14">
        <v>1</v>
      </c>
      <c r="G6" s="10" t="s">
        <v>43</v>
      </c>
      <c r="H6" s="16">
        <v>1</v>
      </c>
      <c r="I6" s="9" t="s">
        <v>81</v>
      </c>
      <c r="J6" s="9">
        <v>101</v>
      </c>
      <c r="K6" s="12">
        <v>2</v>
      </c>
    </row>
  </sheetData>
  <phoneticPr fontId="6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525D-DCF3-42E0-8A83-320500061703}">
  <dimension ref="A1:B4"/>
  <sheetViews>
    <sheetView workbookViewId="0">
      <selection activeCell="C23" sqref="C23"/>
    </sheetView>
  </sheetViews>
  <sheetFormatPr defaultRowHeight="14.4" x14ac:dyDescent="0.3"/>
  <cols>
    <col min="1" max="2" width="20.77734375" customWidth="1" collapsed="1"/>
  </cols>
  <sheetData>
    <row r="1" spans="1:2" x14ac:dyDescent="0.3">
      <c r="A1" t="s">
        <v>319</v>
      </c>
      <c r="B1" t="s">
        <v>274</v>
      </c>
    </row>
    <row r="2" spans="1:2" x14ac:dyDescent="0.3">
      <c r="A2" t="s">
        <v>219</v>
      </c>
      <c r="B2" t="s">
        <v>228</v>
      </c>
    </row>
    <row r="3" spans="1:2" x14ac:dyDescent="0.3">
      <c r="A3" t="s">
        <v>219</v>
      </c>
      <c r="B3" t="s">
        <v>229</v>
      </c>
    </row>
    <row r="4" spans="1:2" x14ac:dyDescent="0.3">
      <c r="A4" t="s">
        <v>219</v>
      </c>
      <c r="B4" t="s">
        <v>263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1E43-540D-4AB5-B799-C1C9E8C3480D}">
  <dimension ref="A1:B8"/>
  <sheetViews>
    <sheetView workbookViewId="0">
      <selection activeCell="B27" sqref="B27"/>
    </sheetView>
  </sheetViews>
  <sheetFormatPr defaultRowHeight="14.4" x14ac:dyDescent="0.3"/>
  <cols>
    <col min="1" max="1" width="30.77734375" customWidth="1" collapsed="1"/>
    <col min="2" max="2" width="21.6640625" customWidth="1" collapsed="1"/>
  </cols>
  <sheetData>
    <row r="1" spans="1:2" x14ac:dyDescent="0.3">
      <c r="A1" t="s">
        <v>320</v>
      </c>
      <c r="B1" t="s">
        <v>321</v>
      </c>
    </row>
    <row r="2" spans="1:2" x14ac:dyDescent="0.3">
      <c r="A2" t="s">
        <v>322</v>
      </c>
      <c r="B2" s="40">
        <v>45125</v>
      </c>
    </row>
    <row r="3" spans="1:2" x14ac:dyDescent="0.3">
      <c r="A3" t="s">
        <v>322</v>
      </c>
      <c r="B3" s="40">
        <v>45125</v>
      </c>
    </row>
    <row r="4" spans="1:2" x14ac:dyDescent="0.3">
      <c r="A4" t="s">
        <v>322</v>
      </c>
      <c r="B4" s="40">
        <v>45125</v>
      </c>
    </row>
    <row r="5" spans="1:2" x14ac:dyDescent="0.3">
      <c r="A5" t="s">
        <v>322</v>
      </c>
      <c r="B5" s="40">
        <v>45125</v>
      </c>
    </row>
    <row r="6" spans="1:2" x14ac:dyDescent="0.3">
      <c r="A6" t="s">
        <v>322</v>
      </c>
      <c r="B6" s="40">
        <v>45125</v>
      </c>
    </row>
    <row r="7" spans="1:2" x14ac:dyDescent="0.3">
      <c r="A7" t="s">
        <v>322</v>
      </c>
      <c r="B7" s="40">
        <v>45125</v>
      </c>
    </row>
    <row r="8" spans="1:2" x14ac:dyDescent="0.3">
      <c r="A8" t="s">
        <v>322</v>
      </c>
      <c r="B8" s="40">
        <v>45125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966F-68FA-4203-8F7A-1605789961DD}">
  <dimension ref="A1:B4"/>
  <sheetViews>
    <sheetView workbookViewId="0">
      <selection activeCell="J9" sqref="J9"/>
    </sheetView>
  </sheetViews>
  <sheetFormatPr defaultRowHeight="14.4" x14ac:dyDescent="0.3"/>
  <cols>
    <col min="1" max="1" width="26.33203125" customWidth="1" collapsed="1"/>
    <col min="2" max="2" width="28.21875" customWidth="1" collapsed="1"/>
  </cols>
  <sheetData>
    <row r="1" spans="1:2" x14ac:dyDescent="0.3">
      <c r="A1" t="s">
        <v>323</v>
      </c>
      <c r="B1" s="50" t="s">
        <v>324</v>
      </c>
    </row>
    <row r="2" spans="1:2" x14ac:dyDescent="0.3">
      <c r="A2" t="str">
        <f>'TC51- Outbound Details'!$C$2</f>
        <v>o-PK-SUP-POC-230720001-33</v>
      </c>
      <c r="B2" t="s">
        <v>357</v>
      </c>
    </row>
    <row r="3" spans="1:2" x14ac:dyDescent="0.3">
      <c r="A3" t="str">
        <f>'TC51- Outbound Details'!$C$6</f>
        <v>o-PK-SUP-POC-230720002-33</v>
      </c>
      <c r="B3" t="s">
        <v>358</v>
      </c>
    </row>
    <row r="4" spans="1:2" x14ac:dyDescent="0.3">
      <c r="A4" t="str">
        <f>'TC69- Outbound Details'!$C$2</f>
        <v>o-PK-SUP-POC-230720003-33</v>
      </c>
      <c r="B4" t="s">
        <v>359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B465A-06B6-4028-A3DE-171E9F4E873E}">
  <dimension ref="A1:B2"/>
  <sheetViews>
    <sheetView workbookViewId="0">
      <selection activeCell="H18" sqref="H18"/>
    </sheetView>
  </sheetViews>
  <sheetFormatPr defaultRowHeight="14.4" x14ac:dyDescent="0.3"/>
  <cols>
    <col min="1" max="1" width="14.88671875" customWidth="1" collapsed="1"/>
    <col min="2" max="2" width="11" customWidth="1" collapsed="1"/>
  </cols>
  <sheetData>
    <row r="1" spans="1:2" x14ac:dyDescent="0.3">
      <c r="A1" t="s">
        <v>331</v>
      </c>
      <c r="B1" t="s">
        <v>338</v>
      </c>
    </row>
    <row r="2" spans="1:2" x14ac:dyDescent="0.3">
      <c r="A2" t="s">
        <v>71</v>
      </c>
      <c r="B2" s="26">
        <v>140000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C15B5-BFA5-453B-8BB1-2BD28A10985D}">
  <dimension ref="A1:G2"/>
  <sheetViews>
    <sheetView workbookViewId="0">
      <selection activeCell="D24" sqref="D24"/>
    </sheetView>
  </sheetViews>
  <sheetFormatPr defaultRowHeight="14.4" x14ac:dyDescent="0.3"/>
  <cols>
    <col min="1" max="5" width="18.109375" customWidth="1" collapsed="1"/>
    <col min="6" max="6" width="20.88671875" customWidth="1" collapsed="1"/>
    <col min="7" max="7" width="18.109375" customWidth="1" collapsed="1"/>
  </cols>
  <sheetData>
    <row r="1" spans="1:6" x14ac:dyDescent="0.3">
      <c r="A1" t="s">
        <v>331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</row>
    <row r="2" spans="1:6" x14ac:dyDescent="0.3">
      <c r="A2" t="s">
        <v>71</v>
      </c>
      <c r="B2" t="s">
        <v>70</v>
      </c>
      <c r="C2">
        <v>5</v>
      </c>
      <c r="D2" s="51">
        <v>1</v>
      </c>
      <c r="E2">
        <v>19.8</v>
      </c>
      <c r="F2">
        <v>21.6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6E76-E31A-42AB-9082-4A7187A8DFDB}">
  <dimension ref="A1:D4"/>
  <sheetViews>
    <sheetView workbookViewId="0">
      <selection activeCell="E9" sqref="E9"/>
    </sheetView>
  </sheetViews>
  <sheetFormatPr defaultRowHeight="14.4" x14ac:dyDescent="0.3"/>
  <cols>
    <col min="1" max="1" width="9.21875" customWidth="1" collapsed="1"/>
    <col min="2" max="3" width="30.44140625" customWidth="1" collapsed="1"/>
    <col min="4" max="4" width="9.21875" customWidth="1" collapsed="1"/>
  </cols>
  <sheetData>
    <row r="1" spans="1:3" x14ac:dyDescent="0.3">
      <c r="A1" t="s">
        <v>99</v>
      </c>
      <c r="B1" t="s">
        <v>324</v>
      </c>
      <c r="C1" s="50" t="s">
        <v>325</v>
      </c>
    </row>
    <row r="2" spans="1:3" x14ac:dyDescent="0.3">
      <c r="A2">
        <v>1</v>
      </c>
      <c r="B2" t="str">
        <f>'TC75- Outbound Nos'!$B$2</f>
        <v>o-PK-SUP-POC-231030001</v>
      </c>
      <c r="C2" t="s">
        <v>360</v>
      </c>
    </row>
    <row r="3" spans="1:3" x14ac:dyDescent="0.3">
      <c r="A3">
        <v>2</v>
      </c>
      <c r="B3" t="str">
        <f>'TC75- Outbound Nos'!$B$3</f>
        <v>o-PK-SUP-POC-231030002</v>
      </c>
      <c r="C3" t="s">
        <v>361</v>
      </c>
    </row>
    <row r="4" spans="1:3" x14ac:dyDescent="0.3">
      <c r="A4">
        <v>3</v>
      </c>
      <c r="B4" t="str">
        <f>'TC75- Outbound Nos'!$B$4</f>
        <v>o-PK-SUP-POC-231031001</v>
      </c>
      <c r="C4" t="s">
        <v>362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A75C4-CFB3-461E-9746-0710E05709C6}">
  <dimension ref="A1:V6"/>
  <sheetViews>
    <sheetView topLeftCell="M1" workbookViewId="0">
      <selection activeCell="D16" sqref="D16"/>
    </sheetView>
  </sheetViews>
  <sheetFormatPr defaultRowHeight="14.4" x14ac:dyDescent="0.3"/>
  <cols>
    <col min="1" max="1" width="8.88671875" customWidth="1" collapsed="1"/>
    <col min="2" max="2" width="41.33203125" customWidth="1" collapsed="1"/>
    <col min="3" max="3" width="19.88671875" customWidth="1" collapsed="1"/>
    <col min="4" max="11" width="23.6640625" customWidth="1" collapsed="1"/>
    <col min="12" max="12" width="30.33203125" customWidth="1" collapsed="1"/>
    <col min="13" max="14" width="23.6640625" customWidth="1" collapsed="1"/>
    <col min="15" max="18" width="17.44140625" customWidth="1" collapsed="1"/>
    <col min="19" max="19" width="37.6640625" customWidth="1" collapsed="1"/>
    <col min="20" max="20" width="11.5546875" customWidth="1" collapsed="1"/>
    <col min="21" max="21" width="10.88671875" customWidth="1" collapsed="1"/>
    <col min="22" max="22" width="13.88671875" customWidth="1" collapsed="1"/>
  </cols>
  <sheetData>
    <row r="1" spans="1:22" x14ac:dyDescent="0.3">
      <c r="A1" s="18" t="s">
        <v>99</v>
      </c>
      <c r="B1" s="18" t="s">
        <v>126</v>
      </c>
      <c r="C1" s="18" t="s">
        <v>121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123</v>
      </c>
      <c r="M1" t="s">
        <v>114</v>
      </c>
      <c r="N1" t="s">
        <v>115</v>
      </c>
      <c r="O1" t="s">
        <v>116</v>
      </c>
      <c r="P1" t="s">
        <v>117</v>
      </c>
      <c r="Q1" t="s">
        <v>118</v>
      </c>
      <c r="R1" t="s">
        <v>343</v>
      </c>
      <c r="S1" t="s">
        <v>119</v>
      </c>
      <c r="T1" t="s">
        <v>120</v>
      </c>
      <c r="U1" t="s">
        <v>104</v>
      </c>
      <c r="V1" t="s">
        <v>105</v>
      </c>
    </row>
    <row r="2" spans="1:22" x14ac:dyDescent="0.3">
      <c r="A2" s="18">
        <v>1</v>
      </c>
      <c r="B2" s="6" t="str">
        <f>"PKSUPTOPKCUS17001-"&amp;'TC2- ReceivedRequestAddNewPart'!K2&amp;"-0"&amp;AutoIncrement!A2</f>
        <v>PKSUPTOPKCUS17001-s1733-033</v>
      </c>
      <c r="C2" s="18" t="s">
        <v>72</v>
      </c>
      <c r="D2" t="s">
        <v>102</v>
      </c>
      <c r="E2" t="s">
        <v>122</v>
      </c>
      <c r="F2">
        <v>1</v>
      </c>
      <c r="G2">
        <v>1</v>
      </c>
      <c r="H2">
        <v>1</v>
      </c>
      <c r="I2">
        <v>1</v>
      </c>
      <c r="J2">
        <v>1</v>
      </c>
      <c r="K2" s="18" t="str">
        <f>"s17"&amp;AutoIncrement!A2</f>
        <v>s1733</v>
      </c>
      <c r="L2" t="s">
        <v>340</v>
      </c>
      <c r="M2" t="s">
        <v>81</v>
      </c>
      <c r="N2" t="s">
        <v>100</v>
      </c>
      <c r="Q2" t="s">
        <v>103</v>
      </c>
      <c r="R2" t="str">
        <f>'TC1-Description'!$A$2</f>
        <v>s1733</v>
      </c>
      <c r="S2" s="5" t="s">
        <v>341</v>
      </c>
      <c r="T2" t="s">
        <v>101</v>
      </c>
    </row>
    <row r="6" spans="1:22" x14ac:dyDescent="0.3">
      <c r="B6" s="5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FDB1-9F80-4554-8F12-819F55F4808D}">
  <dimension ref="A1:B2"/>
  <sheetViews>
    <sheetView workbookViewId="0">
      <selection activeCell="K12" sqref="K12"/>
    </sheetView>
  </sheetViews>
  <sheetFormatPr defaultRowHeight="14.4" x14ac:dyDescent="0.3"/>
  <cols>
    <col min="1" max="1" width="21.109375" customWidth="1" collapsed="1"/>
    <col min="2" max="2" width="21.21875" customWidth="1" collapsed="1"/>
  </cols>
  <sheetData>
    <row r="1" spans="1:2" x14ac:dyDescent="0.3">
      <c r="A1" t="s">
        <v>2</v>
      </c>
      <c r="B1" s="48" t="s">
        <v>75</v>
      </c>
    </row>
    <row r="2" spans="1:2" x14ac:dyDescent="0.3">
      <c r="A2" t="str">
        <f>'TC2- ReceivedRequestAddNewPart'!$K$2</f>
        <v>s1733</v>
      </c>
      <c r="B2" t="s">
        <v>364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CEB6C-D089-4254-844E-E707AAF69C74}">
  <dimension ref="A1:AC6"/>
  <sheetViews>
    <sheetView zoomScale="85" zoomScaleNormal="85" workbookViewId="0">
      <selection activeCell="H34" sqref="H34"/>
    </sheetView>
  </sheetViews>
  <sheetFormatPr defaultRowHeight="14.4" x14ac:dyDescent="0.3"/>
  <cols>
    <col min="1" max="1" width="33.21875" customWidth="1" collapsed="1"/>
    <col min="2" max="5" width="45.21875" customWidth="1" collapsed="1"/>
    <col min="6" max="6" width="25.44140625" customWidth="1" collapsed="1"/>
    <col min="7" max="10" width="19.33203125" customWidth="1" collapsed="1"/>
    <col min="12" max="17" width="13.77734375" customWidth="1" collapsed="1"/>
    <col min="20" max="20" width="14.5546875" customWidth="1" collapsed="1"/>
    <col min="21" max="21" width="17.77734375" customWidth="1" collapsed="1"/>
    <col min="22" max="22" width="16" customWidth="1" collapsed="1"/>
    <col min="28" max="28" width="12.5546875" customWidth="1" collapsed="1"/>
    <col min="29" max="29" width="16.109375" customWidth="1" collapsed="1"/>
  </cols>
  <sheetData>
    <row r="1" spans="1:29" x14ac:dyDescent="0.3">
      <c r="A1" t="s">
        <v>129</v>
      </c>
      <c r="B1" t="s">
        <v>124</v>
      </c>
      <c r="C1" t="s">
        <v>98</v>
      </c>
      <c r="D1" t="s">
        <v>303</v>
      </c>
      <c r="E1" t="s">
        <v>11</v>
      </c>
      <c r="F1" t="s">
        <v>48</v>
      </c>
      <c r="G1" t="s">
        <v>93</v>
      </c>
      <c r="H1" t="s">
        <v>304</v>
      </c>
      <c r="I1" t="s">
        <v>305</v>
      </c>
      <c r="J1" t="s">
        <v>306</v>
      </c>
      <c r="K1" t="s">
        <v>307</v>
      </c>
      <c r="L1" t="s">
        <v>308</v>
      </c>
      <c r="M1" t="s">
        <v>309</v>
      </c>
      <c r="N1" t="s">
        <v>310</v>
      </c>
      <c r="O1" t="s">
        <v>311</v>
      </c>
      <c r="P1" t="s">
        <v>312</v>
      </c>
      <c r="Q1" t="s">
        <v>313</v>
      </c>
      <c r="R1" t="s">
        <v>19</v>
      </c>
      <c r="S1" t="s">
        <v>20</v>
      </c>
      <c r="T1" t="s">
        <v>314</v>
      </c>
      <c r="U1" t="s">
        <v>95</v>
      </c>
      <c r="V1" t="s">
        <v>76</v>
      </c>
      <c r="W1" t="s">
        <v>21</v>
      </c>
      <c r="X1" t="s">
        <v>315</v>
      </c>
      <c r="Y1" t="s">
        <v>316</v>
      </c>
      <c r="Z1" t="s">
        <v>317</v>
      </c>
      <c r="AA1" t="s">
        <v>22</v>
      </c>
      <c r="AB1" t="s">
        <v>23</v>
      </c>
      <c r="AC1" t="s">
        <v>318</v>
      </c>
    </row>
    <row r="2" spans="1:29" x14ac:dyDescent="0.3">
      <c r="A2" t="s">
        <v>79</v>
      </c>
      <c r="B2" t="s">
        <v>80</v>
      </c>
      <c r="C2" t="s">
        <v>79</v>
      </c>
      <c r="D2" t="s">
        <v>25</v>
      </c>
      <c r="E2" t="s">
        <v>79</v>
      </c>
      <c r="F2" t="s">
        <v>68</v>
      </c>
      <c r="G2" s="46">
        <v>0.5</v>
      </c>
      <c r="H2" s="46">
        <v>1</v>
      </c>
      <c r="I2">
        <v>8</v>
      </c>
      <c r="J2" s="49" t="str">
        <f ca="1">TEXT(TODAY(), "mmm d, yyyy")</f>
        <v>Nov 5, 2023</v>
      </c>
      <c r="R2">
        <v>10</v>
      </c>
      <c r="S2">
        <v>10</v>
      </c>
      <c r="T2" t="s">
        <v>28</v>
      </c>
      <c r="U2" t="s">
        <v>78</v>
      </c>
      <c r="V2" s="47">
        <v>0</v>
      </c>
      <c r="W2">
        <v>1</v>
      </c>
      <c r="X2">
        <v>0</v>
      </c>
      <c r="Y2">
        <v>0</v>
      </c>
      <c r="Z2">
        <v>0</v>
      </c>
      <c r="AA2">
        <v>1</v>
      </c>
      <c r="AB2">
        <v>1</v>
      </c>
      <c r="AC2">
        <v>4</v>
      </c>
    </row>
    <row r="3" spans="1:29" x14ac:dyDescent="0.3">
      <c r="A3" t="s">
        <v>82</v>
      </c>
      <c r="B3" t="s">
        <v>83</v>
      </c>
      <c r="C3" t="s">
        <v>82</v>
      </c>
      <c r="D3" t="s">
        <v>30</v>
      </c>
      <c r="E3" t="s">
        <v>82</v>
      </c>
      <c r="F3" t="s">
        <v>68</v>
      </c>
      <c r="G3" s="46">
        <v>0.5</v>
      </c>
      <c r="H3" s="46">
        <v>1</v>
      </c>
      <c r="I3">
        <v>8</v>
      </c>
      <c r="J3" s="49" t="str">
        <f t="shared" ref="J3:J6" ca="1" si="0">TEXT(TODAY(), "mmm d, yyyy")</f>
        <v>Nov 5, 2023</v>
      </c>
      <c r="R3">
        <v>10</v>
      </c>
      <c r="S3">
        <v>10</v>
      </c>
      <c r="T3" t="s">
        <v>28</v>
      </c>
      <c r="U3" t="s">
        <v>78</v>
      </c>
      <c r="V3" s="47">
        <v>0</v>
      </c>
      <c r="W3">
        <v>1</v>
      </c>
      <c r="X3">
        <v>0</v>
      </c>
      <c r="Y3">
        <v>0</v>
      </c>
      <c r="Z3">
        <v>0</v>
      </c>
      <c r="AA3">
        <v>1</v>
      </c>
      <c r="AB3">
        <v>1</v>
      </c>
      <c r="AC3">
        <v>4</v>
      </c>
    </row>
    <row r="4" spans="1:29" x14ac:dyDescent="0.3">
      <c r="A4" t="s">
        <v>84</v>
      </c>
      <c r="B4" t="s">
        <v>85</v>
      </c>
      <c r="C4" t="s">
        <v>84</v>
      </c>
      <c r="D4" t="s">
        <v>34</v>
      </c>
      <c r="E4" t="s">
        <v>84</v>
      </c>
      <c r="F4" t="s">
        <v>68</v>
      </c>
      <c r="G4" s="46">
        <v>0.5</v>
      </c>
      <c r="H4" s="46">
        <v>1</v>
      </c>
      <c r="I4">
        <v>10</v>
      </c>
      <c r="J4" s="49" t="str">
        <f t="shared" ca="1" si="0"/>
        <v>Nov 5, 2023</v>
      </c>
      <c r="R4">
        <v>10</v>
      </c>
      <c r="S4">
        <v>10</v>
      </c>
      <c r="T4" t="s">
        <v>37</v>
      </c>
      <c r="U4" t="s">
        <v>37</v>
      </c>
      <c r="V4" s="47">
        <v>1</v>
      </c>
      <c r="W4">
        <v>2</v>
      </c>
      <c r="X4">
        <v>0</v>
      </c>
      <c r="Y4">
        <v>0</v>
      </c>
      <c r="Z4">
        <v>0</v>
      </c>
      <c r="AA4">
        <v>2</v>
      </c>
      <c r="AB4">
        <v>2</v>
      </c>
      <c r="AC4">
        <v>6</v>
      </c>
    </row>
    <row r="5" spans="1:29" x14ac:dyDescent="0.3">
      <c r="A5" t="s">
        <v>86</v>
      </c>
      <c r="B5" t="s">
        <v>87</v>
      </c>
      <c r="C5" t="s">
        <v>86</v>
      </c>
      <c r="D5" t="s">
        <v>38</v>
      </c>
      <c r="E5" t="s">
        <v>86</v>
      </c>
      <c r="F5" t="s">
        <v>68</v>
      </c>
      <c r="G5" s="46">
        <v>0.5</v>
      </c>
      <c r="H5" s="46">
        <v>1</v>
      </c>
      <c r="I5">
        <v>10</v>
      </c>
      <c r="J5" s="49" t="str">
        <f t="shared" ca="1" si="0"/>
        <v>Nov 5, 2023</v>
      </c>
      <c r="R5">
        <v>10</v>
      </c>
      <c r="S5">
        <v>10</v>
      </c>
      <c r="T5" t="s">
        <v>42</v>
      </c>
      <c r="U5" t="s">
        <v>88</v>
      </c>
      <c r="V5" s="47">
        <v>1</v>
      </c>
      <c r="W5">
        <v>2</v>
      </c>
      <c r="X5">
        <v>0</v>
      </c>
      <c r="Y5">
        <v>0</v>
      </c>
      <c r="Z5">
        <v>0</v>
      </c>
      <c r="AA5">
        <v>2</v>
      </c>
      <c r="AB5">
        <v>2</v>
      </c>
      <c r="AC5">
        <v>6</v>
      </c>
    </row>
    <row r="6" spans="1:29" x14ac:dyDescent="0.3">
      <c r="A6" t="s">
        <v>89</v>
      </c>
      <c r="B6" t="s">
        <v>90</v>
      </c>
      <c r="C6" t="s">
        <v>89</v>
      </c>
      <c r="D6" t="s">
        <v>45</v>
      </c>
      <c r="E6" t="s">
        <v>89</v>
      </c>
      <c r="F6" t="s">
        <v>326</v>
      </c>
      <c r="G6" s="46">
        <v>0.5</v>
      </c>
      <c r="H6" s="46">
        <v>1</v>
      </c>
      <c r="I6">
        <v>101</v>
      </c>
      <c r="J6" s="49" t="str">
        <f t="shared" ca="1" si="0"/>
        <v>Nov 5, 2023</v>
      </c>
      <c r="R6">
        <v>10</v>
      </c>
      <c r="S6">
        <v>10</v>
      </c>
      <c r="T6" t="s">
        <v>43</v>
      </c>
      <c r="U6" t="s">
        <v>43</v>
      </c>
      <c r="V6" s="47">
        <v>1</v>
      </c>
      <c r="W6">
        <v>1</v>
      </c>
      <c r="X6">
        <v>0</v>
      </c>
      <c r="Y6">
        <v>0</v>
      </c>
      <c r="Z6">
        <v>0</v>
      </c>
      <c r="AA6">
        <v>1</v>
      </c>
      <c r="AB6">
        <v>1</v>
      </c>
      <c r="AC6">
        <v>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AutoIncrement</vt:lpstr>
      <vt:lpstr>TC1- Add New Parts</vt:lpstr>
      <vt:lpstr>TC1-Description</vt:lpstr>
      <vt:lpstr>TC1.1- Payment Terms</vt:lpstr>
      <vt:lpstr>TC1.2- Shipping Route</vt:lpstr>
      <vt:lpstr>TC2- Contract Parts Info</vt:lpstr>
      <vt:lpstr>TC2- ReceivedRequestAddNewPart</vt:lpstr>
      <vt:lpstr>TC3-Description</vt:lpstr>
      <vt:lpstr>TC5- Contract Parts</vt:lpstr>
      <vt:lpstr>TC6- Part List </vt:lpstr>
      <vt:lpstr>TC6- Contract Route Code</vt:lpstr>
      <vt:lpstr>TC7- Request to Parts Master</vt:lpstr>
      <vt:lpstr>TC7- RequestNo</vt:lpstr>
      <vt:lpstr>TC8- Contract Parts Info</vt:lpstr>
      <vt:lpstr>TC9- Contract List</vt:lpstr>
      <vt:lpstr>TC10- Parts List</vt:lpstr>
      <vt:lpstr>T11- RequestNo</vt:lpstr>
      <vt:lpstr>TC16- Tenth Day Period</vt:lpstr>
      <vt:lpstr>TC16- New Firm Qty</vt:lpstr>
      <vt:lpstr>TC16- New Inbound Date1</vt:lpstr>
      <vt:lpstr>TC17- Regular Customer No</vt:lpstr>
      <vt:lpstr>TC19-Delivery Plan</vt:lpstr>
      <vt:lpstr>TC19- Order Price</vt:lpstr>
      <vt:lpstr>TC19- Sales Order No</vt:lpstr>
      <vt:lpstr>TC21- Forecast Change</vt:lpstr>
      <vt:lpstr>TC21- RequestNo</vt:lpstr>
      <vt:lpstr>TC22- Parts Detail</vt:lpstr>
      <vt:lpstr>TC26- Parts Detail</vt:lpstr>
      <vt:lpstr>TC27-Change Firm Qty</vt:lpstr>
      <vt:lpstr> T27- Change Inbound Date</vt:lpstr>
      <vt:lpstr>TC27- Request No</vt:lpstr>
      <vt:lpstr>TC28- Parts Detail</vt:lpstr>
      <vt:lpstr>T31-Parts Detail</vt:lpstr>
      <vt:lpstr>TC32- Sales Order Info</vt:lpstr>
      <vt:lpstr>TC33- Customer Forecast Detail</vt:lpstr>
      <vt:lpstr>TC34- Request No</vt:lpstr>
      <vt:lpstr>T35- Parts Detail</vt:lpstr>
      <vt:lpstr>TC38- Change Firm Qty</vt:lpstr>
      <vt:lpstr>TC40- Units Part Master</vt:lpstr>
      <vt:lpstr>TC41- Temp Firm Quantity</vt:lpstr>
      <vt:lpstr>TC41.1-Temp Outbound Date</vt:lpstr>
      <vt:lpstr>TC42- Edit Firm Quantity1</vt:lpstr>
      <vt:lpstr>TC42- Request No</vt:lpstr>
      <vt:lpstr>TC43- Parts Detail</vt:lpstr>
      <vt:lpstr>TC46- Parts Detail</vt:lpstr>
      <vt:lpstr>TC50- Request No</vt:lpstr>
      <vt:lpstr>TC51- Outbound Details</vt:lpstr>
      <vt:lpstr>TC54-Purchase Amount By Sup</vt:lpstr>
      <vt:lpstr>TC55- Complete Deliveries List</vt:lpstr>
      <vt:lpstr>TC55- New Firm Quantity</vt:lpstr>
      <vt:lpstr>TC55- New Outbound Date</vt:lpstr>
      <vt:lpstr>TC55- Request No</vt:lpstr>
      <vt:lpstr>TC56- Part Details</vt:lpstr>
      <vt:lpstr>TC60- Parts Detail1</vt:lpstr>
      <vt:lpstr>TC63- New Firm Quantity</vt:lpstr>
      <vt:lpstr>TC63- New Oubound Date</vt:lpstr>
      <vt:lpstr>TC63- Request No</vt:lpstr>
      <vt:lpstr>TC69- Outbound Details</vt:lpstr>
      <vt:lpstr>TC71 &amp; 72- CargoTrackingDetail </vt:lpstr>
      <vt:lpstr>T73- Shipping Detail</vt:lpstr>
      <vt:lpstr>TC75- Customer Inbound Details</vt:lpstr>
      <vt:lpstr>TC75- Outbound Nos</vt:lpstr>
      <vt:lpstr>TC76- Purchase Amount By Sup</vt:lpstr>
      <vt:lpstr>TC76- Complete Deliveries List</vt:lpstr>
      <vt:lpstr>TC78 - Supplier SellerGIInvoice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NASARUDIN MOHD RAZALI</dc:creator>
  <cp:lastModifiedBy>Muhammad Nasarudin Mohd Razali</cp:lastModifiedBy>
  <dcterms:created xsi:type="dcterms:W3CDTF">2015-06-05T18:17:20Z</dcterms:created>
  <dcterms:modified xsi:type="dcterms:W3CDTF">2023-11-04T19:19:51Z</dcterms:modified>
</cp:coreProperties>
</file>