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2\"/>
    </mc:Choice>
  </mc:AlternateContent>
  <xr:revisionPtr revIDLastSave="0" documentId="13_ncr:1_{1BC6B75E-CBEE-4D34-9DCD-1181F6D1F1B9}" xr6:coauthVersionLast="47" xr6:coauthVersionMax="47" xr10:uidLastSave="{00000000-0000-0000-0000-000000000000}"/>
  <bookViews>
    <workbookView xWindow="28680" yWindow="-120" windowWidth="29040" windowHeight="15840" tabRatio="621" firstSheet="40" activeTab="43" xr2:uid="{00000000-000D-0000-FFFF-FFFF00000000}"/>
  </bookViews>
  <sheets>
    <sheet name="Indicator" sheetId="82" r:id="rId1"/>
    <sheet name="AutoIncrement" sheetId="5" r:id="rId2"/>
    <sheet name="TC1" sheetId="71" r:id="rId3"/>
    <sheet name="TC2" sheetId="72" r:id="rId4"/>
    <sheet name="TC3" sheetId="1" r:id="rId5"/>
    <sheet name="TC3-Req to Parts Master" sheetId="73" r:id="rId6"/>
    <sheet name="TC3.1" sheetId="74" r:id="rId7"/>
    <sheet name="TC4-Contract Parts Info" sheetId="4" r:id="rId8"/>
    <sheet name="TC4" sheetId="3" r:id="rId9"/>
    <sheet name="TC5" sheetId="6" r:id="rId10"/>
    <sheet name="TC6" sheetId="7" r:id="rId11"/>
    <sheet name="TC6.1" sheetId="75" r:id="rId12"/>
    <sheet name="TC6.2" sheetId="9" r:id="rId13"/>
    <sheet name="TC6.2_ETAnWeek" sheetId="10" r:id="rId14"/>
    <sheet name="TC7-Contract Parts Info" sheetId="76" r:id="rId15"/>
    <sheet name="TC7" sheetId="11" r:id="rId16"/>
    <sheet name="TC8" sheetId="53" r:id="rId17"/>
    <sheet name="TC9" sheetId="12" r:id="rId18"/>
    <sheet name="TC10" sheetId="13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1- Period Generator" sheetId="77" r:id="rId25"/>
    <sheet name="TC12" sheetId="54" r:id="rId26"/>
    <sheet name="TC14-BU SO" sheetId="19" r:id="rId27"/>
    <sheet name="TC15-BU PO" sheetId="20" r:id="rId28"/>
    <sheet name="TC16-Supplier SO" sheetId="21" r:id="rId29"/>
    <sheet name="TC17.1-Sup SO Delivery Plan" sheetId="78" r:id="rId30"/>
    <sheet name="TC17.1-Sup SODeliveryPlan(Date)" sheetId="79" r:id="rId31"/>
    <sheet name="TC17.2-Sup SO Delivery Plan" sheetId="80" r:id="rId32"/>
    <sheet name="TC17.2-Sup SODeliveryPlan(Date)" sheetId="81" r:id="rId33"/>
    <sheet name="TC18-Forecast Change" sheetId="26" r:id="rId34"/>
    <sheet name="TC20-BU Change Request" sheetId="28" r:id="rId35"/>
    <sheet name="TC19-Customer Change Request" sheetId="27" r:id="rId36"/>
    <sheet name="TC21-Supplier Approve Change " sheetId="29" r:id="rId37"/>
    <sheet name="TC22-Customer Forecast CO " sheetId="30" r:id="rId38"/>
    <sheet name="TC23-BU Forecast SO" sheetId="31" r:id="rId39"/>
    <sheet name="TC24-BU Forecast PO" sheetId="32" r:id="rId40"/>
    <sheet name="TC25-Customer Order Change" sheetId="33" r:id="rId41"/>
    <sheet name="TC25-Change Inbound Date" sheetId="34" r:id="rId42"/>
    <sheet name="TC25-Change Request No" sheetId="40" r:id="rId43"/>
    <sheet name="TC26-Customer AutoGen Change" sheetId="35" r:id="rId44"/>
    <sheet name="TC27-BU AutoGen Change" sheetId="38" r:id="rId45"/>
    <sheet name="TC28-Supplier Approve Change" sheetId="39" r:id="rId46"/>
    <sheet name="TC29-Customer Check CO" sheetId="43" r:id="rId47"/>
    <sheet name="TC30-BU Check SO" sheetId="44" r:id="rId48"/>
    <sheet name="TC31-BU Check PO" sheetId="45" r:id="rId49"/>
    <sheet name="TC32-Supplier Check SO" sheetId="46" r:id="rId50"/>
    <sheet name="TC33-New Outbound Date" sheetId="55" r:id="rId51"/>
    <sheet name="TC33-New Firm Qty" sheetId="70" r:id="rId52"/>
    <sheet name="TC33-Change Request No" sheetId="56" r:id="rId53"/>
    <sheet name="TC34" sheetId="67" r:id="rId54"/>
    <sheet name="TC35" sheetId="68" r:id="rId55"/>
    <sheet name="TC36" sheetId="57" r:id="rId56"/>
    <sheet name="TC44-Supplier Outbound -Regular" sheetId="47" r:id="rId57"/>
    <sheet name="TC44-Supplier Outbound -Spot" sheetId="49" r:id="rId58"/>
    <sheet name="TC44-Outbound No" sheetId="50" r:id="rId59"/>
    <sheet name="TC45-Supplier SellerGI Invoice" sheetId="52" r:id="rId60"/>
    <sheet name="TC50.1-Customer Cargo -Regular" sheetId="59" r:id="rId61"/>
    <sheet name="TC50.2-Customer Cargo -Spot" sheetId="60" r:id="rId62"/>
    <sheet name="TC53-Shipping Detail" sheetId="62" r:id="rId63"/>
    <sheet name="TC61-BU SellerGI Invoice" sheetId="64" r:id="rId64"/>
    <sheet name="TC68-DC Inbound" sheetId="65" r:id="rId65"/>
  </sheets>
  <externalReferences>
    <externalReference r:id="rId66"/>
  </externalReferences>
  <definedNames>
    <definedName name="activeFlagListArr" localSheetId="5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name="findAllUomArr" localSheetId="5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5">#REF!</definedName>
    <definedName name="partsTypeArr">[1]partsTypeArr!$A$1:$A$4</definedName>
    <definedName name="REPACKING_TYPE">#REF!</definedName>
    <definedName name="rolledPartsFlagArr" localSheetId="5">#REF!</definedName>
    <definedName name="rolledPartsFlagArr">[1]rolledPartsFlagArr!$A$1:$A$2</definedName>
    <definedName name="rolledPartsUomArr" localSheetId="5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5" l="1"/>
  <c r="P4" i="35"/>
  <c r="Q4" i="35"/>
  <c r="R4" i="35"/>
  <c r="J4" i="35"/>
  <c r="K4" i="35"/>
  <c r="B4" i="35"/>
  <c r="A4" i="35"/>
  <c r="K3" i="57"/>
  <c r="K4" i="57"/>
  <c r="K5" i="57"/>
  <c r="K6" i="57"/>
  <c r="K7" i="57"/>
  <c r="K2" i="57"/>
  <c r="K3" i="68"/>
  <c r="K4" i="68"/>
  <c r="K5" i="68"/>
  <c r="K6" i="68"/>
  <c r="K7" i="68"/>
  <c r="K2" i="68"/>
  <c r="J2" i="67"/>
  <c r="J3" i="57"/>
  <c r="J4" i="57"/>
  <c r="J5" i="57"/>
  <c r="J6" i="57"/>
  <c r="J7" i="57"/>
  <c r="J2" i="57"/>
  <c r="J3" i="68"/>
  <c r="J4" i="68"/>
  <c r="J5" i="68"/>
  <c r="J6" i="68"/>
  <c r="J7" i="68"/>
  <c r="J2" i="68"/>
  <c r="I2" i="67"/>
  <c r="J3" i="67"/>
  <c r="J4" i="67"/>
  <c r="J5" i="67"/>
  <c r="J6" i="67"/>
  <c r="J7" i="67"/>
  <c r="I3" i="67"/>
  <c r="I4" i="67"/>
  <c r="I5" i="67"/>
  <c r="I6" i="67"/>
  <c r="I7" i="67"/>
  <c r="N2" i="43"/>
  <c r="P3" i="43"/>
  <c r="P4" i="43"/>
  <c r="P5" i="43"/>
  <c r="P7" i="43"/>
  <c r="R2" i="43"/>
  <c r="P2" i="43"/>
  <c r="N3" i="43"/>
  <c r="N4" i="43"/>
  <c r="N5" i="43"/>
  <c r="N6" i="43"/>
  <c r="H3" i="46"/>
  <c r="H4" i="46"/>
  <c r="H5" i="46"/>
  <c r="H6" i="46"/>
  <c r="H7" i="46"/>
  <c r="H2" i="46"/>
  <c r="I3" i="45"/>
  <c r="I4" i="45"/>
  <c r="I5" i="45"/>
  <c r="I6" i="45"/>
  <c r="I7" i="45"/>
  <c r="I2" i="45"/>
  <c r="H3" i="44"/>
  <c r="H4" i="44"/>
  <c r="H5" i="44"/>
  <c r="H6" i="44"/>
  <c r="H7" i="44"/>
  <c r="H2" i="44"/>
  <c r="H3" i="43"/>
  <c r="H4" i="43"/>
  <c r="H5" i="43"/>
  <c r="H6" i="43"/>
  <c r="H7" i="43"/>
  <c r="H2" i="43"/>
  <c r="Q6" i="39"/>
  <c r="P5" i="39"/>
  <c r="Q4" i="39"/>
  <c r="P4" i="39"/>
  <c r="Q3" i="39"/>
  <c r="P3" i="39"/>
  <c r="Q2" i="39"/>
  <c r="R2" i="39"/>
  <c r="P2" i="39"/>
  <c r="Q2" i="35"/>
  <c r="N5" i="39"/>
  <c r="O5" i="39"/>
  <c r="N6" i="39"/>
  <c r="O4" i="39"/>
  <c r="O3" i="39"/>
  <c r="N3" i="39"/>
  <c r="O2" i="39"/>
  <c r="N2" i="39"/>
  <c r="O2" i="38"/>
  <c r="R6" i="38"/>
  <c r="O6" i="38"/>
  <c r="Q5" i="38"/>
  <c r="P5" i="38"/>
  <c r="O5" i="38"/>
  <c r="R4" i="38"/>
  <c r="Q4" i="38"/>
  <c r="P4" i="38"/>
  <c r="R3" i="38"/>
  <c r="Q3" i="38"/>
  <c r="P3" i="38"/>
  <c r="O3" i="38"/>
  <c r="S2" i="38"/>
  <c r="R2" i="38"/>
  <c r="Q2" i="38"/>
  <c r="P2" i="38"/>
  <c r="O6" i="35"/>
  <c r="P6" i="35"/>
  <c r="O7" i="35"/>
  <c r="P5" i="35"/>
  <c r="P3" i="35"/>
  <c r="O3" i="35"/>
  <c r="P2" i="35"/>
  <c r="O2" i="35"/>
  <c r="R7" i="35"/>
  <c r="Q6" i="35"/>
  <c r="R5" i="35"/>
  <c r="Q5" i="35"/>
  <c r="R3" i="35"/>
  <c r="Q3" i="35"/>
  <c r="R2" i="35"/>
  <c r="S2" i="35"/>
  <c r="B5" i="39"/>
  <c r="B6" i="39"/>
  <c r="B4" i="39"/>
  <c r="B3" i="39"/>
  <c r="B2" i="39"/>
  <c r="A6" i="39"/>
  <c r="A5" i="39"/>
  <c r="A4" i="39"/>
  <c r="A3" i="39"/>
  <c r="A2" i="39"/>
  <c r="J5" i="39"/>
  <c r="J6" i="39"/>
  <c r="J4" i="39"/>
  <c r="J3" i="39"/>
  <c r="J2" i="39"/>
  <c r="K2" i="38"/>
  <c r="I5" i="39"/>
  <c r="I6" i="39"/>
  <c r="I4" i="39"/>
  <c r="I3" i="39"/>
  <c r="I2" i="39"/>
  <c r="J2" i="38"/>
  <c r="B5" i="38"/>
  <c r="B6" i="38"/>
  <c r="B4" i="38"/>
  <c r="B3" i="38"/>
  <c r="B2" i="38"/>
  <c r="K6" i="38"/>
  <c r="J6" i="38"/>
  <c r="K5" i="38"/>
  <c r="J5" i="38"/>
  <c r="K4" i="38"/>
  <c r="J4" i="38"/>
  <c r="K3" i="38"/>
  <c r="J3" i="38"/>
  <c r="K6" i="35"/>
  <c r="K7" i="35"/>
  <c r="K5" i="35"/>
  <c r="K3" i="35"/>
  <c r="K2" i="35"/>
  <c r="J6" i="35"/>
  <c r="J7" i="35"/>
  <c r="J5" i="35"/>
  <c r="J3" i="35"/>
  <c r="J2" i="35"/>
  <c r="B6" i="35"/>
  <c r="B7" i="35"/>
  <c r="B5" i="35"/>
  <c r="B3" i="35"/>
  <c r="B2" i="35"/>
  <c r="A6" i="35"/>
  <c r="A7" i="35"/>
  <c r="A5" i="35"/>
  <c r="A3" i="35"/>
  <c r="A2" i="35"/>
  <c r="B3" i="33"/>
  <c r="B4" i="33"/>
  <c r="B5" i="33"/>
  <c r="B6" i="33"/>
  <c r="B7" i="33"/>
  <c r="B2" i="33"/>
  <c r="B7" i="32"/>
  <c r="B6" i="32"/>
  <c r="B5" i="32"/>
  <c r="B4" i="32"/>
  <c r="B3" i="32"/>
  <c r="B2" i="32"/>
  <c r="A7" i="32"/>
  <c r="A6" i="32"/>
  <c r="A5" i="32"/>
  <c r="A4" i="32"/>
  <c r="A3" i="32"/>
  <c r="A2" i="32"/>
  <c r="H3" i="32"/>
  <c r="H4" i="32"/>
  <c r="H5" i="32"/>
  <c r="H6" i="32"/>
  <c r="H7" i="32"/>
  <c r="H2" i="32"/>
  <c r="H3" i="31"/>
  <c r="H4" i="31"/>
  <c r="H5" i="31"/>
  <c r="H6" i="31"/>
  <c r="H7" i="31"/>
  <c r="H2" i="31"/>
  <c r="H3" i="30"/>
  <c r="H4" i="30"/>
  <c r="H5" i="30"/>
  <c r="H6" i="30"/>
  <c r="H7" i="30"/>
  <c r="H2" i="30"/>
  <c r="A2" i="30"/>
  <c r="K3" i="29"/>
  <c r="K2" i="29"/>
  <c r="L3" i="27"/>
  <c r="L2" i="27"/>
  <c r="A2" i="27"/>
  <c r="B3" i="31"/>
  <c r="B4" i="31"/>
  <c r="B5" i="31"/>
  <c r="B6" i="31"/>
  <c r="B7" i="31"/>
  <c r="B2" i="31"/>
  <c r="A3" i="31"/>
  <c r="A4" i="31"/>
  <c r="A5" i="31"/>
  <c r="A6" i="31"/>
  <c r="A7" i="31"/>
  <c r="A2" i="31"/>
  <c r="B3" i="30"/>
  <c r="B4" i="30"/>
  <c r="B5" i="30"/>
  <c r="B6" i="30"/>
  <c r="B7" i="30"/>
  <c r="B2" i="30"/>
  <c r="A3" i="30"/>
  <c r="A4" i="30"/>
  <c r="A5" i="30"/>
  <c r="A6" i="30"/>
  <c r="A7" i="30"/>
  <c r="B3" i="29"/>
  <c r="B2" i="29"/>
  <c r="A3" i="29"/>
  <c r="A2" i="29"/>
  <c r="B3" i="27"/>
  <c r="B2" i="27"/>
  <c r="A3" i="27"/>
  <c r="B3" i="28"/>
  <c r="B2" i="28"/>
  <c r="B3" i="26"/>
  <c r="B4" i="26"/>
  <c r="B5" i="26"/>
  <c r="B6" i="26"/>
  <c r="B7" i="26"/>
  <c r="B2" i="26"/>
  <c r="G7" i="53"/>
  <c r="G6" i="53"/>
  <c r="G5" i="53"/>
  <c r="G4" i="53"/>
  <c r="G3" i="53"/>
  <c r="G2" i="53"/>
  <c r="A2" i="10" l="1"/>
  <c r="B2" i="9"/>
  <c r="B3" i="7"/>
  <c r="B4" i="7"/>
  <c r="B5" i="7"/>
  <c r="B6" i="7"/>
  <c r="B7" i="7"/>
  <c r="B2" i="7"/>
  <c r="A3" i="7"/>
  <c r="A4" i="7"/>
  <c r="A5" i="7"/>
  <c r="A6" i="7"/>
  <c r="A7" i="7"/>
  <c r="A2" i="7"/>
  <c r="C3" i="4"/>
  <c r="C4" i="4"/>
  <c r="C5" i="4"/>
  <c r="C2" i="4"/>
  <c r="C3" i="73"/>
  <c r="C4" i="73"/>
  <c r="C5" i="73"/>
  <c r="C2" i="73"/>
  <c r="B3" i="73"/>
  <c r="B4" i="73"/>
  <c r="B5" i="73"/>
  <c r="B2" i="73"/>
  <c r="C5" i="72"/>
  <c r="C4" i="72"/>
  <c r="C3" i="72"/>
  <c r="C2" i="72"/>
  <c r="B15" i="65" l="1"/>
  <c r="B14" i="65"/>
  <c r="B13" i="65"/>
  <c r="B12" i="65"/>
  <c r="B11" i="65"/>
  <c r="B10" i="65"/>
  <c r="B9" i="65"/>
  <c r="B8" i="65"/>
  <c r="B7" i="65"/>
  <c r="B6" i="65"/>
  <c r="B5" i="65"/>
  <c r="B4" i="65"/>
  <c r="B3" i="65"/>
  <c r="B2" i="65"/>
  <c r="A3" i="47"/>
  <c r="B2" i="50" s="1"/>
  <c r="B6" i="60"/>
  <c r="B4" i="60"/>
  <c r="B3" i="60"/>
  <c r="B2" i="60"/>
  <c r="B5" i="59"/>
  <c r="B4" i="59"/>
  <c r="B3" i="59"/>
  <c r="B2" i="52"/>
  <c r="C9" i="49"/>
  <c r="B5" i="50" s="1"/>
  <c r="C8" i="49"/>
  <c r="C7" i="49"/>
  <c r="C6" i="49"/>
  <c r="B4" i="50" s="1"/>
  <c r="C5" i="49"/>
  <c r="C4" i="49"/>
  <c r="C3" i="49"/>
  <c r="C2" i="49"/>
  <c r="B3" i="50" s="1"/>
  <c r="A8" i="47"/>
  <c r="A7" i="47"/>
  <c r="A6" i="47"/>
  <c r="A5" i="47"/>
  <c r="A4" i="47"/>
  <c r="M2" i="11"/>
  <c r="N2" i="11"/>
  <c r="J2" i="11"/>
  <c r="J2" i="3"/>
  <c r="AI9" i="49"/>
  <c r="AI8" i="49"/>
  <c r="AI3" i="49"/>
  <c r="AI2" i="49"/>
  <c r="AI5" i="49"/>
  <c r="AI6" i="49"/>
  <c r="AI7" i="49"/>
  <c r="AI4" i="49"/>
  <c r="AH9" i="49"/>
  <c r="AH3" i="49"/>
  <c r="AH8" i="49"/>
  <c r="AH7" i="49"/>
  <c r="AH6" i="49"/>
  <c r="AH5" i="49"/>
  <c r="AH4" i="49"/>
  <c r="AH2" i="49"/>
  <c r="A2" i="77"/>
  <c r="A2" i="40"/>
  <c r="D2" i="26"/>
  <c r="A2" i="12"/>
  <c r="A2" i="34"/>
  <c r="B2" i="64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B5" i="64"/>
  <c r="B4" i="64"/>
  <c r="B3" i="64"/>
  <c r="B9" i="62"/>
  <c r="B8" i="62"/>
  <c r="B7" i="62"/>
  <c r="B6" i="62"/>
  <c r="B5" i="62"/>
  <c r="B4" i="62"/>
  <c r="B3" i="62"/>
  <c r="E9" i="49"/>
  <c r="A5" i="60" s="1"/>
  <c r="E8" i="49"/>
  <c r="E7" i="49"/>
  <c r="A4" i="60" s="1"/>
  <c r="E6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M2" i="49"/>
  <c r="M3" i="49"/>
  <c r="M4" i="49"/>
  <c r="M5" i="49"/>
  <c r="M6" i="49"/>
  <c r="M7" i="49"/>
  <c r="M8" i="49"/>
  <c r="M9" i="49"/>
  <c r="AA9" i="49"/>
  <c r="AA8" i="49"/>
  <c r="AA5" i="49"/>
  <c r="AA4" i="49"/>
  <c r="AA3" i="49"/>
  <c r="AA2" i="49"/>
  <c r="V9" i="49"/>
  <c r="V8" i="49"/>
  <c r="V7" i="49"/>
  <c r="V6" i="49"/>
  <c r="V5" i="49"/>
  <c r="V3" i="49"/>
  <c r="V4" i="49"/>
  <c r="V2" i="49"/>
  <c r="S8" i="47"/>
  <c r="S7" i="47"/>
  <c r="S4" i="47"/>
  <c r="S3" i="47"/>
  <c r="N8" i="47"/>
  <c r="N7" i="47"/>
  <c r="N6" i="47"/>
  <c r="N5" i="47"/>
  <c r="N4" i="47"/>
  <c r="N9" i="49"/>
  <c r="N8" i="49"/>
  <c r="D9" i="49"/>
  <c r="D8" i="49"/>
  <c r="D7" i="49"/>
  <c r="D6" i="49"/>
  <c r="D5" i="49"/>
  <c r="D4" i="49"/>
  <c r="D3" i="49"/>
  <c r="N7" i="49"/>
  <c r="N6" i="49"/>
  <c r="N5" i="49"/>
  <c r="N4" i="49"/>
  <c r="N3" i="49"/>
  <c r="N2" i="49"/>
  <c r="D2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F9" i="49" s="1"/>
  <c r="B2" i="21"/>
  <c r="C2" i="20"/>
  <c r="B2" i="20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F7" i="49"/>
  <c r="AF8" i="49"/>
  <c r="AF5" i="49"/>
  <c r="AF6" i="49"/>
  <c r="AF3" i="49"/>
  <c r="AF4" i="49"/>
  <c r="AF2" i="49"/>
  <c r="D6" i="46"/>
  <c r="D7" i="46"/>
  <c r="D4" i="46"/>
  <c r="D5" i="46"/>
  <c r="D2" i="46"/>
  <c r="D3" i="46"/>
  <c r="I2" i="11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<sst xmlns="http://schemas.openxmlformats.org/spreadsheetml/2006/main" count="1768" uniqueCount="501">
  <si>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</si>
  <si>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</si>
  <si>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</si>
  <si>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</si>
  <si>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</si>
  <si>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</si>
  <si>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</si>
  <si>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</si>
  <si>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</si>
  <si>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</si>
  <si>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</si>
  <si>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</si>
  <si>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</si>
  <si>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</si>
  <si>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</si>
  <si>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</si>
  <si>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</si>
  <si>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</si>
  <si>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</si>
  <si>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</si>
  <si>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</si>
  <si>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</si>
  <si>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</si>
  <si>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</si>
  <si>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</si>
  <si>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</si>
  <si>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</si>
  <si>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</si>
  <si>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</si>
  <si>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</si>
  <si>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</si>
  <si>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</si>
  <si>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</si>
  <si>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</si>
  <si>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</si>
  <si>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</si>
  <si>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</si>
  <si>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</si>
  <si>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</si>
  <si>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</si>
  <si>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</si>
  <si>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</si>
  <si>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</si>
  <si>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</si>
  <si>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</si>
  <si>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</si>
  <si>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</si>
  <si>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</si>
  <si>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</si>
  <si>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</si>
  <si>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</si>
  <si>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</si>
  <si>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</si>
  <si>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</si>
  <si>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</si>
  <si>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</si>
  <si>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</si>
  <si>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</si>
  <si>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</si>
  <si>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</si>
  <si>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</si>
  <si>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</si>
  <si>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</si>
  <si>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</si>
  <si>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</si>
  <si>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</si>
  <si>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</si>
  <si>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</si>
  <si>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</si>
  <si>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</si>
  <si>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</si>
  <si>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</si>
  <si>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</si>
  <si>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</si>
  <si>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</si>
  <si>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</si>
  <si>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</si>
  <si>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</si>
  <si>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</si>
  <si>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</si>
  <si>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</si>
  <si>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</si>
  <si>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</si>
  <si>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</si>
  <si>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</si>
  <si>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</si>
  <si>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</si>
  <si>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</si>
  <si>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</si>
  <si>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</si>
  <si>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</si>
  <si>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</si>
  <si>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</si>
  <si>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</si>
  <si>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</si>
  <si>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</si>
  <si>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</si>
  <si>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</si>
  <si>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</si>
  <si>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</si>
  <si>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</si>
  <si>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</si>
  <si>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</si>
  <si>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</si>
  <si>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</si>
  <si>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</si>
  <si>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</si>
  <si>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</si>
  <si>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</si>
  <si>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</si>
  <si>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</si>
  <si>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</si>
  <si>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</si>
  <si>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</si>
  <si>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</si>
  <si>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</si>
  <si>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</si>
  <si>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</si>
  <si>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</si>
  <si>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</si>
  <si>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</si>
  <si>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</si>
  <si>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</si>
  <si>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</si>
  <si>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</si>
  <si>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</si>
  <si>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</si>
  <si>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</si>
  <si>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</si>
  <si>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</si>
  <si>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</si>
  <si>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</si>
  <si>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</si>
  <si>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</si>
  <si>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</si>
  <si>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</si>
  <si>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</si>
  <si>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</si>
  <si>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</si>
  <si>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</si>
  <si>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</si>
  <si>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</si>
  <si>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</si>
  <si>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</si>
  <si>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</si>
  <si>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</si>
  <si>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</si>
  <si>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</si>
  <si>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</si>
  <si>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</si>
  <si>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</si>
  <si>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</si>
  <si>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</si>
  <si>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</si>
  <si>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</si>
  <si>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</si>
  <si>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</si>
  <si>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</si>
  <si>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</si>
  <si>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</si>
  <si>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</si>
  <si>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</si>
  <si>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</si>
  <si>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</si>
  <si>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</si>
  <si>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</si>
  <si>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</si>
  <si>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</si>
  <si>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</si>
  <si>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</si>
  <si>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</si>
  <si>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</si>
  <si>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</si>
  <si>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</si>
  <si>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</si>
  <si>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</si>
  <si>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</si>
  <si>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</si>
  <si>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</si>
  <si>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</si>
  <si>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</si>
  <si>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</si>
  <si>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</si>
  <si>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</si>
  <si>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</si>
  <si>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</si>
  <si>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</si>
  <si>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</si>
  <si>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</si>
  <si>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</si>
  <si>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</si>
  <si>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</si>
  <si>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</si>
  <si>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</si>
  <si>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</si>
  <si>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</si>
  <si>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</si>
  <si>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</si>
  <si>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</si>
  <si>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</si>
  <si>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</si>
  <si>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</si>
  <si>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</si>
  <si>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</si>
  <si>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</si>
  <si>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</si>
  <si>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</si>
  <si>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</si>
  <si>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</si>
  <si>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</si>
  <si>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</si>
  <si>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</si>
  <si>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</si>
  <si>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</si>
  <si>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</si>
  <si>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</si>
  <si>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</si>
  <si>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</si>
  <si>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</si>
  <si>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</si>
  <si>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</si>
  <si>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</si>
  <si>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</si>
  <si>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</si>
  <si>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</si>
  <si>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</si>
  <si>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</si>
  <si>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</si>
  <si>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</si>
  <si>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</si>
  <si>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</si>
  <si>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</si>
  <si>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</si>
  <si>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</si>
  <si>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</si>
  <si>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</si>
  <si>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</si>
  <si>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</si>
  <si>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</si>
  <si>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</si>
  <si>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</si>
  <si>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</si>
  <si>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</si>
  <si>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</si>
  <si>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</si>
  <si>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</si>
  <si>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</si>
  <si>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</si>
  <si>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</si>
  <si>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</si>
  <si>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</si>
  <si>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</si>
  <si>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</si>
  <si>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</si>
  <si>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</si>
  <si>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</si>
  <si>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</si>
  <si>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</si>
  <si>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</si>
  <si>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</si>
  <si>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</si>
  <si>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</si>
  <si>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</si>
  <si>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</si>
  <si>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</si>
  <si>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</si>
  <si>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</si>
  <si>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</si>
  <si>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</si>
  <si>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</si>
  <si>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</si>
  <si>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</si>
  <si>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</si>
  <si>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</si>
  <si>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</si>
  <si>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</si>
  <si>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</si>
  <si>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</si>
  <si>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</si>
  <si>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</si>
  <si>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</si>
  <si>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</si>
  <si>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</si>
  <si>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</si>
  <si>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</si>
  <si>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</si>
  <si>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</si>
  <si>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</si>
  <si>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</si>
  <si>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</si>
  <si>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</si>
  <si>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</si>
  <si>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</si>
  <si>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</si>
  <si>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</si>
  <si>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</si>
  <si>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</si>
  <si>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</si>
  <si>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</si>
  <si>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</si>
  <si>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</si>
  <si>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</si>
  <si>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</si>
  <si>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</si>
  <si>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</si>
  <si>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</si>
  <si>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</si>
  <si>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</si>
  <si>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</si>
  <si>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</si>
  <si>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</si>
  <si>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</si>
  <si>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</si>
  <si>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</si>
  <si>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</si>
  <si>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</si>
  <si>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</si>
  <si>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</si>
  <si>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</si>
  <si>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</si>
  <si>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</si>
  <si>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</si>
  <si>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</si>
  <si>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</si>
  <si>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</si>
  <si>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</si>
  <si>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</si>
  <si>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</si>
  <si>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</si>
  <si>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</si>
  <si>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</si>
  <si>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</si>
  <si>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</si>
  <si>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</si>
  <si>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</si>
  <si>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</si>
  <si>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</si>
  <si>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</si>
  <si>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</si>
  <si>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</si>
  <si>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</si>
  <si>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</si>
  <si>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</si>
  <si>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</si>
  <si>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</si>
  <si>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</si>
  <si>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</si>
  <si>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</si>
  <si>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</si>
  <si>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</si>
  <si>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</si>
  <si>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</si>
  <si>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</si>
  <si>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</si>
  <si>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</si>
  <si>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</si>
  <si>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</si>
  <si>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</si>
  <si>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</si>
  <si>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</si>
  <si>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</si>
  <si>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</si>
  <si>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</si>
  <si>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</si>
  <si>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</si>
  <si>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</si>
  <si>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</si>
  <si>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</si>
  <si>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</si>
  <si>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</si>
  <si>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</si>
  <si>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</si>
  <si>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</si>
  <si>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</si>
  <si>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</si>
  <si>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</si>
  <si>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</si>
  <si>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</si>
  <si>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</si>
  <si>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</si>
  <si>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</si>
  <si>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</si>
  <si>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</si>
  <si>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</si>
  <si>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</si>
  <si>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</si>
  <si>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</si>
  <si>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</si>
  <si>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</si>
  <si>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</si>
  <si>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</si>
  <si>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</si>
  <si>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</si>
  <si>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</si>
  <si>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</si>
  <si>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</si>
  <si>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</si>
  <si>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</si>
  <si>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</si>
  <si>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</si>
  <si>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</si>
  <si>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</si>
  <si>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</si>
  <si>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</si>
  <si>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</si>
  <si>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</si>
  <si>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</si>
  <si>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</si>
  <si>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</si>
  <si>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</si>
  <si>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</si>
  <si>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</si>
  <si>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</si>
  <si>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</si>
  <si>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</si>
  <si>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</si>
  <si>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</si>
  <si>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</si>
  <si>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</si>
  <si>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</si>
  <si>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</si>
  <si>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</si>
  <si>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</si>
  <si>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</si>
  <si>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</si>
  <si>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</si>
  <si>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</si>
  <si>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</si>
  <si>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</si>
  <si>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</si>
  <si>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</si>
  <si>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</si>
  <si>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</si>
  <si>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</si>
  <si>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</si>
  <si>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</si>
  <si>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</si>
  <si>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</si>
  <si>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</si>
  <si>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</si>
  <si>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</si>
  <si>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</si>
  <si>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</si>
  <si>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</si>
  <si>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</si>
  <si>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</si>
  <si>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</si>
  <si>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</si>
  <si>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</si>
  <si>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</si>
  <si>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</si>
  <si>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</si>
  <si>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</si>
  <si>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</si>
  <si>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</si>
  <si>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</si>
  <si>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</si>
  <si>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</si>
  <si>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</si>
  <si>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</si>
  <si>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</si>
  <si>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</si>
  <si>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</si>
  <si>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</si>
  <si>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</si>
  <si>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</si>
  <si>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</si>
  <si>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</si>
  <si>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</si>
  <si>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</si>
  <si>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</si>
  <si>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</si>
  <si>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</si>
  <si>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</si>
  <si>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</si>
  <si>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</si>
  <si>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</si>
  <si>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</si>
  <si>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Plan_OutIn_4</t>
  </si>
  <si>
    <t>Status_OutIn_4</t>
  </si>
  <si>
    <t>Plan_OutIn_5</t>
  </si>
  <si>
    <t>Status_OutIn_5</t>
  </si>
  <si>
    <t>AB</t>
  </si>
  <si>
    <t>o-SG-BAFCO-231108009</t>
  </si>
  <si>
    <t>o-SG-BAFCO-231108010</t>
  </si>
  <si>
    <t>o-SG-BAFCO-231108011</t>
  </si>
  <si>
    <t>o-SG-BAFCO-231108012</t>
  </si>
  <si>
    <t>BAFCO2311016</t>
  </si>
  <si>
    <t>BAFCO2311017</t>
  </si>
  <si>
    <t>BAFCO2311018</t>
  </si>
  <si>
    <t>BAFCO2311019</t>
  </si>
  <si>
    <t>BAFCO2311020</t>
  </si>
  <si>
    <t>TTAP2311015</t>
  </si>
  <si>
    <t>TTAP2311016</t>
  </si>
  <si>
    <t>TTAP2311017</t>
  </si>
  <si>
    <t>TTAP2311018</t>
  </si>
  <si>
    <t>02</t>
  </si>
  <si>
    <t>R-VN-TTVN-2311008</t>
  </si>
  <si>
    <t>CR-VN-TTVN-2311007</t>
  </si>
  <si>
    <t>R-SG-TTAP-2311010</t>
  </si>
  <si>
    <t>Nov 21,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</si>
</sst>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>
      <alignment vertical="center"/>
    </xf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9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1" applyNumberFormat="1" applyFont="1" applyBorder="1" applyProtection="1">
      <alignment vertical="center"/>
      <protection locked="0"/>
    </xf>
    <xf numFmtId="3" fontId="9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5" fontId="2" fillId="0" borderId="1" xfId="3" applyNumberFormat="1" applyFont="1" applyBorder="1" applyAlignment="1"/>
    <xf numFmtId="3" fontId="2" fillId="0" borderId="1" xfId="0" applyNumberFormat="1" applyFont="1" applyBorder="1" applyAlignment="1">
      <alignment wrapText="1"/>
    </xf>
    <xf numFmtId="165" fontId="2" fillId="0" borderId="1" xfId="3" applyNumberFormat="1" applyFont="1" applyBorder="1"/>
    <xf numFmtId="1" fontId="2" fillId="0" borderId="1" xfId="3" applyNumberFormat="1" applyFont="1" applyBorder="1"/>
    <xf numFmtId="1" fontId="2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69" fontId="2" fillId="0" borderId="1" xfId="5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top"/>
    </xf>
    <xf numFmtId="166" fontId="9" fillId="0" borderId="1" xfId="4" applyNumberFormat="1" applyFont="1" applyBorder="1" applyAlignment="1" applyProtection="1">
      <alignment horizontal="right" vertical="top"/>
      <protection locked="0"/>
    </xf>
    <xf numFmtId="168" fontId="9" fillId="0" borderId="1" xfId="4" applyNumberFormat="1" applyFont="1" applyBorder="1" applyAlignment="1" applyProtection="1">
      <alignment horizontal="right" vertical="top"/>
      <protection locked="0"/>
    </xf>
    <xf numFmtId="167" fontId="9" fillId="0" borderId="1" xfId="4" applyNumberFormat="1" applyFont="1" applyBorder="1" applyAlignment="1" applyProtection="1">
      <alignment horizontal="left" vertical="top"/>
      <protection locked="0"/>
    </xf>
    <xf numFmtId="169" fontId="2" fillId="0" borderId="1" xfId="0" applyNumberFormat="1" applyFont="1" applyBorder="1" applyAlignment="1">
      <alignment horizontal="right" vertical="center"/>
    </xf>
    <xf numFmtId="166" fontId="9" fillId="0" borderId="1" xfId="4" applyNumberFormat="1" applyFont="1" applyBorder="1" applyAlignment="1" applyProtection="1">
      <alignment horizontal="right" vertical="center"/>
      <protection locked="0"/>
    </xf>
    <xf numFmtId="167" fontId="9" fillId="0" borderId="1" xfId="4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>
      <alignment vertical="top"/>
    </xf>
    <xf numFmtId="169" fontId="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49" fontId="2" fillId="0" borderId="1" xfId="0" applyNumberFormat="1" applyFont="1" applyBorder="1" applyAlignment="1">
      <alignment wrapText="1"/>
    </xf>
    <xf numFmtId="167" fontId="9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left" wrapText="1"/>
    </xf>
    <xf numFmtId="49" fontId="13" fillId="0" borderId="1" xfId="0" applyNumberFormat="1" applyFont="1" applyBorder="1"/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2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9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3" fillId="5" borderId="1" xfId="0" applyFont="1" applyFill="1" applyBorder="1"/>
    <xf numFmtId="0" fontId="13" fillId="2" borderId="1" xfId="0" applyFont="1" applyFill="1" applyBorder="1"/>
    <xf numFmtId="0" fontId="0" fillId="0" borderId="12" xfId="0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12" fillId="0" borderId="0" xfId="0" applyFont="1"/>
    <xf numFmtId="0" fontId="12" fillId="5" borderId="0" xfId="0" applyFont="1" applyFill="1"/>
    <xf numFmtId="0" fontId="2" fillId="5" borderId="1" xfId="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A1:D6"/>
  <sheetViews>
    <sheetView workbookViewId="0">
      <selection activeCell="D40" sqref="D40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54" t="s">
        <v>468</v>
      </c>
      <c r="C2" s="55" t="s">
        <v>1</v>
      </c>
      <c r="D2" s="56" t="s">
        <v>469</v>
      </c>
    </row>
    <row r="3" spans="2:4" x14ac:dyDescent="0.3">
      <c r="B3" s="57"/>
      <c r="C3" s="58" t="s">
        <v>470</v>
      </c>
      <c r="D3" s="59" t="s">
        <v>471</v>
      </c>
    </row>
    <row r="4" spans="2:4" x14ac:dyDescent="0.3">
      <c r="B4" s="60"/>
      <c r="C4" s="61" t="s">
        <v>472</v>
      </c>
      <c r="D4" s="62" t="s">
        <v>473</v>
      </c>
    </row>
    <row r="5" spans="2:4" x14ac:dyDescent="0.3">
      <c r="B5" s="63"/>
      <c r="C5" s="61" t="s">
        <v>474</v>
      </c>
      <c r="D5" s="62" t="s">
        <v>475</v>
      </c>
    </row>
    <row r="6" spans="2:4" ht="15" thickBot="1" x14ac:dyDescent="0.35">
      <c r="B6" s="85"/>
      <c r="C6" s="64" t="s">
        <v>476</v>
      </c>
      <c r="D6" s="65" t="s">
        <v>477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M39" sqref="M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SGTTAP-VNTTVN-AB-02-002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6" width="15.77734375" style="2" customWidth="1" collapsed="1"/>
    <col min="7" max="16384" width="8.88671875" style="2" collapsed="1"/>
  </cols>
  <sheetData>
    <row r="1" spans="1:6" s="7" customFormat="1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SGTTAP-VNTTVN-AB-02-002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SGTTAP-VNTTVN-AB-02-002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SGTTAP-VNTTVN-AB-02-002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SGTTAP-VNTTVN-AB-02-002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SGTTAP-VNTTVN-AB-02-002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SGTTAP-VNTTVN-AB-02-002</v>
      </c>
      <c r="E7" s="12" t="str">
        <f>'TC4'!L2</f>
        <v>Basis Order</v>
      </c>
      <c r="F7" s="1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C15" sqref="C15"/>
    </sheetView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zoomScale="90" zoomScaleNormal="90" workbookViewId="0">
      <selection activeCell="I31" sqref="I31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ht="14.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F21" sqref="F21"/>
    </sheetView>
  </sheetViews>
  <sheetFormatPr defaultRowHeight="13.8" x14ac:dyDescent="0.3"/>
  <cols>
    <col min="1" max="1" width="25.77734375" style="2" customWidth="1" collapsed="1"/>
    <col min="2" max="15" width="15.77734375" style="2" customWidth="1" collapsed="1"/>
    <col min="16" max="16384" width="8.88671875" style="2" collapsed="1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I8"/>
  <sheetViews>
    <sheetView workbookViewId="0">
      <selection activeCell="E1" sqref="E1"/>
    </sheetView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11" width="15.77734375" style="2" customWidth="1" collapsed="1"/>
    <col min="12" max="16384" width="8.88671875" style="2" collapsed="1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SGBAFCO-SGTTAP-ABs-02-002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SGBAFCO-SGTTAP-ABs-02-002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SGBAFCO-SGTTAP-ABs-02-002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SGBAFCO-SGTTAP-ABs-02-002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SGBAFCO-SGTTAP-ABs-02-002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SGBAFCO-SGTTAP-ABs-02-002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workbookViewId="0">
      <selection activeCell="D1" sqref="D1"/>
    </sheetView>
  </sheetViews>
  <sheetFormatPr defaultRowHeight="13.8" x14ac:dyDescent="0.3"/>
  <cols>
    <col min="1" max="1" width="4.77734375" style="2" customWidth="1" collapsed="1"/>
    <col min="2" max="3" width="25.77734375" style="2" customWidth="1" collapsed="1"/>
    <col min="4" max="9" width="15.77734375" style="2" customWidth="1" collapsed="1"/>
    <col min="10" max="10" width="25.77734375" style="2" customWidth="1" collapsed="1"/>
    <col min="11" max="12" width="15.77734375" style="2" customWidth="1" collapsed="1"/>
    <col min="13" max="14" width="25.77734375" style="2" customWidth="1" collapsed="1"/>
    <col min="15" max="20" width="15.77734375" style="2" customWidth="1" collapsed="1"/>
    <col min="21" max="16384" width="8.88671875" style="2" collapsed="1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499</v>
      </c>
      <c r="C2" s="12" t="str">
        <f>"SGBAFCO-SGTTAP-"&amp;'TC7'!H2&amp;"-0"&amp;AutoIncrement!A2</f>
        <v>SGBAFCO-SGTTAP-ABs-02-002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ABs-02</v>
      </c>
      <c r="I2" s="12" t="str">
        <f>"CD-"&amp;H2</f>
        <v>CD-ABs-02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RD-AB-02</v>
      </c>
      <c r="T2" t="s">
        <v>498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workbookViewId="0">
      <selection activeCell="G21" sqref="G2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7" width="15.77734375" style="2" customWidth="1" collapsed="1"/>
    <col min="8" max="16384" width="8.88671875" style="2" collapsed="1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SGBAFCO-SGTTAP-ABs-02-002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SGBAFCO-SGTTAP-ABs-02-002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SGBAFCO-SGTTAP-ABs-02-002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SGBAFCO-SGTTAP-ABs-02-002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SGBAFCO-SGTTAP-ABs-02-002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SGBAFCO-SGTTAP-ABs-02-002</v>
      </c>
      <c r="E7" s="24" t="s">
        <v>22</v>
      </c>
      <c r="F7" s="24" t="s">
        <v>37</v>
      </c>
      <c r="G7" s="12" t="str">
        <f>'TC6.2'!A2</f>
        <v>SGBAFCO-VNAKIRA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B1" sqref="B1"/>
    </sheetView>
  </sheetViews>
  <sheetFormatPr defaultRowHeight="13.8" x14ac:dyDescent="0.3"/>
  <cols>
    <col min="1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CS-AB-02</v>
      </c>
      <c r="B2" s="12" t="s">
        <v>34</v>
      </c>
      <c r="C2" s="12" t="s">
        <v>111</v>
      </c>
      <c r="D2" s="12" t="str">
        <f>'TC4'!C2</f>
        <v>SGTTAP-VNTTVN-AB-02-002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" sqref="D2"/>
    </sheetView>
  </sheetViews>
  <sheetFormatPr defaultRowHeight="14.4" x14ac:dyDescent="0.3"/>
  <cols>
    <col min="1" max="3" width="15.77734375" style="2" customWidth="1" collapsed="1"/>
    <col min="4" max="4" width="25.77734375" style="2" customWidth="1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CS-ABs-02</v>
      </c>
      <c r="B2" s="12" t="s">
        <v>34</v>
      </c>
      <c r="C2" s="12" t="s">
        <v>113</v>
      </c>
      <c r="D2" s="12" t="str">
        <f>'TC7'!C2</f>
        <v>SGBAFCO-SGTTAP-ABs-02-002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F4"/>
  <sheetViews>
    <sheetView workbookViewId="0">
      <selection activeCell="C13" sqref="C13"/>
    </sheetView>
  </sheetViews>
  <sheetFormatPr defaultRowHeight="13.8" x14ac:dyDescent="0.3"/>
  <cols>
    <col min="1" max="4" width="15.77734375" style="2" customWidth="1" collapsed="1"/>
    <col min="5" max="5" width="39" style="2" customWidth="1" collapsed="1"/>
    <col min="6" max="16384" width="8.88671875" style="2" collapsed="1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467</v>
      </c>
      <c r="E1" s="87"/>
      <c r="F1" s="5"/>
    </row>
    <row r="2" spans="1:6" x14ac:dyDescent="0.3">
      <c r="A2" s="24" t="s">
        <v>496</v>
      </c>
      <c r="B2" s="12" t="s">
        <v>482</v>
      </c>
      <c r="C2" s="66" t="str">
        <f>B2&amp;"s"</f>
        <v>ABs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5" width="15.77734375" style="2" customWidth="1" collapsed="1"/>
    <col min="6" max="16384" width="8.88671875" style="2" collapsed="1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C13" sqref="C13"/>
    </sheetView>
  </sheetViews>
  <sheetFormatPr defaultRowHeight="13.8" x14ac:dyDescent="0.3"/>
  <cols>
    <col min="1" max="1" width="8.88671875" style="2" collapsed="1"/>
    <col min="2" max="3" width="15.77734375" style="2" customWidth="1" collapsed="1"/>
    <col min="4" max="16384" width="8.88671875" style="2" collapsed="1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10 Jan 2024</v>
      </c>
      <c r="C2" s="12" t="str">
        <f ca="1">TEXT(DATE(YEAR(TODAY()), MONTH(TODAY())+3, DAY(TODAY())), "dd MMM yyyy")</f>
        <v>10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E4" sqref="E4"/>
    </sheetView>
  </sheetViews>
  <sheetFormatPr defaultRowHeight="13.8" x14ac:dyDescent="0.3"/>
  <cols>
    <col min="1" max="1" width="5.77734375" style="2" customWidth="1" collapsed="1"/>
    <col min="2" max="3" width="15.77734375" style="2" customWidth="1" collapsed="1"/>
    <col min="4" max="16384" width="8.88671875" style="2" collapsed="1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5.77734375" style="2" customWidth="1" collapsed="1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20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I30" sqref="I30"/>
    </sheetView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cAB02-2311001</v>
      </c>
      <c r="C2" s="12" t="str">
        <f ca="1">"c" &amp; AutoIncrement!B2&amp;AutoIncrement!A2&amp;"-23"&amp;TEXT(TODAY(),"mm")&amp;"002"</f>
        <v>cAB02-2311002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A2"/>
  <sheetViews>
    <sheetView workbookViewId="0"/>
  </sheetViews>
  <sheetFormatPr defaultRowHeight="13.8" x14ac:dyDescent="0.3"/>
  <cols>
    <col min="1" max="1" width="30.77734375" style="2" customWidth="1" collapsed="1"/>
    <col min="2" max="16384" width="8.88671875" style="2" collapsed="1"/>
  </cols>
  <sheetData>
    <row r="1" spans="1:1" x14ac:dyDescent="0.3">
      <c r="A1" s="79" t="s">
        <v>443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/>
  </sheetViews>
  <sheetFormatPr defaultRowHeight="13.8" x14ac:dyDescent="0.3"/>
  <cols>
    <col min="1" max="1" width="5.77734375" style="2" customWidth="1" collapsed="1"/>
    <col min="2" max="2" width="30.77734375" style="2" customWidth="1" collapsed="1"/>
    <col min="3" max="16384" width="8.88671875" style="2" collapsed="1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SGTTAP-VNTTVN-AB-02-002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sAB02-2311001</v>
      </c>
      <c r="C2" s="12" t="str">
        <f ca="1">"s" &amp; AutoIncrement!B2&amp;AutoIncrement!A2&amp;"-23"&amp;TEXT(TODAY(),"mm")&amp;"002"</f>
        <v>sAB02-2311002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pABs02-2311001</v>
      </c>
      <c r="C2" s="12" t="str">
        <f ca="1">"p" &amp; AutoIncrement!C2&amp;AutoIncrement!A2&amp;"-23"&amp;TEXT(TODAY(),"mm")&amp;"002"</f>
        <v>pABs02-2311002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sABs02-2311001</v>
      </c>
      <c r="C2" s="12" t="str">
        <f ca="1">"s" &amp; AutoIncrement!C2&amp;AutoIncrement!A2&amp;"-23"&amp;TEXT(TODAY(),"mm")&amp;"002"</f>
        <v>sABs02-2311002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B1" sqref="B1"/>
    </sheetView>
  </sheetViews>
  <sheetFormatPr defaultRowHeight="13.8" x14ac:dyDescent="0.3"/>
  <cols>
    <col min="1" max="1" width="15.77734375" style="2" customWidth="1" collapsed="1"/>
    <col min="2" max="3" width="25.77734375" style="2" customWidth="1" collapsed="1"/>
    <col min="4" max="13" width="15.77734375" style="2" customWidth="1" collapsed="1"/>
    <col min="14" max="16384" width="8.88671875" style="2" collapsed="1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D7"/>
  <sheetViews>
    <sheetView workbookViewId="0">
      <selection activeCell="G27" sqref="G27"/>
    </sheetView>
  </sheetViews>
  <sheetFormatPr defaultRowHeight="13.8" x14ac:dyDescent="0.3"/>
  <cols>
    <col min="1" max="4" width="20.77734375" style="2" customWidth="1" collapsed="1"/>
    <col min="5" max="16384" width="8.88671875" style="2" collapsed="1"/>
  </cols>
  <sheetData>
    <row r="1" spans="1:4" x14ac:dyDescent="0.3">
      <c r="A1" s="12" t="s">
        <v>444</v>
      </c>
      <c r="B1" s="12" t="s">
        <v>445</v>
      </c>
      <c r="C1" s="12" t="s">
        <v>446</v>
      </c>
      <c r="D1" s="12" t="s">
        <v>447</v>
      </c>
    </row>
    <row r="2" spans="1:4" x14ac:dyDescent="0.3">
      <c r="A2" s="12">
        <v>500</v>
      </c>
      <c r="B2" s="27">
        <v>500</v>
      </c>
      <c r="C2" s="12" t="s">
        <v>455</v>
      </c>
      <c r="D2" s="12" t="s">
        <v>448</v>
      </c>
    </row>
    <row r="3" spans="1:4" x14ac:dyDescent="0.3">
      <c r="A3" s="27">
        <v>500</v>
      </c>
      <c r="B3" s="27">
        <v>500</v>
      </c>
      <c r="C3" s="12" t="s">
        <v>455</v>
      </c>
      <c r="D3" s="12" t="s">
        <v>449</v>
      </c>
    </row>
    <row r="4" spans="1:4" x14ac:dyDescent="0.3">
      <c r="A4" s="27">
        <v>500</v>
      </c>
      <c r="B4" s="27">
        <v>500</v>
      </c>
      <c r="C4" s="12" t="s">
        <v>455</v>
      </c>
      <c r="D4" s="12"/>
    </row>
    <row r="5" spans="1:4" x14ac:dyDescent="0.3">
      <c r="A5" s="12">
        <v>0</v>
      </c>
      <c r="B5" s="12">
        <v>1000</v>
      </c>
      <c r="C5" s="12" t="s">
        <v>455</v>
      </c>
      <c r="D5" s="12"/>
    </row>
    <row r="6" spans="1:4" x14ac:dyDescent="0.3">
      <c r="A6" s="12">
        <v>500</v>
      </c>
      <c r="B6" s="12">
        <v>500</v>
      </c>
      <c r="C6" s="12" t="s">
        <v>455</v>
      </c>
      <c r="D6" s="12"/>
    </row>
    <row r="7" spans="1:4" x14ac:dyDescent="0.3">
      <c r="A7" s="12">
        <v>1000</v>
      </c>
      <c r="B7" s="12">
        <v>0</v>
      </c>
      <c r="C7" s="12" t="s">
        <v>455</v>
      </c>
      <c r="D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C7"/>
  <sheetViews>
    <sheetView workbookViewId="0">
      <selection activeCell="C1" sqref="C1"/>
    </sheetView>
  </sheetViews>
  <sheetFormatPr defaultRowHeight="13.8" x14ac:dyDescent="0.3"/>
  <cols>
    <col min="1" max="3" width="20.77734375" style="2" customWidth="1" collapsed="1"/>
    <col min="4" max="16384" width="8.88671875" style="2" collapsed="1"/>
  </cols>
  <sheetData>
    <row r="1" spans="1:3" x14ac:dyDescent="0.3">
      <c r="A1" s="79" t="s">
        <v>450</v>
      </c>
      <c r="B1" s="79" t="s">
        <v>451</v>
      </c>
      <c r="C1" s="12" t="s">
        <v>447</v>
      </c>
    </row>
    <row r="2" spans="1:3" x14ac:dyDescent="0.3">
      <c r="A2" t="s">
        <v>454</v>
      </c>
      <c r="B2" t="s">
        <v>456</v>
      </c>
      <c r="C2" s="12" t="s">
        <v>452</v>
      </c>
    </row>
    <row r="3" spans="1:3" x14ac:dyDescent="0.3">
      <c r="A3" t="s">
        <v>454</v>
      </c>
      <c r="B3" t="s">
        <v>456</v>
      </c>
      <c r="C3" s="12" t="s">
        <v>453</v>
      </c>
    </row>
    <row r="4" spans="1:3" x14ac:dyDescent="0.3">
      <c r="A4" t="s">
        <v>454</v>
      </c>
      <c r="B4" t="s">
        <v>456</v>
      </c>
      <c r="C4" s="12"/>
    </row>
    <row r="5" spans="1:3" x14ac:dyDescent="0.3">
      <c r="A5" t="s">
        <v>454</v>
      </c>
      <c r="B5" t="s">
        <v>456</v>
      </c>
      <c r="C5" s="12"/>
    </row>
    <row r="6" spans="1:3" x14ac:dyDescent="0.3">
      <c r="A6" t="s">
        <v>454</v>
      </c>
      <c r="B6" t="s">
        <v>456</v>
      </c>
      <c r="C6" s="12"/>
    </row>
    <row r="7" spans="1:3" x14ac:dyDescent="0.3">
      <c r="A7" t="s">
        <v>454</v>
      </c>
      <c r="B7" t="s">
        <v>456</v>
      </c>
      <c r="C7" s="1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C7"/>
  <sheetViews>
    <sheetView workbookViewId="0">
      <selection sqref="A1:C1"/>
    </sheetView>
  </sheetViews>
  <sheetFormatPr defaultRowHeight="13.8" x14ac:dyDescent="0.3"/>
  <cols>
    <col min="1" max="3" width="20.77734375" style="10" customWidth="1" collapsed="1"/>
    <col min="4" max="16384" width="8.88671875" style="10" collapsed="1"/>
  </cols>
  <sheetData>
    <row r="1" spans="1:3" x14ac:dyDescent="0.3">
      <c r="A1" s="15" t="s">
        <v>444</v>
      </c>
      <c r="B1" s="15" t="s">
        <v>446</v>
      </c>
      <c r="C1" s="15" t="s">
        <v>447</v>
      </c>
    </row>
    <row r="2" spans="1:3" x14ac:dyDescent="0.3">
      <c r="A2" s="29">
        <v>100</v>
      </c>
      <c r="B2" s="15">
        <v>15</v>
      </c>
      <c r="C2" s="15" t="s">
        <v>448</v>
      </c>
    </row>
    <row r="3" spans="1:3" x14ac:dyDescent="0.3">
      <c r="A3" s="29">
        <v>100</v>
      </c>
      <c r="B3" s="15">
        <v>15</v>
      </c>
      <c r="C3" s="15" t="s">
        <v>449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B7"/>
  <sheetViews>
    <sheetView workbookViewId="0">
      <selection sqref="A1:B1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12" t="s">
        <v>450</v>
      </c>
      <c r="B1" s="12" t="s">
        <v>447</v>
      </c>
    </row>
    <row r="2" spans="1:2" x14ac:dyDescent="0.3">
      <c r="A2" t="s">
        <v>500</v>
      </c>
      <c r="B2" s="12" t="s">
        <v>452</v>
      </c>
    </row>
    <row r="3" spans="1:2" x14ac:dyDescent="0.3">
      <c r="A3" t="s">
        <v>500</v>
      </c>
      <c r="B3" s="12" t="s">
        <v>453</v>
      </c>
    </row>
    <row r="4" spans="1:2" x14ac:dyDescent="0.3">
      <c r="A4" t="s">
        <v>500</v>
      </c>
      <c r="B4" s="12"/>
    </row>
    <row r="5" spans="1:2" x14ac:dyDescent="0.3">
      <c r="A5" t="s">
        <v>500</v>
      </c>
      <c r="B5" s="12"/>
    </row>
    <row r="6" spans="1:2" x14ac:dyDescent="0.3">
      <c r="A6" t="s">
        <v>500</v>
      </c>
      <c r="B6" s="12"/>
    </row>
    <row r="7" spans="1:2" x14ac:dyDescent="0.3">
      <c r="A7" t="s">
        <v>500</v>
      </c>
      <c r="B7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D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rcAB02-2311001-01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K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2" width="15.77734375" style="2" customWidth="1" collapsed="1"/>
    <col min="13" max="16384" width="8.88671875" style="2" collapsed="1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B28" sqref="B28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2" width="15.77734375" style="2" customWidth="1" collapsed="1"/>
    <col min="13" max="16384" width="8.88671875" style="2" collapsed="1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>
        <f>'TC18-Forecast Change'!C5</f>
        <v>800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>
        <f>'TC18-Forecast Change'!C6</f>
        <v>800</v>
      </c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I32" sqref="I32"/>
    </sheetView>
  </sheetViews>
  <sheetFormatPr defaultRowHeight="13.8" x14ac:dyDescent="0.3"/>
  <cols>
    <col min="1" max="2" width="25.77734375" style="2" customWidth="1" collapsed="1"/>
    <col min="3" max="11" width="15.77734375" style="2" customWidth="1" collapsed="1"/>
    <col min="12" max="16384" width="8.88671875" style="2" collapsed="1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>
        <f>'TC18-Forecast Change'!C5</f>
        <v>800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>
        <f>'TC18-Forecast Change'!C6</f>
        <v>800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H2" sqref="H2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sAB02-2311001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sAB02-2311001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sAB02-2311001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sAB02-2311001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sAB02-2311001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sAB02-2311001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cAB02-2311001</v>
      </c>
      <c r="E2" s="12" t="s">
        <v>34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cAB02-2311001</v>
      </c>
      <c r="E3" s="12" t="s">
        <v>34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cAB02-2311001</v>
      </c>
      <c r="E4" s="12" t="s">
        <v>34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cAB02-2311001</v>
      </c>
      <c r="E5" s="12" t="s">
        <v>34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cAB02-2311001</v>
      </c>
      <c r="E6" s="12" t="s">
        <v>34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cAB02-2311001</v>
      </c>
      <c r="E7" s="12" t="s">
        <v>34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C28" sqref="C28"/>
    </sheetView>
  </sheetViews>
  <sheetFormatPr defaultRowHeight="13.8" x14ac:dyDescent="0.3"/>
  <cols>
    <col min="1" max="1" width="15.77734375" style="2" customWidth="1" collapsed="1"/>
    <col min="2" max="4" width="25.77734375" style="2" customWidth="1" collapsed="1"/>
    <col min="5" max="9" width="15.77734375" style="2" customWidth="1" collapsed="1"/>
    <col min="10" max="10" width="25.77734375" style="2" customWidth="1" collapsed="1"/>
    <col min="11" max="16" width="15.77734375" style="2" customWidth="1" collapsed="1"/>
    <col min="17" max="16384" width="8.88671875" style="2" collapsed="1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sAB02-2311001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sAB02-2311001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sAB02-2311001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sAB02-2311001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sAB02-2311001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sAB02-2311001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F7"/>
  <sheetViews>
    <sheetView zoomScale="90" zoomScaleNormal="90" workbookViewId="0">
      <selection activeCell="D20" sqref="D20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7" width="25.77734375" style="2" customWidth="1" collapsed="1"/>
    <col min="8" max="16384" width="8.88671875" style="2" collapsed="1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A2" sqref="A2"/>
    </sheetView>
  </sheetViews>
  <sheetFormatPr defaultRowHeight="13.8" x14ac:dyDescent="0.3"/>
  <cols>
    <col min="1" max="3" width="25.77734375" style="2" customWidth="1" collapsed="1"/>
    <col min="4" max="16384" width="8.88671875" style="2" collapsed="1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10 Jan 2024</v>
      </c>
      <c r="B2" s="12" t="str">
        <f ca="1">TEXT(DATE(YEAR(TODAY()), MONTH(TODAY())+3, DAY(TODAY())), "dd MMM yyyy")</f>
        <v>10 Feb 2024</v>
      </c>
      <c r="C2" s="12" t="str">
        <f ca="1">TEXT(DATE(YEAR(TODAY()), MONTH(TODAY())+4, DAY(TODAY())), "dd MMM yyyy")</f>
        <v>10 Mar 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A2"/>
  <sheetViews>
    <sheetView workbookViewId="0"/>
  </sheetViews>
  <sheetFormatPr defaultRowHeight="13.8" x14ac:dyDescent="0.3"/>
  <cols>
    <col min="1" max="1" width="23.664062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rcAB02-2311001-02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7"/>
  <sheetViews>
    <sheetView tabSelected="1" zoomScale="90" zoomScaleNormal="90" workbookViewId="0">
      <selection activeCell="H22" sqref="H22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 t="str">
        <f>'TC4-Contract Parts Info'!C4</f>
        <v>scenario1220230504003</v>
      </c>
      <c r="B4" s="15" t="str">
        <f>'TC3-Req to Parts Master'!B4</f>
        <v>VN-TTVN-CUS:20230504-003</v>
      </c>
      <c r="C4" s="22" t="s">
        <v>166</v>
      </c>
      <c r="D4" s="12" t="s">
        <v>81</v>
      </c>
      <c r="E4" s="12"/>
      <c r="F4" s="12"/>
      <c r="G4" s="12" t="s">
        <v>195</v>
      </c>
      <c r="H4" s="12">
        <v>5</v>
      </c>
      <c r="I4" s="12">
        <v>10</v>
      </c>
      <c r="J4" s="33">
        <f>'TC11-Order Regular'!B4</f>
        <v>1000</v>
      </c>
      <c r="K4" s="33">
        <f>'TC25-Customer Order Change'!C4</f>
        <v>1000</v>
      </c>
      <c r="L4" s="12"/>
      <c r="M4" s="12" t="s">
        <v>196</v>
      </c>
      <c r="N4" s="12"/>
      <c r="O4" s="33">
        <f>'TC11-Order Regular'!D4</f>
        <v>500</v>
      </c>
      <c r="P4" s="33">
        <f>'TC11-Order Regular'!E4</f>
        <v>500</v>
      </c>
      <c r="Q4" s="33">
        <f>'TC25-Customer Order Change'!D4</f>
        <v>500</v>
      </c>
      <c r="R4" s="33">
        <f>'TC25-Customer Order Change'!E4</f>
        <v>500</v>
      </c>
      <c r="S4" s="33"/>
    </row>
    <row r="5" spans="1:19" x14ac:dyDescent="0.3">
      <c r="A5" s="21" t="str">
        <f>'TC4-Contract Parts Info'!C5</f>
        <v>scenario1220230504004</v>
      </c>
      <c r="B5" s="15" t="str">
        <f>'TC3-Req to Parts Master'!B5</f>
        <v>VN-TTVN-CUS:20230504-004</v>
      </c>
      <c r="C5" s="22" t="s">
        <v>167</v>
      </c>
      <c r="D5" s="12" t="s">
        <v>81</v>
      </c>
      <c r="E5" s="12"/>
      <c r="F5" s="21" t="s">
        <v>28</v>
      </c>
      <c r="G5" s="12" t="s">
        <v>270</v>
      </c>
      <c r="H5" s="12">
        <v>5</v>
      </c>
      <c r="I5" s="12">
        <v>10</v>
      </c>
      <c r="J5" s="33">
        <f>'TC11-Order Regular'!B5</f>
        <v>1000</v>
      </c>
      <c r="K5" s="33">
        <f>'TC25-Customer Order Change'!C5</f>
        <v>1000</v>
      </c>
      <c r="L5" s="12"/>
      <c r="M5" s="12" t="s">
        <v>196</v>
      </c>
      <c r="N5" s="12"/>
      <c r="O5" s="33"/>
      <c r="P5" s="33">
        <f>'TC11-Order Regular'!E5</f>
        <v>1000</v>
      </c>
      <c r="Q5" s="33">
        <f>'TC25-Customer Order Change'!D5</f>
        <v>500</v>
      </c>
      <c r="R5" s="33">
        <f>'TC25-Customer Order Change'!E5</f>
        <v>500</v>
      </c>
      <c r="S5" s="12"/>
    </row>
    <row r="6" spans="1:19" x14ac:dyDescent="0.3">
      <c r="A6" s="21" t="str">
        <f>'TC4-Contract Parts Info'!C6</f>
        <v>scenario1220230504005</v>
      </c>
      <c r="B6" s="15" t="str">
        <f>'TC3-Req to Parts Master'!B6</f>
        <v>VN-TTVN-CUS:20230504-005</v>
      </c>
      <c r="C6" s="22" t="s">
        <v>168</v>
      </c>
      <c r="D6" s="12" t="s">
        <v>81</v>
      </c>
      <c r="E6" s="12"/>
      <c r="F6" s="21" t="s">
        <v>31</v>
      </c>
      <c r="G6" s="12" t="s">
        <v>195</v>
      </c>
      <c r="H6" s="12">
        <v>10</v>
      </c>
      <c r="I6" s="12">
        <v>10</v>
      </c>
      <c r="J6" s="33">
        <f>'TC11-Order Regular'!B6</f>
        <v>1000</v>
      </c>
      <c r="K6" s="33">
        <f>'TC25-Customer Order Change'!C6</f>
        <v>1000</v>
      </c>
      <c r="L6" s="12"/>
      <c r="M6" s="12" t="s">
        <v>196</v>
      </c>
      <c r="N6" s="12"/>
      <c r="O6" s="33">
        <f>'TC11-Order Regular'!D6</f>
        <v>500</v>
      </c>
      <c r="P6" s="33">
        <f>'TC11-Order Regular'!E6</f>
        <v>500</v>
      </c>
      <c r="Q6" s="33">
        <f>'TC25-Customer Order Change'!D6</f>
        <v>1000</v>
      </c>
      <c r="R6" s="12"/>
      <c r="S6" s="12"/>
    </row>
    <row r="7" spans="1:19" x14ac:dyDescent="0.3">
      <c r="A7" s="21" t="str">
        <f>'TC4-Contract Parts Info'!C7</f>
        <v>scenario1220230504006</v>
      </c>
      <c r="B7" s="15" t="str">
        <f>'TC3-Req to Parts Master'!B7</f>
        <v>VN-TTVN-CUS:20230504-006</v>
      </c>
      <c r="C7" s="22" t="s">
        <v>169</v>
      </c>
      <c r="D7" s="12" t="s">
        <v>81</v>
      </c>
      <c r="E7" s="12"/>
      <c r="F7" s="21" t="s">
        <v>30</v>
      </c>
      <c r="G7" s="12" t="s">
        <v>195</v>
      </c>
      <c r="H7" s="12">
        <v>10</v>
      </c>
      <c r="I7" s="12">
        <v>10</v>
      </c>
      <c r="J7" s="33">
        <f>'TC11-Order Regular'!B7</f>
        <v>1000</v>
      </c>
      <c r="K7" s="33">
        <f>'TC25-Customer Order Change'!C7</f>
        <v>1000</v>
      </c>
      <c r="L7" s="12"/>
      <c r="M7" s="12" t="s">
        <v>196</v>
      </c>
      <c r="N7" s="12"/>
      <c r="O7" s="33">
        <f>'TC11-Order Regular'!D7</f>
        <v>1000</v>
      </c>
      <c r="P7" s="33"/>
      <c r="Q7" s="12"/>
      <c r="R7" s="33">
        <f>'TC25-Customer Order Change'!E7</f>
        <v>1000</v>
      </c>
      <c r="S7" s="12"/>
    </row>
  </sheetData>
  <phoneticPr fontId="6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zoomScale="90" zoomScaleNormal="90" workbookViewId="0">
      <selection activeCell="O1" sqref="O1:S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D1" zoomScale="90" zoomScaleNormal="90" workbookViewId="0">
      <selection activeCell="Q22" sqref="Q22"/>
    </sheetView>
  </sheetViews>
  <sheetFormatPr defaultRowHeight="13.8" x14ac:dyDescent="0.3"/>
  <cols>
    <col min="1" max="2" width="25.77734375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>
        <f>'TC11-Order Regular'!B2</f>
        <v>1000</v>
      </c>
      <c r="J2" s="33">
        <f>'TC25-Customer Order Change'!C2</f>
        <v>1100</v>
      </c>
      <c r="K2" s="12"/>
      <c r="L2" s="12" t="s">
        <v>196</v>
      </c>
      <c r="M2" s="12"/>
      <c r="N2" s="33">
        <f>'TC11-Order Regular'!D2</f>
        <v>500</v>
      </c>
      <c r="O2" s="33">
        <f>'TC11-Order Regular'!E2</f>
        <v>500</v>
      </c>
      <c r="P2" s="33">
        <f>'TC25-Customer Order Change'!D2</f>
        <v>500</v>
      </c>
      <c r="Q2" s="33">
        <f>'TC25-Customer Order Change'!E2</f>
        <v>500</v>
      </c>
      <c r="R2" s="33">
        <f>'TC25-Customer Order Change'!F2</f>
        <v>100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>
        <f>'TC11-Order Regular'!B3</f>
        <v>1000</v>
      </c>
      <c r="J3" s="33">
        <f>'TC25-Customer Order Change'!C3</f>
        <v>900</v>
      </c>
      <c r="K3" s="12"/>
      <c r="L3" s="12" t="s">
        <v>196</v>
      </c>
      <c r="M3" s="12"/>
      <c r="N3" s="33">
        <f>'TC11-Order Regular'!D3</f>
        <v>500</v>
      </c>
      <c r="O3" s="33">
        <f>'TC11-Order Regular'!E3</f>
        <v>500</v>
      </c>
      <c r="P3" s="33">
        <f>'TC25-Customer Order Change'!D3</f>
        <v>500</v>
      </c>
      <c r="Q3" s="33">
        <f>'TC25-Customer Order Change'!E3</f>
        <v>400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>
        <f>'TC11-Order Regular'!B5</f>
        <v>1000</v>
      </c>
      <c r="J4" s="33">
        <f>'TC25-Customer Order Change'!C5</f>
        <v>1000</v>
      </c>
      <c r="K4" s="12"/>
      <c r="L4" s="12" t="s">
        <v>196</v>
      </c>
      <c r="M4" s="12"/>
      <c r="N4" s="33"/>
      <c r="O4" s="33">
        <f>'TC11-Order Regular'!E5</f>
        <v>1000</v>
      </c>
      <c r="P4" s="33">
        <f>'TC25-Customer Order Change'!D5</f>
        <v>500</v>
      </c>
      <c r="Q4" s="33">
        <f>'TC25-Customer Order Change'!E5</f>
        <v>500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>
        <f>'TC11-Order Regular'!B6</f>
        <v>1000</v>
      </c>
      <c r="J5" s="33">
        <f>'TC25-Customer Order Change'!C6</f>
        <v>1000</v>
      </c>
      <c r="K5" s="12"/>
      <c r="L5" s="12" t="s">
        <v>196</v>
      </c>
      <c r="M5" s="12"/>
      <c r="N5" s="33">
        <f>'TC11-Order Regular'!D6</f>
        <v>500</v>
      </c>
      <c r="O5" s="33">
        <f>'TC11-Order Regular'!E6</f>
        <v>500</v>
      </c>
      <c r="P5" s="33">
        <f>'TC25-Customer Order Change'!D6</f>
        <v>1000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>
        <f>'TC11-Order Regular'!B7</f>
        <v>1000</v>
      </c>
      <c r="J6" s="33">
        <f>'TC25-Customer Order Change'!C7</f>
        <v>1000</v>
      </c>
      <c r="K6" s="12"/>
      <c r="L6" s="12" t="s">
        <v>196</v>
      </c>
      <c r="M6" s="12"/>
      <c r="N6" s="33">
        <f>'TC11-Order Regular'!D7</f>
        <v>1000</v>
      </c>
      <c r="O6" s="33"/>
      <c r="P6" s="33"/>
      <c r="Q6" s="33">
        <f>'TC25-Customer Order Change'!E7</f>
        <v>1000</v>
      </c>
      <c r="R6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B1" zoomScale="90" zoomScaleNormal="90" workbookViewId="0">
      <selection activeCell="L32" sqref="L32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sAB02-2311001</v>
      </c>
      <c r="E2" s="12" t="s">
        <v>81</v>
      </c>
      <c r="F2" s="12">
        <v>5</v>
      </c>
      <c r="G2" s="12">
        <v>10</v>
      </c>
      <c r="H2" s="33">
        <f>'TC25-Customer Order Change'!C2</f>
        <v>1100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>
        <f>'TC25-Customer Order Change'!D2</f>
        <v>500</v>
      </c>
      <c r="O2" s="33" t="s">
        <v>138</v>
      </c>
      <c r="P2" s="33">
        <f>'TC25-Customer Order Change'!E2</f>
        <v>500</v>
      </c>
      <c r="Q2" s="33" t="s">
        <v>138</v>
      </c>
      <c r="R2" s="33">
        <f>'TC25-Customer Order Change'!F2</f>
        <v>100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sAB02-2311001</v>
      </c>
      <c r="E3" s="12" t="s">
        <v>81</v>
      </c>
      <c r="F3" s="12">
        <v>5</v>
      </c>
      <c r="G3" s="12">
        <v>10</v>
      </c>
      <c r="H3" s="33">
        <f>'TC25-Customer Order Change'!C3</f>
        <v>900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>
        <f>'TC25-Customer Order Change'!D3</f>
        <v>500</v>
      </c>
      <c r="O3" s="33" t="s">
        <v>138</v>
      </c>
      <c r="P3" s="33">
        <f>'TC25-Customer Order Change'!E3</f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sAB02-2311001</v>
      </c>
      <c r="E4" s="12" t="s">
        <v>81</v>
      </c>
      <c r="F4" s="12">
        <v>5</v>
      </c>
      <c r="G4" s="12">
        <v>10</v>
      </c>
      <c r="H4" s="33">
        <f>'TC25-Customer Order Change'!C4</f>
        <v>1000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>
        <f>'TC25-Customer Order Change'!D4</f>
        <v>500</v>
      </c>
      <c r="O4" s="33" t="s">
        <v>138</v>
      </c>
      <c r="P4" s="33">
        <f>'TC25-Customer Order Change'!E4</f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sAB02-2311001</v>
      </c>
      <c r="E5" s="12" t="s">
        <v>81</v>
      </c>
      <c r="F5" s="12">
        <v>5</v>
      </c>
      <c r="G5" s="12">
        <v>10</v>
      </c>
      <c r="H5" s="33">
        <f>'TC25-Customer Order Change'!C5</f>
        <v>1000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>
        <f>'TC25-Customer Order Change'!D5</f>
        <v>500</v>
      </c>
      <c r="O5" s="33" t="s">
        <v>138</v>
      </c>
      <c r="P5" s="33">
        <f>'TC25-Customer Order Change'!E5</f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sAB02-2311001</v>
      </c>
      <c r="E6" s="12" t="s">
        <v>81</v>
      </c>
      <c r="F6" s="12">
        <v>10</v>
      </c>
      <c r="G6" s="12">
        <v>10</v>
      </c>
      <c r="H6" s="33">
        <f>'TC25-Customer Order Change'!C6</f>
        <v>1000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>
        <f>'TC25-Customer Order Change'!D6</f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sAB02-2311001</v>
      </c>
      <c r="E7" s="12" t="s">
        <v>81</v>
      </c>
      <c r="F7" s="12">
        <v>10</v>
      </c>
      <c r="G7" s="12">
        <v>10</v>
      </c>
      <c r="H7" s="33">
        <f>'TC25-Customer Order Change'!C7</f>
        <v>1000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f>'TC25-Customer Order Change'!E7</f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X7"/>
  <sheetViews>
    <sheetView topLeftCell="G1" zoomScale="90" zoomScaleNormal="90" workbookViewId="0">
      <selection activeCell="Q20" sqref="Q20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478</v>
      </c>
      <c r="V1" s="51" t="s">
        <v>479</v>
      </c>
      <c r="W1" s="51" t="s">
        <v>480</v>
      </c>
      <c r="X1" s="51" t="s">
        <v>481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cAB02-2311001</v>
      </c>
      <c r="E2" s="1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cAB02-2311001</v>
      </c>
      <c r="E3" s="1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cAB02-2311001</v>
      </c>
      <c r="E4" s="1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cAB02-2311001</v>
      </c>
      <c r="E5" s="1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cAB02-2311001</v>
      </c>
      <c r="E6" s="1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cAB02-2311001</v>
      </c>
      <c r="E7" s="1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S7"/>
  <sheetViews>
    <sheetView topLeftCell="E1" zoomScale="90" zoomScaleNormal="90" workbookViewId="0">
      <selection activeCell="O20" sqref="O20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sAB02-2311001</v>
      </c>
      <c r="E2" s="12" t="s">
        <v>81</v>
      </c>
      <c r="F2" s="12" t="s">
        <v>81</v>
      </c>
      <c r="G2" s="12">
        <v>5</v>
      </c>
      <c r="H2" s="12">
        <v>10</v>
      </c>
      <c r="I2" s="33">
        <f>'TC25-Customer Order Change'!C2</f>
        <v>1100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sAB02-2311001</v>
      </c>
      <c r="E3" s="12" t="s">
        <v>81</v>
      </c>
      <c r="F3" s="12" t="s">
        <v>81</v>
      </c>
      <c r="G3" s="12">
        <v>5</v>
      </c>
      <c r="H3" s="12">
        <v>10</v>
      </c>
      <c r="I3" s="33">
        <f>'TC25-Customer Order Change'!C3</f>
        <v>900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sAB02-2311001</v>
      </c>
      <c r="E4" s="12" t="s">
        <v>81</v>
      </c>
      <c r="F4" s="12" t="s">
        <v>81</v>
      </c>
      <c r="G4" s="12">
        <v>5</v>
      </c>
      <c r="H4" s="12">
        <v>10</v>
      </c>
      <c r="I4" s="33">
        <f>'TC25-Customer Order Change'!C4</f>
        <v>1000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sAB02-2311001</v>
      </c>
      <c r="E5" s="12" t="s">
        <v>81</v>
      </c>
      <c r="F5" s="12" t="s">
        <v>81</v>
      </c>
      <c r="G5" s="12">
        <v>5</v>
      </c>
      <c r="H5" s="12">
        <v>10</v>
      </c>
      <c r="I5" s="33">
        <f>'TC25-Customer Order Change'!C5</f>
        <v>1000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sAB02-2311001</v>
      </c>
      <c r="E6" s="12" t="s">
        <v>81</v>
      </c>
      <c r="F6" s="12" t="s">
        <v>81</v>
      </c>
      <c r="G6" s="12">
        <v>10</v>
      </c>
      <c r="H6" s="12">
        <v>10</v>
      </c>
      <c r="I6" s="33">
        <f>'TC25-Customer Order Change'!C6</f>
        <v>1000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sAB02-2311001</v>
      </c>
      <c r="E7" s="12" t="s">
        <v>81</v>
      </c>
      <c r="F7" s="12" t="s">
        <v>81</v>
      </c>
      <c r="G7" s="12">
        <v>10</v>
      </c>
      <c r="H7" s="12">
        <v>10</v>
      </c>
      <c r="I7" s="33">
        <f>'TC25-Customer Order Change'!C7</f>
        <v>1000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39" sqref="H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RequestPart-AB-02</v>
      </c>
      <c r="C2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X7"/>
  <sheetViews>
    <sheetView zoomScale="90" zoomScaleNormal="90" workbookViewId="0">
      <selection activeCell="F32" sqref="F32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457</v>
      </c>
      <c r="X1" s="51" t="s">
        <v>458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pABs02-2311001</v>
      </c>
      <c r="E2" s="2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pABs02-2311001</v>
      </c>
      <c r="E3" s="2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pABs02-2311001</v>
      </c>
      <c r="E4" s="2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pABs02-2311001</v>
      </c>
      <c r="E5" s="2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pABs02-2311001</v>
      </c>
      <c r="E6" s="2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pABs02-2311001</v>
      </c>
      <c r="E7" s="2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zoomScale="90" zoomScaleNormal="90" workbookViewId="0">
      <selection activeCell="E1" sqref="A1:E1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459</v>
      </c>
    </row>
    <row r="2" spans="1:5" x14ac:dyDescent="0.3">
      <c r="A2" s="12" t="str">
        <f ca="1">TEXT(DATE(YEAR(TODAY()), MONTH(TODAY())+1, DAY(TODAY())), "dd MMM yyyy")</f>
        <v>10 Dec 2023</v>
      </c>
      <c r="B2" s="12" t="str">
        <f ca="1">TEXT(DATE(YEAR(TODAY()), MONTH(TODAY())+2, DAY(TODAY())), "dd MMM yyyy")</f>
        <v>10 Jan 2024</v>
      </c>
      <c r="C2" s="12" t="str">
        <f ca="1">TEXT(DATE(YEAR(TODAY()), MONTH(TODAY())+3, DAY(TODAY())), "dd MMM yyyy")</f>
        <v>10 Feb 2024</v>
      </c>
      <c r="D2" s="12" t="str">
        <f ca="1">TEXT(DATE(YEAR(TODAY()), MONTH(TODAY())+4, DAY(TODAY())), "dd MMM yyyy")</f>
        <v>10 Mar 2024</v>
      </c>
      <c r="E2" s="1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zoomScale="90" zoomScaleNormal="90" workbookViewId="0">
      <selection activeCell="E12" sqref="E12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459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A2"/>
  <sheetViews>
    <sheetView workbookViewId="0"/>
  </sheetViews>
  <sheetFormatPr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rsABs02-2311001-01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V7"/>
  <sheetViews>
    <sheetView topLeftCell="D1" zoomScale="90" zoomScaleNormal="90" workbookViewId="0">
      <selection activeCell="J2" sqref="J2"/>
    </sheetView>
  </sheetViews>
  <sheetFormatPr defaultRowHeight="13.8" x14ac:dyDescent="0.3"/>
  <cols>
    <col min="1" max="2" width="25.77734375" style="2" customWidth="1" collapsed="1"/>
    <col min="3" max="22" width="15.77734375" style="2" customWidth="1" collapsed="1"/>
    <col min="23" max="16384" width="8.88671875" style="2" collapsed="1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460</v>
      </c>
      <c r="S1" s="51" t="s">
        <v>338</v>
      </c>
      <c r="T1" s="51" t="s">
        <v>339</v>
      </c>
      <c r="U1" s="51" t="s">
        <v>340</v>
      </c>
      <c r="V1" s="51" t="s">
        <v>461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>
        <f>'TC25-Customer Order Change'!C2</f>
        <v>1100</v>
      </c>
      <c r="J2" s="33">
        <f>'TC33-New Firm Qty'!C2</f>
        <v>1000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>
        <f>'TC25-Customer Order Change'!C3</f>
        <v>900</v>
      </c>
      <c r="J3" s="33">
        <f>'TC33-New Firm Qty'!C3</f>
        <v>800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>
        <f>'TC25-Customer Order Change'!C4</f>
        <v>1000</v>
      </c>
      <c r="J4" s="33">
        <f>'TC33-New Firm Qty'!C4</f>
        <v>900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>
        <f>'TC25-Customer Order Change'!C5</f>
        <v>1000</v>
      </c>
      <c r="J5" s="33">
        <f>'TC33-New Firm Qty'!C5</f>
        <v>1200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>
        <f>'TC25-Customer Order Change'!C6</f>
        <v>1000</v>
      </c>
      <c r="J6" s="33">
        <f>'TC33-New Firm Qty'!C6</f>
        <v>1000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>
        <f>'TC25-Customer Order Change'!C7</f>
        <v>1000</v>
      </c>
      <c r="J7" s="33">
        <f>'TC33-New Firm Qty'!C7</f>
        <v>1100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zoomScale="90" zoomScaleNormal="90" workbookViewId="0">
      <selection activeCell="K34" sqref="K34"/>
    </sheetView>
  </sheetViews>
  <sheetFormatPr defaultRowHeight="13.8" x14ac:dyDescent="0.3"/>
  <cols>
    <col min="1" max="2" width="25.77734375" style="2" customWidth="1" collapsed="1"/>
    <col min="3" max="23" width="15.77734375" style="2" customWidth="1" collapsed="1"/>
    <col min="24" max="16384" width="8.88671875" style="2" collapsed="1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D7"/>
  <sheetViews>
    <sheetView topLeftCell="J1" zoomScale="80" zoomScaleNormal="80" workbookViewId="0">
      <selection activeCell="J30" sqref="J30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30" width="15.77734375" style="2" customWidth="1" collapsed="1"/>
    <col min="31" max="16384" width="8.88671875" style="2" collapsed="1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462</v>
      </c>
      <c r="Z1" s="51" t="s">
        <v>463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D21" sqref="D21"/>
    </sheetView>
  </sheetViews>
  <sheetFormatPr defaultRowHeight="13.8" x14ac:dyDescent="0.3"/>
  <cols>
    <col min="1" max="1" width="25.77734375" style="8" customWidth="1" collapsed="1"/>
    <col min="2" max="2" width="15.77734375" style="8" customWidth="1" collapsed="1"/>
    <col min="3" max="3" width="25.77734375" style="8" customWidth="1" collapsed="1"/>
    <col min="4" max="23" width="15.77734375" style="8" customWidth="1" collapsed="1"/>
    <col min="24" max="24" width="20.77734375" style="8" customWidth="1" collapsed="1"/>
    <col min="25" max="16384" width="8.88671875" style="8" collapsed="1"/>
  </cols>
  <sheetData>
    <row r="1" spans="1:23" ht="13.8" customHeight="1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"o-SG-BAFCO-"&amp;TEXT(TODAY(),"yymm")&amp;"-"&amp;AutoIncrement!B2&amp;"-"&amp;AutoIncrement!A2&amp;"-001"</f>
        <v>o-SG-BAFCO-2311-AB-02-001</v>
      </c>
      <c r="B3" s="37" t="str">
        <f ca="1">TEXT(DATE(YEAR(TODAY()), MONTH(TODAY()), DAY(TODAY())-1), "dd MMM yyyy")</f>
        <v>09 Nov 2023</v>
      </c>
      <c r="C3" s="37" t="str">
        <f ca="1">"B-"&amp;TEXT(TODAY(),"yymm")&amp;"-"&amp;AutoIncrement!B2&amp; "-01-0"&amp;AutoIncrement!A2</f>
        <v>B-2311-AB-01-002</v>
      </c>
      <c r="D3" s="38">
        <v>1000</v>
      </c>
      <c r="E3" s="37" t="str">
        <f t="shared" ref="E3:E8" ca="1" si="0">TEXT(DATE(YEAR(TODAY()), MONTH(TODAY()), DAY(TODAY())+2), "dd MMM yyyy")</f>
        <v>12 Nov 2023</v>
      </c>
      <c r="F3" s="37" t="str">
        <f ca="1">TEXT(DATE(YEAR(TODAY()), MONTH(TODAY()), DAY(TODAY())+10), "dd MMM yyyy")</f>
        <v>20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OP-231110-01-002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IP-231110-01-002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"o-SG-BAFCO-"&amp;TEXT(TODAY(),"yymm")&amp;"-"&amp;AutoIncrement!B2&amp;"-"&amp;AutoIncrement!A2&amp;"-001"</f>
        <v>o-SG-BAFCO-2311-AB-02-001</v>
      </c>
      <c r="B4" s="37" t="str">
        <f t="shared" ref="B4:B8" ca="1" si="1">TEXT(DATE(YEAR(TODAY()), MONTH(TODAY()), DAY(TODAY())-1), "dd MMM yyyy")</f>
        <v>09 Nov 2023</v>
      </c>
      <c r="C4" s="37" t="str">
        <f ca="1">"B-"&amp;TEXT(TODAY(),"yymm")&amp;"-"&amp;AutoIncrement!B2&amp; "-01-0"&amp;AutoIncrement!A2</f>
        <v>B-2311-AB-01-002</v>
      </c>
      <c r="D4" s="38">
        <v>800</v>
      </c>
      <c r="E4" s="37" t="str">
        <f t="shared" ca="1" si="0"/>
        <v>12 Nov 2023</v>
      </c>
      <c r="F4" s="37" t="str">
        <f t="shared" ref="F4:F8" ca="1" si="2">TEXT(DATE(YEAR(TODAY()), MONTH(TODAY()), DAY(TODAY())+10), "dd MMM yyyy")</f>
        <v>20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OP-231110-01-002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IP-231110-02-002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"o-SG-BAFCO-"&amp;TEXT(TODAY(),"yymm")&amp;"-"&amp;AutoIncrement!B2&amp;"-"&amp;AutoIncrement!A2&amp;"-001"</f>
        <v>o-SG-BAFCO-2311-AB-02-001</v>
      </c>
      <c r="B5" s="37" t="str">
        <f t="shared" ca="1" si="1"/>
        <v>09 Nov 2023</v>
      </c>
      <c r="C5" s="37" t="str">
        <f ca="1">"B-"&amp;TEXT(TODAY(),"yymm")&amp;"-"&amp;AutoIncrement!B2&amp; "-01-0"&amp;AutoIncrement!A2</f>
        <v>B-2311-AB-01-002</v>
      </c>
      <c r="D5" s="38">
        <v>900</v>
      </c>
      <c r="E5" s="37" t="str">
        <f t="shared" ca="1" si="0"/>
        <v>12 Nov 2023</v>
      </c>
      <c r="F5" s="37" t="str">
        <f t="shared" ca="1" si="2"/>
        <v>20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OP-231110-02-002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"o-SG-BAFCO-"&amp;TEXT(TODAY(),"yymm")&amp;"-"&amp;AutoIncrement!B2&amp;"-"&amp;AutoIncrement!A2&amp;"-001"</f>
        <v>o-SG-BAFCO-2311-AB-02-001</v>
      </c>
      <c r="B6" s="37" t="str">
        <f t="shared" ca="1" si="1"/>
        <v>09 Nov 2023</v>
      </c>
      <c r="C6" s="37" t="str">
        <f ca="1">"B-"&amp;TEXT(TODAY(),"yymm")&amp;"-"&amp;AutoIncrement!B2&amp; "-01-0"&amp;AutoIncrement!A2</f>
        <v>B-2311-AB-01-002</v>
      </c>
      <c r="D6" s="38">
        <v>1200</v>
      </c>
      <c r="E6" s="37" t="str">
        <f t="shared" ca="1" si="0"/>
        <v>12 Nov 2023</v>
      </c>
      <c r="F6" s="37" t="str">
        <f t="shared" ca="1" si="2"/>
        <v>20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OP-231110-02-002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"o-SG-BAFCO-"&amp;TEXT(TODAY(),"yymm")&amp;"-"&amp;AutoIncrement!B2&amp;"-"&amp;AutoIncrement!A2&amp;"-001"</f>
        <v>o-SG-BAFCO-2311-AB-02-001</v>
      </c>
      <c r="B7" s="37" t="str">
        <f t="shared" ca="1" si="1"/>
        <v>09 Nov 2023</v>
      </c>
      <c r="C7" s="37" t="str">
        <f ca="1">"B-"&amp;TEXT(TODAY(),"yymm")&amp;"-"&amp;AutoIncrement!B2&amp; "-01-0"&amp;AutoIncrement!A2</f>
        <v>B-2311-AB-01-002</v>
      </c>
      <c r="D7" s="38">
        <v>1000</v>
      </c>
      <c r="E7" s="37" t="str">
        <f t="shared" ca="1" si="0"/>
        <v>12 Nov 2023</v>
      </c>
      <c r="F7" s="37" t="str">
        <f t="shared" ca="1" si="2"/>
        <v>20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OP-231110-03-002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IP-231110-01-002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"o-SG-BAFCO-"&amp;TEXT(TODAY(),"yymm")&amp;"-"&amp;AutoIncrement!B2&amp;"-"&amp;AutoIncrement!A2&amp;"-001"</f>
        <v>o-SG-BAFCO-2311-AB-02-001</v>
      </c>
      <c r="B8" s="37" t="str">
        <f t="shared" ca="1" si="1"/>
        <v>09 Nov 2023</v>
      </c>
      <c r="C8" s="37" t="str">
        <f ca="1">"B-"&amp;TEXT(TODAY(),"yymm")&amp;"-"&amp;AutoIncrement!B2&amp; "-01-0"&amp;AutoIncrement!A2</f>
        <v>B-2311-AB-01-002</v>
      </c>
      <c r="D8" s="38">
        <v>1100</v>
      </c>
      <c r="E8" s="37" t="str">
        <f t="shared" ca="1" si="0"/>
        <v>12 Nov 2023</v>
      </c>
      <c r="F8" s="37" t="str">
        <f t="shared" ca="1" si="2"/>
        <v>20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OP-231110-03-002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IP-231110-02-002</v>
      </c>
      <c r="T8" s="42" t="s">
        <v>239</v>
      </c>
      <c r="U8" s="41">
        <v>1</v>
      </c>
      <c r="V8" s="41">
        <v>2</v>
      </c>
      <c r="W8" s="41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M9"/>
  <sheetViews>
    <sheetView zoomScale="90" zoomScaleNormal="90" workbookViewId="0">
      <selection activeCell="AH29" sqref="AH29"/>
    </sheetView>
  </sheetViews>
  <sheetFormatPr defaultRowHeight="13.8" x14ac:dyDescent="0.3"/>
  <cols>
    <col min="1" max="1" width="5.77734375" style="8" customWidth="1" collapsed="1"/>
    <col min="2" max="2" width="15.77734375" style="8" customWidth="1" collapsed="1"/>
    <col min="3" max="3" width="25.77734375" style="8" customWidth="1" collapsed="1"/>
    <col min="4" max="4" width="15.77734375" style="8" customWidth="1" collapsed="1"/>
    <col min="5" max="6" width="25.77734375" style="8" customWidth="1" collapsed="1"/>
    <col min="7" max="33" width="15.77734375" style="8" customWidth="1" collapsed="1"/>
    <col min="34" max="36" width="25.77734375" style="8" customWidth="1" collapsed="1"/>
    <col min="37" max="42" width="15.77734375" style="8" customWidth="1" collapsed="1"/>
    <col min="43" max="16384" width="8.88671875" style="8" collapsed="1"/>
  </cols>
  <sheetData>
    <row r="1" spans="1:39" ht="13.8" customHeight="1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"o-SG-BAFCO-"&amp;TEXT(TODAY(),"yymm")&amp;"-"&amp;AutoIncrement!B2&amp;"-"&amp;AutoIncrement!A2&amp;"-002"</f>
        <v>o-SG-BAFCO-2311-AB-02-002</v>
      </c>
      <c r="D2" s="37" t="str">
        <f ca="1">TEXT(DATE(YEAR(TODAY()), MONTH(TODAY()), DAY(TODAY())-1), "dd MMM yyyy")</f>
        <v>09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t="shared" ref="M2:M9" ca="1" si="0">TEXT(DATE(YEAR(TODAY()), MONTH(TODAY()), DAY(TODAY())+2), "dd MMM yyyy")</f>
        <v>12 Nov 2023</v>
      </c>
      <c r="N2" s="37" t="str">
        <f ca="1">TEXT(DATE(YEAR(TODAY()), MONTH(TODAY()), DAY(TODAY())+10), "dd MMM yyyy")</f>
        <v>20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OP-231110-02-002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IP-231110-01-002</v>
      </c>
      <c r="AB2" s="45" t="s">
        <v>254</v>
      </c>
      <c r="AC2" s="44"/>
      <c r="AD2" s="44"/>
      <c r="AE2" s="44"/>
      <c r="AF2" s="37" t="str">
        <f ca="1">'TC16-Supplier SO'!C2</f>
        <v>sABs02-2311002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"o-SG-BAFCO-"&amp;TEXT(TODAY(),"yymm")&amp;"-"&amp;AutoIncrement!B2&amp;"-"&amp;AutoIncrement!A2&amp;"-002"</f>
        <v>o-SG-BAFCO-2311-AB-02-002</v>
      </c>
      <c r="D3" s="37" t="str">
        <f t="shared" ref="D3:D9" ca="1" si="1">TEXT(DATE(YEAR(TODAY()), MONTH(TODAY()), DAY(TODAY())-1), "dd MMM yyyy")</f>
        <v>09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t="shared" ca="1" si="0"/>
        <v>12 Nov 2023</v>
      </c>
      <c r="N3" s="37" t="str">
        <f t="shared" ref="N3:N9" ca="1" si="2">TEXT(DATE(YEAR(TODAY()), MONTH(TODAY()), DAY(TODAY())+10), "dd MMM yyyy")</f>
        <v>20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OP-231110-02-002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IP-231110-02-002</v>
      </c>
      <c r="AB3" s="45" t="s">
        <v>255</v>
      </c>
      <c r="AC3" s="44"/>
      <c r="AD3" s="44"/>
      <c r="AE3" s="44"/>
      <c r="AF3" s="37" t="str">
        <f ca="1">'TC16-Supplier SO'!C2</f>
        <v>sABs02-2311002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"o-SG-BAFCO-"&amp;TEXT(TODAY(),"yymm")&amp;"-"&amp;AutoIncrement!B2&amp;"-"&amp;AutoIncrement!A2&amp;"-002"</f>
        <v>o-SG-BAFCO-2311-AB-02-002</v>
      </c>
      <c r="D4" s="37" t="str">
        <f t="shared" ca="1" si="1"/>
        <v>09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t="shared" ca="1" si="0"/>
        <v>12 Nov 2023</v>
      </c>
      <c r="N4" s="37" t="str">
        <f t="shared" ca="1" si="2"/>
        <v>20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OP-231110-01-002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IP-231110-02-002</v>
      </c>
      <c r="AB4" s="42" t="s">
        <v>257</v>
      </c>
      <c r="AC4" s="40"/>
      <c r="AD4" s="40"/>
      <c r="AE4" s="40"/>
      <c r="AF4" s="37" t="str">
        <f ca="1">'TC16-Supplier SO'!C2</f>
        <v>sABs02-2311002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"o-SG-BAFCO-"&amp;TEXT(TODAY(),"yymm")&amp;"-"&amp;AutoIncrement!B2&amp;"-"&amp;AutoIncrement!A2&amp;"-002"</f>
        <v>o-SG-BAFCO-2311-AB-02-002</v>
      </c>
      <c r="D5" s="37" t="str">
        <f t="shared" ca="1" si="1"/>
        <v>09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t="shared" ca="1" si="0"/>
        <v>12 Nov 2023</v>
      </c>
      <c r="N5" s="37" t="str">
        <f t="shared" ca="1" si="2"/>
        <v>20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OP-231110-01-002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IP-231110-01-002</v>
      </c>
      <c r="AB5" s="45"/>
      <c r="AC5" s="44"/>
      <c r="AD5" s="44"/>
      <c r="AE5" s="44"/>
      <c r="AF5" s="37" t="str">
        <f ca="1">'TC16-Supplier SO'!C2</f>
        <v>sABs02-2311002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"o-SG-BAFCO-"&amp;TEXT(TODAY(),"yymm")&amp;"-"&amp;AutoIncrement!B2&amp;"-"&amp;AutoIncrement!A2&amp;"-003"</f>
        <v>o-SG-BAFCO-2311-AB-02-003</v>
      </c>
      <c r="D6" s="37" t="str">
        <f t="shared" ca="1" si="1"/>
        <v>09 Nov 2023</v>
      </c>
      <c r="E6" s="37" t="str">
        <f ca="1">"B-"&amp;TEXT(TODAY(),"yymm")&amp;"-"&amp;AutoIncrement!B2&amp; "-02-0"&amp;AutoIncrement!A2</f>
        <v>B-2311-AB-02-002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t="shared" ca="1" si="0"/>
        <v>12 Nov 2023</v>
      </c>
      <c r="N6" s="37" t="str">
        <f t="shared" ca="1" si="2"/>
        <v>20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OP-231110-01-002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sABs02-2311002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"o-SG-BAFCO-"&amp;TEXT(TODAY(),"yymm")&amp;"-"&amp;AutoIncrement!B2&amp;"-"&amp;AutoIncrement!A2&amp;"-003"</f>
        <v>o-SG-BAFCO-2311-AB-02-003</v>
      </c>
      <c r="D7" s="37" t="str">
        <f t="shared" ca="1" si="1"/>
        <v>09 Nov 2023</v>
      </c>
      <c r="E7" s="37" t="str">
        <f ca="1">"B-"&amp;TEXT(TODAY(),"yymm")&amp;"-"&amp;AutoIncrement!B2&amp; "-02-0"&amp;AutoIncrement!A2</f>
        <v>B-2311-AB-02-002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t="shared" ca="1" si="0"/>
        <v>12 Nov 2023</v>
      </c>
      <c r="N7" s="37" t="str">
        <f t="shared" ca="1" si="2"/>
        <v>20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OP-231110-02-002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sABs02-2311002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"o-SG-BAFCO-"&amp;TEXT(TODAY(),"yymm")&amp;"-"&amp;AutoIncrement!B2&amp;"-"&amp;AutoIncrement!A2&amp;"-003"</f>
        <v>o-SG-BAFCO-2311-AB-02-003</v>
      </c>
      <c r="D8" s="37" t="str">
        <f t="shared" ca="1" si="1"/>
        <v>09 Nov 2023</v>
      </c>
      <c r="E8" s="37" t="str">
        <f ca="1">"B-"&amp;TEXT(TODAY(),"yymm")&amp;"-"&amp;AutoIncrement!B2&amp; "-02-0"&amp;AutoIncrement!A2</f>
        <v>B-2311-AB-02-002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t="shared" ca="1" si="0"/>
        <v>12 Nov 2023</v>
      </c>
      <c r="N8" s="37" t="str">
        <f t="shared" ca="1" si="2"/>
        <v>20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OP-231110-03-002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IP-231110-01-002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sABs02-2311002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"o-SG-BAFCO-"&amp;TEXT(TODAY(),"yymm")&amp;"-"&amp;AutoIncrement!B2&amp;"-"&amp;AutoIncrement!A2&amp;"-004"</f>
        <v>o-SG-BAFCO-2311-AB-02-004</v>
      </c>
      <c r="D9" s="37" t="str">
        <f t="shared" ca="1" si="1"/>
        <v>09 Nov 2023</v>
      </c>
      <c r="E9" s="37" t="str">
        <f ca="1">"B-"&amp;TEXT(TODAY(),"yymm")&amp;"-"&amp;AutoIncrement!B2&amp; "-03-0"&amp;AutoIncrement!A2</f>
        <v>B-2311-AB-03-002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t="shared" ca="1" si="0"/>
        <v>12 Nov 2023</v>
      </c>
      <c r="N9" s="37" t="str">
        <f t="shared" ca="1" si="2"/>
        <v>20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OP-231110-03-002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IP-231110-01-002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sABs02-2311002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o-SG-BAFCO-2311-AB-02-001</v>
      </c>
      <c r="C2" t="s">
        <v>483</v>
      </c>
    </row>
    <row r="3" spans="1:3" x14ac:dyDescent="0.3">
      <c r="A3" s="12">
        <v>2</v>
      </c>
      <c r="B3" s="12" t="str">
        <f ca="1">'TC44-Supplier Outbound -Spot'!C2</f>
        <v>o-SG-BAFCO-2311-AB-02-002</v>
      </c>
      <c r="C3" t="s">
        <v>484</v>
      </c>
    </row>
    <row r="4" spans="1:3" x14ac:dyDescent="0.3">
      <c r="A4" s="12">
        <v>3</v>
      </c>
      <c r="B4" s="12" t="str">
        <f ca="1">'TC44-Supplier Outbound -Spot'!C6</f>
        <v>o-SG-BAFCO-2311-AB-02-003</v>
      </c>
      <c r="C4" t="s">
        <v>485</v>
      </c>
    </row>
    <row r="5" spans="1:3" x14ac:dyDescent="0.3">
      <c r="A5" s="12">
        <v>4</v>
      </c>
      <c r="B5" s="12" t="str">
        <f ca="1">'TC44-Supplier Outbound -Spot'!C9</f>
        <v>o-SG-BAFCO-2311-AB-02-004</v>
      </c>
      <c r="C5" t="s">
        <v>486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E14" sqref="E14"/>
    </sheetView>
  </sheetViews>
  <sheetFormatPr defaultColWidth="8.88671875" defaultRowHeight="13.8" x14ac:dyDescent="0.3"/>
  <cols>
    <col min="1" max="1" width="5.77734375" style="3" customWidth="1" collapsed="1"/>
    <col min="2" max="5" width="25.77734375" style="4" customWidth="1" collapsed="1"/>
    <col min="6" max="9" width="15.77734375" style="4" customWidth="1" collapsed="1"/>
    <col min="10" max="10" width="25.77734375" style="4" customWidth="1" collapsed="1"/>
    <col min="11" max="17" width="15.77734375" style="4" customWidth="1" collapsed="1"/>
    <col min="18" max="16384" width="8.88671875" style="4" collapsed="1"/>
  </cols>
  <sheetData>
    <row r="1" spans="1:17" s="1" customFormat="1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r="2" spans="1:17" s="1" customFormat="1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r="3" spans="1:17" s="1" customFormat="1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r="4" spans="1:17" s="1" customFormat="1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r="5" spans="1:17" s="1" customFormat="1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r="6" spans="1:17" s="1" customFormat="1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r="7" spans="1:17" s="1" customFormat="1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o-SG-BAFCO-231108009</v>
      </c>
      <c r="C2" t="s">
        <v>487</v>
      </c>
      <c r="D2" s="2" t="s">
        <v>464</v>
      </c>
    </row>
    <row r="3" spans="1:4" x14ac:dyDescent="0.3">
      <c r="A3" s="12">
        <v>2</v>
      </c>
      <c r="B3" s="12" t="str">
        <f>'TC44-Outbound No'!C3</f>
        <v>o-SG-BAFCO-231108010</v>
      </c>
      <c r="C3" t="s">
        <v>488</v>
      </c>
      <c r="D3" s="2" t="s">
        <v>465</v>
      </c>
    </row>
    <row r="4" spans="1:4" x14ac:dyDescent="0.3">
      <c r="A4" s="12">
        <v>3</v>
      </c>
      <c r="B4" s="12" t="str">
        <f>'TC44-Outbound No'!C4</f>
        <v>o-SG-BAFCO-231108011</v>
      </c>
      <c r="C4" t="s">
        <v>489</v>
      </c>
    </row>
    <row r="5" spans="1:4" x14ac:dyDescent="0.3">
      <c r="A5" s="12">
        <v>4</v>
      </c>
      <c r="B5" s="12" t="str">
        <f>'TC44-Outbound No'!C5</f>
        <v>o-SG-BAFCO-231108012</v>
      </c>
      <c r="C5" t="s">
        <v>490</v>
      </c>
    </row>
    <row r="6" spans="1:4" x14ac:dyDescent="0.3">
      <c r="C6" t="s">
        <v>491</v>
      </c>
      <c r="D6" s="2" t="s">
        <v>466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B8" sqref="B8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-Regular'!C3</f>
        <v>B-2311-AB-01-002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 t="str">
        <f ca="1">'TC44-Supplier Outbound -Regular'!C3</f>
        <v>B-2311-AB-01-002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-Regular'!C3</f>
        <v>B-2311-AB-01-002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B-2311-AB-01-002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r="2" spans="1:26" s="11" customFormat="1" x14ac:dyDescent="0.3">
      <c r="A2" s="48" t="str">
        <f ca="1">'TC44-Supplier Outbound -Spot'!E6</f>
        <v>B-2311-AB-02-002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r="3" spans="1:26" s="11" customFormat="1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r="4" spans="1:26" s="11" customFormat="1" x14ac:dyDescent="0.3">
      <c r="A4" s="48" t="str">
        <f ca="1">'TC44-Supplier Outbound -Spot'!E7</f>
        <v>B-2311-AB-02-002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B-2311-AB-03-002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B10"/>
  <sheetViews>
    <sheetView workbookViewId="0">
      <selection activeCell="J38" sqref="J38"/>
    </sheetView>
  </sheetViews>
  <sheetFormatPr defaultRowHeight="13.8" x14ac:dyDescent="0.3"/>
  <cols>
    <col min="1" max="2" width="25.77734375" style="2" customWidth="1" collapsed="1"/>
    <col min="3" max="4" width="20.77734375" style="2" customWidth="1" collapsed="1"/>
    <col min="5" max="16384" width="8.88671875" style="2" collapsed="1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B-2311-AB-01-002</v>
      </c>
      <c r="B2" s="12"/>
    </row>
    <row r="3" spans="1:2" x14ac:dyDescent="0.3">
      <c r="A3" s="22" t="str">
        <f ca="1">'TC44-Supplier Outbound -Regular'!C8</f>
        <v>B-2311-AB-01-002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B-2311-AB-01-002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B-2311-AB-01-002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B-2311-AB-02-002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B-2311-AB-02-002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B-2311-AB-03-002</v>
      </c>
      <c r="B10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o-SG-BAFCO-231108009</v>
      </c>
      <c r="C2" t="s">
        <v>492</v>
      </c>
    </row>
    <row r="3" spans="1:3" x14ac:dyDescent="0.3">
      <c r="A3" s="12">
        <v>2</v>
      </c>
      <c r="B3" s="12" t="str">
        <f>'TC44-Outbound No'!C3</f>
        <v>o-SG-BAFCO-231108010</v>
      </c>
      <c r="C3" t="s">
        <v>493</v>
      </c>
    </row>
    <row r="4" spans="1:3" x14ac:dyDescent="0.3">
      <c r="A4" s="12">
        <v>3</v>
      </c>
      <c r="B4" s="12" t="str">
        <f>'TC44-Outbound No'!C4</f>
        <v>o-SG-BAFCO-231108011</v>
      </c>
      <c r="C4" t="s">
        <v>494</v>
      </c>
    </row>
    <row r="5" spans="1:3" x14ac:dyDescent="0.3">
      <c r="A5" s="12">
        <v>4</v>
      </c>
      <c r="B5" s="12" t="str">
        <f>'TC44-Outbound No'!C5</f>
        <v>o-SG-BAFCO-231108012</v>
      </c>
      <c r="C5" t="s">
        <v>495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/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16384" width="8.88671875" style="2" collapsed="1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"i-VN-AKIRA-"&amp;TEXT(TODAY(),"yymmdd")&amp;"-"&amp;AutoIncrement!B2&amp;"-"&amp;AutoIncrement!A2&amp;"-001"</f>
        <v>i-VN-AKIRA-231110-AB-02-001</v>
      </c>
      <c r="C2" s="37" t="str">
        <f ca="1">TEXT(DATE(YEAR(TODAY()), MONTH(TODAY()), DAY(TODAY())), "dd MMM yyyy")</f>
        <v>10 Nov 2023</v>
      </c>
      <c r="D2" s="12"/>
      <c r="E2" s="12"/>
      <c r="F2" s="12"/>
    </row>
    <row r="3" spans="1:6" x14ac:dyDescent="0.3">
      <c r="A3" s="12">
        <v>2</v>
      </c>
      <c r="B3" s="12" t="str">
        <f ca="1">"i-VN-AKIRA-"&amp;TEXT(TODAY(),"yymmdd")&amp;"-"&amp;AutoIncrement!B2&amp;"-"&amp;AutoIncrement!A2&amp;"-001"</f>
        <v>i-VN-AKIRA-231110-AB-02-001</v>
      </c>
      <c r="C3" s="37" t="str">
        <f t="shared" ref="C3:C15" ca="1" si="0">TEXT(DATE(YEAR(TODAY()), MONTH(TODAY()), DAY(TODAY())), "dd MMM yyyy")</f>
        <v>10 Nov 2023</v>
      </c>
      <c r="D3" s="12"/>
      <c r="E3" s="12"/>
      <c r="F3" s="12"/>
    </row>
    <row r="4" spans="1:6" x14ac:dyDescent="0.3">
      <c r="A4" s="12">
        <v>3</v>
      </c>
      <c r="B4" s="12" t="str">
        <f ca="1">"i-VN-AKIRA-"&amp;TEXT(TODAY(),"yymmdd")&amp;"-"&amp;AutoIncrement!B2&amp;"-"&amp;AutoIncrement!A2&amp;"-001"</f>
        <v>i-VN-AKIRA-231110-AB-02-001</v>
      </c>
      <c r="C4" s="37" t="str">
        <f t="shared" ca="1" si="0"/>
        <v>10 Nov 2023</v>
      </c>
      <c r="D4" s="12"/>
      <c r="E4" s="12"/>
      <c r="F4" s="12"/>
    </row>
    <row r="5" spans="1:6" x14ac:dyDescent="0.3">
      <c r="A5" s="12">
        <v>4</v>
      </c>
      <c r="B5" s="12" t="str">
        <f ca="1">"i-VN-AKIRA-"&amp;TEXT(TODAY(),"yymmdd")&amp;"-"&amp;AutoIncrement!B2&amp;"-"&amp;AutoIncrement!A2&amp;"-001"</f>
        <v>i-VN-AKIRA-231110-AB-02-001</v>
      </c>
      <c r="C5" s="37" t="str">
        <f t="shared" ca="1" si="0"/>
        <v>10 Nov 2023</v>
      </c>
      <c r="D5" s="12"/>
      <c r="E5" s="12"/>
      <c r="F5" s="12"/>
    </row>
    <row r="6" spans="1:6" x14ac:dyDescent="0.3">
      <c r="A6" s="12">
        <v>5</v>
      </c>
      <c r="B6" s="12" t="str">
        <f ca="1">"i-VN-AKIRA-"&amp;TEXT(TODAY(),"yymmdd")&amp;"-"&amp;AutoIncrement!B2&amp;"-"&amp;AutoIncrement!A2&amp;"-001"</f>
        <v>i-VN-AKIRA-231110-AB-02-001</v>
      </c>
      <c r="C6" s="37" t="str">
        <f t="shared" ca="1" si="0"/>
        <v>10 Nov 2023</v>
      </c>
      <c r="D6" s="12"/>
      <c r="E6" s="12"/>
      <c r="F6" s="12"/>
    </row>
    <row r="7" spans="1:6" x14ac:dyDescent="0.3">
      <c r="A7" s="12">
        <v>6</v>
      </c>
      <c r="B7" s="12" t="str">
        <f ca="1">"i-VN-AKIRA-"&amp;TEXT(TODAY(),"yymmdd")&amp;"-"&amp;AutoIncrement!B2&amp;"-"&amp;AutoIncrement!A2&amp;"-001"</f>
        <v>i-VN-AKIRA-231110-AB-02-001</v>
      </c>
      <c r="C7" s="37" t="str">
        <f t="shared" ca="1" si="0"/>
        <v>10 Nov 2023</v>
      </c>
      <c r="D7" s="12"/>
      <c r="E7" s="12"/>
      <c r="F7" s="12"/>
    </row>
    <row r="8" spans="1:6" x14ac:dyDescent="0.3">
      <c r="A8" s="12">
        <v>7</v>
      </c>
      <c r="B8" s="12" t="str">
        <f ca="1">"i-VN-AKIRA-"&amp;TEXT(TODAY(),"yymmdd")&amp;"-"&amp;AutoIncrement!B2&amp;"-"&amp;AutoIncrement!A2&amp;"-001"</f>
        <v>i-VN-AKIRA-231110-AB-02-001</v>
      </c>
      <c r="C8" s="37" t="str">
        <f t="shared" ca="1" si="0"/>
        <v>10 Nov 2023</v>
      </c>
      <c r="D8" s="12"/>
      <c r="E8" s="12"/>
      <c r="F8" s="12"/>
    </row>
    <row r="9" spans="1:6" x14ac:dyDescent="0.3">
      <c r="A9" s="12">
        <v>8</v>
      </c>
      <c r="B9" s="12" t="str">
        <f ca="1">"i-VN-AKIRA-"&amp;TEXT(TODAY(),"yymmdd")&amp;"-"&amp;AutoIncrement!B2&amp;"-"&amp;AutoIncrement!A2&amp;"-001"</f>
        <v>i-VN-AKIRA-231110-AB-02-001</v>
      </c>
      <c r="C9" s="37" t="str">
        <f t="shared" ca="1" si="0"/>
        <v>10 Nov 2023</v>
      </c>
      <c r="D9" s="12"/>
      <c r="E9" s="12"/>
      <c r="F9" s="12"/>
    </row>
    <row r="10" spans="1:6" x14ac:dyDescent="0.3">
      <c r="A10" s="12">
        <v>9</v>
      </c>
      <c r="B10" s="12" t="str">
        <f ca="1">"i-VN-AKIRA-"&amp;TEXT(TODAY(),"yymmdd")&amp;"-"&amp;AutoIncrement!B2&amp;"-"&amp;AutoIncrement!A2&amp;"-001"</f>
        <v>i-VN-AKIRA-231110-AB-02-001</v>
      </c>
      <c r="C10" s="37" t="str">
        <f t="shared" ca="1" si="0"/>
        <v>10 Nov 2023</v>
      </c>
      <c r="D10" s="12"/>
      <c r="E10" s="12"/>
      <c r="F10" s="12"/>
    </row>
    <row r="11" spans="1:6" x14ac:dyDescent="0.3">
      <c r="A11" s="12">
        <v>10</v>
      </c>
      <c r="B11" s="12" t="str">
        <f ca="1">"i-VN-AKIRA-"&amp;TEXT(TODAY(),"yymmdd")&amp;"-"&amp;AutoIncrement!B2&amp;"-"&amp;AutoIncrement!A2&amp;"-001"</f>
        <v>i-VN-AKIRA-231110-AB-02-001</v>
      </c>
      <c r="C11" s="37" t="str">
        <f t="shared" ca="1" si="0"/>
        <v>10 Nov 2023</v>
      </c>
      <c r="D11" s="12"/>
      <c r="E11" s="12"/>
      <c r="F11" s="12"/>
    </row>
    <row r="12" spans="1:6" x14ac:dyDescent="0.3">
      <c r="A12" s="12">
        <v>11</v>
      </c>
      <c r="B12" s="12" t="str">
        <f ca="1">"i-VN-AKIRA-"&amp;TEXT(TODAY(),"yymmdd")&amp;"-"&amp;AutoIncrement!B2&amp;"-"&amp;AutoIncrement!A2&amp;"-001"</f>
        <v>i-VN-AKIRA-231110-AB-02-001</v>
      </c>
      <c r="C12" s="37" t="str">
        <f t="shared" ca="1" si="0"/>
        <v>10 Nov 2023</v>
      </c>
      <c r="D12" s="12"/>
      <c r="E12" s="12"/>
      <c r="F12" s="12"/>
    </row>
    <row r="13" spans="1:6" x14ac:dyDescent="0.3">
      <c r="A13" s="12">
        <v>12</v>
      </c>
      <c r="B13" s="12" t="str">
        <f ca="1">"i-VN-AKIRA-"&amp;TEXT(TODAY(),"yymmdd")&amp;"-"&amp;AutoIncrement!B2&amp;"-"&amp;AutoIncrement!A2&amp;"-001"</f>
        <v>i-VN-AKIRA-231110-AB-02-001</v>
      </c>
      <c r="C13" s="37" t="str">
        <f t="shared" ca="1" si="0"/>
        <v>10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"i-VN-AKIRA-"&amp;TEXT(TODAY(),"yymmdd")&amp;"-"&amp;AutoIncrement!B2&amp;"-"&amp;AutoIncrement!A2&amp;"-002"</f>
        <v>i-VN-AKIRA-231110-AB-02-002</v>
      </c>
      <c r="C14" s="37" t="str">
        <f t="shared" ca="1" si="0"/>
        <v>10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"i-VN-AKIRA-"&amp;TEXT(TODAY(),"yymmdd")&amp;"-"&amp;AutoIncrement!B2&amp;"-"&amp;AutoIncrement!A2&amp;"-002"</f>
        <v>i-VN-AKIRA-231110-AB-02-002</v>
      </c>
      <c r="C15" s="37" t="str">
        <f t="shared" ca="1" si="0"/>
        <v>10 Nov 2023</v>
      </c>
      <c r="D15" s="12"/>
      <c r="E15" s="12"/>
      <c r="F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/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/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5" width="26.77734375" style="2" customWidth="1" collapsed="1"/>
    <col min="6" max="18" width="15.77734375" style="2" customWidth="1" collapsed="1"/>
    <col min="19" max="16384" width="8.88671875" style="2" collapsed="1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SGTTAP-VNTTVN-AB-02-002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SGTTAP-VNTTVN-AB-02-002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SGTTAP-VNTTVN-AB-02-002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SGTTAP-VNTTVN-AB-02-002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SGTTAP-VNTTVN-AB-02-002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SGTTAP-VNTTVN-AB-02-002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zoomScale="90" zoomScaleNormal="90" workbookViewId="0">
      <selection activeCell="K27" sqref="K2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9" width="15.77734375" customWidth="1" collapsed="1"/>
    <col min="10" max="10" width="25.77734375" customWidth="1" collapsed="1"/>
    <col min="11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497</v>
      </c>
      <c r="C2" s="20" t="str">
        <f>"SGTTAP-VNTTVN-"&amp;'TC4'!H2&amp;"-0"&amp;AutoIncrement!A2</f>
        <v>SGTTAP-VNTTVN-AB-02-002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AB-02</v>
      </c>
      <c r="I2" s="20" t="str">
        <f>"CD-"&amp;H2</f>
        <v>CD-AB-02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RD-AB-02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498</v>
      </c>
      <c r="V2" s="2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Nurfatin Abdullah Shuhaimy</cp:lastModifiedBy>
  <dcterms:created xsi:type="dcterms:W3CDTF">2015-06-05T18:17:20Z</dcterms:created>
  <dcterms:modified xsi:type="dcterms:W3CDTF">2023-11-10T04:09:54Z</dcterms:modified>
</cp:coreProperties>
</file>