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26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2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32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38.xml"/>
  <Override ContentType="application/vnd.openxmlformats-officedocument.spreadsheetml.worksheet+xml" PartName="/xl/worksheets/sheet13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C:\Users\huawe\git\tb-ttap-brivge-v2-fatin\Excel Files\Scenario 1\"/>
    </mc:Choice>
  </mc:AlternateContent>
  <xr:revisionPtr documentId="13_ncr:1_{52EE57C0-DEA2-4F80-B937-1E3370F36D9C}" revIDLastSave="0" xr10:uidLastSave="{00000000-0000-0000-0000-000000000000}" xr6:coauthVersionLast="47" xr6:coauthVersionMax="47"/>
  <bookViews>
    <workbookView activeTab="31" firstSheet="31" tabRatio="547" windowHeight="15840" windowWidth="29040" xWindow="28680" xr2:uid="{00000000-000D-0000-FFFF-FFFF00000000}" yWindow="-120"/>
  </bookViews>
  <sheets>
    <sheet name="AutoIncrement" r:id="rId1" sheetId="1"/>
    <sheet name="TC001-Req to Parts Master" r:id="rId2" sheetId="2"/>
    <sheet name="TC001-Description" r:id="rId3" sheetId="3"/>
    <sheet name="TC001-Autogen" r:id="rId4" sheetId="4"/>
    <sheet name="TC001.1" r:id="rId5" sheetId="5"/>
    <sheet name="TC2-Contract Parts Info" r:id="rId6" sheetId="13"/>
    <sheet name="TC2-BU1 to Customer Contract" r:id="rId7" sheetId="12"/>
    <sheet name="TC002.1" r:id="rId8" sheetId="6"/>
    <sheet name="TC3-Contract Parts Info" r:id="rId9" sheetId="17"/>
    <sheet name="TC3-BU2 to BU1 Contract" r:id="rId10" sheetId="18"/>
    <sheet name="TC003.1" r:id="rId11" sheetId="7"/>
    <sheet name="TC4-Contract Parts Info" r:id="rId12" sheetId="22"/>
    <sheet name="TC4-Sup2 to BU2 Contract" r:id="rId13" sheetId="23"/>
    <sheet name="TC005.1" r:id="rId14" sheetId="8"/>
    <sheet name="TC6-Contract Parts Info" r:id="rId15" sheetId="24"/>
    <sheet name="TC6-BU3 to BU1 Contract" r:id="rId16" sheetId="25"/>
    <sheet name="TC006.1" r:id="rId17" sheetId="9"/>
    <sheet name="TC7-Contract Parts Info" r:id="rId18" sheetId="26"/>
    <sheet name="TC7-Sup1 to BU3 Contract" r:id="rId19" sheetId="27"/>
    <sheet name="TC10-Supplier2 Cargo Status" r:id="rId20" sheetId="28"/>
    <sheet name="TC11-BU2 Cargo Status" r:id="rId21" sheetId="30"/>
    <sheet name="TC12-Supplier1 Cargo Status" r:id="rId22" sheetId="32"/>
    <sheet name="TC13-BU3 Cargo Status" r:id="rId23" sheetId="31"/>
    <sheet name="TC14-BU1 Cargo Status" r:id="rId24" sheetId="33"/>
    <sheet name="TC15-Customer Place Order" r:id="rId25" sheetId="29"/>
    <sheet name="TC15-Inbound Date" r:id="rId26" sheetId="34"/>
    <sheet name="TC15-Customer Order No" r:id="rId27" sheetId="37"/>
    <sheet name="TC17-Customer Change Order" r:id="rId28" sheetId="35"/>
    <sheet name="TC17-Inbound Date Change" r:id="rId29" sheetId="36"/>
    <sheet name="TC17-AutoGen ChangeRequestNo" r:id="rId30" sheetId="38"/>
    <sheet name="TC18-Customer Change" r:id="rId31" sheetId="145"/>
    <sheet name="TC20-Autogen SOPO" r:id="rId32" sheetId="39"/>
    <sheet name="TC20-Autogen SOPO (2)" r:id="rId33" sheetId="156"/>
    <sheet name="TC21_28-OrderNo Regular" r:id="rId34" sheetId="155"/>
    <sheet name="TC022" r:id="rId35" sheetId="146"/>
    <sheet name="TC024" r:id="rId36" sheetId="147"/>
    <sheet name="TC026" r:id="rId37" sheetId="148"/>
    <sheet name="TC027" r:id="rId38" sheetId="149"/>
    <sheet name="TC028" r:id="rId39" sheetId="150"/>
    <sheet name="TC31-AutoGen ChangeRequestNo" r:id="rId40" sheetId="40"/>
    <sheet name="TC34-BU1 Check Change1" r:id="rId41" sheetId="41"/>
    <sheet name="TC34-BU1 Check Change2" r:id="rId42" sheetId="42"/>
    <sheet name="TC35-BU2 Check Change" r:id="rId43" sheetId="43"/>
    <sheet name="TC36-BU3 Check Change" r:id="rId44" sheetId="44"/>
    <sheet name="TC37-Sup1 Check Change" r:id="rId45" sheetId="45"/>
    <sheet name="TC38-Sup2 Check Change" r:id="rId46" sheetId="46"/>
    <sheet name="TC43-BU1-Check Purchase Order2" r:id="rId47" sheetId="48"/>
    <sheet name="TC43-BU1-Check Purchase Order3" r:id="rId48" sheetId="49"/>
    <sheet name="TC44-BU1-Check Sales Order" r:id="rId49" sheetId="47"/>
    <sheet name="TC45-Cus Check Customer Order" r:id="rId50" sheetId="50"/>
    <sheet name="TC46-Cus Spot Order" r:id="rId51" sheetId="51"/>
    <sheet name="TC46-Spot Date" r:id="rId52" sheetId="52"/>
    <sheet name="TC046" r:id="rId53" sheetId="151"/>
    <sheet name="TC47-Autogen OrderNo Spot" r:id="rId54" sheetId="54"/>
    <sheet name="TC048" r:id="rId55" sheetId="152"/>
    <sheet name="TC049" r:id="rId56" sheetId="153"/>
    <sheet name="TC054" r:id="rId57" sheetId="154"/>
    <sheet name="TC54-Sup2 Order Change Reg" r:id="rId58" sheetId="55"/>
    <sheet name="TC54-Change Date" r:id="rId59" sheetId="56"/>
    <sheet name="TC54-Change RequestNo" r:id="rId60" sheetId="57"/>
    <sheet name="TC74-Sup1 Outbound Details" r:id="rId61" sheetId="58"/>
    <sheet name="TC74-OutboundNo" r:id="rId62" sheetId="59"/>
    <sheet name="TC75.1-Sup1 Cargo Tracking" r:id="rId63" sheetId="60"/>
    <sheet name="TC75.2-Sup1 Cargo Tracking" r:id="rId64" sheetId="84"/>
    <sheet name="TC75.3-Sup1 Cargo Tracking" r:id="rId65" sheetId="85"/>
    <sheet name="TC82-Sup1 SO" r:id="rId66" sheetId="62"/>
    <sheet name="TC83-BU3 PO" r:id="rId67" sheetId="63"/>
    <sheet name="TC84-BU3 SO" r:id="rId68" sheetId="64"/>
    <sheet name="TC85-BU1 PO" r:id="rId69" sheetId="65"/>
    <sheet name="TC86-BU1 SO" r:id="rId70" sheetId="66"/>
    <sheet name="TC87-Customer CO" r:id="rId71" sheetId="67"/>
    <sheet name="TC88-Sup1 SellerGI Invoice" r:id="rId72" sheetId="61"/>
    <sheet name="TC90-Sup1 Revise Shipment" r:id="rId73" sheetId="68"/>
    <sheet name="TC93.1-Customer Cargo Tracking" r:id="rId74" sheetId="86"/>
    <sheet name="TC93.2-Customer Cargo Tracking" r:id="rId75" sheetId="87"/>
    <sheet name="TC93.3-Customer Cargo Tracking" r:id="rId76" sheetId="88"/>
    <sheet name="TC97-DC3 Inbound Details" r:id="rId77" sheetId="70"/>
    <sheet name="TC98-Sup1 SO" r:id="rId78" sheetId="71"/>
    <sheet name="TC99-BU3 PO" r:id="rId79" sheetId="72"/>
    <sheet name="TC100-BU3 SO" r:id="rId80" sheetId="73"/>
    <sheet name="TC101-BU1 PO" r:id="rId81" sheetId="74"/>
    <sheet name="TC102-BU1 SO" r:id="rId82" sheetId="75"/>
    <sheet name="TC103-DC3 Revise Shipment" r:id="rId83" sheetId="76"/>
    <sheet name="TC106.1-Sup1 Cargo Tracking" r:id="rId84" sheetId="89"/>
    <sheet name="TC106.2-Sup1 Cargo Tracking" r:id="rId85" sheetId="90"/>
    <sheet name="TC106.3-Sup1 Cargo Tracking" r:id="rId86" sheetId="91"/>
    <sheet name="TC111-DC3 Outbound Details" r:id="rId87" sheetId="79"/>
    <sheet name="TC111-OutboundNo" r:id="rId88" sheetId="80"/>
    <sheet name="TC112-BU3 SO" r:id="rId89" sheetId="96"/>
    <sheet name="TC113-BU1 PO" r:id="rId90" sheetId="97"/>
    <sheet name="TC115-Customer CO" r:id="rId91" sheetId="99"/>
    <sheet name="TC116.1-Customer Cargo Tracking" r:id="rId92" sheetId="92"/>
    <sheet name="TC116.2-Customer Cargo Tracking" r:id="rId93" sheetId="93"/>
    <sheet name="TC116.3-Customer Cargo Tracking" r:id="rId94" sheetId="94"/>
    <sheet name="TC116.4-Customer Cargo Tracking" r:id="rId95" sheetId="95"/>
    <sheet name="TC120-DC3 Shipping Details" r:id="rId96" sheetId="81"/>
    <sheet name="TC124-DC3 Revise Shipment" r:id="rId97" sheetId="82"/>
    <sheet name="TC128.1-Customer Cargo Tracking" r:id="rId98" sheetId="100"/>
    <sheet name="TC128.2-Customer Cargo Tracking" r:id="rId99" sheetId="101"/>
    <sheet name="TC128.3-Customer Cargo Tracking" r:id="rId100" sheetId="102"/>
    <sheet name="TC128.4-Customer Cargo Tracking" r:id="rId101" sheetId="103"/>
    <sheet name="TC132-BU2 SellerGI Invoice" r:id="rId102" sheetId="83"/>
    <sheet name="TC136-BU3 Cargo Tracking" r:id="rId103" sheetId="104"/>
    <sheet name="TC138-BU1 Cargo Tracking" r:id="rId104" sheetId="105"/>
    <sheet name="TC142-Sup2 Outbound Details" r:id="rId105" sheetId="106"/>
    <sheet name="TC142-OutboundNo" r:id="rId106" sheetId="107"/>
    <sheet name="TC149-Customer Cargo Tracking" r:id="rId107" sheetId="108"/>
    <sheet name="TC151-BU2 Cargo Tracking" r:id="rId108" sheetId="109"/>
    <sheet name="TC156-Sup2 SellerGI Invoice" r:id="rId109" sheetId="110"/>
    <sheet name="TC159-Sup2 Revise Shipment" r:id="rId110" sheetId="111"/>
    <sheet name="TC162-Customer Cargo Tracking" r:id="rId111" sheetId="112"/>
    <sheet name="TC165-Customer Cargo Tracking" r:id="rId112" sheetId="113"/>
    <sheet name="TC168-DC2 Inbound Details" r:id="rId113" sheetId="114"/>
    <sheet name="TC169-Sup2 SO" r:id="rId114" sheetId="117"/>
    <sheet name="TC170-BU2 PO" r:id="rId115" sheetId="118"/>
    <sheet name="TC171-BU2 SO" r:id="rId116" sheetId="119"/>
    <sheet name="TC172-BU1 PO" r:id="rId117" sheetId="120"/>
    <sheet name="TC173-BU1 SO" r:id="rId118" sheetId="121"/>
    <sheet name="TC174-DC2 Outbound Details" r:id="rId119" sheetId="115"/>
    <sheet name="TC174-OutboundNo" r:id="rId120" sheetId="116"/>
    <sheet name="TC186-BU2 SellerGI Invoice" r:id="rId121" sheetId="123"/>
    <sheet name="TC189-Customer Cargo Tracking" r:id="rId122" sheetId="124"/>
    <sheet name="TC192-DC1 Inbound Details" r:id="rId123" sheetId="125"/>
    <sheet name="TC197-DC1 Shipping Detail" r:id="rId124" sheetId="126"/>
    <sheet name="TC198-Customer Cargo Tracking" r:id="rId125" sheetId="127"/>
    <sheet name="TC202.1-BU3 Cargo Tracking" r:id="rId126" sheetId="131"/>
    <sheet name="TC202.2-BU3 Cargo Tracking" r:id="rId127" sheetId="132"/>
    <sheet name="TC202.3-BU3 Cargo Tracking" r:id="rId128" sheetId="133"/>
    <sheet name="TC202.4-BU3 Cargo Tracking" r:id="rId129" sheetId="134"/>
    <sheet name="TC204-DC1 Outbound Details" r:id="rId130" sheetId="135"/>
    <sheet name="TC204-OutboundNo" r:id="rId131" sheetId="136"/>
    <sheet name="TC205.1-BU1 SO-Regular" r:id="rId132" sheetId="137"/>
    <sheet name="TC205.2-BU1 SO-Spot" r:id="rId133" sheetId="98"/>
    <sheet name="TC206.1-Customer CO-Regular" r:id="rId134" sheetId="139"/>
    <sheet name="TC206.2-Customer CO-Spot" r:id="rId135" sheetId="140"/>
    <sheet name="TC207-BU1 Revise Shipment" r:id="rId136" sheetId="141"/>
    <sheet name="TC214-BU1 SellerGI Invoice" r:id="rId137" sheetId="142"/>
    <sheet name="TC217-Customer Inbound Details" r:id="rId138" sheetId="143"/>
    <sheet name="TC208.1-Customer Cargo Tracking" r:id="rId139" sheetId="144"/>
  </sheets>
  <externalReferences>
    <externalReference r:id="rId140"/>
    <externalReference r:id="rId141"/>
    <externalReference r:id="rId142"/>
  </externalReferences>
  <definedNames>
    <definedName localSheetId="83" name="activeFlagListArr">[1]activeFlagListArr!$A$1:$A$2</definedName>
    <definedName localSheetId="84" name="activeFlagListArr">[1]activeFlagListArr!$A$1:$A$2</definedName>
    <definedName localSheetId="85" name="activeFlagListArr">[1]activeFlagListArr!$A$1:$A$2</definedName>
    <definedName localSheetId="19" name="activeFlagListArr">[1]activeFlagListArr!$A$1:$A$2</definedName>
    <definedName localSheetId="91" name="activeFlagListArr">[1]activeFlagListArr!$A$1:$A$2</definedName>
    <definedName localSheetId="92" name="activeFlagListArr">[1]activeFlagListArr!$A$1:$A$2</definedName>
    <definedName localSheetId="93" name="activeFlagListArr">[1]activeFlagListArr!$A$1:$A$2</definedName>
    <definedName localSheetId="94" name="activeFlagListArr">[1]activeFlagListArr!$A$1:$A$2</definedName>
    <definedName localSheetId="20" name="activeFlagListArr">[1]activeFlagListArr!$A$1:$A$2</definedName>
    <definedName localSheetId="97" name="activeFlagListArr">[1]activeFlagListArr!$A$1:$A$2</definedName>
    <definedName localSheetId="98" name="activeFlagListArr">[1]activeFlagListArr!$A$1:$A$2</definedName>
    <definedName localSheetId="99" name="activeFlagListArr">[1]activeFlagListArr!$A$1:$A$2</definedName>
    <definedName localSheetId="100" name="activeFlagListArr">[1]activeFlagListArr!$A$1:$A$2</definedName>
    <definedName localSheetId="21" name="activeFlagListArr">[1]activeFlagListArr!$A$1:$A$2</definedName>
    <definedName localSheetId="102" name="activeFlagListArr">[1]activeFlagListArr!$A$1:$A$2</definedName>
    <definedName localSheetId="103" name="activeFlagListArr">[1]activeFlagListArr!$A$1:$A$2</definedName>
    <definedName localSheetId="22" name="activeFlagListArr">[1]activeFlagListArr!$A$1:$A$2</definedName>
    <definedName localSheetId="106" name="activeFlagListArr">[1]activeFlagListArr!$A$1:$A$2</definedName>
    <definedName localSheetId="23" name="activeFlagListArr">[1]activeFlagListArr!$A$1:$A$2</definedName>
    <definedName localSheetId="107" name="activeFlagListArr">[1]activeFlagListArr!$A$1:$A$2</definedName>
    <definedName localSheetId="110" name="activeFlagListArr">[1]activeFlagListArr!$A$1:$A$2</definedName>
    <definedName localSheetId="111" name="activeFlagListArr">[1]activeFlagListArr!$A$1:$A$2</definedName>
    <definedName localSheetId="121" name="activeFlagListArr">[1]activeFlagListArr!$A$1:$A$2</definedName>
    <definedName localSheetId="124" name="activeFlagListArr">[1]activeFlagListArr!$A$1:$A$2</definedName>
    <definedName localSheetId="125" name="activeFlagListArr">[1]activeFlagListArr!$A$1:$A$2</definedName>
    <definedName localSheetId="126" name="activeFlagListArr">[1]activeFlagListArr!$A$1:$A$2</definedName>
    <definedName localSheetId="127" name="activeFlagListArr">[1]activeFlagListArr!$A$1:$A$2</definedName>
    <definedName localSheetId="128" name="activeFlagListArr">[1]activeFlagListArr!$A$1:$A$2</definedName>
    <definedName localSheetId="138" name="activeFlagListArr">[1]activeFlagListArr!$A$1:$A$2</definedName>
    <definedName localSheetId="62" name="activeFlagListArr">[1]activeFlagListArr!$A$1:$A$2</definedName>
    <definedName localSheetId="63" name="activeFlagListArr">[1]activeFlagListArr!$A$1:$A$2</definedName>
    <definedName localSheetId="64" name="activeFlagListArr">[1]activeFlagListArr!$A$1:$A$2</definedName>
    <definedName localSheetId="73" name="activeFlagListArr">[1]activeFlagListArr!$A$1:$A$2</definedName>
    <definedName localSheetId="74" name="activeFlagListArr">[1]activeFlagListArr!$A$1:$A$2</definedName>
    <definedName localSheetId="75" name="activeFlagListArr">[1]activeFlagListArr!$A$1:$A$2</definedName>
    <definedName name="activeFlagListArr">#REF!</definedName>
    <definedName localSheetId="83" name="activeFlagStrArr">[2]activeFlagStrArr!$A$1:$A$2</definedName>
    <definedName localSheetId="84" name="activeFlagStrArr">[2]activeFlagStrArr!$A$1:$A$2</definedName>
    <definedName localSheetId="85" name="activeFlagStrArr">[2]activeFlagStrArr!$A$1:$A$2</definedName>
    <definedName localSheetId="19" name="activeFlagStrArr">[2]activeFlagStrArr!$A$1:$A$2</definedName>
    <definedName localSheetId="91" name="activeFlagStrArr">[2]activeFlagStrArr!$A$1:$A$2</definedName>
    <definedName localSheetId="92" name="activeFlagStrArr">[2]activeFlagStrArr!$A$1:$A$2</definedName>
    <definedName localSheetId="93" name="activeFlagStrArr">[2]activeFlagStrArr!$A$1:$A$2</definedName>
    <definedName localSheetId="94" name="activeFlagStrArr">[2]activeFlagStrArr!$A$1:$A$2</definedName>
    <definedName localSheetId="20" name="activeFlagStrArr">[2]activeFlagStrArr!$A$1:$A$2</definedName>
    <definedName localSheetId="97" name="activeFlagStrArr">[2]activeFlagStrArr!$A$1:$A$2</definedName>
    <definedName localSheetId="98" name="activeFlagStrArr">[2]activeFlagStrArr!$A$1:$A$2</definedName>
    <definedName localSheetId="99" name="activeFlagStrArr">[2]activeFlagStrArr!$A$1:$A$2</definedName>
    <definedName localSheetId="100" name="activeFlagStrArr">[2]activeFlagStrArr!$A$1:$A$2</definedName>
    <definedName localSheetId="21" name="activeFlagStrArr">[2]activeFlagStrArr!$A$1:$A$2</definedName>
    <definedName localSheetId="102" name="activeFlagStrArr">[2]activeFlagStrArr!$A$1:$A$2</definedName>
    <definedName localSheetId="103" name="activeFlagStrArr">[2]activeFlagStrArr!$A$1:$A$2</definedName>
    <definedName localSheetId="22" name="activeFlagStrArr">[2]activeFlagStrArr!$A$1:$A$2</definedName>
    <definedName localSheetId="106" name="activeFlagStrArr">[2]activeFlagStrArr!$A$1:$A$2</definedName>
    <definedName localSheetId="23" name="activeFlagStrArr">[2]activeFlagStrArr!$A$1:$A$2</definedName>
    <definedName localSheetId="107" name="activeFlagStrArr">[2]activeFlagStrArr!$A$1:$A$2</definedName>
    <definedName localSheetId="110" name="activeFlagStrArr">[2]activeFlagStrArr!$A$1:$A$2</definedName>
    <definedName localSheetId="111" name="activeFlagStrArr">[2]activeFlagStrArr!$A$1:$A$2</definedName>
    <definedName localSheetId="121" name="activeFlagStrArr">[2]activeFlagStrArr!$A$1:$A$2</definedName>
    <definedName localSheetId="124" name="activeFlagStrArr">[2]activeFlagStrArr!$A$1:$A$2</definedName>
    <definedName localSheetId="125" name="activeFlagStrArr">[2]activeFlagStrArr!$A$1:$A$2</definedName>
    <definedName localSheetId="126" name="activeFlagStrArr">[2]activeFlagStrArr!$A$1:$A$2</definedName>
    <definedName localSheetId="127" name="activeFlagStrArr">[2]activeFlagStrArr!$A$1:$A$2</definedName>
    <definedName localSheetId="128" name="activeFlagStrArr">[2]activeFlagStrArr!$A$1:$A$2</definedName>
    <definedName localSheetId="138" name="activeFlagStrArr">[2]activeFlagStrArr!$A$1:$A$2</definedName>
    <definedName localSheetId="62" name="activeFlagStrArr">[2]activeFlagStrArr!$A$1:$A$2</definedName>
    <definedName localSheetId="63" name="activeFlagStrArr">[2]activeFlagStrArr!$A$1:$A$2</definedName>
    <definedName localSheetId="64" name="activeFlagStrArr">[2]activeFlagStrArr!$A$1:$A$2</definedName>
    <definedName localSheetId="73" name="activeFlagStrArr">[2]activeFlagStrArr!$A$1:$A$2</definedName>
    <definedName localSheetId="74" name="activeFlagStrArr">[2]activeFlagStrArr!$A$1:$A$2</definedName>
    <definedName localSheetId="75" name="activeFlagStrArr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localSheetId="83" name="CURRENCY_CODE">[3]CURRENCY_CODE!$A$1:$A$13</definedName>
    <definedName localSheetId="84" name="CURRENCY_CODE">[3]CURRENCY_CODE!$A$1:$A$13</definedName>
    <definedName localSheetId="85" name="CURRENCY_CODE">[3]CURRENCY_CODE!$A$1:$A$13</definedName>
    <definedName localSheetId="19" name="CURRENCY_CODE">[3]CURRENCY_CODE!$A$1:$A$13</definedName>
    <definedName localSheetId="91" name="CURRENCY_CODE">[3]CURRENCY_CODE!$A$1:$A$13</definedName>
    <definedName localSheetId="92" name="CURRENCY_CODE">[3]CURRENCY_CODE!$A$1:$A$13</definedName>
    <definedName localSheetId="93" name="CURRENCY_CODE">[3]CURRENCY_CODE!$A$1:$A$13</definedName>
    <definedName localSheetId="94" name="CURRENCY_CODE">[3]CURRENCY_CODE!$A$1:$A$13</definedName>
    <definedName localSheetId="20" name="CURRENCY_CODE">[3]CURRENCY_CODE!$A$1:$A$13</definedName>
    <definedName localSheetId="97" name="CURRENCY_CODE">[3]CURRENCY_CODE!$A$1:$A$13</definedName>
    <definedName localSheetId="98" name="CURRENCY_CODE">[3]CURRENCY_CODE!$A$1:$A$13</definedName>
    <definedName localSheetId="99" name="CURRENCY_CODE">[3]CURRENCY_CODE!$A$1:$A$13</definedName>
    <definedName localSheetId="100" name="CURRENCY_CODE">[3]CURRENCY_CODE!$A$1:$A$13</definedName>
    <definedName localSheetId="21" name="CURRENCY_CODE">[3]CURRENCY_CODE!$A$1:$A$13</definedName>
    <definedName localSheetId="102" name="CURRENCY_CODE">[3]CURRENCY_CODE!$A$1:$A$13</definedName>
    <definedName localSheetId="103" name="CURRENCY_CODE">[3]CURRENCY_CODE!$A$1:$A$13</definedName>
    <definedName localSheetId="22" name="CURRENCY_CODE">[3]CURRENCY_CODE!$A$1:$A$13</definedName>
    <definedName localSheetId="106" name="CURRENCY_CODE">[3]CURRENCY_CODE!$A$1:$A$13</definedName>
    <definedName localSheetId="23" name="CURRENCY_CODE">[3]CURRENCY_CODE!$A$1:$A$13</definedName>
    <definedName localSheetId="107" name="CURRENCY_CODE">[3]CURRENCY_CODE!$A$1:$A$13</definedName>
    <definedName localSheetId="110" name="CURRENCY_CODE">[3]CURRENCY_CODE!$A$1:$A$13</definedName>
    <definedName localSheetId="111" name="CURRENCY_CODE">[3]CURRENCY_CODE!$A$1:$A$13</definedName>
    <definedName localSheetId="121" name="CURRENCY_CODE">[3]CURRENCY_CODE!$A$1:$A$13</definedName>
    <definedName localSheetId="124" name="CURRENCY_CODE">[3]CURRENCY_CODE!$A$1:$A$13</definedName>
    <definedName localSheetId="125" name="CURRENCY_CODE">[3]CURRENCY_CODE!$A$1:$A$13</definedName>
    <definedName localSheetId="126" name="CURRENCY_CODE">[3]CURRENCY_CODE!$A$1:$A$13</definedName>
    <definedName localSheetId="127" name="CURRENCY_CODE">[3]CURRENCY_CODE!$A$1:$A$13</definedName>
    <definedName localSheetId="128" name="CURRENCY_CODE">[3]CURRENCY_CODE!$A$1:$A$13</definedName>
    <definedName localSheetId="138" name="CURRENCY_CODE">[3]CURRENCY_CODE!$A$1:$A$13</definedName>
    <definedName localSheetId="62" name="CURRENCY_CODE">[3]CURRENCY_CODE!$A$1:$A$13</definedName>
    <definedName localSheetId="63" name="CURRENCY_CODE">[3]CURRENCY_CODE!$A$1:$A$13</definedName>
    <definedName localSheetId="64" name="CURRENCY_CODE">[3]CURRENCY_CODE!$A$1:$A$13</definedName>
    <definedName localSheetId="73" name="CURRENCY_CODE">[3]CURRENCY_CODE!$A$1:$A$13</definedName>
    <definedName localSheetId="74" name="CURRENCY_CODE">[3]CURRENCY_CODE!$A$1:$A$13</definedName>
    <definedName localSheetId="75" name="CURRENCY_CODE">[3]CURRENCY_CODE!$A$1:$A$13</definedName>
    <definedName name="CURRENCY_CODE">#REF!</definedName>
    <definedName localSheetId="83" name="findAllUomArr">[1]findAllUomArr!$A$1:$A$29</definedName>
    <definedName localSheetId="84" name="findAllUomArr">[1]findAllUomArr!$A$1:$A$29</definedName>
    <definedName localSheetId="85" name="findAllUomArr">[1]findAllUomArr!$A$1:$A$29</definedName>
    <definedName localSheetId="19" name="findAllUomArr">[1]findAllUomArr!$A$1:$A$29</definedName>
    <definedName localSheetId="91" name="findAllUomArr">[1]findAllUomArr!$A$1:$A$29</definedName>
    <definedName localSheetId="92" name="findAllUomArr">[1]findAllUomArr!$A$1:$A$29</definedName>
    <definedName localSheetId="93" name="findAllUomArr">[1]findAllUomArr!$A$1:$A$29</definedName>
    <definedName localSheetId="94" name="findAllUomArr">[1]findAllUomArr!$A$1:$A$29</definedName>
    <definedName localSheetId="20" name="findAllUomArr">[1]findAllUomArr!$A$1:$A$29</definedName>
    <definedName localSheetId="97" name="findAllUomArr">[1]findAllUomArr!$A$1:$A$29</definedName>
    <definedName localSheetId="98" name="findAllUomArr">[1]findAllUomArr!$A$1:$A$29</definedName>
    <definedName localSheetId="99" name="findAllUomArr">[1]findAllUomArr!$A$1:$A$29</definedName>
    <definedName localSheetId="100" name="findAllUomArr">[1]findAllUomArr!$A$1:$A$29</definedName>
    <definedName localSheetId="21" name="findAllUomArr">[1]findAllUomArr!$A$1:$A$29</definedName>
    <definedName localSheetId="102" name="findAllUomArr">[1]findAllUomArr!$A$1:$A$29</definedName>
    <definedName localSheetId="103" name="findAllUomArr">[1]findAllUomArr!$A$1:$A$29</definedName>
    <definedName localSheetId="22" name="findAllUomArr">[1]findAllUomArr!$A$1:$A$29</definedName>
    <definedName localSheetId="106" name="findAllUomArr">[1]findAllUomArr!$A$1:$A$29</definedName>
    <definedName localSheetId="23" name="findAllUomArr">[1]findAllUomArr!$A$1:$A$29</definedName>
    <definedName localSheetId="107" name="findAllUomArr">[1]findAllUomArr!$A$1:$A$29</definedName>
    <definedName localSheetId="110" name="findAllUomArr">[1]findAllUomArr!$A$1:$A$29</definedName>
    <definedName localSheetId="111" name="findAllUomArr">[1]findAllUomArr!$A$1:$A$29</definedName>
    <definedName localSheetId="121" name="findAllUomArr">[1]findAllUomArr!$A$1:$A$29</definedName>
    <definedName localSheetId="124" name="findAllUomArr">[1]findAllUomArr!$A$1:$A$29</definedName>
    <definedName localSheetId="125" name="findAllUomArr">[1]findAllUomArr!$A$1:$A$29</definedName>
    <definedName localSheetId="126" name="findAllUomArr">[1]findAllUomArr!$A$1:$A$29</definedName>
    <definedName localSheetId="127" name="findAllUomArr">[1]findAllUomArr!$A$1:$A$29</definedName>
    <definedName localSheetId="128" name="findAllUomArr">[1]findAllUomArr!$A$1:$A$29</definedName>
    <definedName localSheetId="138" name="findAllUomArr">[1]findAllUomArr!$A$1:$A$29</definedName>
    <definedName localSheetId="62" name="findAllUomArr">[1]findAllUomArr!$A$1:$A$29</definedName>
    <definedName localSheetId="63" name="findAllUomArr">[1]findAllUomArr!$A$1:$A$29</definedName>
    <definedName localSheetId="64" name="findAllUomArr">[1]findAllUomArr!$A$1:$A$29</definedName>
    <definedName localSheetId="73" name="findAllUomArr">[1]findAllUomArr!$A$1:$A$29</definedName>
    <definedName localSheetId="74" name="findAllUomArr">[1]findAllUomArr!$A$1:$A$29</definedName>
    <definedName localSheetId="75" name="findAllUomArr">[1]findAllUomArr!$A$1:$A$29</definedName>
    <definedName name="findAllUomArr">#REF!</definedName>
    <definedName localSheetId="4" name="PAIRED_FLAG">#REF!</definedName>
    <definedName localSheetId="7" name="PAIRED_FLAG">#REF!</definedName>
    <definedName localSheetId="10" name="PAIRED_FLAG">#REF!</definedName>
    <definedName localSheetId="13" name="PAIRED_FLAG">#REF!</definedName>
    <definedName localSheetId="16" name="PAIRED_FLAG">#REF!</definedName>
    <definedName localSheetId="83" name="PAIRED_FLAG">#REF!</definedName>
    <definedName localSheetId="84" name="PAIRED_FLAG">#REF!</definedName>
    <definedName localSheetId="85" name="PAIRED_FLAG">#REF!</definedName>
    <definedName localSheetId="19" name="PAIRED_FLAG">#REF!</definedName>
    <definedName localSheetId="91" name="PAIRED_FLAG">#REF!</definedName>
    <definedName localSheetId="92" name="PAIRED_FLAG">#REF!</definedName>
    <definedName localSheetId="93" name="PAIRED_FLAG">#REF!</definedName>
    <definedName localSheetId="94" name="PAIRED_FLAG">#REF!</definedName>
    <definedName localSheetId="20" name="PAIRED_FLAG">#REF!</definedName>
    <definedName localSheetId="97" name="PAIRED_FLAG">#REF!</definedName>
    <definedName localSheetId="98" name="PAIRED_FLAG">#REF!</definedName>
    <definedName localSheetId="99" name="PAIRED_FLAG">#REF!</definedName>
    <definedName localSheetId="100" name="PAIRED_FLAG">#REF!</definedName>
    <definedName localSheetId="21" name="PAIRED_FLAG">#REF!</definedName>
    <definedName localSheetId="102" name="PAIRED_FLAG">#REF!</definedName>
    <definedName localSheetId="103" name="PAIRED_FLAG">#REF!</definedName>
    <definedName localSheetId="22" name="PAIRED_FLAG">#REF!</definedName>
    <definedName localSheetId="106" name="PAIRED_FLAG">#REF!</definedName>
    <definedName localSheetId="23" name="PAIRED_FLAG">#REF!</definedName>
    <definedName localSheetId="107" name="PAIRED_FLAG">#REF!</definedName>
    <definedName localSheetId="110" name="PAIRED_FLAG">#REF!</definedName>
    <definedName localSheetId="111" name="PAIRED_FLAG">#REF!</definedName>
    <definedName localSheetId="121" name="PAIRED_FLAG">#REF!</definedName>
    <definedName localSheetId="124" name="PAIRED_FLAG">#REF!</definedName>
    <definedName localSheetId="125" name="PAIRED_FLAG">#REF!</definedName>
    <definedName localSheetId="126" name="PAIRED_FLAG">#REF!</definedName>
    <definedName localSheetId="127" name="PAIRED_FLAG">#REF!</definedName>
    <definedName localSheetId="128" name="PAIRED_FLAG">#REF!</definedName>
    <definedName localSheetId="138" name="PAIRED_FLAG">#REF!</definedName>
    <definedName localSheetId="62" name="PAIRED_FLAG">#REF!</definedName>
    <definedName localSheetId="63" name="PAIRED_FLAG">#REF!</definedName>
    <definedName localSheetId="64" name="PAIRED_FLAG">#REF!</definedName>
    <definedName localSheetId="73" name="PAIRED_FLAG">#REF!</definedName>
    <definedName localSheetId="74" name="PAIRED_FLAG">#REF!</definedName>
    <definedName localSheetId="75" name="PAIRED_FLAG">#REF!</definedName>
    <definedName name="PAIRED_FLAG">#REF!</definedName>
    <definedName localSheetId="4" name="PAIRED_ORDER_FLAG">#REF!</definedName>
    <definedName localSheetId="7" name="PAIRED_ORDER_FLAG">#REF!</definedName>
    <definedName localSheetId="10" name="PAIRED_ORDER_FLAG">#REF!</definedName>
    <definedName localSheetId="13" name="PAIRED_ORDER_FLAG">#REF!</definedName>
    <definedName localSheetId="16" name="PAIRED_ORDER_FLAG">#REF!</definedName>
    <definedName localSheetId="83" name="PAIRED_ORDER_FLAG">#REF!</definedName>
    <definedName localSheetId="84" name="PAIRED_ORDER_FLAG">#REF!</definedName>
    <definedName localSheetId="85" name="PAIRED_ORDER_FLAG">#REF!</definedName>
    <definedName localSheetId="19" name="PAIRED_ORDER_FLAG">#REF!</definedName>
    <definedName localSheetId="91" name="PAIRED_ORDER_FLAG">#REF!</definedName>
    <definedName localSheetId="92" name="PAIRED_ORDER_FLAG">#REF!</definedName>
    <definedName localSheetId="93" name="PAIRED_ORDER_FLAG">#REF!</definedName>
    <definedName localSheetId="94" name="PAIRED_ORDER_FLAG">#REF!</definedName>
    <definedName localSheetId="20" name="PAIRED_ORDER_FLAG">#REF!</definedName>
    <definedName localSheetId="97" name="PAIRED_ORDER_FLAG">#REF!</definedName>
    <definedName localSheetId="98" name="PAIRED_ORDER_FLAG">#REF!</definedName>
    <definedName localSheetId="99" name="PAIRED_ORDER_FLAG">#REF!</definedName>
    <definedName localSheetId="100" name="PAIRED_ORDER_FLAG">#REF!</definedName>
    <definedName localSheetId="21" name="PAIRED_ORDER_FLAG">#REF!</definedName>
    <definedName localSheetId="102" name="PAIRED_ORDER_FLAG">#REF!</definedName>
    <definedName localSheetId="103" name="PAIRED_ORDER_FLAG">#REF!</definedName>
    <definedName localSheetId="22" name="PAIRED_ORDER_FLAG">#REF!</definedName>
    <definedName localSheetId="106" name="PAIRED_ORDER_FLAG">#REF!</definedName>
    <definedName localSheetId="23" name="PAIRED_ORDER_FLAG">#REF!</definedName>
    <definedName localSheetId="107" name="PAIRED_ORDER_FLAG">#REF!</definedName>
    <definedName localSheetId="110" name="PAIRED_ORDER_FLAG">#REF!</definedName>
    <definedName localSheetId="111" name="PAIRED_ORDER_FLAG">#REF!</definedName>
    <definedName localSheetId="121" name="PAIRED_ORDER_FLAG">#REF!</definedName>
    <definedName localSheetId="124" name="PAIRED_ORDER_FLAG">#REF!</definedName>
    <definedName localSheetId="125" name="PAIRED_ORDER_FLAG">#REF!</definedName>
    <definedName localSheetId="126" name="PAIRED_ORDER_FLAG">#REF!</definedName>
    <definedName localSheetId="127" name="PAIRED_ORDER_FLAG">#REF!</definedName>
    <definedName localSheetId="128" name="PAIRED_ORDER_FLAG">#REF!</definedName>
    <definedName localSheetId="138" name="PAIRED_ORDER_FLAG">#REF!</definedName>
    <definedName localSheetId="62" name="PAIRED_ORDER_FLAG">#REF!</definedName>
    <definedName localSheetId="63" name="PAIRED_ORDER_FLAG">#REF!</definedName>
    <definedName localSheetId="64" name="PAIRED_ORDER_FLAG">#REF!</definedName>
    <definedName localSheetId="73" name="PAIRED_ORDER_FLAG">#REF!</definedName>
    <definedName localSheetId="74" name="PAIRED_ORDER_FLAG">#REF!</definedName>
    <definedName localSheetId="75" name="PAIRED_ORDER_FLAG">#REF!</definedName>
    <definedName name="PAIRED_ORDER_FLAG">#REF!</definedName>
    <definedName localSheetId="83" name="pairedPartsFlagStrArr">[2]pairedPartsFlagStrArr!$A$1:$A$2</definedName>
    <definedName localSheetId="84" name="pairedPartsFlagStrArr">[2]pairedPartsFlagStrArr!$A$1:$A$2</definedName>
    <definedName localSheetId="85" name="pairedPartsFlagStrArr">[2]pairedPartsFlagStrArr!$A$1:$A$2</definedName>
    <definedName localSheetId="19" name="pairedPartsFlagStrArr">[2]pairedPartsFlagStrArr!$A$1:$A$2</definedName>
    <definedName localSheetId="91" name="pairedPartsFlagStrArr">[2]pairedPartsFlagStrArr!$A$1:$A$2</definedName>
    <definedName localSheetId="92" name="pairedPartsFlagStrArr">[2]pairedPartsFlagStrArr!$A$1:$A$2</definedName>
    <definedName localSheetId="93" name="pairedPartsFlagStrArr">[2]pairedPartsFlagStrArr!$A$1:$A$2</definedName>
    <definedName localSheetId="94" name="pairedPartsFlagStrArr">[2]pairedPartsFlagStrArr!$A$1:$A$2</definedName>
    <definedName localSheetId="20" name="pairedPartsFlagStrArr">[2]pairedPartsFlagStrArr!$A$1:$A$2</definedName>
    <definedName localSheetId="97" name="pairedPartsFlagStrArr">[2]pairedPartsFlagStrArr!$A$1:$A$2</definedName>
    <definedName localSheetId="98" name="pairedPartsFlagStrArr">[2]pairedPartsFlagStrArr!$A$1:$A$2</definedName>
    <definedName localSheetId="99" name="pairedPartsFlagStrArr">[2]pairedPartsFlagStrArr!$A$1:$A$2</definedName>
    <definedName localSheetId="100" name="pairedPartsFlagStrArr">[2]pairedPartsFlagStrArr!$A$1:$A$2</definedName>
    <definedName localSheetId="21" name="pairedPartsFlagStrArr">[2]pairedPartsFlagStrArr!$A$1:$A$2</definedName>
    <definedName localSheetId="102" name="pairedPartsFlagStrArr">[2]pairedPartsFlagStrArr!$A$1:$A$2</definedName>
    <definedName localSheetId="103" name="pairedPartsFlagStrArr">[2]pairedPartsFlagStrArr!$A$1:$A$2</definedName>
    <definedName localSheetId="22" name="pairedPartsFlagStrArr">[2]pairedPartsFlagStrArr!$A$1:$A$2</definedName>
    <definedName localSheetId="106" name="pairedPartsFlagStrArr">[2]pairedPartsFlagStrArr!$A$1:$A$2</definedName>
    <definedName localSheetId="23" name="pairedPartsFlagStrArr">[2]pairedPartsFlagStrArr!$A$1:$A$2</definedName>
    <definedName localSheetId="107" name="pairedPartsFlagStrArr">[2]pairedPartsFlagStrArr!$A$1:$A$2</definedName>
    <definedName localSheetId="110" name="pairedPartsFlagStrArr">[2]pairedPartsFlagStrArr!$A$1:$A$2</definedName>
    <definedName localSheetId="111" name="pairedPartsFlagStrArr">[2]pairedPartsFlagStrArr!$A$1:$A$2</definedName>
    <definedName localSheetId="121" name="pairedPartsFlagStrArr">[2]pairedPartsFlagStrArr!$A$1:$A$2</definedName>
    <definedName localSheetId="124" name="pairedPartsFlagStrArr">[2]pairedPartsFlagStrArr!$A$1:$A$2</definedName>
    <definedName localSheetId="125" name="pairedPartsFlagStrArr">[2]pairedPartsFlagStrArr!$A$1:$A$2</definedName>
    <definedName localSheetId="126" name="pairedPartsFlagStrArr">[2]pairedPartsFlagStrArr!$A$1:$A$2</definedName>
    <definedName localSheetId="127" name="pairedPartsFlagStrArr">[2]pairedPartsFlagStrArr!$A$1:$A$2</definedName>
    <definedName localSheetId="128" name="pairedPartsFlagStrArr">[2]pairedPartsFlagStrArr!$A$1:$A$2</definedName>
    <definedName localSheetId="138" name="pairedPartsFlagStrArr">[2]pairedPartsFlagStrArr!$A$1:$A$2</definedName>
    <definedName localSheetId="62" name="pairedPartsFlagStrArr">[2]pairedPartsFlagStrArr!$A$1:$A$2</definedName>
    <definedName localSheetId="63" name="pairedPartsFlagStrArr">[2]pairedPartsFlagStrArr!$A$1:$A$2</definedName>
    <definedName localSheetId="64" name="pairedPartsFlagStrArr">[2]pairedPartsFlagStrArr!$A$1:$A$2</definedName>
    <definedName localSheetId="73" name="pairedPartsFlagStrArr">[2]pairedPartsFlagStrArr!$A$1:$A$2</definedName>
    <definedName localSheetId="74" name="pairedPartsFlagStrArr">[2]pairedPartsFlagStrArr!$A$1:$A$2</definedName>
    <definedName localSheetId="75" name="pairedPartsFlagStrArr">[2]pairedPartsFlagStrArr!$A$1:$A$2</definedName>
    <definedName name="pairedPartsFlagStrArr">#REF!</definedName>
    <definedName localSheetId="83" name="partsTypeArr">[1]partsTypeArr!$A$1:$A$4</definedName>
    <definedName localSheetId="84" name="partsTypeArr">[1]partsTypeArr!$A$1:$A$4</definedName>
    <definedName localSheetId="85" name="partsTypeArr">[1]partsTypeArr!$A$1:$A$4</definedName>
    <definedName localSheetId="19" name="partsTypeArr">[1]partsTypeArr!$A$1:$A$4</definedName>
    <definedName localSheetId="91" name="partsTypeArr">[1]partsTypeArr!$A$1:$A$4</definedName>
    <definedName localSheetId="92" name="partsTypeArr">[1]partsTypeArr!$A$1:$A$4</definedName>
    <definedName localSheetId="93" name="partsTypeArr">[1]partsTypeArr!$A$1:$A$4</definedName>
    <definedName localSheetId="94" name="partsTypeArr">[1]partsTypeArr!$A$1:$A$4</definedName>
    <definedName localSheetId="20" name="partsTypeArr">[1]partsTypeArr!$A$1:$A$4</definedName>
    <definedName localSheetId="97" name="partsTypeArr">[1]partsTypeArr!$A$1:$A$4</definedName>
    <definedName localSheetId="98" name="partsTypeArr">[1]partsTypeArr!$A$1:$A$4</definedName>
    <definedName localSheetId="99" name="partsTypeArr">[1]partsTypeArr!$A$1:$A$4</definedName>
    <definedName localSheetId="100" name="partsTypeArr">[1]partsTypeArr!$A$1:$A$4</definedName>
    <definedName localSheetId="21" name="partsTypeArr">[1]partsTypeArr!$A$1:$A$4</definedName>
    <definedName localSheetId="102" name="partsTypeArr">[1]partsTypeArr!$A$1:$A$4</definedName>
    <definedName localSheetId="103" name="partsTypeArr">[1]partsTypeArr!$A$1:$A$4</definedName>
    <definedName localSheetId="22" name="partsTypeArr">[1]partsTypeArr!$A$1:$A$4</definedName>
    <definedName localSheetId="106" name="partsTypeArr">[1]partsTypeArr!$A$1:$A$4</definedName>
    <definedName localSheetId="23" name="partsTypeArr">[1]partsTypeArr!$A$1:$A$4</definedName>
    <definedName localSheetId="107" name="partsTypeArr">[1]partsTypeArr!$A$1:$A$4</definedName>
    <definedName localSheetId="110" name="partsTypeArr">[1]partsTypeArr!$A$1:$A$4</definedName>
    <definedName localSheetId="111" name="partsTypeArr">[1]partsTypeArr!$A$1:$A$4</definedName>
    <definedName localSheetId="121" name="partsTypeArr">[1]partsTypeArr!$A$1:$A$4</definedName>
    <definedName localSheetId="124" name="partsTypeArr">[1]partsTypeArr!$A$1:$A$4</definedName>
    <definedName localSheetId="125" name="partsTypeArr">[1]partsTypeArr!$A$1:$A$4</definedName>
    <definedName localSheetId="126" name="partsTypeArr">[1]partsTypeArr!$A$1:$A$4</definedName>
    <definedName localSheetId="127" name="partsTypeArr">[1]partsTypeArr!$A$1:$A$4</definedName>
    <definedName localSheetId="128" name="partsTypeArr">[1]partsTypeArr!$A$1:$A$4</definedName>
    <definedName localSheetId="138" name="partsTypeArr">[1]partsTypeArr!$A$1:$A$4</definedName>
    <definedName localSheetId="62" name="partsTypeArr">[1]partsTypeArr!$A$1:$A$4</definedName>
    <definedName localSheetId="63" name="partsTypeArr">[1]partsTypeArr!$A$1:$A$4</definedName>
    <definedName localSheetId="64" name="partsTypeArr">[1]partsTypeArr!$A$1:$A$4</definedName>
    <definedName localSheetId="73" name="partsTypeArr">[1]partsTypeArr!$A$1:$A$4</definedName>
    <definedName localSheetId="74" name="partsTypeArr">[1]partsTypeArr!$A$1:$A$4</definedName>
    <definedName localSheetId="75" name="partsTypeArr">[1]partsTypeArr!$A$1:$A$4</definedName>
    <definedName name="partsTypeArr">#REF!</definedName>
    <definedName localSheetId="4" name="REPACKING_TYPE">#REF!</definedName>
    <definedName localSheetId="7" name="REPACKING_TYPE">#REF!</definedName>
    <definedName localSheetId="10" name="REPACKING_TYPE">#REF!</definedName>
    <definedName localSheetId="13" name="REPACKING_TYPE">#REF!</definedName>
    <definedName localSheetId="16" name="REPACKING_TYPE">#REF!</definedName>
    <definedName localSheetId="83" name="REPACKING_TYPE">#REF!</definedName>
    <definedName localSheetId="84" name="REPACKING_TYPE">#REF!</definedName>
    <definedName localSheetId="85" name="REPACKING_TYPE">#REF!</definedName>
    <definedName localSheetId="19" name="REPACKING_TYPE">#REF!</definedName>
    <definedName localSheetId="91" name="REPACKING_TYPE">#REF!</definedName>
    <definedName localSheetId="92" name="REPACKING_TYPE">#REF!</definedName>
    <definedName localSheetId="93" name="REPACKING_TYPE">#REF!</definedName>
    <definedName localSheetId="94" name="REPACKING_TYPE">#REF!</definedName>
    <definedName localSheetId="20" name="REPACKING_TYPE">#REF!</definedName>
    <definedName localSheetId="97" name="REPACKING_TYPE">#REF!</definedName>
    <definedName localSheetId="98" name="REPACKING_TYPE">#REF!</definedName>
    <definedName localSheetId="99" name="REPACKING_TYPE">#REF!</definedName>
    <definedName localSheetId="100" name="REPACKING_TYPE">#REF!</definedName>
    <definedName localSheetId="21" name="REPACKING_TYPE">#REF!</definedName>
    <definedName localSheetId="102" name="REPACKING_TYPE">#REF!</definedName>
    <definedName localSheetId="103" name="REPACKING_TYPE">#REF!</definedName>
    <definedName localSheetId="22" name="REPACKING_TYPE">#REF!</definedName>
    <definedName localSheetId="106" name="REPACKING_TYPE">#REF!</definedName>
    <definedName localSheetId="23" name="REPACKING_TYPE">#REF!</definedName>
    <definedName localSheetId="107" name="REPACKING_TYPE">#REF!</definedName>
    <definedName localSheetId="110" name="REPACKING_TYPE">#REF!</definedName>
    <definedName localSheetId="111" name="REPACKING_TYPE">#REF!</definedName>
    <definedName localSheetId="121" name="REPACKING_TYPE">#REF!</definedName>
    <definedName localSheetId="124" name="REPACKING_TYPE">#REF!</definedName>
    <definedName localSheetId="125" name="REPACKING_TYPE">#REF!</definedName>
    <definedName localSheetId="126" name="REPACKING_TYPE">#REF!</definedName>
    <definedName localSheetId="127" name="REPACKING_TYPE">#REF!</definedName>
    <definedName localSheetId="128" name="REPACKING_TYPE">#REF!</definedName>
    <definedName localSheetId="138" name="REPACKING_TYPE">#REF!</definedName>
    <definedName localSheetId="62" name="REPACKING_TYPE">#REF!</definedName>
    <definedName localSheetId="63" name="REPACKING_TYPE">#REF!</definedName>
    <definedName localSheetId="64" name="REPACKING_TYPE">#REF!</definedName>
    <definedName localSheetId="73" name="REPACKING_TYPE">#REF!</definedName>
    <definedName localSheetId="74" name="REPACKING_TYPE">#REF!</definedName>
    <definedName localSheetId="75" name="REPACKING_TYPE">#REF!</definedName>
    <definedName name="REPACKING_TYPE">#REF!</definedName>
    <definedName localSheetId="83" name="rolledPartsFlagArr">[1]rolledPartsFlagArr!$A$1:$A$2</definedName>
    <definedName localSheetId="84" name="rolledPartsFlagArr">[1]rolledPartsFlagArr!$A$1:$A$2</definedName>
    <definedName localSheetId="85" name="rolledPartsFlagArr">[1]rolledPartsFlagArr!$A$1:$A$2</definedName>
    <definedName localSheetId="19" name="rolledPartsFlagArr">[1]rolledPartsFlagArr!$A$1:$A$2</definedName>
    <definedName localSheetId="91" name="rolledPartsFlagArr">[1]rolledPartsFlagArr!$A$1:$A$2</definedName>
    <definedName localSheetId="92" name="rolledPartsFlagArr">[1]rolledPartsFlagArr!$A$1:$A$2</definedName>
    <definedName localSheetId="93" name="rolledPartsFlagArr">[1]rolledPartsFlagArr!$A$1:$A$2</definedName>
    <definedName localSheetId="94" name="rolledPartsFlagArr">[1]rolledPartsFlagArr!$A$1:$A$2</definedName>
    <definedName localSheetId="20" name="rolledPartsFlagArr">[1]rolledPartsFlagArr!$A$1:$A$2</definedName>
    <definedName localSheetId="97" name="rolledPartsFlagArr">[1]rolledPartsFlagArr!$A$1:$A$2</definedName>
    <definedName localSheetId="98" name="rolledPartsFlagArr">[1]rolledPartsFlagArr!$A$1:$A$2</definedName>
    <definedName localSheetId="99" name="rolledPartsFlagArr">[1]rolledPartsFlagArr!$A$1:$A$2</definedName>
    <definedName localSheetId="100" name="rolledPartsFlagArr">[1]rolledPartsFlagArr!$A$1:$A$2</definedName>
    <definedName localSheetId="21" name="rolledPartsFlagArr">[1]rolledPartsFlagArr!$A$1:$A$2</definedName>
    <definedName localSheetId="102" name="rolledPartsFlagArr">[1]rolledPartsFlagArr!$A$1:$A$2</definedName>
    <definedName localSheetId="103" name="rolledPartsFlagArr">[1]rolledPartsFlagArr!$A$1:$A$2</definedName>
    <definedName localSheetId="22" name="rolledPartsFlagArr">[1]rolledPartsFlagArr!$A$1:$A$2</definedName>
    <definedName localSheetId="106" name="rolledPartsFlagArr">[1]rolledPartsFlagArr!$A$1:$A$2</definedName>
    <definedName localSheetId="23" name="rolledPartsFlagArr">[1]rolledPartsFlagArr!$A$1:$A$2</definedName>
    <definedName localSheetId="107" name="rolledPartsFlagArr">[1]rolledPartsFlagArr!$A$1:$A$2</definedName>
    <definedName localSheetId="110" name="rolledPartsFlagArr">[1]rolledPartsFlagArr!$A$1:$A$2</definedName>
    <definedName localSheetId="111" name="rolledPartsFlagArr">[1]rolledPartsFlagArr!$A$1:$A$2</definedName>
    <definedName localSheetId="121" name="rolledPartsFlagArr">[1]rolledPartsFlagArr!$A$1:$A$2</definedName>
    <definedName localSheetId="124" name="rolledPartsFlagArr">[1]rolledPartsFlagArr!$A$1:$A$2</definedName>
    <definedName localSheetId="125" name="rolledPartsFlagArr">[1]rolledPartsFlagArr!$A$1:$A$2</definedName>
    <definedName localSheetId="126" name="rolledPartsFlagArr">[1]rolledPartsFlagArr!$A$1:$A$2</definedName>
    <definedName localSheetId="127" name="rolledPartsFlagArr">[1]rolledPartsFlagArr!$A$1:$A$2</definedName>
    <definedName localSheetId="128" name="rolledPartsFlagArr">[1]rolledPartsFlagArr!$A$1:$A$2</definedName>
    <definedName localSheetId="138" name="rolledPartsFlagArr">[1]rolledPartsFlagArr!$A$1:$A$2</definedName>
    <definedName localSheetId="62" name="rolledPartsFlagArr">[1]rolledPartsFlagArr!$A$1:$A$2</definedName>
    <definedName localSheetId="63" name="rolledPartsFlagArr">[1]rolledPartsFlagArr!$A$1:$A$2</definedName>
    <definedName localSheetId="64" name="rolledPartsFlagArr">[1]rolledPartsFlagArr!$A$1:$A$2</definedName>
    <definedName localSheetId="73" name="rolledPartsFlagArr">[1]rolledPartsFlagArr!$A$1:$A$2</definedName>
    <definedName localSheetId="74" name="rolledPartsFlagArr">[1]rolledPartsFlagArr!$A$1:$A$2</definedName>
    <definedName localSheetId="75" name="rolledPartsFlagArr">[1]rolledPartsFlagArr!$A$1:$A$2</definedName>
    <definedName name="rolledPartsFlagArr">#REF!</definedName>
    <definedName localSheetId="83" name="rolledPartsUomArr">[1]rolledPartsUomArr!$A$1:$A$29</definedName>
    <definedName localSheetId="84" name="rolledPartsUomArr">[1]rolledPartsUomArr!$A$1:$A$29</definedName>
    <definedName localSheetId="85" name="rolledPartsUomArr">[1]rolledPartsUomArr!$A$1:$A$29</definedName>
    <definedName localSheetId="19" name="rolledPartsUomArr">[1]rolledPartsUomArr!$A$1:$A$29</definedName>
    <definedName localSheetId="91" name="rolledPartsUomArr">[1]rolledPartsUomArr!$A$1:$A$29</definedName>
    <definedName localSheetId="92" name="rolledPartsUomArr">[1]rolledPartsUomArr!$A$1:$A$29</definedName>
    <definedName localSheetId="93" name="rolledPartsUomArr">[1]rolledPartsUomArr!$A$1:$A$29</definedName>
    <definedName localSheetId="94" name="rolledPartsUomArr">[1]rolledPartsUomArr!$A$1:$A$29</definedName>
    <definedName localSheetId="20" name="rolledPartsUomArr">[1]rolledPartsUomArr!$A$1:$A$29</definedName>
    <definedName localSheetId="97" name="rolledPartsUomArr">[1]rolledPartsUomArr!$A$1:$A$29</definedName>
    <definedName localSheetId="98" name="rolledPartsUomArr">[1]rolledPartsUomArr!$A$1:$A$29</definedName>
    <definedName localSheetId="99" name="rolledPartsUomArr">[1]rolledPartsUomArr!$A$1:$A$29</definedName>
    <definedName localSheetId="100" name="rolledPartsUomArr">[1]rolledPartsUomArr!$A$1:$A$29</definedName>
    <definedName localSheetId="21" name="rolledPartsUomArr">[1]rolledPartsUomArr!$A$1:$A$29</definedName>
    <definedName localSheetId="102" name="rolledPartsUomArr">[1]rolledPartsUomArr!$A$1:$A$29</definedName>
    <definedName localSheetId="103" name="rolledPartsUomArr">[1]rolledPartsUomArr!$A$1:$A$29</definedName>
    <definedName localSheetId="22" name="rolledPartsUomArr">[1]rolledPartsUomArr!$A$1:$A$29</definedName>
    <definedName localSheetId="106" name="rolledPartsUomArr">[1]rolledPartsUomArr!$A$1:$A$29</definedName>
    <definedName localSheetId="23" name="rolledPartsUomArr">[1]rolledPartsUomArr!$A$1:$A$29</definedName>
    <definedName localSheetId="107" name="rolledPartsUomArr">[1]rolledPartsUomArr!$A$1:$A$29</definedName>
    <definedName localSheetId="110" name="rolledPartsUomArr">[1]rolledPartsUomArr!$A$1:$A$29</definedName>
    <definedName localSheetId="111" name="rolledPartsUomArr">[1]rolledPartsUomArr!$A$1:$A$29</definedName>
    <definedName localSheetId="121" name="rolledPartsUomArr">[1]rolledPartsUomArr!$A$1:$A$29</definedName>
    <definedName localSheetId="124" name="rolledPartsUomArr">[1]rolledPartsUomArr!$A$1:$A$29</definedName>
    <definedName localSheetId="125" name="rolledPartsUomArr">[1]rolledPartsUomArr!$A$1:$A$29</definedName>
    <definedName localSheetId="126" name="rolledPartsUomArr">[1]rolledPartsUomArr!$A$1:$A$29</definedName>
    <definedName localSheetId="127" name="rolledPartsUomArr">[1]rolledPartsUomArr!$A$1:$A$29</definedName>
    <definedName localSheetId="128" name="rolledPartsUomArr">[1]rolledPartsUomArr!$A$1:$A$29</definedName>
    <definedName localSheetId="138" name="rolledPartsUomArr">[1]rolledPartsUomArr!$A$1:$A$29</definedName>
    <definedName localSheetId="62" name="rolledPartsUomArr">[1]rolledPartsUomArr!$A$1:$A$29</definedName>
    <definedName localSheetId="63" name="rolledPartsUomArr">[1]rolledPartsUomArr!$A$1:$A$29</definedName>
    <definedName localSheetId="64" name="rolledPartsUomArr">[1]rolledPartsUomArr!$A$1:$A$29</definedName>
    <definedName localSheetId="73" name="rolledPartsUomArr">[1]rolledPartsUomArr!$A$1:$A$29</definedName>
    <definedName localSheetId="74" name="rolledPartsUomArr">[1]rolledPartsUomArr!$A$1:$A$29</definedName>
    <definedName localSheetId="75" name="rolledPartsUomArr">[1]rolledPartsUomArr!$A$1:$A$29</definedName>
    <definedName name="rolledPartsUomArr">#REF!</definedName>
    <definedName localSheetId="4" name="UOM_CODE">#REF!</definedName>
    <definedName localSheetId="7" name="UOM_CODE">#REF!</definedName>
    <definedName localSheetId="10" name="UOM_CODE">#REF!</definedName>
    <definedName localSheetId="13" name="UOM_CODE">#REF!</definedName>
    <definedName localSheetId="16" name="UOM_CODE">#REF!</definedName>
    <definedName localSheetId="83" name="UOM_CODE">#REF!</definedName>
    <definedName localSheetId="84" name="UOM_CODE">#REF!</definedName>
    <definedName localSheetId="85" name="UOM_CODE">#REF!</definedName>
    <definedName localSheetId="19" name="UOM_CODE">#REF!</definedName>
    <definedName localSheetId="91" name="UOM_CODE">#REF!</definedName>
    <definedName localSheetId="92" name="UOM_CODE">#REF!</definedName>
    <definedName localSheetId="93" name="UOM_CODE">#REF!</definedName>
    <definedName localSheetId="94" name="UOM_CODE">#REF!</definedName>
    <definedName localSheetId="20" name="UOM_CODE">#REF!</definedName>
    <definedName localSheetId="97" name="UOM_CODE">#REF!</definedName>
    <definedName localSheetId="98" name="UOM_CODE">#REF!</definedName>
    <definedName localSheetId="99" name="UOM_CODE">#REF!</definedName>
    <definedName localSheetId="100" name="UOM_CODE">#REF!</definedName>
    <definedName localSheetId="21" name="UOM_CODE">#REF!</definedName>
    <definedName localSheetId="102" name="UOM_CODE">#REF!</definedName>
    <definedName localSheetId="103" name="UOM_CODE">#REF!</definedName>
    <definedName localSheetId="22" name="UOM_CODE">#REF!</definedName>
    <definedName localSheetId="106" name="UOM_CODE">#REF!</definedName>
    <definedName localSheetId="23" name="UOM_CODE">#REF!</definedName>
    <definedName localSheetId="107" name="UOM_CODE">#REF!</definedName>
    <definedName localSheetId="110" name="UOM_CODE">#REF!</definedName>
    <definedName localSheetId="111" name="UOM_CODE">#REF!</definedName>
    <definedName localSheetId="121" name="UOM_CODE">#REF!</definedName>
    <definedName localSheetId="124" name="UOM_CODE">#REF!</definedName>
    <definedName localSheetId="125" name="UOM_CODE">#REF!</definedName>
    <definedName localSheetId="126" name="UOM_CODE">#REF!</definedName>
    <definedName localSheetId="127" name="UOM_CODE">#REF!</definedName>
    <definedName localSheetId="128" name="UOM_CODE">#REF!</definedName>
    <definedName localSheetId="138" name="UOM_CODE">#REF!</definedName>
    <definedName localSheetId="62" name="UOM_CODE">#REF!</definedName>
    <definedName localSheetId="63" name="UOM_CODE">#REF!</definedName>
    <definedName localSheetId="64" name="UOM_CODE">#REF!</definedName>
    <definedName localSheetId="73" name="UOM_CODE">#REF!</definedName>
    <definedName localSheetId="74" name="UOM_CODE">#REF!</definedName>
    <definedName localSheetId="75" name="UOM_CODE">#REF!</definedName>
    <definedName name="UOM_CODE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156" l="1" r="I1"/>
  <c i="156" r="A2" s="1"/>
  <c i="150" r="C2"/>
  <c i="149" r="C2"/>
  <c i="146" r="J3"/>
  <c i="146" r="J2"/>
  <c i="146" r="C2"/>
  <c i="153" r="J3"/>
  <c i="153" r="J2"/>
  <c i="151" r="C2"/>
  <c i="151" r="M2"/>
  <c i="52" r="B5"/>
  <c i="151" r="L2"/>
  <c i="52" r="A5"/>
  <c i="156" l="1" r="H2"/>
  <c i="156" r="G2"/>
  <c i="156" r="F2"/>
  <c i="156" r="E2"/>
  <c i="156" r="D2"/>
  <c i="156" r="C2"/>
  <c i="156" r="B2"/>
  <c i="156" r="B3"/>
  <c i="144" l="1" r="B10"/>
  <c i="144" r="B11"/>
  <c i="144" r="B9"/>
  <c i="144" r="B8"/>
  <c i="144" r="B7"/>
  <c i="144" r="B6"/>
  <c i="144" r="B5"/>
  <c i="144" r="B4"/>
  <c i="144" r="B3"/>
  <c i="144" r="B2"/>
  <c i="143" r="B9"/>
  <c i="143" r="B8"/>
  <c i="143" r="B7"/>
  <c i="143" r="B6"/>
  <c i="143" r="B5"/>
  <c i="143" r="B4"/>
  <c i="143" r="B3"/>
  <c i="143" r="B2"/>
  <c i="142" r="A3"/>
  <c i="142" r="A4"/>
  <c i="142" r="A5"/>
  <c i="142" r="A6"/>
  <c i="142" r="A7"/>
  <c i="142" r="A2"/>
  <c i="141" r="F9"/>
  <c i="141" r="D9"/>
  <c i="141" r="C9"/>
  <c i="141" r="B9"/>
  <c i="141" r="F8"/>
  <c i="141" r="D8"/>
  <c i="141" r="C8"/>
  <c i="141" r="F7"/>
  <c i="141" r="D7"/>
  <c i="141" r="C7"/>
  <c i="141" r="F6"/>
  <c i="141" r="D6"/>
  <c i="141" r="C6"/>
  <c i="141" r="B3"/>
  <c i="141" r="B4"/>
  <c i="141" r="B5"/>
  <c i="141" r="B6"/>
  <c i="141" r="B7"/>
  <c i="141" r="B8"/>
  <c i="141" r="B2"/>
  <c i="141" r="F5"/>
  <c i="141" r="D5"/>
  <c i="141" r="C5"/>
  <c i="141" r="F4"/>
  <c i="141" r="D4"/>
  <c i="141" r="C4"/>
  <c i="141" r="F3"/>
  <c i="141" r="D3"/>
  <c i="141" r="C3"/>
  <c i="141" r="F2"/>
  <c i="141" r="D2"/>
  <c i="141" r="C2"/>
  <c i="139" r="C3"/>
  <c i="139" r="C4"/>
  <c i="139" r="C5"/>
  <c i="139" r="C6"/>
  <c i="139" r="C7"/>
  <c i="139" r="C2"/>
  <c i="139" r="B3"/>
  <c i="139" r="B4"/>
  <c i="139" r="B5"/>
  <c i="139" r="B6"/>
  <c i="139" r="B7"/>
  <c i="139" r="B2"/>
  <c i="139" r="A3"/>
  <c i="139" r="A4"/>
  <c i="139" r="A5"/>
  <c i="139" r="A6"/>
  <c i="139" r="A7"/>
  <c i="139" r="A2"/>
  <c i="140" r="B4"/>
  <c i="140" r="A4"/>
  <c i="140" r="B3"/>
  <c i="140" r="A3"/>
  <c i="140" r="B2"/>
  <c i="140" r="A2"/>
  <c i="137" r="C7"/>
  <c i="137" r="B7"/>
  <c i="137" r="A7"/>
  <c i="137" r="C6"/>
  <c i="137" r="B6"/>
  <c i="137" r="A6"/>
  <c i="137" r="C5"/>
  <c i="137" r="B5"/>
  <c i="137" r="A5"/>
  <c i="137" r="C4"/>
  <c i="137" r="B4"/>
  <c i="137" r="A4"/>
  <c i="137" r="C3"/>
  <c i="137" r="B3"/>
  <c i="137" r="A3"/>
  <c i="137" r="C2"/>
  <c i="137" r="B2"/>
  <c i="137" r="A2"/>
  <c i="135" r="D9"/>
  <c i="135" r="D8"/>
  <c i="135" r="D7"/>
  <c i="135" r="D6"/>
  <c i="135" r="D5"/>
  <c i="135" r="D4"/>
  <c i="135" r="D3"/>
  <c i="135" r="D2"/>
  <c i="134" r="B4"/>
  <c i="134" r="B3"/>
  <c i="134" r="B2"/>
  <c i="133" r="B2"/>
  <c i="132" r="B2"/>
  <c i="131" r="B3"/>
  <c i="131" r="B2"/>
  <c i="127" r="B8"/>
  <c i="127" r="B7"/>
  <c i="127" r="B6"/>
  <c i="127" r="B5"/>
  <c i="127" r="B4"/>
  <c i="127" r="B3"/>
  <c i="127" r="B2"/>
  <c i="126" r="B3"/>
  <c i="126" r="B4"/>
  <c i="126" r="B5"/>
  <c i="126" r="B2"/>
  <c i="125" r="B5"/>
  <c i="125" r="B4"/>
  <c i="125" r="B3"/>
  <c i="125" r="B2"/>
  <c i="125" r="B9"/>
  <c i="125" r="B8"/>
  <c i="125" r="B7"/>
  <c i="125" r="B6"/>
  <c i="124" r="B3"/>
  <c i="124" r="B4"/>
  <c i="124" r="B2"/>
  <c i="124" r="B8"/>
  <c i="124" r="B5"/>
  <c i="124" r="B7"/>
  <c i="124" r="B6"/>
  <c i="123" r="A3"/>
  <c i="123" r="A2"/>
  <c i="115" r="N5"/>
  <c i="115" r="N4"/>
  <c i="115" r="N3"/>
  <c i="115" r="N2"/>
  <c i="115" r="M5"/>
  <c i="115" r="M4"/>
  <c i="115" r="M3"/>
  <c i="115" r="M2"/>
  <c i="120" r="B4"/>
  <c i="120" r="B3"/>
  <c i="120" r="B2"/>
  <c i="121" r="C3"/>
  <c i="121" r="C4"/>
  <c i="121" r="C5"/>
  <c i="121" r="C6"/>
  <c i="121" r="C7"/>
  <c i="121" r="C2"/>
  <c i="121" r="B3"/>
  <c i="121" r="B4"/>
  <c i="121" r="B5"/>
  <c i="121" r="B6"/>
  <c i="121" r="B7"/>
  <c i="121" r="B2"/>
  <c i="121" r="A3"/>
  <c i="121" r="A4"/>
  <c i="121" r="A5"/>
  <c i="121" r="A6"/>
  <c i="121" r="A7"/>
  <c i="121" r="A2"/>
  <c i="120" r="A4"/>
  <c i="120" r="A3"/>
  <c i="120" r="A2"/>
  <c i="119" r="B4"/>
  <c i="119" r="B3"/>
  <c i="119" r="B2"/>
  <c i="119" r="A4"/>
  <c i="119" r="A3"/>
  <c i="119" r="A2"/>
  <c i="118" r="B3"/>
  <c i="118" r="B4"/>
  <c i="118" r="B2"/>
  <c i="118" r="A4"/>
  <c i="118" r="A3"/>
  <c i="118" r="A2"/>
  <c i="117" r="A2"/>
  <c i="117" r="B3"/>
  <c i="117" r="B4"/>
  <c i="117" r="B2"/>
  <c i="117" r="A4"/>
  <c i="117" r="A3"/>
  <c i="115" r="D2"/>
  <c i="115" r="D5"/>
  <c i="115" r="D4"/>
  <c i="115" r="D3"/>
  <c i="114" r="B5"/>
  <c i="114" r="B4"/>
  <c i="114" r="B3"/>
  <c i="114" r="B2"/>
  <c i="113" r="B5"/>
  <c i="113" r="B4"/>
  <c i="113" r="B3"/>
  <c i="113" r="B2"/>
  <c i="112" r="B5"/>
  <c i="112" r="B4"/>
  <c i="112" r="B3"/>
  <c i="112" r="B2"/>
  <c i="111" r="B3"/>
  <c i="111" r="B2"/>
  <c i="111" r="B4"/>
  <c i="111" r="B5"/>
  <c i="111" r="F4"/>
  <c i="111" r="D4"/>
  <c i="111" r="C4"/>
  <c i="111" r="F5"/>
  <c i="111" r="D5"/>
  <c i="111" r="C5"/>
  <c i="111" r="F3"/>
  <c i="111" r="D3"/>
  <c i="111" r="C3"/>
  <c i="111" r="F2"/>
  <c i="111" r="D2"/>
  <c i="111" r="C2"/>
  <c i="110" r="A3"/>
  <c i="110" r="A2"/>
  <c i="109" r="B5"/>
  <c i="109" r="B4"/>
  <c i="109" r="B3"/>
  <c i="109" r="B2"/>
  <c i="108" r="B5"/>
  <c i="108" r="B4"/>
  <c i="108" r="B3"/>
  <c i="108" r="B2"/>
  <c i="106" r="D5"/>
  <c i="106" r="D4"/>
  <c i="106" r="D3"/>
  <c i="106" r="D2"/>
  <c i="105" r="B4"/>
  <c i="105" r="B3"/>
  <c i="105" r="B2"/>
  <c i="104" r="B4"/>
  <c i="104" r="B3"/>
  <c i="104" r="B2"/>
  <c i="103" r="B4"/>
  <c i="103" r="B3"/>
  <c i="103" r="B2"/>
  <c i="102" r="B2"/>
  <c i="101" r="B2"/>
  <c i="100" r="B3"/>
  <c i="100" r="B2"/>
  <c i="99" r="B4"/>
  <c i="99" r="A4"/>
  <c i="99" r="B3"/>
  <c i="99" r="A3"/>
  <c i="99" r="B2"/>
  <c i="99" r="A2"/>
  <c i="98" r="B4"/>
  <c i="98" r="A4"/>
  <c i="98" r="B3"/>
  <c i="98" r="A3"/>
  <c i="98" r="B2"/>
  <c i="98" r="A2"/>
  <c i="97" r="B4"/>
  <c i="97" r="A4"/>
  <c i="97" r="B3"/>
  <c i="97" r="A3"/>
  <c i="97" r="B2"/>
  <c i="97" r="A2"/>
  <c i="96" r="B4"/>
  <c i="96" r="A4"/>
  <c i="96" r="B3"/>
  <c i="96" r="A3"/>
  <c i="96" r="B2"/>
  <c i="96" r="A2"/>
  <c i="95" r="B4"/>
  <c i="95" r="B3"/>
  <c i="95" r="B2"/>
  <c i="94" r="B2"/>
  <c i="93" r="B2"/>
  <c i="92" r="B3"/>
  <c i="92" r="B2"/>
  <c i="91" r="B2"/>
  <c i="90" r="B2"/>
  <c i="89" r="B3"/>
  <c i="89" r="B2"/>
  <c i="86" r="B3"/>
  <c i="86" r="B2"/>
  <c i="88" r="B2"/>
  <c i="87" r="B2"/>
  <c i="85" r="B2"/>
  <c i="84" r="B2"/>
  <c i="29" r="B2"/>
  <c i="83" r="A3"/>
  <c i="83" r="A2"/>
  <c i="82" r="F3"/>
  <c i="82" r="D3"/>
  <c i="82" r="C3"/>
  <c i="82" r="F4"/>
  <c i="82" r="D4"/>
  <c i="82" r="C4"/>
  <c i="82" r="F2"/>
  <c i="82" r="D2"/>
  <c i="82" r="C2"/>
  <c i="82" r="B3"/>
  <c i="82" r="B4"/>
  <c i="82" r="B2"/>
  <c i="81" r="B3"/>
  <c i="81" r="B4"/>
  <c i="81" r="B2"/>
  <c i="79" r="D4"/>
  <c i="79" r="D3"/>
  <c i="79" r="D2"/>
  <c i="44" r="K4"/>
  <c i="44" r="L4"/>
  <c i="61" r="A3"/>
  <c i="61" r="A2"/>
  <c i="75" r="B4"/>
  <c i="75" r="A4"/>
  <c i="75" r="B3"/>
  <c i="75" r="A3"/>
  <c i="75" r="B2"/>
  <c i="75" r="A2"/>
  <c i="74" r="B4"/>
  <c i="74" r="A4"/>
  <c i="74" r="B3"/>
  <c i="74" r="A3"/>
  <c i="74" r="B2"/>
  <c i="74" r="A2"/>
  <c i="73" r="B4"/>
  <c i="73" r="A4"/>
  <c i="73" r="B3"/>
  <c i="73" r="A3"/>
  <c i="73" r="B2"/>
  <c i="73" r="A2"/>
  <c i="72" r="B4"/>
  <c i="72" r="A4"/>
  <c i="72" r="B3"/>
  <c i="72" r="A3"/>
  <c i="72" r="B2"/>
  <c i="72" r="A2"/>
  <c i="71" r="B4"/>
  <c i="71" r="A4"/>
  <c i="71" r="B3"/>
  <c i="71" r="A3"/>
  <c i="71" r="B2"/>
  <c i="71" r="A2"/>
  <c i="70" r="B5"/>
  <c i="70" r="B4"/>
  <c i="70" r="B3"/>
  <c i="70" r="B2"/>
  <c i="68" r="C5"/>
  <c i="68" r="F5"/>
  <c i="68" r="F4"/>
  <c i="68" r="F3"/>
  <c i="68" r="F2"/>
  <c i="68" r="D2"/>
  <c i="68" r="D5"/>
  <c i="68" r="D4"/>
  <c i="68" r="D3"/>
  <c i="68" r="C4"/>
  <c i="68" r="C3"/>
  <c i="68" r="C2"/>
  <c i="56" r="A5"/>
  <c i="67" r="B4"/>
  <c i="67" r="B3"/>
  <c i="67" r="B2"/>
  <c i="67" r="A4"/>
  <c i="67" r="A3"/>
  <c i="67" r="A2"/>
  <c i="66" r="B4"/>
  <c i="66" r="B3"/>
  <c i="66" r="B2"/>
  <c i="65" r="B4"/>
  <c i="65" r="B3"/>
  <c i="65" r="B2"/>
  <c i="66" r="A4"/>
  <c i="66" r="A3"/>
  <c i="66" r="A2"/>
  <c i="65" r="A4"/>
  <c i="65" r="A3"/>
  <c i="65" r="A2"/>
  <c i="64" r="B3"/>
  <c i="64" r="B4"/>
  <c i="64" r="B2"/>
  <c i="64" r="A4"/>
  <c i="64" r="A3"/>
  <c i="64" r="A2"/>
  <c i="63" r="B3"/>
  <c i="63" r="B4"/>
  <c i="63" r="B2"/>
  <c i="63" r="A4"/>
  <c i="63" r="A3"/>
  <c i="63" r="A2"/>
  <c i="62" r="A4"/>
  <c i="62" r="A3"/>
  <c i="62" r="A2"/>
  <c i="62" r="B3"/>
  <c i="62" r="B4"/>
  <c i="62" r="B2"/>
  <c i="60" r="B3"/>
  <c i="60" r="B2"/>
  <c i="57" r="C1"/>
  <c i="57" r="A2" s="1"/>
  <c i="58" r="D5"/>
  <c i="58" r="D4"/>
  <c i="58" r="D3"/>
  <c i="58" r="D2"/>
  <c i="38" r="B1"/>
  <c i="38" r="A2" s="1"/>
  <c i="121" r="D2"/>
  <c i="56" r="B5"/>
  <c i="56" r="A1"/>
  <c i="137" l="1" r="D2"/>
  <c i="137" r="D4"/>
  <c i="137" r="D6"/>
  <c i="137" r="D3"/>
  <c i="137" r="D5"/>
  <c i="137" r="D7"/>
  <c i="121" r="D7"/>
  <c i="121" r="D6"/>
  <c i="121" r="D5"/>
  <c i="121" r="D4"/>
  <c i="121" r="D3"/>
  <c i="57" r="B2"/>
  <c i="34" r="A2"/>
  <c i="36" r="A2" s="1"/>
  <c i="54" r="G1"/>
  <c i="54" r="A2" s="1"/>
  <c i="52" r="A1"/>
  <c i="50" r="B3"/>
  <c i="50" r="B4"/>
  <c i="50" r="B5"/>
  <c i="50" r="B6"/>
  <c i="50" r="B7"/>
  <c i="50" r="B2"/>
  <c i="50" r="R7"/>
  <c i="50" r="P7"/>
  <c i="50" r="N7"/>
  <c i="50" r="K7"/>
  <c i="50" r="J7"/>
  <c i="50" r="H7"/>
  <c i="50" r="G7"/>
  <c i="50" r="F7"/>
  <c i="50" r="C7"/>
  <c i="50" r="A7"/>
  <c i="50" r="P6"/>
  <c i="50" r="R6"/>
  <c i="50" r="K6"/>
  <c i="50" r="J6"/>
  <c i="50" r="G6"/>
  <c i="50" r="F6"/>
  <c i="50" r="C6"/>
  <c i="50" r="A6"/>
  <c i="50" r="R5"/>
  <c i="50" r="P5"/>
  <c i="50" r="N5"/>
  <c i="50" r="K5"/>
  <c i="50" r="J5"/>
  <c i="50" r="H5"/>
  <c i="50" r="G5"/>
  <c i="50" r="F5"/>
  <c i="50" r="C5"/>
  <c i="50" r="A5"/>
  <c i="50" r="R4"/>
  <c i="50" r="P4"/>
  <c i="50" r="N4"/>
  <c i="50" r="K4"/>
  <c i="50" r="J4"/>
  <c i="50" r="H4"/>
  <c i="50" r="G4"/>
  <c i="50" r="F4"/>
  <c i="50" r="C4"/>
  <c i="50" r="A4"/>
  <c i="50" r="P3"/>
  <c i="50" r="N3"/>
  <c i="50" r="R3" s="1"/>
  <c i="50" r="K3"/>
  <c i="50" r="J3"/>
  <c i="50" r="H3"/>
  <c i="50" r="G3"/>
  <c i="50" r="F3"/>
  <c i="50" r="C3"/>
  <c i="50" r="A3"/>
  <c i="50" r="P2"/>
  <c i="50" r="N2"/>
  <c i="50" r="R2" s="1"/>
  <c i="50" r="K2"/>
  <c i="50" r="J2"/>
  <c i="50" r="H2"/>
  <c i="50" r="G2"/>
  <c i="50" r="F2"/>
  <c i="50" r="C2"/>
  <c i="50" r="A2"/>
  <c i="49" r="P2"/>
  <c i="49" r="P3"/>
  <c i="49" r="P4"/>
  <c i="49" r="N4"/>
  <c i="49" r="K4"/>
  <c i="49" r="I4"/>
  <c i="49" r="H4"/>
  <c i="49" r="G4"/>
  <c i="49" r="B4"/>
  <c i="49" r="A4"/>
  <c i="49" r="N3"/>
  <c i="49" r="K3"/>
  <c i="49" r="I3"/>
  <c i="49" r="H3"/>
  <c i="49" r="G3"/>
  <c i="49" r="B3"/>
  <c i="49" r="A3"/>
  <c i="49" r="N2"/>
  <c i="49" r="K2"/>
  <c i="49" r="I2"/>
  <c i="49" r="H2"/>
  <c i="49" r="G2"/>
  <c i="49" r="B2"/>
  <c i="49" r="A2"/>
  <c i="48" r="H4"/>
  <c i="48" r="G4"/>
  <c i="48" r="B4"/>
  <c i="48" r="A4"/>
  <c i="48" r="N3"/>
  <c i="48" r="P3" s="1"/>
  <c i="48" r="I3"/>
  <c i="48" r="H3"/>
  <c i="48" r="G3"/>
  <c i="48" r="B3"/>
  <c i="48" r="A3"/>
  <c i="48" r="N2"/>
  <c i="48" r="P2" s="1"/>
  <c i="48" r="I2"/>
  <c i="48" r="H2"/>
  <c i="48" r="G2"/>
  <c i="48" r="B2"/>
  <c i="48" r="A2"/>
  <c i="47" r="S7"/>
  <c i="47" r="S5"/>
  <c i="47" r="S4"/>
  <c i="47" r="Q3"/>
  <c i="47" r="Q4"/>
  <c i="47" r="Q5"/>
  <c i="47" r="Q6"/>
  <c i="47" r="Q7"/>
  <c i="47" r="Q2"/>
  <c i="47" r="O2"/>
  <c i="47" r="S2" s="1"/>
  <c i="47" r="O3"/>
  <c i="47" r="S3" s="1"/>
  <c i="47" r="O4"/>
  <c i="47" r="O5"/>
  <c i="47" r="O6"/>
  <c i="47" r="O7"/>
  <c i="47" r="J3"/>
  <c i="47" r="J4"/>
  <c i="47" r="J5"/>
  <c i="47" r="J6"/>
  <c i="47" r="J7"/>
  <c i="47" r="J2"/>
  <c i="47" r="I3"/>
  <c i="47" r="I4"/>
  <c i="47" r="I5"/>
  <c i="47" r="I6"/>
  <c i="47" r="I7"/>
  <c i="47" r="I2"/>
  <c i="47" r="H3"/>
  <c i="47" r="H4"/>
  <c i="47" r="H5"/>
  <c i="47" r="H7"/>
  <c i="47" r="H2"/>
  <c i="47" r="G3"/>
  <c i="47" r="G4"/>
  <c i="47" r="G5"/>
  <c i="47" r="G6"/>
  <c i="47" r="G7"/>
  <c i="47" r="G2"/>
  <c i="47" r="F3"/>
  <c i="47" r="F4"/>
  <c i="47" r="F5"/>
  <c i="47" r="F6"/>
  <c i="47" r="F7"/>
  <c i="47" r="F2"/>
  <c i="47" r="D7"/>
  <c i="47" r="D6"/>
  <c i="47" r="D5"/>
  <c i="47" r="D4"/>
  <c i="47" r="D3"/>
  <c i="47" r="D2"/>
  <c i="47" r="C3"/>
  <c i="47" r="C4"/>
  <c i="47" r="C5"/>
  <c i="47" r="C6"/>
  <c i="47" r="C7"/>
  <c i="47" r="C2"/>
  <c i="47" r="B3"/>
  <c i="47" r="B4"/>
  <c i="47" r="B5"/>
  <c i="47" r="B6"/>
  <c i="47" r="B7"/>
  <c i="47" r="B2"/>
  <c i="47" r="A3"/>
  <c i="47" r="A4"/>
  <c i="47" r="A5"/>
  <c i="47" r="A6"/>
  <c i="47" r="A7"/>
  <c i="47" r="A2"/>
  <c i="46" r="O3"/>
  <c i="46" r="O4"/>
  <c i="46" r="O2"/>
  <c i="46" r="K3"/>
  <c i="46" r="K2"/>
  <c i="46" r="J2"/>
  <c i="46" r="J3"/>
  <c i="46" r="C3"/>
  <c i="46" r="C4"/>
  <c i="46" r="C2"/>
  <c i="46" r="B4"/>
  <c i="46" r="B3"/>
  <c i="46" r="B2"/>
  <c i="45" r="C3"/>
  <c i="45" r="C4"/>
  <c i="45" r="C2"/>
  <c i="45" r="B4"/>
  <c i="45" r="B3"/>
  <c i="45" r="B2"/>
  <c i="45" r="P4"/>
  <c i="45" r="O4"/>
  <c i="45" r="K4"/>
  <c i="45" r="J4"/>
  <c i="45" r="O3"/>
  <c i="45" r="K3"/>
  <c i="45" r="J3"/>
  <c i="45" r="O2"/>
  <c i="45" r="K2"/>
  <c i="45" r="J2"/>
  <c i="152" r="C2"/>
  <c i="36" r="B2"/>
  <c i="44" r="C3"/>
  <c i="44" r="C4"/>
  <c i="44" r="C2"/>
  <c i="44" r="Q4"/>
  <c i="44" r="P4"/>
  <c i="44" r="P3"/>
  <c i="44" r="L3"/>
  <c i="44" r="K3"/>
  <c i="44" r="P2"/>
  <c i="44" r="L2"/>
  <c i="44" r="K2"/>
  <c i="43" r="P3"/>
  <c i="43" r="L3"/>
  <c i="43" r="K3"/>
  <c i="43" r="P2"/>
  <c i="43" r="L2"/>
  <c i="43" r="K2"/>
  <c i="43" r="C3"/>
  <c i="43" r="C4"/>
  <c i="43" r="C2"/>
  <c i="42" r="C4"/>
  <c i="42" r="P3"/>
  <c i="42" r="L3"/>
  <c i="42" r="K3"/>
  <c i="42" r="C3"/>
  <c i="42" r="P2"/>
  <c i="42" r="L2"/>
  <c i="42" r="K2"/>
  <c i="42" r="C2"/>
  <c i="41" r="C2"/>
  <c i="41" r="P4"/>
  <c i="41" r="Q4"/>
  <c i="41" r="P3"/>
  <c i="41" r="P2"/>
  <c i="41" r="K4"/>
  <c i="41" r="K3"/>
  <c i="41" r="K2"/>
  <c i="41" r="L2"/>
  <c i="41" r="L4"/>
  <c i="41" r="L3"/>
  <c i="41" r="C4"/>
  <c i="41" r="C3"/>
  <c i="139" l="1" r="D6"/>
  <c i="139" r="D7"/>
  <c i="139" r="D4"/>
  <c i="139" r="D5"/>
  <c i="139" r="D2"/>
  <c i="139" r="D3"/>
  <c i="135" r="AA2"/>
  <c i="135" r="AA3"/>
  <c i="135" r="AA5"/>
  <c i="135" r="AA4"/>
  <c i="120" r="D3"/>
  <c i="120" r="D4"/>
  <c i="120" r="D2"/>
  <c i="48" r="D2"/>
  <c i="98" r="D4"/>
  <c i="98" r="D3"/>
  <c i="98" r="D2"/>
  <c i="66" r="D4"/>
  <c i="75" r="D4"/>
  <c i="75" r="D3"/>
  <c i="75" r="D2"/>
  <c i="66" r="D2"/>
  <c i="66" r="D3"/>
  <c i="54" r="E2"/>
  <c i="54" r="F2"/>
  <c i="54" r="C2"/>
  <c i="54" r="D2"/>
  <c i="54" r="B2"/>
  <c i="50" r="D7"/>
  <c i="50" r="D6"/>
  <c i="50" r="D5"/>
  <c i="50" r="D4"/>
  <c i="50" r="D3"/>
  <c i="50" r="D2"/>
  <c i="49" r="D4"/>
  <c i="49" r="D3"/>
  <c i="49" r="D2"/>
  <c i="48" r="D4"/>
  <c i="48" r="D3"/>
  <c i="150" r="B2"/>
  <c i="149" r="B2"/>
  <c i="148" r="B2"/>
  <c i="147" r="B2"/>
  <c i="146" r="B3"/>
  <c i="146" r="B2"/>
  <c i="1" r="F3"/>
  <c i="27" r="T2"/>
  <c i="27" r="V2"/>
  <c i="27" r="K2"/>
  <c i="25" r="Q2"/>
  <c i="25" r="V2"/>
  <c i="25" r="H2"/>
  <c i="23" r="Y2"/>
  <c i="18" r="V2"/>
  <c i="23" r="S2"/>
  <c i="23" r="K2"/>
  <c i="18" r="Q2"/>
  <c i="18" r="H2"/>
  <c i="12" r="T2"/>
  <c i="12" r="K2"/>
  <c i="153" l="1" r="B3"/>
  <c i="153" r="B2"/>
  <c i="117" r="D4"/>
  <c i="143" r="A3"/>
  <c i="135" r="V2"/>
  <c i="135" r="Q2"/>
  <c i="135" r="C4"/>
  <c i="136" r="A2" s="1"/>
  <c i="125" r="A6"/>
  <c i="115" r="C5"/>
  <c i="116" r="A3" s="1"/>
  <c i="114" r="A4"/>
  <c i="106" r="E3"/>
  <c i="106" r="E2"/>
  <c i="106" r="S3"/>
  <c i="106" r="C5"/>
  <c i="143" r="A2"/>
  <c i="135" r="Q9"/>
  <c i="135" r="E9"/>
  <c i="141" r="A9" s="1"/>
  <c i="135" r="C3"/>
  <c i="125" r="A3"/>
  <c i="115" r="S5"/>
  <c i="115" r="C4"/>
  <c i="116" r="A2" s="1"/>
  <c i="114" r="A3"/>
  <c i="106" r="S5"/>
  <c i="106" r="C4"/>
  <c i="107" r="A3" s="1"/>
  <c i="115" r="X2"/>
  <c i="115" r="S2"/>
  <c i="115" r="C3"/>
  <c i="143" r="A9"/>
  <c i="135" r="C9"/>
  <c i="136" r="A7" s="1"/>
  <c i="135" r="Q8"/>
  <c i="135" r="E8"/>
  <c i="141" r="A8" s="1"/>
  <c i="135" r="C2"/>
  <c i="125" r="A4"/>
  <c i="143" r="A8"/>
  <c i="135" r="V9"/>
  <c i="135" r="Q7"/>
  <c i="135" r="E7"/>
  <c i="141" r="A7" s="1"/>
  <c i="125" r="A5"/>
  <c i="115" r="X3"/>
  <c i="115" r="C2"/>
  <c i="106" r="S2"/>
  <c i="106" r="C3"/>
  <c i="143" r="A7"/>
  <c i="135" r="V8"/>
  <c i="135" r="Q6"/>
  <c i="135" r="E6"/>
  <c i="141" r="A6" s="1"/>
  <c i="135" r="C8"/>
  <c i="136" r="A6" s="1"/>
  <c i="125" r="A2"/>
  <c i="115" r="X4"/>
  <c i="115" r="E4"/>
  <c i="114" r="A2"/>
  <c i="106" r="N5"/>
  <c i="106" r="C2"/>
  <c i="107" r="A2" s="1"/>
  <c i="143" r="A6"/>
  <c i="135" r="V7"/>
  <c i="135" r="Q5"/>
  <c i="135" r="E4"/>
  <c i="135" r="C7"/>
  <c i="136" r="A5" s="1"/>
  <c i="125" r="A9"/>
  <c i="115" r="S4"/>
  <c i="115" r="E3"/>
  <c i="106" r="N4"/>
  <c i="143" r="A5"/>
  <c i="135" r="V4"/>
  <c i="135" r="Q4"/>
  <c i="135" r="E3"/>
  <c i="135" r="C6"/>
  <c i="136" r="A4" s="1"/>
  <c i="125" r="A8"/>
  <c i="115" r="S3"/>
  <c i="115" r="E2"/>
  <c i="143" r="A4"/>
  <c i="135" r="V3"/>
  <c i="135" r="Q3"/>
  <c i="135" r="E2"/>
  <c i="135" r="C5"/>
  <c i="136" r="A3" s="1"/>
  <c i="125" r="A7"/>
  <c i="114" r="A5"/>
  <c i="106" r="N2"/>
  <c i="106" r="N3"/>
  <c i="140" r="D4"/>
  <c i="140" r="D3"/>
  <c i="140" r="D2"/>
  <c i="135" r="AA8"/>
  <c i="135" r="AA9"/>
  <c i="135" r="AA6"/>
  <c i="135" r="AA7"/>
  <c i="119" r="D4"/>
  <c i="119" r="D2"/>
  <c i="119" r="D3"/>
  <c i="118" r="D3"/>
  <c i="118" r="D4"/>
  <c i="118" r="D2"/>
  <c i="117" r="D2"/>
  <c i="117" r="D3"/>
  <c i="115" r="AC4"/>
  <c i="115" r="AC5"/>
  <c i="115" r="AC2"/>
  <c i="115" r="AC3"/>
  <c i="106" r="X4"/>
  <c i="106" r="X5"/>
  <c i="106" r="X2"/>
  <c i="106" r="X3"/>
  <c i="99" r="D4"/>
  <c i="99" r="D3"/>
  <c i="99" r="D2"/>
  <c i="96" r="D4"/>
  <c i="96" r="D3"/>
  <c i="96" r="D2"/>
  <c i="97" r="D4"/>
  <c i="97" r="D3"/>
  <c i="97" r="D2"/>
  <c i="79" r="X4"/>
  <c i="79" r="X5"/>
  <c i="79" r="X2"/>
  <c i="79" r="X3"/>
  <c i="23" r="H2"/>
  <c i="23" r="J2" s="1"/>
  <c i="23" r="P2" s="1"/>
  <c i="58" r="S3"/>
  <c i="58" r="E3"/>
  <c i="131" r="A2" s="1"/>
  <c i="79" r="N5"/>
  <c i="70" r="A2"/>
  <c i="70" r="A3"/>
  <c i="58" r="S2"/>
  <c i="58" r="E2"/>
  <c i="132" r="A2" s="1"/>
  <c i="79" r="N4"/>
  <c i="58" r="C5"/>
  <c i="59" r="A3" s="1"/>
  <c i="58" r="N5"/>
  <c i="79" r="E4"/>
  <c i="79" r="N3"/>
  <c i="58" r="C4"/>
  <c i="58" r="N4"/>
  <c i="79" r="E3"/>
  <c i="134" r="A2" s="1"/>
  <c i="79" r="N2"/>
  <c i="58" r="C3"/>
  <c i="58" r="N3"/>
  <c i="79" r="E2"/>
  <c i="134" r="A4" s="1"/>
  <c i="58" r="C2"/>
  <c i="59" r="A2" s="1"/>
  <c i="58" r="N2"/>
  <c i="79" r="S5"/>
  <c i="79" r="C5"/>
  <c i="79" r="C2"/>
  <c i="58" r="E5"/>
  <c i="131" r="A3" s="1"/>
  <c i="79" r="S4"/>
  <c i="79" r="C4"/>
  <c i="70" r="A5"/>
  <c i="58" r="S5"/>
  <c i="58" r="E4"/>
  <c i="133" r="A2" s="1"/>
  <c i="79" r="S2"/>
  <c i="79" r="C3"/>
  <c i="70" r="A4"/>
  <c i="67" r="D4"/>
  <c i="74" r="D4"/>
  <c i="74" r="D3"/>
  <c i="74" r="D2"/>
  <c i="72" r="D2"/>
  <c i="72" r="D4"/>
  <c i="72" r="D3"/>
  <c i="73" r="D2"/>
  <c i="73" r="D4"/>
  <c i="73" r="D3"/>
  <c i="71" r="D4"/>
  <c i="71" r="D3"/>
  <c i="71" r="D2"/>
  <c i="67" r="D2"/>
  <c i="67" r="D3"/>
  <c i="65" r="D4"/>
  <c i="65" r="D2"/>
  <c i="65" r="D3"/>
  <c i="64" r="D4"/>
  <c i="63" r="D4"/>
  <c i="64" r="D2"/>
  <c i="64" r="D3"/>
  <c i="63" r="D2"/>
  <c i="63" r="D3"/>
  <c i="62" r="D4"/>
  <c i="62" r="D2"/>
  <c i="62" r="D3"/>
  <c i="58" r="X4"/>
  <c i="58" r="X5"/>
  <c i="58" r="X2"/>
  <c i="58" r="X3"/>
  <c i="1" r="F5"/>
  <c i="6" r="B2"/>
  <c i="23" l="1" r="I2"/>
  <c i="108" r="A3"/>
  <c i="112" r="A3"/>
  <c i="127" r="A7"/>
  <c i="111" r="A4"/>
  <c i="109" r="A3"/>
  <c i="144" r="A7"/>
  <c i="113" r="A3"/>
  <c i="124" r="A7"/>
  <c i="141" r="A2"/>
  <c i="144" r="A9"/>
  <c i="141" r="A3"/>
  <c i="144" r="A10"/>
  <c i="124" r="A4"/>
  <c i="144" r="A4"/>
  <c i="126" r="A4"/>
  <c i="127" r="A4"/>
  <c i="141" r="A4"/>
  <c i="144" r="A11"/>
  <c i="124" r="A2"/>
  <c i="127" r="A2"/>
  <c i="144" r="A2"/>
  <c i="126" r="A2"/>
  <c i="124" r="A3"/>
  <c i="127" r="A3"/>
  <c i="126" r="A3"/>
  <c i="144" r="A3"/>
  <c i="108" r="A2"/>
  <c i="111" r="A5"/>
  <c i="109" r="A2"/>
  <c i="144" r="A6"/>
  <c i="113" r="A2"/>
  <c i="127" r="A6"/>
  <c i="112" r="A2"/>
  <c i="124" r="A6"/>
  <c i="105" r="A2"/>
  <c i="105" r="A4"/>
  <c i="100" r="A2"/>
  <c i="100" r="A3"/>
  <c i="103" r="A2"/>
  <c i="104" r="A2"/>
  <c i="103" r="A4"/>
  <c i="104" r="A4"/>
  <c i="93" r="A2"/>
  <c i="101" r="A2"/>
  <c i="94" r="A2"/>
  <c i="102" r="A2"/>
  <c i="92" r="A3"/>
  <c i="95" r="A4"/>
  <c i="95" r="A2"/>
  <c i="92" r="A2"/>
  <c i="87" r="A2"/>
  <c i="90" r="A2"/>
  <c i="88" r="A2"/>
  <c i="91" r="A2"/>
  <c i="86" r="A2"/>
  <c i="89" r="A2"/>
  <c i="86" r="A3"/>
  <c i="89" r="A3"/>
  <c i="85" r="A2"/>
  <c i="84" r="A2"/>
  <c i="80" r="A2"/>
  <c i="80" r="A3"/>
  <c i="81" r="A3"/>
  <c i="82" r="A3"/>
  <c i="81" r="A4"/>
  <c i="82" r="A4"/>
  <c i="68" r="A3"/>
  <c i="76" r="A5"/>
  <c i="76" r="A4"/>
  <c i="76" r="A3"/>
  <c i="68" r="A5"/>
  <c i="68" r="A4"/>
  <c i="60" r="A2"/>
  <c i="68" r="A2"/>
  <c i="60" r="A3"/>
  <c i="76" r="A2"/>
  <c i="28" r="C3"/>
  <c i="28" r="C2"/>
  <c i="1" r="F4"/>
  <c i="1" r="G3"/>
  <c i="1" r="E3"/>
  <c i="1" r="C3"/>
  <c i="1" r="D3"/>
  <c i="30" l="1" r="F4"/>
  <c i="28" r="F2"/>
  <c i="30" r="F5"/>
  <c i="28" r="F3"/>
  <c i="18" r="E2"/>
  <c i="18" r="W2" s="1"/>
  <c i="1" r="D5"/>
  <c i="25" r="E2"/>
  <c i="25" r="G2" s="1"/>
  <c i="25" r="M2" s="1"/>
  <c i="1" r="E5"/>
  <c i="27" r="H2"/>
  <c i="27" r="I2" s="1"/>
  <c i="1" r="G5"/>
  <c i="12" r="H2"/>
  <c i="12" r="V2" s="1"/>
  <c i="1" r="C5"/>
  <c i="1" r="C4"/>
  <c i="1" r="D4"/>
  <c i="3" r="A2"/>
  <c i="18" r="F2"/>
  <c i="1" r="E4"/>
  <c i="1" r="G4"/>
  <c i="22" r="C4"/>
  <c i="22" r="C3"/>
  <c i="22" r="C2"/>
  <c i="23" r="C2"/>
  <c i="147" r="C2" s="1"/>
  <c i="9" r="B2"/>
  <c i="8" r="B2"/>
  <c i="7" r="B2"/>
  <c i="5" r="B2"/>
  <c i="33" l="1" r="F2"/>
  <c i="29" r="A2"/>
  <c i="27" r="J2"/>
  <c i="27" r="P2" s="1"/>
  <c i="25" r="W2"/>
  <c i="33" r="F5"/>
  <c i="30" r="F2"/>
  <c i="33" r="F3"/>
  <c i="30" r="F3"/>
  <c i="32" r="C2"/>
  <c i="30" r="C5"/>
  <c i="30" r="C2"/>
  <c i="30" r="C3"/>
  <c i="30" r="C4"/>
  <c i="33" r="C3"/>
  <c i="33" r="C2"/>
  <c i="33" r="C6"/>
  <c i="33" r="C5"/>
  <c i="33" r="C4"/>
  <c i="18" r="G2"/>
  <c i="18" r="M2" s="1"/>
  <c i="25" r="F2"/>
  <c i="31" r="C4"/>
  <c i="31" r="C2"/>
  <c i="31" r="C3"/>
  <c i="33" r="F6"/>
  <c i="33" r="F4"/>
  <c i="31" r="F3"/>
  <c i="31" r="F2"/>
  <c i="32" r="F2"/>
  <c i="31" r="F4"/>
  <c i="12" r="Y2"/>
  <c i="12" r="Z2"/>
  <c i="12" r="J2"/>
  <c i="12" r="P2" s="1"/>
  <c i="12" r="I2"/>
  <c i="18" r="C2"/>
  <c i="153" r="C2" s="1"/>
  <c i="17" r="C4"/>
  <c i="17" r="C2"/>
  <c i="17" r="C3"/>
  <c i="24" r="C3"/>
  <c i="24" r="C2"/>
  <c i="24" r="C4"/>
  <c i="25" r="C2"/>
  <c i="13" r="D6"/>
  <c i="12" r="C2"/>
  <c i="13" r="D7"/>
  <c i="13" r="D5"/>
  <c i="13" r="D3"/>
  <c i="13" r="D4"/>
  <c i="13" r="D2"/>
  <c i="27" r="C2"/>
  <c i="148" r="C2" s="1"/>
  <c i="26" r="C4"/>
  <c i="26" r="C3"/>
  <c i="26" r="C2"/>
  <c i="152" l="1" r="B2"/>
  <c i="151" r="B2"/>
  <c i="153" r="C3"/>
  <c i="146" r="C3"/>
</calcChain>
</file>

<file path=xl/sharedStrings.xml><?xml version="1.0" encoding="utf-8"?>
<sst xmlns="http://schemas.openxmlformats.org/spreadsheetml/2006/main" count="5271" uniqueCount="532">
  <si>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</si>
  <si>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</si>
  <si>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</si>
  <si>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</si>
  <si>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</si>
  <si>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</si>
  <si>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</si>
  <si>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</si>
  <si>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</si>
  <si>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</si>
  <si>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</si>
  <si>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</si>
  <si>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</si>
  <si>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</si>
  <si>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</si>
  <si>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</si>
  <si>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</si>
  <si>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</si>
  <si>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</si>
  <si>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</si>
  <si>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</si>
  <si>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</si>
  <si>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</si>
  <si>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</si>
  <si>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</si>
  <si>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</si>
  <si>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</si>
  <si>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</si>
  <si>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</si>
  <si>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</si>
  <si>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</si>
  <si>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</si>
  <si>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</si>
  <si>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</si>
  <si>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</si>
  <si>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</si>
  <si>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</si>
  <si>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</si>
  <si>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</si>
  <si>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</si>
  <si>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</si>
  <si>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</si>
  <si>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</si>
  <si>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</si>
  <si>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</si>
  <si>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</si>
  <si>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</si>
  <si>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</si>
  <si>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</si>
  <si>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</si>
  <si>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</si>
  <si>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</si>
  <si>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</si>
  <si>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</si>
  <si>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</si>
  <si>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</si>
  <si>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</si>
  <si>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</si>
  <si>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</si>
  <si>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</si>
  <si>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</si>
  <si>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</si>
  <si>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</si>
  <si>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</si>
  <si>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</si>
  <si>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</si>
  <si>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</si>
  <si>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</si>
  <si>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</si>
  <si>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</si>
  <si>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</si>
  <si>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</si>
  <si>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</si>
  <si>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</si>
  <si>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</si>
  <si>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</si>
  <si>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</si>
  <si>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</si>
  <si>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</si>
  <si>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</si>
  <si>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</si>
  <si>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</si>
  <si>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</si>
  <si>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</si>
  <si>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</si>
  <si>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</si>
  <si>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</si>
  <si>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</si>
  <si>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</si>
  <si>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</si>
  <si>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</si>
  <si>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</si>
  <si>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</si>
  <si>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</si>
  <si>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</si>
  <si>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</si>
  <si>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</si>
  <si>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</si>
  <si>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</si>
  <si>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</si>
  <si>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</si>
  <si>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</si>
  <si>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</si>
  <si>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</si>
  <si>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</si>
  <si>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</si>
  <si>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</si>
  <si>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</si>
  <si>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</si>
  <si>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</si>
  <si>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</si>
  <si>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</si>
  <si>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</si>
  <si>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</si>
  <si>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</si>
  <si>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</si>
  <si>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</si>
  <si>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</si>
  <si>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</si>
  <si>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</si>
  <si>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</si>
  <si>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</si>
  <si>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</si>
  <si>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</si>
  <si>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</si>
  <si>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</si>
  <si>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</si>
  <si>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</si>
  <si>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</si>
  <si>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</si>
  <si>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</si>
  <si>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</si>
  <si>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</si>
  <si>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</si>
  <si>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</si>
  <si>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</si>
  <si>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</si>
  <si>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</si>
  <si>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</si>
  <si>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</si>
  <si>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</si>
  <si>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</si>
  <si>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</si>
  <si>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</si>
  <si>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</si>
  <si>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</si>
  <si>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</si>
  <si>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</si>
  <si>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</si>
  <si>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</si>
  <si>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</si>
  <si>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</si>
  <si>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</si>
  <si>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</si>
  <si>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</si>
  <si>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</si>
  <si>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</si>
  <si>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</si>
  <si>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</si>
  <si>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</si>
  <si>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</si>
  <si>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</si>
  <si>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</si>
  <si>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</si>
  <si>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</si>
  <si>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</si>
  <si>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</si>
  <si>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</si>
  <si>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</si>
  <si>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</si>
  <si>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</si>
  <si>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</si>
  <si>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</si>
  <si>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</si>
  <si>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</si>
  <si>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</si>
  <si>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</si>
  <si>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</si>
  <si>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</si>
  <si>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</si>
  <si>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</si>
  <si>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</si>
  <si>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</si>
  <si>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</si>
  <si>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</si>
  <si>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</si>
  <si>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</si>
  <si>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</si>
  <si>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</si>
  <si>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</si>
  <si>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</si>
  <si>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</si>
  <si>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</si>
  <si>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</si>
  <si>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</si>
  <si>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</si>
  <si>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</si>
  <si>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</si>
  <si>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</si>
  <si>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</si>
  <si>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</si>
  <si>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</si>
  <si>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</si>
  <si>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</si>
  <si>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</si>
  <si>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</si>
  <si>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</si>
  <si>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</si>
  <si>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</si>
  <si>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</si>
  <si>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</si>
  <si>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</si>
  <si>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</si>
  <si>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</si>
  <si>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</si>
  <si>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</si>
  <si>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</si>
  <si>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</si>
  <si>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</si>
  <si>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</si>
  <si>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</si>
  <si>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</si>
  <si>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</si>
  <si>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</si>
  <si>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</si>
  <si>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</si>
  <si>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</si>
  <si>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</si>
  <si>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</si>
  <si>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</si>
  <si>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</si>
  <si>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</si>
  <si>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</si>
  <si>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</si>
  <si>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</si>
  <si>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</si>
  <si>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</si>
  <si>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</si>
  <si>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</si>
  <si>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</si>
  <si>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</si>
  <si>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</si>
  <si>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</si>
  <si>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</si>
  <si>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</si>
  <si>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</si>
  <si>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</si>
  <si>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</si>
  <si>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</si>
  <si>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</si>
  <si>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</si>
  <si>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</si>
  <si>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</si>
  <si>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</si>
  <si>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</si>
  <si>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</si>
  <si>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</si>
  <si>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</si>
  <si>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</si>
  <si>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</si>
  <si>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</si>
  <si>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</si>
  <si>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</si>
  <si>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</si>
  <si>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</si>
  <si>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</si>
  <si>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</si>
  <si>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</si>
  <si>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</si>
  <si>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</si>
  <si>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</si>
  <si>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</si>
  <si>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</si>
  <si>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</si>
  <si>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</si>
  <si>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</si>
  <si>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</si>
  <si>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</si>
  <si>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</si>
  <si>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</si>
  <si>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</si>
  <si>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</si>
  <si>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</si>
  <si>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</si>
  <si>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</si>
  <si>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</si>
  <si>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</si>
  <si>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</si>
  <si>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</si>
  <si>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</si>
  <si>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</si>
  <si>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</si>
  <si>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</si>
  <si>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</si>
  <si>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</si>
  <si>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</si>
  <si>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</si>
  <si>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</si>
  <si>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</si>
  <si>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</si>
  <si>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</si>
  <si>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</si>
  <si>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</si>
  <si>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</si>
  <si>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</si>
  <si>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</si>
  <si>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</si>
  <si>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</si>
  <si>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</si>
  <si>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</si>
  <si>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</si>
  <si>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</si>
  <si>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</si>
  <si>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</si>
  <si>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</si>
  <si>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</si>
  <si>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</si>
  <si>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</si>
  <si>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</si>
  <si>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</si>
  <si>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</si>
  <si>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</si>
  <si>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</si>
  <si>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</si>
  <si>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</si>
  <si>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</si>
  <si>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</si>
  <si>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</si>
  <si>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</si>
  <si>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</si>
  <si>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</si>
  <si>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</si>
  <si>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</si>
  <si>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</si>
  <si>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</si>
  <si>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</si>
  <si>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</si>
  <si>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</si>
  <si>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</si>
  <si>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</si>
  <si>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</si>
  <si>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</si>
  <si>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</si>
  <si>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</si>
  <si>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</si>
  <si>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</si>
  <si>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</si>
  <si>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</si>
  <si>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</si>
  <si>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</si>
  <si>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</si>
  <si>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</si>
  <si>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</si>
  <si>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</si>
  <si>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</si>
  <si>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</si>
  <si>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</si>
  <si>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</si>
  <si>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</si>
  <si>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</si>
  <si>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</si>
  <si>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</si>
  <si>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</si>
  <si>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</si>
  <si>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</si>
  <si>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</si>
  <si>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</si>
  <si>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</si>
  <si>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</si>
  <si>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</si>
  <si>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</si>
  <si>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</si>
  <si>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</si>
  <si>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</si>
  <si>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</si>
  <si>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</si>
  <si>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</si>
  <si>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</si>
  <si>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</si>
  <si>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</si>
  <si>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</si>
  <si>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</si>
  <si>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</si>
  <si>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</si>
  <si>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</si>
  <si>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</si>
  <si>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</si>
  <si>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</si>
  <si>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</si>
  <si>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</si>
  <si>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</si>
  <si>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</si>
  <si>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</si>
  <si>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</si>
  <si>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</si>
  <si>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</si>
  <si>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</si>
  <si>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</si>
  <si>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</si>
  <si>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</si>
  <si>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</si>
  <si>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</si>
  <si>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</si>
  <si>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</si>
  <si>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</si>
  <si>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</si>
  <si>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</si>
  <si>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</si>
  <si>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</si>
  <si>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</si>
  <si>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</si>
  <si>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ContractRouteID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</si>
  <si>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</si>
  <si>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</si>
  <si>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</si>
  <si>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</si>
  <si>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</si>
  <si>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</si>
  <si>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</si>
  <si>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</si>
  <si>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</si>
  <si>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</si>
  <si>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</si>
  <si>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ELA2310011</t>
  </si>
  <si>
    <t>ELA2310012</t>
  </si>
  <si>
    <t>o-MY-PNA-DC-231024001</t>
  </si>
  <si>
    <t>o-MY-PNA-DC-231024002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</si>
  <si>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</si>
  <si>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</si>
  <si>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</si>
  <si>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</si>
  <si>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</si>
  <si>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</si>
  <si>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o-MY-ELA-SUP-231024001</t>
  </si>
  <si>
    <t>o-MY-ELA-SUP-231024002</t>
  </si>
  <si>
    <t>PNA2310006</t>
  </si>
  <si>
    <t>PNA2310007</t>
  </si>
  <si>
    <t>ONEU1162511</t>
  </si>
  <si>
    <t>CNTW-SUP-C-230704001</t>
  </si>
  <si>
    <t>o-CNTW-SUP-POC-231024001</t>
  </si>
  <si>
    <t>o-CNTW-SUP-POC-231024002</t>
  </si>
  <si>
    <t>TW12310001</t>
  </si>
  <si>
    <t>TW12310002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</si>
  <si>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</si>
  <si>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</si>
  <si>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</si>
  <si>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</si>
  <si>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</si>
  <si>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</si>
  <si>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</si>
  <si>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</si>
  <si>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</si>
  <si>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</si>
  <si>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Plan Qty 4</t>
  </si>
  <si>
    <t>Plan Status 4</t>
  </si>
  <si>
    <t>o-SG-TTAP-DC-231030001</t>
  </si>
  <si>
    <t>o-SG-TTAP-DC-231030002</t>
  </si>
  <si>
    <t>TTAP2310017</t>
  </si>
  <si>
    <t>TTAP2310018</t>
  </si>
  <si>
    <t>PALLET-2</t>
  </si>
  <si>
    <t>PALLET-3</t>
  </si>
  <si>
    <t>b00002</t>
  </si>
  <si>
    <t>Seller Back No</t>
  </si>
  <si>
    <t>o-PK-CUS-DC-231031001</t>
  </si>
  <si>
    <t>o-PK-CUS-DC-231031002</t>
  </si>
  <si>
    <t>o-PK-CUS-DC-231031003</t>
  </si>
  <si>
    <t>o-PK-CUS-DC-231031004</t>
  </si>
  <si>
    <t>o-PK-CUS-DC-231031005</t>
  </si>
  <si>
    <t>o-PK-CUS-DC-231031006</t>
  </si>
  <si>
    <t>Inbound Plan Qty 3</t>
  </si>
  <si>
    <t>Inbound Plan Status 3</t>
  </si>
  <si>
    <t>Inbound Plan Qty 4</t>
  </si>
  <si>
    <t>Inbound Plan Status 4</t>
  </si>
  <si>
    <t>V-1</t>
  </si>
  <si>
    <t>V-2</t>
  </si>
  <si>
    <t>Vessel-1</t>
  </si>
  <si>
    <t>Vessel-2</t>
  </si>
  <si>
    <t>BL-1</t>
  </si>
  <si>
    <t>BL-2</t>
  </si>
  <si>
    <t>PK12310014</t>
  </si>
  <si>
    <t>PK12310015</t>
  </si>
  <si>
    <t>PK12310016</t>
  </si>
  <si>
    <t>PK12310017</t>
  </si>
  <si>
    <t>PK12310018</t>
  </si>
  <si>
    <t>PK12310019</t>
  </si>
  <si>
    <t>01</t>
  </si>
  <si>
    <t>CustomerPartsNo</t>
  </si>
  <si>
    <t>LastOrderForecast1</t>
  </si>
  <si>
    <t>Old_InboundDate</t>
  </si>
  <si>
    <t>New_InboundDate_1</t>
  </si>
  <si>
    <t>New_InboundDate_2</t>
  </si>
  <si>
    <t>OrderNo</t>
  </si>
  <si>
    <t>OrderType</t>
  </si>
  <si>
    <t>Seller</t>
  </si>
  <si>
    <t>OrderDate</t>
  </si>
  <si>
    <t>Regular</t>
  </si>
  <si>
    <t>rcOB101-2310001-02</t>
  </si>
  <si>
    <t>CustContractNo</t>
  </si>
  <si>
    <t>ContractRouteNo</t>
  </si>
  <si>
    <t>FirmQty1</t>
  </si>
  <si>
    <t>FirmQty2</t>
  </si>
  <si>
    <t>FirmQty3</t>
  </si>
  <si>
    <t>FirmQty4</t>
  </si>
  <si>
    <t>FirmQty5</t>
  </si>
  <si>
    <t>FirmQty6</t>
  </si>
  <si>
    <t>SpotOrderReason</t>
  </si>
  <si>
    <t>InboundDate1</t>
  </si>
  <si>
    <t>InboundDate2</t>
  </si>
  <si>
    <t>inboundQty1</t>
  </si>
  <si>
    <t>inboundQty2</t>
  </si>
  <si>
    <t>inboundQty3</t>
  </si>
  <si>
    <t>inboundQty4</t>
  </si>
  <si>
    <t>Just for testing :)</t>
  </si>
  <si>
    <t>SalesOrder</t>
  </si>
  <si>
    <t>Confirmed</t>
  </si>
  <si>
    <t>FirmQTY</t>
  </si>
  <si>
    <t>sFS25-2310001</t>
  </si>
  <si>
    <t>C</t>
  </si>
  <si>
    <t>R-PK-CUS-POC-2311001</t>
  </si>
  <si>
    <t>CR-PK-CUS-POC-2311001</t>
  </si>
  <si>
    <t>R-PK-CUS-TTAP-2311002</t>
  </si>
  <si>
    <t>R-MY-PNA-BU-2311001</t>
  </si>
  <si>
    <t>cCB101-2311001</t>
  </si>
  <si>
    <t>sCB101-2311001</t>
  </si>
  <si>
    <t>pCB201-2311001</t>
  </si>
  <si>
    <t>pCB301-2311001</t>
  </si>
  <si>
    <t>sCB201-2311001</t>
  </si>
  <si>
    <t>pCS201-2311001</t>
  </si>
  <si>
    <t>sCB301-2311001</t>
  </si>
  <si>
    <t>pCS101-2311001</t>
  </si>
  <si>
    <t>sCS101-2311001</t>
  </si>
  <si>
    <t>sCS201-2311001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</si>
</sst>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borderId="0" fillId="0" fontId="0" numFmtId="0"/>
    <xf applyAlignment="0" applyBorder="0" applyFill="0" applyNumberFormat="0" applyProtection="0" borderId="0" fillId="0" fontId="2" numFmtId="0"/>
    <xf borderId="0" fillId="0" fontId="5" numFmtId="0">
      <alignment vertical="center"/>
    </xf>
    <xf borderId="0" fillId="0" fontId="5" numFmtId="0">
      <alignment vertical="center"/>
    </xf>
    <xf borderId="0" fillId="0" fontId="13" numFmtId="0"/>
    <xf applyAlignment="0" applyBorder="0" applyFill="0" applyFont="0" applyProtection="0" borderId="0" fillId="0" fontId="5" numFmtId="43"/>
    <xf borderId="0" fillId="0" fontId="13" numFmtId="0"/>
  </cellStyleXfs>
  <cellXfs count="90">
    <xf borderId="0" fillId="0" fontId="0" numFmtId="0" xfId="0"/>
    <xf applyAlignment="1" applyFont="1" borderId="0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49" xfId="0"/>
    <xf applyAlignment="1" applyFont="1" borderId="0" fillId="0" fontId="3" numFmtId="0" xfId="0">
      <alignment horizontal="center" vertical="center"/>
    </xf>
    <xf applyAlignment="1" applyFont="1" borderId="0" fillId="0" fontId="1" numFmtId="0" xfId="0">
      <alignment horizontal="center"/>
    </xf>
    <xf applyAlignment="1" applyFont="1" borderId="0" fillId="0" fontId="4" numFmtId="0" xfId="0">
      <alignment horizontal="center" vertical="center"/>
    </xf>
    <xf borderId="0" fillId="0" fontId="5" numFmtId="0" xfId="2">
      <alignment vertical="center"/>
    </xf>
    <xf applyAlignment="1" applyFont="1" borderId="0" fillId="0" fontId="1" numFmtId="0" xfId="0">
      <alignment horizontal="left" vertical="center"/>
    </xf>
    <xf applyAlignment="1" applyFont="1" borderId="0" fillId="0" fontId="1" numFmtId="0" xfId="0">
      <alignment horizontal="left"/>
    </xf>
    <xf applyAlignment="1" applyFont="1" borderId="0" fillId="0" fontId="1" numFmtId="0" xfId="0">
      <alignment vertical="center"/>
    </xf>
    <xf applyAlignment="1" applyFont="1" applyNumberFormat="1" borderId="0" fillId="0" fontId="1" numFmtId="49" xfId="0">
      <alignment horizontal="left"/>
    </xf>
    <xf applyAlignment="1" applyFont="1" applyNumberFormat="1" borderId="0" fillId="0" fontId="4" numFmtId="3" xfId="0">
      <alignment horizontal="right" vertical="center"/>
    </xf>
    <xf applyAlignment="1" applyFont="1" applyNumberFormat="1" borderId="0" fillId="0" fontId="4" numFmtId="164" xfId="0">
      <alignment horizontal="right" vertical="center"/>
    </xf>
    <xf applyAlignment="1" applyFont="1" applyNumberFormat="1" borderId="0" fillId="0" fontId="4" numFmtId="4" xfId="0">
      <alignment horizontal="right" vertical="center"/>
    </xf>
    <xf applyFont="1" borderId="0" fillId="0" fontId="7" numFmtId="0" xfId="0"/>
    <xf applyAlignment="1" applyFont="1" borderId="0" fillId="0" fontId="1" numFmtId="0" xfId="0">
      <alignment horizontal="left" wrapText="1"/>
    </xf>
    <xf applyAlignment="1" applyFont="1" applyNumberFormat="1" borderId="0" fillId="0" fontId="1" numFmtId="165" xfId="0">
      <alignment horizontal="right" vertical="center"/>
    </xf>
    <xf applyAlignment="1" applyFont="1" applyNumberFormat="1" borderId="0" fillId="0" fontId="4" numFmtId="166" xfId="0">
      <alignment horizontal="right" vertical="center"/>
    </xf>
    <xf applyAlignment="1" applyFont="1" applyNumberFormat="1" borderId="0" fillId="0" fontId="1" numFmtId="167" xfId="0">
      <alignment horizontal="right" vertical="center"/>
    </xf>
    <xf applyAlignment="1" applyFont="1" applyNumberFormat="1" borderId="0" fillId="0" fontId="1" numFmtId="49" xfId="0">
      <alignment horizontal="left" vertical="center"/>
    </xf>
    <xf applyAlignment="1" applyFont="1" applyNumberFormat="1" borderId="0" fillId="0" fontId="1" numFmtId="1" xfId="0">
      <alignment horizontal="right" vertical="center"/>
    </xf>
    <xf applyAlignment="1" applyFont="1" borderId="0" fillId="0" fontId="1" numFmtId="0" xfId="0">
      <alignment horizontal="right" vertical="center"/>
    </xf>
    <xf applyAlignment="1" applyFont="1" applyNumberFormat="1" borderId="0" fillId="0" fontId="1" numFmtId="165" xfId="0">
      <alignment horizontal="center" vertical="center"/>
    </xf>
    <xf applyAlignment="1" applyFont="1" applyNumberFormat="1" borderId="0" fillId="0" fontId="1" numFmtId="49" xfId="0">
      <alignment horizontal="right"/>
    </xf>
    <xf applyFill="1" applyFont="1" borderId="0" fillId="6" fontId="1" numFmtId="0" xfId="0"/>
    <xf applyFill="1" borderId="0" fillId="6" fontId="0" numFmtId="0" xfId="0"/>
    <xf applyAlignment="1" applyFill="1" applyFont="1" applyNumberFormat="1" borderId="0" fillId="6" fontId="1" numFmtId="49" xfId="0">
      <alignment horizontal="right"/>
    </xf>
    <xf applyFill="1" applyFont="1" applyNumberFormat="1" borderId="0" fillId="2" fontId="1" numFmtId="49" xfId="0"/>
    <xf applyFill="1" applyFont="1" borderId="0" fillId="4" fontId="1" numFmtId="0" xfId="0"/>
    <xf applyFont="1" applyNumberFormat="1" borderId="0" fillId="0" fontId="9" numFmtId="49" xfId="0"/>
    <xf applyFont="1" borderId="0" fillId="0" fontId="9" numFmtId="0" xfId="0"/>
    <xf applyFont="1" borderId="0" fillId="0" fontId="9" numFmtId="0" xfId="2">
      <alignment vertical="center"/>
    </xf>
    <xf applyAlignment="1" applyFont="1" borderId="0" fillId="0" fontId="9" numFmtId="0" xfId="2">
      <alignment vertical="center" wrapText="1"/>
    </xf>
    <xf applyAlignment="1" applyFont="1" borderId="0" fillId="0" fontId="9" numFmtId="0" xfId="0">
      <alignment horizontal="center" vertical="center"/>
    </xf>
    <xf applyFont="1" borderId="0" fillId="0" fontId="10" numFmtId="0" xfId="0"/>
    <xf applyFont="1" borderId="0" fillId="0" fontId="11" numFmtId="0" xfId="0"/>
    <xf applyAlignment="1" applyBorder="1" applyFill="1" applyFont="1" borderId="1" fillId="3" fontId="1" numFmtId="0" xfId="0">
      <alignment horizontal="center" vertical="center"/>
    </xf>
    <xf applyAlignment="1" applyBorder="1" applyFill="1" applyFont="1" borderId="2" fillId="3" fontId="1" numFmtId="0" xfId="0">
      <alignment horizontal="center" vertical="center"/>
    </xf>
    <xf applyAlignment="1" applyFont="1" borderId="0" fillId="0" fontId="12" numFmtId="0" xfId="0">
      <alignment horizontal="center"/>
    </xf>
    <xf applyAlignment="1" applyBorder="1" applyFill="1" applyFont="1" borderId="2" fillId="5" fontId="1" numFmtId="0" xfId="0">
      <alignment horizontal="center" vertical="center"/>
    </xf>
    <xf applyAlignment="1" applyBorder="1" applyFill="1" applyFont="1" borderId="1" fillId="5" fontId="1" numFmtId="0" xfId="0">
      <alignment horizontal="center" vertical="center"/>
    </xf>
    <xf applyAlignment="1" applyFont="1" borderId="0" fillId="0" fontId="11" numFmtId="0" xfId="0">
      <alignment horizontal="left" vertical="center"/>
    </xf>
    <xf applyAlignment="1" applyFont="1" borderId="0" fillId="0" fontId="11" numFmtId="0" xfId="0">
      <alignment horizontal="center" vertical="center"/>
    </xf>
    <xf applyAlignment="1" applyFont="1" borderId="0" fillId="0" fontId="1" numFmtId="0" xfId="0">
      <alignment wrapText="1"/>
    </xf>
    <xf applyAlignment="1" applyFont="1" applyNumberFormat="1" borderId="0" fillId="0" fontId="4" numFmtId="49" xfId="4">
      <alignment horizontal="left" vertical="center" wrapText="1"/>
    </xf>
    <xf applyFont="1" borderId="0" fillId="0" fontId="14" numFmtId="0" xfId="0"/>
    <xf applyNumberFormat="1" borderId="0" fillId="0" fontId="0" numFmtId="169" xfId="0"/>
    <xf applyFont="1" applyNumberFormat="1" applyProtection="1" borderId="0" fillId="0" fontId="1" numFmtId="168" xfId="3">
      <alignment vertical="center"/>
      <protection locked="0"/>
    </xf>
    <xf applyFont="1" applyNumberFormat="1" borderId="0" fillId="0" fontId="1" numFmtId="169" xfId="0"/>
    <xf applyFont="1" applyNumberFormat="1" borderId="0" fillId="0" fontId="0" numFmtId="170" xfId="5"/>
    <xf applyAlignment="1" applyFill="1" borderId="0" fillId="3" fontId="0" numFmtId="0" xfId="0">
      <alignment horizontal="center"/>
    </xf>
    <xf applyNumberFormat="1" borderId="0" fillId="0" fontId="0" numFmtId="49" xfId="0"/>
    <xf applyAlignment="1" borderId="0" fillId="0" fontId="0" numFmtId="0" xfId="0">
      <alignment wrapText="1"/>
    </xf>
    <xf applyNumberFormat="1" borderId="0" fillId="0" fontId="0" numFmtId="3" xfId="0"/>
    <xf applyFont="1" borderId="0" fillId="0" fontId="0" numFmtId="43" xfId="5"/>
    <xf applyAlignment="1" applyFont="1" applyNumberFormat="1" applyProtection="1" borderId="0" fillId="0" fontId="4" numFmtId="169" xfId="4">
      <alignment horizontal="center" vertical="center" wrapText="1"/>
      <protection locked="0"/>
    </xf>
    <xf applyAlignment="1" applyFont="1" borderId="0" fillId="0" fontId="1" numFmtId="0" xfId="0">
      <alignment vertical="top"/>
    </xf>
    <xf applyFont="1" borderId="0" fillId="0" fontId="3" numFmtId="0" xfId="0"/>
    <xf applyAlignment="1" applyFont="1" borderId="0" fillId="0" fontId="3" numFmtId="0" xfId="0">
      <alignment wrapText="1"/>
    </xf>
    <xf applyAlignment="1" applyNumberFormat="1" borderId="0" fillId="0" fontId="0" numFmtId="171" xfId="0">
      <alignment horizontal="left"/>
    </xf>
    <xf applyAlignment="1" applyFont="1" applyNumberFormat="1" applyProtection="1" borderId="0" fillId="0" fontId="1" numFmtId="3" xfId="3">
      <alignment vertical="center" wrapText="1"/>
      <protection locked="0"/>
    </xf>
    <xf applyFont="1" applyNumberFormat="1" applyProtection="1" borderId="0" fillId="0" fontId="1" numFmtId="3" xfId="3">
      <alignment vertical="center"/>
      <protection locked="0"/>
    </xf>
    <xf applyAlignment="1" applyFont="1" applyNumberFormat="1" borderId="0" fillId="0" fontId="1" numFmtId="172" xfId="0">
      <alignment horizontal="right" vertical="center"/>
    </xf>
    <xf applyAlignment="1" applyFont="1" borderId="0" fillId="0" fontId="4" numFmtId="0" xfId="3">
      <alignment horizontal="left" vertical="center"/>
    </xf>
    <xf applyAlignment="1" applyFont="1" applyNumberFormat="1" applyProtection="1" borderId="0" fillId="0" fontId="4" numFmtId="167" xfId="6">
      <alignment horizontal="right" vertical="center"/>
      <protection locked="0"/>
    </xf>
    <xf applyAlignment="1" applyFont="1" applyNumberFormat="1" applyProtection="1" borderId="0" fillId="0" fontId="4" numFmtId="173" xfId="6">
      <alignment horizontal="left" vertical="center"/>
      <protection locked="0"/>
    </xf>
    <xf applyAlignment="1" applyFont="1" borderId="0" fillId="0" fontId="15" numFmtId="0" xfId="0">
      <alignment horizontal="right" vertical="center"/>
    </xf>
    <xf applyFont="1" borderId="0" fillId="0" fontId="16" numFmtId="0" xfId="0"/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vertical="center"/>
    </xf>
    <xf applyAlignment="1" applyFont="1" applyProtection="1" borderId="0" fillId="0" fontId="15" numFmtId="0" xfId="6">
      <alignment vertical="center"/>
      <protection locked="0"/>
    </xf>
    <xf applyAlignment="1" applyFont="1" borderId="0" fillId="0" fontId="15" numFmtId="0" xfId="3">
      <alignment horizontal="left" vertical="center"/>
    </xf>
    <xf applyAlignment="1" applyFont="1" borderId="0" fillId="0" fontId="16" numFmtId="0" xfId="0">
      <alignment horizontal="right" vertical="center"/>
    </xf>
    <xf applyAlignment="1" applyFont="1" applyProtection="1" borderId="0" fillId="0" fontId="4" numFmtId="0" xfId="6">
      <alignment horizontal="left" vertical="center"/>
      <protection locked="0"/>
    </xf>
    <xf applyAlignment="1" borderId="0" fillId="0" fontId="0" numFmtId="0" xfId="0">
      <alignment horizontal="center"/>
    </xf>
    <xf applyAlignment="1" applyBorder="1" applyFont="1" borderId="3" fillId="0" fontId="17" numFmtId="0" xfId="0">
      <alignment horizontal="center" vertical="center"/>
    </xf>
    <xf applyAlignment="1" applyBorder="1" applyFont="1" borderId="4" fillId="0" fontId="17" numFmtId="0" xfId="0">
      <alignment horizontal="center" vertical="center"/>
    </xf>
    <xf applyAlignment="1" applyBorder="1" applyFont="1" borderId="5" fillId="0" fontId="17" numFmtId="0" xfId="0">
      <alignment horizontal="center" vertical="center"/>
    </xf>
    <xf applyAlignment="1" applyBorder="1" borderId="6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9" fillId="0" fontId="0" numFmtId="0" xfId="0">
      <alignment horizontal="center" vertical="center"/>
    </xf>
    <xf applyAlignment="1" applyBorder="1" applyFont="1" borderId="10" fillId="0" fontId="17" numFmtId="0" xfId="0">
      <alignment horizontal="center" vertical="center"/>
    </xf>
    <xf applyAlignment="1" applyBorder="1" borderId="11" fillId="0" fontId="0" numFmtId="0" xfId="0">
      <alignment horizontal="center" vertical="center"/>
    </xf>
    <xf applyAlignment="1" applyBorder="1" borderId="8" fillId="0" fontId="0" numFmtId="0" xfId="0">
      <alignment horizontal="center" vertical="center" wrapText="1"/>
    </xf>
    <xf applyAlignment="1" applyBorder="1" borderId="7" fillId="0" fontId="0" numFmtId="0" xfId="0">
      <alignment horizontal="center" vertical="center" wrapText="1"/>
    </xf>
    <xf applyAlignment="1" applyBorder="1" applyNumberFormat="1" borderId="7" fillId="0" fontId="0" numFmtId="171" xfId="0">
      <alignment horizontal="center" vertical="center"/>
    </xf>
    <xf applyAlignment="1" applyBorder="1" applyFill="1" applyFont="1" borderId="1" fillId="3" fontId="1" numFmtId="0" xfId="0">
      <alignment horizontal="center" vertical="center"/>
    </xf>
    <xf applyAlignment="1" borderId="0" fillId="0" fontId="0" numFmtId="0" xfId="0">
      <alignment horizontal="center"/>
    </xf>
  </cellXfs>
  <cellStyles count="7">
    <cellStyle builtinId="3" name="Comma" xfId="5"/>
    <cellStyle name="Hyperlink 2" xfId="1" xr:uid="{5DDC284F-6DE0-4840-BBBF-4F7780A81C17}"/>
    <cellStyle builtinId="0" name="Normal" xfId="0"/>
    <cellStyle name="Normal 2" xfId="2" xr:uid="{B7213C7D-E029-46F8-828C-024E4283D935}"/>
    <cellStyle name="Normal 2 2" xfId="6" xr:uid="{932292EB-6B04-4FEC-8BA6-46C549172F91}"/>
    <cellStyle name="Normal 6 2" xfId="4" xr:uid="{966AEB45-5942-4F32-92C4-BAD55B237D99}"/>
    <cellStyle name="常规 2" xfId="3" xr:uid="{89E06330-DA94-459B-835A-8373A5A8B485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00" Target="worksheets/sheet100.xml" Type="http://schemas.openxmlformats.org/officeDocument/2006/relationships/worksheet"/><Relationship Id="rId101" Target="worksheets/sheet101.xml" Type="http://schemas.openxmlformats.org/officeDocument/2006/relationships/worksheet"/><Relationship Id="rId102" Target="worksheets/sheet102.xml" Type="http://schemas.openxmlformats.org/officeDocument/2006/relationships/worksheet"/><Relationship Id="rId103" Target="worksheets/sheet103.xml" Type="http://schemas.openxmlformats.org/officeDocument/2006/relationships/worksheet"/><Relationship Id="rId104" Target="worksheets/sheet104.xml" Type="http://schemas.openxmlformats.org/officeDocument/2006/relationships/worksheet"/><Relationship Id="rId105" Target="worksheets/sheet105.xml" Type="http://schemas.openxmlformats.org/officeDocument/2006/relationships/worksheet"/><Relationship Id="rId106" Target="worksheets/sheet106.xml" Type="http://schemas.openxmlformats.org/officeDocument/2006/relationships/worksheet"/><Relationship Id="rId107" Target="worksheets/sheet107.xml" Type="http://schemas.openxmlformats.org/officeDocument/2006/relationships/worksheet"/><Relationship Id="rId108" Target="worksheets/sheet108.xml" Type="http://schemas.openxmlformats.org/officeDocument/2006/relationships/worksheet"/><Relationship Id="rId109" Target="worksheets/sheet109.xml" Type="http://schemas.openxmlformats.org/officeDocument/2006/relationships/worksheet"/><Relationship Id="rId11" Target="worksheets/sheet11.xml" Type="http://schemas.openxmlformats.org/officeDocument/2006/relationships/worksheet"/><Relationship Id="rId110" Target="worksheets/sheet110.xml" Type="http://schemas.openxmlformats.org/officeDocument/2006/relationships/worksheet"/><Relationship Id="rId111" Target="worksheets/sheet111.xml" Type="http://schemas.openxmlformats.org/officeDocument/2006/relationships/worksheet"/><Relationship Id="rId112" Target="worksheets/sheet112.xml" Type="http://schemas.openxmlformats.org/officeDocument/2006/relationships/worksheet"/><Relationship Id="rId113" Target="worksheets/sheet113.xml" Type="http://schemas.openxmlformats.org/officeDocument/2006/relationships/worksheet"/><Relationship Id="rId114" Target="worksheets/sheet114.xml" Type="http://schemas.openxmlformats.org/officeDocument/2006/relationships/worksheet"/><Relationship Id="rId115" Target="worksheets/sheet115.xml" Type="http://schemas.openxmlformats.org/officeDocument/2006/relationships/worksheet"/><Relationship Id="rId116" Target="worksheets/sheet116.xml" Type="http://schemas.openxmlformats.org/officeDocument/2006/relationships/worksheet"/><Relationship Id="rId117" Target="worksheets/sheet117.xml" Type="http://schemas.openxmlformats.org/officeDocument/2006/relationships/worksheet"/><Relationship Id="rId118" Target="worksheets/sheet118.xml" Type="http://schemas.openxmlformats.org/officeDocument/2006/relationships/worksheet"/><Relationship Id="rId119" Target="worksheets/sheet119.xml" Type="http://schemas.openxmlformats.org/officeDocument/2006/relationships/worksheet"/><Relationship Id="rId12" Target="worksheets/sheet12.xml" Type="http://schemas.openxmlformats.org/officeDocument/2006/relationships/worksheet"/><Relationship Id="rId120" Target="worksheets/sheet120.xml" Type="http://schemas.openxmlformats.org/officeDocument/2006/relationships/worksheet"/><Relationship Id="rId121" Target="worksheets/sheet121.xml" Type="http://schemas.openxmlformats.org/officeDocument/2006/relationships/worksheet"/><Relationship Id="rId122" Target="worksheets/sheet122.xml" Type="http://schemas.openxmlformats.org/officeDocument/2006/relationships/worksheet"/><Relationship Id="rId123" Target="worksheets/sheet123.xml" Type="http://schemas.openxmlformats.org/officeDocument/2006/relationships/worksheet"/><Relationship Id="rId124" Target="worksheets/sheet124.xml" Type="http://schemas.openxmlformats.org/officeDocument/2006/relationships/worksheet"/><Relationship Id="rId125" Target="worksheets/sheet125.xml" Type="http://schemas.openxmlformats.org/officeDocument/2006/relationships/worksheet"/><Relationship Id="rId126" Target="worksheets/sheet126.xml" Type="http://schemas.openxmlformats.org/officeDocument/2006/relationships/worksheet"/><Relationship Id="rId127" Target="worksheets/sheet127.xml" Type="http://schemas.openxmlformats.org/officeDocument/2006/relationships/worksheet"/><Relationship Id="rId128" Target="worksheets/sheet128.xml" Type="http://schemas.openxmlformats.org/officeDocument/2006/relationships/worksheet"/><Relationship Id="rId129" Target="worksheets/sheet129.xml" Type="http://schemas.openxmlformats.org/officeDocument/2006/relationships/worksheet"/><Relationship Id="rId13" Target="worksheets/sheet13.xml" Type="http://schemas.openxmlformats.org/officeDocument/2006/relationships/worksheet"/><Relationship Id="rId130" Target="worksheets/sheet130.xml" Type="http://schemas.openxmlformats.org/officeDocument/2006/relationships/worksheet"/><Relationship Id="rId131" Target="worksheets/sheet131.xml" Type="http://schemas.openxmlformats.org/officeDocument/2006/relationships/worksheet"/><Relationship Id="rId132" Target="worksheets/sheet132.xml" Type="http://schemas.openxmlformats.org/officeDocument/2006/relationships/worksheet"/><Relationship Id="rId133" Target="worksheets/sheet133.xml" Type="http://schemas.openxmlformats.org/officeDocument/2006/relationships/worksheet"/><Relationship Id="rId134" Target="worksheets/sheet134.xml" Type="http://schemas.openxmlformats.org/officeDocument/2006/relationships/worksheet"/><Relationship Id="rId135" Target="worksheets/sheet135.xml" Type="http://schemas.openxmlformats.org/officeDocument/2006/relationships/worksheet"/><Relationship Id="rId136" Target="worksheets/sheet136.xml" Type="http://schemas.openxmlformats.org/officeDocument/2006/relationships/worksheet"/><Relationship Id="rId137" Target="worksheets/sheet137.xml" Type="http://schemas.openxmlformats.org/officeDocument/2006/relationships/worksheet"/><Relationship Id="rId138" Target="worksheets/sheet138.xml" Type="http://schemas.openxmlformats.org/officeDocument/2006/relationships/worksheet"/><Relationship Id="rId139" Target="worksheets/sheet139.xml" Type="http://schemas.openxmlformats.org/officeDocument/2006/relationships/worksheet"/><Relationship Id="rId14" Target="worksheets/sheet14.xml" Type="http://schemas.openxmlformats.org/officeDocument/2006/relationships/worksheet"/><Relationship Id="rId140" Target="externalLinks/externalLink1.xml" Type="http://schemas.openxmlformats.org/officeDocument/2006/relationships/externalLink"/><Relationship Id="rId141" Target="externalLinks/externalLink2.xml" Type="http://schemas.openxmlformats.org/officeDocument/2006/relationships/externalLink"/><Relationship Id="rId142" Target="externalLinks/externalLink3.xml" Type="http://schemas.openxmlformats.org/officeDocument/2006/relationships/externalLink"/><Relationship Id="rId143" Target="theme/theme1.xml" Type="http://schemas.openxmlformats.org/officeDocument/2006/relationships/theme"/><Relationship Id="rId144" Target="styles.xml" Type="http://schemas.openxmlformats.org/officeDocument/2006/relationships/styles"/><Relationship Id="rId145" Target="sharedStrings.xml" Type="http://schemas.openxmlformats.org/officeDocument/2006/relationships/sharedStrings"/><Relationship Id="rId146" Target="calcChain.xml" Type="http://schemas.openxmlformats.org/officeDocument/2006/relationships/calcChain"/><Relationship Id="rId147" Target="../customXml/item1.xml" Type="http://schemas.openxmlformats.org/officeDocument/2006/relationships/customXml"/><Relationship Id="rId148" Target="../customXml/item2.xml" Type="http://schemas.openxmlformats.org/officeDocument/2006/relationships/customXml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worksheets/sheet77.xml" Type="http://schemas.openxmlformats.org/officeDocument/2006/relationships/worksheet"/><Relationship Id="rId78" Target="worksheets/sheet78.xml" Type="http://schemas.openxmlformats.org/officeDocument/2006/relationships/worksheet"/><Relationship Id="rId79" Target="worksheets/sheet79.xml" Type="http://schemas.openxmlformats.org/officeDocument/2006/relationships/worksheet"/><Relationship Id="rId8" Target="worksheets/sheet8.xml" Type="http://schemas.openxmlformats.org/officeDocument/2006/relationships/worksheet"/><Relationship Id="rId80" Target="worksheets/sheet80.xml" Type="http://schemas.openxmlformats.org/officeDocument/2006/relationships/worksheet"/><Relationship Id="rId81" Target="worksheets/sheet81.xml" Type="http://schemas.openxmlformats.org/officeDocument/2006/relationships/worksheet"/><Relationship Id="rId82" Target="worksheets/sheet82.xml" Type="http://schemas.openxmlformats.org/officeDocument/2006/relationships/worksheet"/><Relationship Id="rId83" Target="worksheets/sheet83.xml" Type="http://schemas.openxmlformats.org/officeDocument/2006/relationships/worksheet"/><Relationship Id="rId84" Target="worksheets/sheet84.xml" Type="http://schemas.openxmlformats.org/officeDocument/2006/relationships/worksheet"/><Relationship Id="rId85" Target="worksheets/sheet85.xml" Type="http://schemas.openxmlformats.org/officeDocument/2006/relationships/worksheet"/><Relationship Id="rId86" Target="worksheets/sheet86.xml" Type="http://schemas.openxmlformats.org/officeDocument/2006/relationships/worksheet"/><Relationship Id="rId87" Target="worksheets/sheet87.xml" Type="http://schemas.openxmlformats.org/officeDocument/2006/relationships/worksheet"/><Relationship Id="rId88" Target="worksheets/sheet88.xml" Type="http://schemas.openxmlformats.org/officeDocument/2006/relationships/worksheet"/><Relationship Id="rId89" Target="worksheets/sheet89.xml" Type="http://schemas.openxmlformats.org/officeDocument/2006/relationships/worksheet"/><Relationship Id="rId9" Target="worksheets/sheet9.xml" Type="http://schemas.openxmlformats.org/officeDocument/2006/relationships/worksheet"/><Relationship Id="rId90" Target="worksheets/sheet90.xml" Type="http://schemas.openxmlformats.org/officeDocument/2006/relationships/worksheet"/><Relationship Id="rId91" Target="worksheets/sheet91.xml" Type="http://schemas.openxmlformats.org/officeDocument/2006/relationships/worksheet"/><Relationship Id="rId92" Target="worksheets/sheet92.xml" Type="http://schemas.openxmlformats.org/officeDocument/2006/relationships/worksheet"/><Relationship Id="rId93" Target="worksheets/sheet93.xml" Type="http://schemas.openxmlformats.org/officeDocument/2006/relationships/worksheet"/><Relationship Id="rId94" Target="worksheets/sheet94.xml" Type="http://schemas.openxmlformats.org/officeDocument/2006/relationships/worksheet"/><Relationship Id="rId95" Target="worksheets/sheet95.xml" Type="http://schemas.openxmlformats.org/officeDocument/2006/relationships/worksheet"/><Relationship Id="rId96" Target="worksheets/sheet96.xml" Type="http://schemas.openxmlformats.org/officeDocument/2006/relationships/worksheet"/><Relationship Id="rId97" Target="worksheets/sheet97.xml" Type="http://schemas.openxmlformats.org/officeDocument/2006/relationships/worksheet"/><Relationship Id="rId98" Target="worksheets/sheet98.xml" Type="http://schemas.openxmlformats.org/officeDocument/2006/relationships/worksheet"/><Relationship Id="rId99" Target="worksheets/sheet9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huawe/Downloads/Tested%20-%20Working/10.0%20-%20TC1%20-%20Admin%20-%20Create%20Global%20Partsx.xlsx" TargetMode="External" Type="http://schemas.openxmlformats.org/officeDocument/2006/relationships/externalLinkPath"/><Relationship Id="rId2" Target="file:///C:/Users/huawe/Downloads/Tested%20-%20Working/10.0%20-%20TC1%20-%20Admin%20-%20Create%20Global%20Partsx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Users/huawe/Downloads/Tested%20-%20Working/10.0%20-%20TC2%20-%20Customer%20-%20Create%20Unit%20Parts.xlsx" TargetMode="External" Type="http://schemas.openxmlformats.org/officeDocument/2006/relationships/externalLinkPath"/><Relationship Id="rId2" Target="file:///C:/Users/huawe/Downloads/Tested%20-%20Working/10.0%20-%20TC2%20-%20Customer%20-%20Create%20Unit%20Parts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/Users/huawe/Downloads/Tested%20-%20Working/10.0%20-%20TC7%20-%20BU%20-%20Upload%20Contract%20Parts%20Info%20L3.xlsx" TargetMode="External" Type="http://schemas.openxmlformats.org/officeDocument/2006/relationships/externalLinkPath"/><Relationship Id="rId2" Target="file:///C:/Users/huawe/Downloads/Tested%20-%20Working/10.0%20-%20TC7%20-%20BU%20-%20Upload%20Contract%20Parts%20Info%20L3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4.xml.rels><?xml version="1.0" encoding="UTF-8" standalone="no"?><Relationships xmlns="http://schemas.openxmlformats.org/package/2006/relationships"><Relationship Id="rId1" Target="../printerSettings/printerSettings22.bin" Type="http://schemas.openxmlformats.org/officeDocument/2006/relationships/printerSettings"/></Relationships>
</file>

<file path=xl/worksheets/_rels/sheet115.xml.rels><?xml version="1.0" encoding="UTF-8" standalone="no"?><Relationships xmlns="http://schemas.openxmlformats.org/package/2006/relationships"><Relationship Id="rId1" Target="../printerSettings/printerSettings23.bin" Type="http://schemas.openxmlformats.org/officeDocument/2006/relationships/printerSettings"/></Relationships>
</file>

<file path=xl/worksheets/_rels/sheet116.xml.rels><?xml version="1.0" encoding="UTF-8" standalone="no"?><Relationships xmlns="http://schemas.openxmlformats.org/package/2006/relationships"><Relationship Id="rId1" Target="../printerSettings/printerSettings24.bin" Type="http://schemas.openxmlformats.org/officeDocument/2006/relationships/printerSettings"/></Relationships>
</file>

<file path=xl/worksheets/_rels/sheet117.xml.rels><?xml version="1.0" encoding="UTF-8" standalone="no"?><Relationships xmlns="http://schemas.openxmlformats.org/package/2006/relationships"><Relationship Id="rId1" Target="../printerSettings/printerSettings25.bin" Type="http://schemas.openxmlformats.org/officeDocument/2006/relationships/printerSettings"/></Relationships>
</file>

<file path=xl/worksheets/_rels/sheet118.xml.rels><?xml version="1.0" encoding="UTF-8" standalone="no"?><Relationships xmlns="http://schemas.openxmlformats.org/package/2006/relationships"><Relationship Id="rId1" Target="../printerSettings/printerSettings26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32.xml.rels><?xml version="1.0" encoding="UTF-8" standalone="no"?><Relationships xmlns="http://schemas.openxmlformats.org/package/2006/relationships"><Relationship Id="rId1" Target="../printerSettings/printerSettings27.bin" Type="http://schemas.openxmlformats.org/officeDocument/2006/relationships/printerSettings"/></Relationships>
</file>

<file path=xl/worksheets/_rels/sheet133.xml.rels><?xml version="1.0" encoding="UTF-8" standalone="no"?><Relationships xmlns="http://schemas.openxmlformats.org/package/2006/relationships"><Relationship Id="rId1" Target="../printerSettings/printerSettings28.bin" Type="http://schemas.openxmlformats.org/officeDocument/2006/relationships/printerSettings"/></Relationships>
</file>

<file path=xl/worksheets/_rels/sheet134.xml.rels><?xml version="1.0" encoding="UTF-8" standalone="no"?><Relationships xmlns="http://schemas.openxmlformats.org/package/2006/relationships"><Relationship Id="rId1" Target="../printerSettings/printerSettings29.bin" Type="http://schemas.openxmlformats.org/officeDocument/2006/relationships/printerSettings"/></Relationships>
</file>

<file path=xl/worksheets/_rels/sheet135.xml.rels><?xml version="1.0" encoding="UTF-8" standalone="no"?><Relationships xmlns="http://schemas.openxmlformats.org/package/2006/relationships"><Relationship Id="rId1" Target="../printerSettings/printerSettings30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6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6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67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68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69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70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71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78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79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80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81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82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89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0.xml.rels><?xml version="1.0" encoding="UTF-8" standalone="no"?><Relationships xmlns="http://schemas.openxmlformats.org/package/2006/relationships"><Relationship Id="rId1" Target="../printerSettings/printerSettings20.bin" Type="http://schemas.openxmlformats.org/officeDocument/2006/relationships/printerSettings"/></Relationships>
</file>

<file path=xl/worksheets/_rels/sheet91.xml.rels><?xml version="1.0" encoding="UTF-8" standalone="no"?><Relationships xmlns="http://schemas.openxmlformats.org/package/2006/relationships"><Relationship Id="rId1" Target="../printerSettings/printerSettings2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C30" sqref="C30"/>
    </sheetView>
  </sheetViews>
  <sheetFormatPr defaultRowHeight="14.4" x14ac:dyDescent="0.3"/>
  <cols>
    <col min="1" max="1" customWidth="true" width="20.77734375" collapsed="true"/>
    <col min="2" max="2" customWidth="true" width="21.109375" collapsed="true"/>
    <col min="3" max="7" customWidth="true" width="30.77734375" collapsed="true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485</v>
      </c>
      <c r="B2" s="28" t="s">
        <v>517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CB1-01</v>
      </c>
      <c r="D3" s="29" t="str">
        <f>B2&amp;D2&amp;"-"&amp;A2</f>
        <v>CB2-01</v>
      </c>
      <c r="E3" s="29" t="str">
        <f>B2&amp;E2&amp;"-"&amp;A2</f>
        <v>CB3-01</v>
      </c>
      <c r="F3" s="29" t="str">
        <f>B2&amp;F2&amp;"-"&amp;A2</f>
        <v>CS2-01</v>
      </c>
      <c r="G3" s="29" t="str">
        <f>B2&amp;G2&amp;"-"&amp;A2</f>
        <v>CS1-01</v>
      </c>
    </row>
    <row r="4" spans="1:7" x14ac:dyDescent="0.3">
      <c r="A4" s="3"/>
      <c r="B4" s="27" t="s">
        <v>189</v>
      </c>
      <c r="C4" s="29" t="str">
        <f>"PKTTAP-PKCUS-"&amp;C3</f>
        <v>PKTTAP-PKCUS-CB1-01</v>
      </c>
      <c r="D4" s="29" t="str">
        <f>"SGTTAP-PKTTAP-"&amp;D3</f>
        <v>SGTTAP-PKTTAP-CB2-01</v>
      </c>
      <c r="E4" s="29" t="str">
        <f>"MYPNA-PKTTAP-"&amp;E3</f>
        <v>MYPNA-PKTTAP-CB3-01</v>
      </c>
      <c r="F4" s="29" t="str">
        <f>"CNTWSUP-SGTTAP-"&amp;F3</f>
        <v>CNTWSUP-SGTTAP-CS2-01</v>
      </c>
      <c r="G4" s="29" t="str">
        <f>"MYELASUP-MYPNA-"&amp;G3</f>
        <v>MYELASUP-MYPNA-CS1-01</v>
      </c>
    </row>
    <row r="5" spans="1:7" x14ac:dyDescent="0.3">
      <c r="A5" s="3"/>
      <c r="B5" s="27" t="s">
        <v>211</v>
      </c>
      <c r="C5" s="29" t="str">
        <f>"CSS-"&amp;C3</f>
        <v>CSS-CB1-01</v>
      </c>
      <c r="D5" s="29" t="str">
        <f ref="D5:G5" si="0" t="shared">"CSS-"&amp;D3</f>
        <v>CSS-CB2-01</v>
      </c>
      <c r="E5" s="29" t="str">
        <f si="0" t="shared"/>
        <v>CSS-CB3-01</v>
      </c>
      <c r="F5" s="29" t="str">
        <f si="0" t="shared"/>
        <v>CSS-CS2-01</v>
      </c>
      <c r="G5" s="29" t="str">
        <f si="0" t="shared"/>
        <v>CSS-CS1-01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88" t="s">
        <v>109</v>
      </c>
      <c r="E11" s="88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88"/>
      <c r="E12" s="88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88"/>
      <c r="E13" s="88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88" t="s">
        <v>109</v>
      </c>
      <c r="E16" s="88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88"/>
      <c r="E17" s="88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88"/>
      <c r="E18" s="88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dimension ref="A1:X6"/>
  <sheetViews>
    <sheetView workbookViewId="0" zoomScale="90" zoomScaleNormal="90">
      <selection activeCell="B15" sqref="B15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1" customWidth="true" width="15.77734375" collapsed="true"/>
    <col min="22" max="22" customWidth="true" width="25.77734375" collapsed="true"/>
    <col min="23" max="23" customWidth="true" width="15.77734375" collapsed="true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521</v>
      </c>
      <c r="C2" t="str">
        <f>AutoIncrement!D4</f>
        <v>SGTTAP-PKTTAP-CB2-01</v>
      </c>
      <c r="D2" t="s">
        <v>68</v>
      </c>
      <c r="E2" t="str">
        <f>AutoIncrement!D3</f>
        <v>CB2-01</v>
      </c>
      <c r="F2" t="str">
        <f>"CD-"&amp;E2</f>
        <v>CD-CB2-01</v>
      </c>
      <c r="G2" t="str">
        <f>"Payment-"&amp;E2</f>
        <v>Payment-CB2-01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Payment-CB2-01(By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CR-PK-CUS-POC-2311001</v>
      </c>
      <c r="W2" t="str">
        <f>"SP2toBU2-"&amp;E2</f>
        <v>SP2toBU2-CB2-01</v>
      </c>
    </row>
    <row r="5" spans="1:23" x14ac:dyDescent="0.3">
      <c r="W5" s="7"/>
    </row>
    <row r="6" spans="1:23" x14ac:dyDescent="0.3">
      <c r="W6" s="7"/>
    </row>
  </sheetData>
  <pageMargins bottom="0.75" footer="0.3" header="0.3" left="0.7" right="0.7" top="0.75"/>
</worksheet>
</file>

<file path=xl/worksheets/sheet10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dimension ref="A1:P2"/>
  <sheetViews>
    <sheetView workbookViewId="0">
      <selection activeCell="M43" sqref="M4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0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dimension ref="A1:AL4"/>
  <sheetViews>
    <sheetView workbookViewId="0">
      <selection activeCell="M43" sqref="M4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427</v>
      </c>
      <c r="P1" s="58" t="s">
        <v>428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429</v>
      </c>
      <c r="AC1" s="58" t="s">
        <v>430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0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dimension ref="A1:C3"/>
  <sheetViews>
    <sheetView workbookViewId="0">
      <selection activeCell="B2" sqref="B2:B6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'TC111-OutboundNo'!B2</f>
        <v>o-MY-PNA-DC-231024001</v>
      </c>
      <c r="B2" t="s">
        <v>435</v>
      </c>
    </row>
    <row r="3" spans="1:2" x14ac:dyDescent="0.3">
      <c r="A3" t="str">
        <f>'TC111-OutboundNo'!B3</f>
        <v>o-MY-PNA-DC-231024002</v>
      </c>
      <c r="B3" t="s">
        <v>436</v>
      </c>
    </row>
  </sheetData>
  <pageMargins bottom="0.75" footer="0.3" header="0.3" left="0.7" right="0.7" top="0.75"/>
</worksheet>
</file>

<file path=xl/worksheets/sheet10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dimension ref="A1:AL4"/>
  <sheetViews>
    <sheetView workbookViewId="0">
      <selection activeCell="F52" sqref="F52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427</v>
      </c>
      <c r="P1" s="58" t="s">
        <v>428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429</v>
      </c>
      <c r="AC1" s="58" t="s">
        <v>430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0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dimension ref="A1:AL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427</v>
      </c>
      <c r="P1" s="58" t="s">
        <v>428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429</v>
      </c>
      <c r="AC1" s="58" t="s">
        <v>430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0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dimension ref="A1:AD5"/>
  <sheetViews>
    <sheetView workbookViewId="0">
      <selection activeCell="K11" sqref="K11"/>
    </sheetView>
  </sheetViews>
  <sheetFormatPr defaultRowHeight="13.8" x14ac:dyDescent="0.3"/>
  <cols>
    <col min="1" max="1" customWidth="true" style="2" width="4.33203125" collapsed="true"/>
    <col min="2" max="2" customWidth="true" style="2" width="15.77734375" collapsed="true"/>
    <col min="3" max="3" customWidth="true" style="2" width="33.6640625" collapsed="true"/>
    <col min="4" max="4" customWidth="true" style="2" width="15.77734375" collapsed="true"/>
    <col min="5" max="5" customWidth="true" style="2" width="22.5546875" collapsed="true"/>
    <col min="6" max="13" customWidth="true" style="2" width="15.77734375" collapsed="true"/>
    <col min="14" max="14" customWidth="true" style="2" width="24.109375" collapsed="true"/>
    <col min="15" max="23" customWidth="true" style="2" width="15.77734375" collapsed="true"/>
    <col min="24" max="24" customWidth="true" style="2" width="17.88671875" collapsed="true"/>
    <col min="25" max="25" customWidth="true" style="2" width="15.77734375" collapsed="true"/>
    <col min="26" max="26" customWidth="true" style="2" width="21.109375" collapsed="true"/>
    <col min="27" max="27" customWidth="true" style="2" width="25.6640625" collapsed="true"/>
    <col min="28" max="28" customWidth="true" style="2" width="15.77734375" collapsed="true"/>
    <col min="29" max="29" customWidth="true" style="2" width="27.21875" collapsed="true"/>
    <col min="30" max="16384" style="2" width="8.88671875" collapsed="true"/>
  </cols>
  <sheetData>
    <row r="1" spans="1:29" x14ac:dyDescent="0.3">
      <c r="A1" s="2" t="s">
        <v>0</v>
      </c>
      <c r="B1" s="2" t="s">
        <v>267</v>
      </c>
      <c r="C1" s="2" t="s">
        <v>325</v>
      </c>
      <c r="D1" s="2" t="s">
        <v>313</v>
      </c>
      <c r="E1" s="2" t="s">
        <v>326</v>
      </c>
      <c r="F1" s="2" t="s">
        <v>132</v>
      </c>
      <c r="G1" s="2" t="s">
        <v>314</v>
      </c>
      <c r="H1" s="2" t="s">
        <v>315</v>
      </c>
      <c r="I1" s="2" t="s">
        <v>316</v>
      </c>
      <c r="J1" s="2" t="s">
        <v>317</v>
      </c>
      <c r="K1" s="2" t="s">
        <v>318</v>
      </c>
      <c r="L1" s="2" t="s">
        <v>328</v>
      </c>
      <c r="M1" s="2" t="s">
        <v>332</v>
      </c>
      <c r="N1" s="2" t="s">
        <v>336</v>
      </c>
      <c r="O1" s="2" t="s">
        <v>319</v>
      </c>
      <c r="P1" s="2" t="s">
        <v>338</v>
      </c>
      <c r="Q1" s="2" t="s">
        <v>339</v>
      </c>
      <c r="R1" s="2" t="s">
        <v>340</v>
      </c>
      <c r="S1" s="2" t="s">
        <v>337</v>
      </c>
      <c r="T1" s="2" t="s">
        <v>320</v>
      </c>
      <c r="U1" s="2" t="s">
        <v>341</v>
      </c>
      <c r="V1" s="2" t="s">
        <v>342</v>
      </c>
      <c r="W1" s="2" t="s">
        <v>343</v>
      </c>
      <c r="X1" s="2" t="s">
        <v>344</v>
      </c>
      <c r="Y1" s="2" t="s">
        <v>321</v>
      </c>
      <c r="Z1" s="2" t="s">
        <v>131</v>
      </c>
      <c r="AA1" s="2" t="s">
        <v>322</v>
      </c>
      <c r="AB1" s="2" t="s">
        <v>323</v>
      </c>
      <c r="AC1" s="2" t="s">
        <v>324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o-CNTW-SUP-POC-CS2-01-2311001</v>
      </c>
      <c r="D2" s="2" t="str">
        <f ca="1">TEXT(DATE(YEAR(TODAY()), MONTH(TODAY()), DAY(TODAY())), "dd MMM yyyy")</f>
        <v>01 Nov 2023</v>
      </c>
      <c r="E2" s="2" t="str">
        <f ca="1">"SP2-"&amp;AutoIncrement!F3&amp;"-"&amp;TEXT(DATE(YEAR(TODAY()), MONTH(TODAY()), DAY(TODAY())), "yymm")&amp;"001"</f>
        <v>SP2-CS2-01-2311001</v>
      </c>
      <c r="F2" s="20" t="s">
        <v>289</v>
      </c>
      <c r="G2" s="8" t="s">
        <v>29</v>
      </c>
      <c r="H2" s="63">
        <v>1620</v>
      </c>
      <c r="I2" s="20" t="s">
        <v>70</v>
      </c>
      <c r="J2" s="2" t="s">
        <v>327</v>
      </c>
      <c r="K2" s="64" t="s">
        <v>72</v>
      </c>
      <c r="L2" s="64" t="s">
        <v>90</v>
      </c>
      <c r="M2" s="8" t="s">
        <v>329</v>
      </c>
      <c r="N2" s="2" t="str">
        <f ca="1">"SP2-OP-"&amp;AutoIncrement!F3&amp;"-"&amp;TEXT(DATE(YEAR(TODAY()), MONTH(TODAY()), DAY(TODAY())), "yymm")&amp;"-01"</f>
        <v>SP2-OP-CS2-01-2311-01</v>
      </c>
      <c r="O2" s="8" t="s">
        <v>333</v>
      </c>
      <c r="P2" s="65"/>
      <c r="Q2" s="65"/>
      <c r="R2" s="65"/>
      <c r="S2" s="2" t="str">
        <f ca="1">"SP2-IP-"&amp;AutoIncrement!F3&amp;"-"&amp;TEXT(DATE(YEAR(TODAY()), MONTH(TODAY()), DAY(TODAY())), "yymm")&amp;"-01"</f>
        <v>SP2-IP-CS2-01-2311-01</v>
      </c>
      <c r="T2" s="66"/>
      <c r="U2" s="65"/>
      <c r="V2" s="65"/>
      <c r="W2" s="65"/>
      <c r="X2" s="64" t="e">
        <f>'TC20-Autogen SOPO'!#REF!</f>
        <v>#REF!</v>
      </c>
      <c r="Y2" s="64" t="s">
        <v>93</v>
      </c>
      <c r="Z2" s="64" t="s">
        <v>304</v>
      </c>
      <c r="AA2" s="64" t="s">
        <v>304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o-CNTW-SUP-POC-CS2-01-2311001</v>
      </c>
      <c r="D3" s="2" t="str">
        <f ca="1">TEXT(DATE(YEAR(TODAY()), MONTH(TODAY()), DAY(TODAY())), "dd MMM yyyy")</f>
        <v>01 Nov 2023</v>
      </c>
      <c r="E3" s="2" t="str">
        <f ca="1">"SP2-"&amp;AutoIncrement!F3&amp;"-"&amp;TEXT(DATE(YEAR(TODAY()), MONTH(TODAY()), DAY(TODAY())), "yymm")&amp;"001"</f>
        <v>SP2-CS2-01-2311001</v>
      </c>
      <c r="F3" s="20" t="s">
        <v>290</v>
      </c>
      <c r="G3" s="8" t="s">
        <v>29</v>
      </c>
      <c r="H3" s="63">
        <v>1620</v>
      </c>
      <c r="I3" s="20" t="s">
        <v>70</v>
      </c>
      <c r="J3" s="2" t="s">
        <v>327</v>
      </c>
      <c r="K3" s="64" t="s">
        <v>72</v>
      </c>
      <c r="L3" s="64" t="s">
        <v>90</v>
      </c>
      <c r="M3" s="8" t="s">
        <v>437</v>
      </c>
      <c r="N3" s="2" t="str">
        <f ca="1">"SP2-OP-"&amp;AutoIncrement!F3&amp;"-"&amp;TEXT(DATE(YEAR(TODAY()), MONTH(TODAY()), DAY(TODAY())), "yymm")&amp;"-01"</f>
        <v>SP2-OP-CS2-01-2311-01</v>
      </c>
      <c r="O3" s="8" t="s">
        <v>334</v>
      </c>
      <c r="P3" s="65"/>
      <c r="Q3" s="65"/>
      <c r="R3" s="65"/>
      <c r="S3" s="2" t="str">
        <f ca="1">"SP2-IP-"&amp;AutoIncrement!F3&amp;"-"&amp;TEXT(DATE(YEAR(TODAY()), MONTH(TODAY()), DAY(TODAY())), "yymm")&amp;"-02"</f>
        <v>SP2-IP-CS2-01-2311-02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e">
        <f>'TC20-Autogen SOPO'!#REF!</f>
        <v>#REF!</v>
      </c>
      <c r="Y3" s="64" t="s">
        <v>93</v>
      </c>
      <c r="Z3" s="64" t="s">
        <v>305</v>
      </c>
      <c r="AA3" s="64" t="s">
        <v>305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o-CNTW-SUP-POC-CS2-01-2311002</v>
      </c>
      <c r="D4" s="2" t="str">
        <f ca="1">TEXT(DATE(YEAR(TODAY()), MONTH(TODAY()), DAY(TODAY())), "dd MMM yyyy")</f>
        <v>01 Nov 2023</v>
      </c>
      <c r="F4" s="20" t="s">
        <v>293</v>
      </c>
      <c r="G4" s="8" t="s">
        <v>21</v>
      </c>
      <c r="H4" s="63">
        <v>500</v>
      </c>
      <c r="I4" s="20" t="s">
        <v>70</v>
      </c>
      <c r="J4" s="2" t="s">
        <v>327</v>
      </c>
      <c r="K4" s="64" t="s">
        <v>72</v>
      </c>
      <c r="L4" s="64" t="s">
        <v>90</v>
      </c>
      <c r="M4" s="8" t="s">
        <v>437</v>
      </c>
      <c r="N4" s="2" t="str">
        <f ca="1">"SP2-OP-"&amp;AutoIncrement!F3&amp;"-"&amp;TEXT(DATE(YEAR(TODAY()), MONTH(TODAY()), DAY(TODAY())), "yymm")&amp;"-01"</f>
        <v>SP2-OP-CS2-01-2311-01</v>
      </c>
      <c r="O4" s="8" t="s">
        <v>335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e">
        <f>'TC20-Autogen SOPO'!#REF!</f>
        <v>#REF!</v>
      </c>
      <c r="Y4" s="64" t="s">
        <v>93</v>
      </c>
      <c r="Z4" s="64" t="s">
        <v>306</v>
      </c>
      <c r="AA4" s="64" t="s">
        <v>306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o-CNTW-SUP-POC-CS2-01-2311002</v>
      </c>
      <c r="D5" s="2" t="str">
        <f ca="1">TEXT(DATE(YEAR(TODAY()), MONTH(TODAY()), DAY(TODAY())), "dd MMM yyyy")</f>
        <v>01 Nov 2023</v>
      </c>
      <c r="F5" s="20" t="s">
        <v>293</v>
      </c>
      <c r="G5" s="8" t="s">
        <v>21</v>
      </c>
      <c r="H5" s="63">
        <v>300</v>
      </c>
      <c r="I5" s="20" t="s">
        <v>70</v>
      </c>
      <c r="J5" s="2" t="s">
        <v>327</v>
      </c>
      <c r="K5" s="64" t="s">
        <v>72</v>
      </c>
      <c r="L5" s="64" t="s">
        <v>90</v>
      </c>
      <c r="M5" s="8" t="s">
        <v>438</v>
      </c>
      <c r="N5" s="2" t="str">
        <f ca="1">"SP2-OP-"&amp;AutoIncrement!F3&amp;"-"&amp;TEXT(DATE(YEAR(TODAY()), MONTH(TODAY()), DAY(TODAY())), "yymm")&amp;"-02"</f>
        <v>SP2-OP-CS2-01-2311-02</v>
      </c>
      <c r="O5" s="8" t="s">
        <v>333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SP2-IP-CS2-01-2311-02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e">
        <f>'TC20-Autogen SOPO'!#REF!</f>
        <v>#REF!</v>
      </c>
      <c r="Y5" s="64" t="s">
        <v>93</v>
      </c>
      <c r="Z5" s="64" t="s">
        <v>306</v>
      </c>
      <c r="AA5" s="64" t="s">
        <v>306</v>
      </c>
      <c r="AB5" s="22">
        <v>5</v>
      </c>
      <c r="AC5" s="63">
        <v>800</v>
      </c>
    </row>
  </sheetData>
  <dataValidations count="1">
    <dataValidation allowBlank="1" sqref="I2:I5" type="list" xr:uid="{07984675-C100-4D82-B4FF-31ACBD2D4863}">
      <formula1>"Sea,Air,Truck,LCL,Hand Carry,Others"</formula1>
    </dataValidation>
  </dataValidations>
  <pageMargins bottom="0.75" footer="0.3" header="0.3" left="0.7" right="0.7" top="0.75"/>
</worksheet>
</file>

<file path=xl/worksheets/sheet10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dimension ref="A1:C3"/>
  <sheetViews>
    <sheetView workbookViewId="0">
      <selection activeCell="K36" sqref="K36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'TC142-Sup2 Outbound Details'!C2</f>
        <v>o-CNTW-SUP-POC-CS2-01-2311001</v>
      </c>
      <c r="B2" t="s">
        <v>439</v>
      </c>
    </row>
    <row r="3" spans="1:2" x14ac:dyDescent="0.3">
      <c r="A3" t="str">
        <f ca="1">'TC142-Sup2 Outbound Details'!C4</f>
        <v>o-CNTW-SUP-POC-CS2-01-2311002</v>
      </c>
      <c r="B3" t="s">
        <v>440</v>
      </c>
    </row>
  </sheetData>
  <pageMargins bottom="0.75" footer="0.3" header="0.3" left="0.7" right="0.7" top="0.75"/>
</worksheet>
</file>

<file path=xl/worksheets/sheet10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dimension ref="A1:AA5"/>
  <sheetViews>
    <sheetView workbookViewId="0">
      <selection activeCell="B20" sqref="B20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427</v>
      </c>
      <c r="P1" s="59" t="s">
        <v>428</v>
      </c>
      <c r="Q1" s="2" t="s">
        <v>429</v>
      </c>
      <c r="R1" s="2" t="s">
        <v>430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366</v>
      </c>
      <c r="E5" s="58" t="s">
        <v>367</v>
      </c>
      <c r="F5" s="58" t="s">
        <v>367</v>
      </c>
      <c r="G5" s="58" t="s">
        <v>367</v>
      </c>
      <c r="H5" s="58" t="s">
        <v>367</v>
      </c>
      <c r="I5" s="58" t="s">
        <v>367</v>
      </c>
      <c r="J5" s="58" t="s">
        <v>367</v>
      </c>
      <c r="K5" s="58" t="s">
        <v>367</v>
      </c>
      <c r="L5" s="58" t="s">
        <v>367</v>
      </c>
      <c r="M5" s="58" t="s">
        <v>367</v>
      </c>
      <c r="N5" s="58" t="s">
        <v>367</v>
      </c>
      <c r="O5" s="58" t="s">
        <v>367</v>
      </c>
      <c r="P5" s="58" t="s">
        <v>367</v>
      </c>
      <c r="Q5" s="58" t="s">
        <v>367</v>
      </c>
      <c r="R5" s="58" t="s">
        <v>367</v>
      </c>
      <c r="S5" s="58" t="s">
        <v>367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0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dimension ref="A1:AA5"/>
  <sheetViews>
    <sheetView workbookViewId="0">
      <selection activeCell="C2" sqref="C2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427</v>
      </c>
      <c r="P1" s="59" t="s">
        <v>428</v>
      </c>
      <c r="Q1" s="2" t="s">
        <v>429</v>
      </c>
      <c r="R1" s="2" t="s">
        <v>430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366</v>
      </c>
      <c r="E5" s="58" t="s">
        <v>367</v>
      </c>
      <c r="F5" s="58" t="s">
        <v>367</v>
      </c>
      <c r="G5" s="58" t="s">
        <v>367</v>
      </c>
      <c r="H5" s="58" t="s">
        <v>367</v>
      </c>
      <c r="I5" s="58" t="s">
        <v>367</v>
      </c>
      <c r="J5" s="58" t="s">
        <v>367</v>
      </c>
      <c r="K5" s="58" t="s">
        <v>367</v>
      </c>
      <c r="L5" s="58" t="s">
        <v>367</v>
      </c>
      <c r="M5" s="58" t="s">
        <v>367</v>
      </c>
      <c r="N5" s="58" t="s">
        <v>367</v>
      </c>
      <c r="O5" s="58" t="s">
        <v>367</v>
      </c>
      <c r="P5" s="58" t="s">
        <v>367</v>
      </c>
      <c r="Q5" s="58" t="s">
        <v>367</v>
      </c>
      <c r="R5" s="58" t="s">
        <v>367</v>
      </c>
      <c r="S5" s="58" t="s">
        <v>367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0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dimension ref="A1:C3"/>
  <sheetViews>
    <sheetView workbookViewId="0">
      <selection activeCell="H29" sqref="H29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'TC142-OutboundNo'!B2</f>
        <v>o-CNTW-SUP-POC-231024001</v>
      </c>
      <c r="B2" t="s">
        <v>441</v>
      </c>
    </row>
    <row r="3" spans="1:2" x14ac:dyDescent="0.3">
      <c r="A3" t="str">
        <f>'TC142-OutboundNo'!B3</f>
        <v>o-CNTW-SUP-POC-231024002</v>
      </c>
      <c r="B3" t="s">
        <v>442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dimension ref="A1:Y2"/>
  <sheetViews>
    <sheetView topLeftCell="N1" workbookViewId="0" zoomScale="90" zoomScaleNormal="90">
      <selection activeCell="R19" sqref="R19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1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dimension ref="A1:J5"/>
  <sheetViews>
    <sheetView workbookViewId="0">
      <selection activeCell="I1" sqref="I1:I5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8" customWidth="true" width="15.77734375" collapsed="true"/>
    <col min="9" max="9" customWidth="true" width="42.21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11 Nov 2023</v>
      </c>
      <c r="D2" t="str">
        <f ca="1">TEXT(DATE(YEAR(TODAY()), MONTH(TODAY()), DAY(TODAY()+20)), "dd MMM yyyy")</f>
        <v>21 Nov 2023</v>
      </c>
      <c r="E2" t="s">
        <v>396</v>
      </c>
      <c r="F2" t="str">
        <f ca="1">TEXT(DATE(YEAR(TODAY()), MONTH(TODAY()), DAY(TODAY()+30)), "dd MMM yyyy")</f>
        <v>01 Nov 2023</v>
      </c>
      <c r="G2" t="s">
        <v>397</v>
      </c>
      <c r="H2" t="s">
        <v>398</v>
      </c>
      <c r="I2" t="s">
        <v>353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11 Nov 2023</v>
      </c>
      <c r="D3" t="str">
        <f ca="1">TEXT(DATE(YEAR(TODAY()), MONTH(TODAY()), DAY(TODAY()+20)), "dd MMM yyyy")</f>
        <v>21 Nov 2023</v>
      </c>
      <c r="E3" t="s">
        <v>399</v>
      </c>
      <c r="F3" t="str">
        <f ca="1">TEXT(DATE(YEAR(TODAY()), MONTH(TODAY()), DAY(TODAY()+30)), "dd MMM yyyy")</f>
        <v>01 Nov 2023</v>
      </c>
      <c r="G3" t="s">
        <v>400</v>
      </c>
      <c r="H3" t="s">
        <v>401</v>
      </c>
      <c r="I3" t="s">
        <v>353</v>
      </c>
    </row>
    <row r="4" spans="1:9" x14ac:dyDescent="0.3">
      <c r="A4" t="str">
        <f ca="1">'TC142-Sup2 Outbound Details'!E3</f>
        <v>SP2-CS2-01-2311001</v>
      </c>
      <c r="B4" t="str">
        <f>'TC142-Sup2 Outbound Details'!M3</f>
        <v>ONEU1162511</v>
      </c>
      <c r="C4" t="str">
        <f ca="1">TEXT(DATE(YEAR(TODAY()), MONTH(TODAY()), DAY(TODAY()+10)), "dd MMM yyyy")</f>
        <v>11 Nov 2023</v>
      </c>
      <c r="D4" t="str">
        <f ca="1">TEXT(DATE(YEAR(TODAY()), MONTH(TODAY()), DAY(TODAY()+20)), "dd MMM yyyy")</f>
        <v>21 Nov 2023</v>
      </c>
      <c r="E4" t="s">
        <v>399</v>
      </c>
      <c r="F4" t="str">
        <f ca="1">TEXT(DATE(YEAR(TODAY()), MONTH(TODAY()), DAY(TODAY()+30)), "dd MMM yyyy")</f>
        <v>01 Nov 2023</v>
      </c>
      <c r="G4" t="s">
        <v>400</v>
      </c>
      <c r="H4" t="s">
        <v>401</v>
      </c>
      <c r="I4" t="s">
        <v>353</v>
      </c>
    </row>
    <row r="5" spans="1:9" x14ac:dyDescent="0.3">
      <c r="A5" t="str">
        <f ca="1">'TC142-Sup2 Outbound Details'!E2</f>
        <v>SP2-CS2-01-2311001</v>
      </c>
      <c r="B5" t="str">
        <f>'TC142-Sup2 Outbound Details'!M2</f>
        <v>CAIU9500009</v>
      </c>
      <c r="C5" t="str">
        <f ca="1">TEXT(DATE(YEAR(TODAY()), MONTH(TODAY()), DAY(TODAY()+10)), "dd MMM yyyy")</f>
        <v>11 Nov 2023</v>
      </c>
      <c r="D5" t="str">
        <f ca="1">TEXT(DATE(YEAR(TODAY()), MONTH(TODAY()), DAY(TODAY()+20)), "dd MMM yyyy")</f>
        <v>21 Nov 2023</v>
      </c>
      <c r="E5" t="s">
        <v>399</v>
      </c>
      <c r="F5" t="str">
        <f ca="1">TEXT(DATE(YEAR(TODAY()), MONTH(TODAY()), DAY(TODAY()+30)), "dd MMM yyyy")</f>
        <v>01 Nov 2023</v>
      </c>
      <c r="G5" t="s">
        <v>400</v>
      </c>
      <c r="H5" t="s">
        <v>401</v>
      </c>
      <c r="I5" t="s">
        <v>353</v>
      </c>
    </row>
  </sheetData>
  <pageMargins bottom="0.75" footer="0.3" header="0.3" left="0.7" right="0.7" top="0.75"/>
</worksheet>
</file>

<file path=xl/worksheets/sheet1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dimension ref="A1:AA5"/>
  <sheetViews>
    <sheetView topLeftCell="D1" workbookViewId="0">
      <selection activeCell="G10" sqref="G10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427</v>
      </c>
      <c r="P1" s="59" t="s">
        <v>428</v>
      </c>
      <c r="Q1" s="2" t="s">
        <v>429</v>
      </c>
      <c r="R1" s="2" t="s">
        <v>430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366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366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366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366</v>
      </c>
      <c r="I5" s="58" t="s">
        <v>367</v>
      </c>
      <c r="J5" s="58" t="s">
        <v>367</v>
      </c>
      <c r="K5" s="58" t="s">
        <v>367</v>
      </c>
      <c r="L5" s="58" t="s">
        <v>367</v>
      </c>
      <c r="M5" s="58" t="s">
        <v>367</v>
      </c>
      <c r="N5" s="58" t="s">
        <v>367</v>
      </c>
      <c r="O5" s="58" t="s">
        <v>367</v>
      </c>
      <c r="P5" s="58" t="s">
        <v>367</v>
      </c>
      <c r="Q5" s="58" t="s">
        <v>367</v>
      </c>
      <c r="R5" s="58" t="s">
        <v>367</v>
      </c>
      <c r="S5" s="58" t="s">
        <v>367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dimension ref="A1:AA5"/>
  <sheetViews>
    <sheetView workbookViewId="0">
      <selection activeCell="D28" sqref="D28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427</v>
      </c>
      <c r="P1" s="59" t="s">
        <v>428</v>
      </c>
      <c r="Q1" s="2" t="s">
        <v>429</v>
      </c>
      <c r="R1" s="2" t="s">
        <v>430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dimension ref="A1:C5"/>
  <sheetViews>
    <sheetView workbookViewId="0">
      <selection activeCell="B15" sqref="B15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"i-SG-TTAP-DC-"&amp;AutoIncrement!F3&amp;"-"&amp;TEXT(DATE(YEAR(TODAY()), MONTH(TODAY()), DAY(TODAY())), "yymm")&amp;"001"</f>
        <v>i-SG-TTAP-DC-CS2-01-2311001</v>
      </c>
      <c r="B2" t="str">
        <f ca="1">TEXT(DATE(YEAR(TODAY()), MONTH(TODAY()), DAY(TODAY())), "dd MMM yyyy")</f>
        <v>01 Nov 2023</v>
      </c>
    </row>
    <row r="3" spans="1:2" x14ac:dyDescent="0.3">
      <c r="A3" t="str">
        <f ca="1">"i-SG-TTAP-DC-"&amp;AutoIncrement!F3&amp;"-"&amp;TEXT(DATE(YEAR(TODAY()), MONTH(TODAY()), DAY(TODAY())), "yymm")&amp;"001"</f>
        <v>i-SG-TTAP-DC-CS2-01-2311001</v>
      </c>
      <c r="B3" t="str">
        <f ca="1" ref="B3:B5" si="0" t="shared">TEXT(DATE(YEAR(TODAY()), MONTH(TODAY()), DAY(TODAY())), "dd MMM yyyy")</f>
        <v>01 Nov 2023</v>
      </c>
    </row>
    <row r="4" spans="1:2" x14ac:dyDescent="0.3">
      <c r="A4" t="str">
        <f ca="1">"i-SG-TTAP-DC-"&amp;AutoIncrement!F3&amp;"-"&amp;TEXT(DATE(YEAR(TODAY()), MONTH(TODAY()), DAY(TODAY())), "yymm")&amp;"001"</f>
        <v>i-SG-TTAP-DC-CS2-01-2311001</v>
      </c>
      <c r="B4" t="str">
        <f ca="1" si="0" t="shared"/>
        <v>01 Nov 2023</v>
      </c>
    </row>
    <row r="5" spans="1:2" x14ac:dyDescent="0.3">
      <c r="A5" t="str">
        <f ca="1">"i-SG-TTAP-DC-"&amp;AutoIncrement!F3&amp;"-"&amp;TEXT(DATE(YEAR(TODAY()), MONTH(TODAY()), DAY(TODAY())), "yymm")&amp;"002"</f>
        <v>i-SG-TTAP-DC-CS2-01-2311002</v>
      </c>
      <c r="B5" t="str">
        <f ca="1" si="0" t="shared"/>
        <v>01 Nov 2023</v>
      </c>
    </row>
  </sheetData>
  <pageMargins bottom="0.75" footer="0.3" header="0.3" left="0.7" right="0.7" top="0.75"/>
</worksheet>
</file>

<file path=xl/worksheets/sheet1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dimension ref="A1:S4"/>
  <sheetViews>
    <sheetView workbookViewId="0">
      <selection activeCell="I2" sqref="I2:J4"/>
    </sheetView>
  </sheetViews>
  <sheetFormatPr defaultRowHeight="14.4" x14ac:dyDescent="0.3"/>
  <cols>
    <col min="1" max="1" customWidth="true" width="15.77734375" collapsed="true"/>
    <col min="2" max="2" customWidth="true" width="23.0" collapsed="true"/>
    <col min="3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e">
        <f>'TC20-Autogen SOPO'!#REF!</f>
        <v>#REF!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e">
        <f>'TC20-Autogen SOPO'!#REF!</f>
        <v>#REF!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e">
        <f>'TC20-Autogen SOPO'!#REF!</f>
        <v>#REF!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380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dimension ref="A1:R4"/>
  <sheetViews>
    <sheetView topLeftCell="D1" workbookViewId="0">
      <selection activeCell="N2" sqref="N2:Q4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e">
        <f>'TC20-Autogen SOPO'!#REF!</f>
        <v>#REF!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e">
        <f>'TC20-Autogen SOPO'!#REF!</f>
        <v>#REF!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e">
        <f>'TC20-Autogen SOPO'!#REF!</f>
        <v>#REF!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382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1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dimension ref="A1:S4"/>
  <sheetViews>
    <sheetView workbookViewId="0">
      <selection activeCell="M25" sqref="M2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e">
        <f>'TC20-Autogen SOPO'!#REF!</f>
        <v>#REF!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e">
        <f>'TC20-Autogen SOPO'!#REF!</f>
        <v>#REF!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e">
        <f>'TC20-Autogen SOPO'!#REF!</f>
        <v>#REF!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dimension ref="A1:R4"/>
  <sheetViews>
    <sheetView workbookViewId="0">
      <selection activeCell="A5" sqref="A5:XFD5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e">
        <f>'TC20-Autogen SOPO'!#REF!</f>
        <v>#REF!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e">
        <f>'TC20-Autogen SOPO'!#REF!</f>
        <v>#REF!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e">
        <f>'TC20-Autogen SOPO'!#REF!</f>
        <v>#REF!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382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1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dimension ref="A1:W7"/>
  <sheetViews>
    <sheetView topLeftCell="B1" workbookViewId="0">
      <selection activeCell="H5" sqref="H5"/>
    </sheetView>
  </sheetViews>
  <sheetFormatPr defaultRowHeight="14.4" x14ac:dyDescent="0.3"/>
  <cols>
    <col min="1" max="22" customWidth="true" width="15.77734375" collapsed="true"/>
  </cols>
  <sheetData>
    <row r="1" spans="1:22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451</v>
      </c>
      <c r="T1" t="s">
        <v>452</v>
      </c>
      <c r="U1" t="s">
        <v>453</v>
      </c>
      <c r="V1" t="s">
        <v>454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cCB101-2311001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cCB101-2311001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cCB101-2311001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cCB101-2311001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cCB101-2311001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cCB101-2311001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1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dimension ref="A1:AI5"/>
  <sheetViews>
    <sheetView topLeftCell="D1" workbookViewId="0">
      <selection activeCell="L11" sqref="L11"/>
    </sheetView>
  </sheetViews>
  <sheetFormatPr defaultRowHeight="13.8" x14ac:dyDescent="0.3"/>
  <cols>
    <col min="1" max="1" customWidth="true" style="68" width="4.33203125" collapsed="true"/>
    <col min="2" max="2" customWidth="true" style="68" width="15.77734375" collapsed="true"/>
    <col min="3" max="3" customWidth="true" style="68" width="31.109375" collapsed="true"/>
    <col min="4" max="4" customWidth="true" style="68" width="15.77734375" collapsed="true"/>
    <col min="5" max="5" customWidth="true" style="68" width="22.5546875" collapsed="true"/>
    <col min="6" max="18" customWidth="true" style="68" width="15.77734375" collapsed="true"/>
    <col min="19" max="19" customWidth="true" style="68" width="24.109375" collapsed="true"/>
    <col min="20" max="23" customWidth="true" style="68" width="15.77734375" collapsed="true"/>
    <col min="24" max="24" customWidth="true" style="68" width="22.5546875" collapsed="true"/>
    <col min="25" max="30" customWidth="true" style="68" width="15.77734375" collapsed="true"/>
    <col min="31" max="31" customWidth="true" style="68" width="21.109375" collapsed="true"/>
    <col min="32" max="32" customWidth="true" style="68" width="25.6640625" collapsed="true"/>
    <col min="33" max="33" customWidth="true" style="68" width="15.77734375" collapsed="true"/>
    <col min="34" max="34" customWidth="true" style="68" width="27.21875" collapsed="true"/>
    <col min="35" max="16384" style="68" width="8.88671875" collapsed="true"/>
  </cols>
  <sheetData>
    <row r="1" spans="1:34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443</v>
      </c>
      <c r="N1" s="68" t="s">
        <v>392</v>
      </c>
      <c r="O1" s="68" t="s">
        <v>332</v>
      </c>
      <c r="P1" s="68" t="s">
        <v>445</v>
      </c>
      <c r="Q1" s="68" t="s">
        <v>446</v>
      </c>
      <c r="R1" s="68" t="s">
        <v>447</v>
      </c>
      <c r="S1" s="68" t="s">
        <v>336</v>
      </c>
      <c r="T1" s="68" t="s">
        <v>319</v>
      </c>
      <c r="U1" s="68" t="s">
        <v>338</v>
      </c>
      <c r="V1" s="68" t="s">
        <v>339</v>
      </c>
      <c r="W1" s="68" t="s">
        <v>340</v>
      </c>
      <c r="X1" s="68" t="s">
        <v>337</v>
      </c>
      <c r="Y1" s="68" t="s">
        <v>320</v>
      </c>
      <c r="Z1" s="68" t="s">
        <v>341</v>
      </c>
      <c r="AA1" s="68" t="s">
        <v>342</v>
      </c>
      <c r="AB1" s="68" t="s">
        <v>343</v>
      </c>
      <c r="AC1" s="68" t="s">
        <v>344</v>
      </c>
      <c r="AD1" s="68" t="s">
        <v>321</v>
      </c>
      <c r="AE1" s="68" t="s">
        <v>131</v>
      </c>
      <c r="AF1" s="68" t="s">
        <v>322</v>
      </c>
      <c r="AG1" s="68" t="s">
        <v>323</v>
      </c>
      <c r="AH1" s="68" t="s">
        <v>324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o-SG-TTAP-DC-CS2-01-2311001</v>
      </c>
      <c r="D2" s="68" t="str">
        <f ca="1">TEXT(DATE(YEAR(TODAY()), MONTH(TODAY()), DAY(TODAY())), "dd MMM yyyy")</f>
        <v>01 Nov 2023</v>
      </c>
      <c r="E2" s="68" t="str">
        <f ca="1">"DC2-"&amp;AutoIncrement!F3&amp;"-"&amp;TEXT(DATE(YEAR(TODAY()), MONTH(TODAY()), DAY(TODAY())), "yymm")&amp;"001"</f>
        <v>DC2-CS2-01-2311001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68</v>
      </c>
      <c r="L2" s="68" t="s">
        <v>89</v>
      </c>
      <c r="M2" s="68" t="str">
        <f ca="1">TEXT(DATE(YEAR(TODAY()), MONTH(TODAY())+1, DAY(TODAY())), "dd MMM yyyy")</f>
        <v>01 Dec 2023</v>
      </c>
      <c r="N2" s="68" t="str">
        <f ca="1">TEXT(DATE(YEAR(TODAY()), MONTH(TODAY())+1, DAY(TODAY())+1), "dd MMM yyyy")</f>
        <v>02 Dec 2023</v>
      </c>
      <c r="O2" s="70" t="s">
        <v>444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DC2-OP-CS2-01-2311-01</v>
      </c>
      <c r="T2" s="68" t="s">
        <v>448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DC2-IP-CS2-01-2311-01</v>
      </c>
      <c r="Y2" s="71" t="s">
        <v>449</v>
      </c>
      <c r="Z2" s="67">
        <v>162</v>
      </c>
      <c r="AA2" s="71">
        <v>162</v>
      </c>
      <c r="AB2" s="67">
        <v>162</v>
      </c>
      <c r="AC2" s="68" t="e">
        <f>'TC20-Autogen SOPO'!#REF!</f>
        <v>#REF!</v>
      </c>
      <c r="AD2" s="68" t="s">
        <v>90</v>
      </c>
      <c r="AE2" s="72" t="s">
        <v>301</v>
      </c>
      <c r="AF2" s="72" t="s">
        <v>301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o-SG-TTAP-DC-CS2-01-2311001</v>
      </c>
      <c r="D3" s="68" t="str">
        <f ca="1" ref="D3:D5" si="0" t="shared">TEXT(DATE(YEAR(TODAY()), MONTH(TODAY()), DAY(TODAY())), "dd MMM yyyy")</f>
        <v>01 Nov 2023</v>
      </c>
      <c r="E3" s="68" t="str">
        <f ca="1">"DC2-"&amp;AutoIncrement!F3&amp;"-"&amp;TEXT(DATE(YEAR(TODAY()), MONTH(TODAY()), DAY(TODAY())), "yymm")&amp;"001"</f>
        <v>DC2-CS2-01-2311001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68</v>
      </c>
      <c r="L3" s="68" t="s">
        <v>89</v>
      </c>
      <c r="M3" s="68" t="str">
        <f ca="1">TEXT(DATE(YEAR(TODAY()), MONTH(TODAY())+1, DAY(TODAY())), "dd MMM yyyy")</f>
        <v>01 Dec 2023</v>
      </c>
      <c r="N3" s="68" t="str">
        <f ca="1">TEXT(DATE(YEAR(TODAY()), MONTH(TODAY())+1, DAY(TODAY())+1), "dd MMM yyyy")</f>
        <v>02 Dec 2023</v>
      </c>
      <c r="O3" s="70" t="s">
        <v>437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DC2-OP-CS2-01-2311-01</v>
      </c>
      <c r="T3" s="68" t="s">
        <v>448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DC2-IP-CS2-01-2311-02</v>
      </c>
      <c r="Y3" s="71" t="s">
        <v>450</v>
      </c>
      <c r="Z3" s="67">
        <v>10.000999999999999</v>
      </c>
      <c r="AA3" s="71">
        <v>10.000999999999999</v>
      </c>
      <c r="AB3" s="67">
        <v>10.000999999999999</v>
      </c>
      <c r="AC3" s="68" t="e">
        <f>'TC20-Autogen SOPO'!#REF!</f>
        <v>#REF!</v>
      </c>
      <c r="AD3" s="68" t="s">
        <v>90</v>
      </c>
      <c r="AE3" s="72" t="s">
        <v>302</v>
      </c>
      <c r="AF3" s="72" t="s">
        <v>302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o-SG-TTAP-DC-CS2-01-2311001</v>
      </c>
      <c r="D4" s="68" t="str">
        <f ca="1" si="0" t="shared"/>
        <v>01 Nov 2023</v>
      </c>
      <c r="E4" s="68" t="str">
        <f ca="1">"DC2-"&amp;AutoIncrement!F3&amp;"-"&amp;TEXT(DATE(YEAR(TODAY()), MONTH(TODAY()), DAY(TODAY())), "yymm")&amp;"001"</f>
        <v>DC2-CS2-01-2311001</v>
      </c>
      <c r="F4" s="68" t="s">
        <v>293</v>
      </c>
      <c r="G4" s="69" t="s">
        <v>21</v>
      </c>
      <c r="H4" s="67">
        <v>300</v>
      </c>
      <c r="I4" s="68" t="s">
        <v>70</v>
      </c>
      <c r="J4" s="68" t="s">
        <v>327</v>
      </c>
      <c r="K4" s="68" t="s">
        <v>68</v>
      </c>
      <c r="L4" s="68" t="s">
        <v>89</v>
      </c>
      <c r="M4" s="68" t="str">
        <f ca="1">TEXT(DATE(YEAR(TODAY()), MONTH(TODAY())+1, DAY(TODAY())), "dd MMM yyyy")</f>
        <v>01 Dec 2023</v>
      </c>
      <c r="N4" s="68" t="str">
        <f ca="1">TEXT(DATE(YEAR(TODAY()), MONTH(TODAY())+1, DAY(TODAY())+1), "dd MMM yyyy")</f>
        <v>02 Dec 2023</v>
      </c>
      <c r="O4" s="70" t="s">
        <v>438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DC2-OP-CS2-01-2311-02</v>
      </c>
      <c r="T4" s="68" t="s">
        <v>334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DC2-IP-CS2-01-2311-02</v>
      </c>
      <c r="Y4" s="71" t="s">
        <v>450</v>
      </c>
      <c r="Z4" s="67">
        <v>10.000999999999999</v>
      </c>
      <c r="AA4" s="71">
        <v>10.000999999999999</v>
      </c>
      <c r="AB4" s="67">
        <v>10.000999999999999</v>
      </c>
      <c r="AC4" s="68" t="e">
        <f>'TC20-Autogen SOPO'!#REF!</f>
        <v>#REF!</v>
      </c>
      <c r="AD4" s="68" t="s">
        <v>90</v>
      </c>
      <c r="AE4" s="72" t="s">
        <v>303</v>
      </c>
      <c r="AF4" s="72" t="s">
        <v>303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o-SG-TTAP-DC-CS2-01-2311002</v>
      </c>
      <c r="D5" s="68" t="str">
        <f ca="1" si="0" t="shared"/>
        <v>01 Nov 2023</v>
      </c>
      <c r="F5" s="68" t="s">
        <v>293</v>
      </c>
      <c r="G5" s="68" t="s">
        <v>21</v>
      </c>
      <c r="H5" s="67">
        <v>500</v>
      </c>
      <c r="I5" s="68" t="s">
        <v>70</v>
      </c>
      <c r="J5" s="68" t="s">
        <v>327</v>
      </c>
      <c r="K5" s="68" t="s">
        <v>68</v>
      </c>
      <c r="L5" s="68" t="s">
        <v>89</v>
      </c>
      <c r="M5" s="68" t="str">
        <f ca="1">TEXT(DATE(YEAR(TODAY()), MONTH(TODAY())+1, DAY(TODAY())), "dd MMM yyyy")</f>
        <v>01 Dec 2023</v>
      </c>
      <c r="N5" s="68" t="str">
        <f ca="1">TEXT(DATE(YEAR(TODAY()), MONTH(TODAY())+1, DAY(TODAY())+1), "dd MMM yyyy")</f>
        <v>02 Dec 2023</v>
      </c>
      <c r="O5" s="70" t="s">
        <v>437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DC2-OP-CS2-01-2311-01</v>
      </c>
      <c r="T5" s="68" t="s">
        <v>335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e">
        <f>'TC20-Autogen SOPO'!#REF!</f>
        <v>#REF!</v>
      </c>
      <c r="AD5" s="68" t="s">
        <v>90</v>
      </c>
      <c r="AE5" s="72" t="s">
        <v>303</v>
      </c>
      <c r="AF5" s="72" t="s">
        <v>303</v>
      </c>
      <c r="AG5" s="73">
        <v>5</v>
      </c>
      <c r="AH5" s="73">
        <v>800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dimension ref="A1:G4"/>
  <sheetViews>
    <sheetView workbookViewId="0" zoomScale="90" zoomScaleNormal="90">
      <selection activeCell="C12" sqref="C12"/>
    </sheetView>
  </sheetViews>
  <sheetFormatPr defaultRowHeight="13.8" x14ac:dyDescent="0.3"/>
  <cols>
    <col min="1" max="1" customWidth="true" style="2" width="35.5546875" collapsed="true"/>
    <col min="2" max="3" customWidth="true" style="2" width="25.77734375" collapsed="true"/>
    <col min="4" max="6" customWidth="true" style="2" width="15.77734375" collapsed="true"/>
    <col min="7" max="16384" style="2" width="8.88671875" collapsed="true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304</v>
      </c>
      <c r="B2" s="8" t="s">
        <v>304</v>
      </c>
      <c r="C2" s="16" t="str">
        <f>AutoIncrement!F4</f>
        <v>CNTWSUP-SGTTAP-CS2-01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305</v>
      </c>
      <c r="B3" s="8" t="s">
        <v>305</v>
      </c>
      <c r="C3" s="16" t="str">
        <f>AutoIncrement!F4</f>
        <v>CNTWSUP-SGTTAP-CS2-01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306</v>
      </c>
      <c r="B4" s="8" t="s">
        <v>306</v>
      </c>
      <c r="C4" s="16" t="str">
        <f>AutoIncrement!F4</f>
        <v>CNTWSUP-SGTTAP-CS2-01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allowBlank="1" showErrorMessage="1" sqref="E2:E4" type="list" xr:uid="{43FBCDF0-1E48-4263-880D-9525C12BE205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1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dimension ref="A1:C3"/>
  <sheetViews>
    <sheetView workbookViewId="0">
      <selection activeCell="E8" sqref="E8"/>
    </sheetView>
  </sheetViews>
  <sheetFormatPr defaultRowHeight="14.4" x14ac:dyDescent="0.3"/>
  <cols>
    <col min="1" max="1" customWidth="true" width="28.88671875" collapsed="true"/>
    <col min="2" max="2" customWidth="true" width="25.77734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'TC174-DC2 Outbound Details'!C4</f>
        <v>o-SG-TTAP-DC-CS2-01-2311001</v>
      </c>
      <c r="B2" t="s">
        <v>455</v>
      </c>
    </row>
    <row r="3" spans="1:2" x14ac:dyDescent="0.3">
      <c r="A3" t="str">
        <f ca="1">'TC174-DC2 Outbound Details'!C5</f>
        <v>o-SG-TTAP-DC-CS2-01-2311002</v>
      </c>
      <c r="B3" t="s">
        <v>456</v>
      </c>
    </row>
  </sheetData>
  <pageMargins bottom="0.75" footer="0.3" header="0.3" left="0.7" right="0.7" top="0.75"/>
</worksheet>
</file>

<file path=xl/worksheets/sheet1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dimension ref="A1:C3"/>
  <sheetViews>
    <sheetView workbookViewId="0">
      <selection activeCell="C14" sqref="C14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'TC174-OutboundNo'!B2</f>
        <v>o-SG-TTAP-DC-231030001</v>
      </c>
      <c r="B2" t="s">
        <v>457</v>
      </c>
    </row>
    <row r="3" spans="1:2" x14ac:dyDescent="0.3">
      <c r="A3" t="str">
        <f>'TC174-OutboundNo'!B3</f>
        <v>o-SG-TTAP-DC-231030002</v>
      </c>
      <c r="B3" t="s">
        <v>458</v>
      </c>
    </row>
  </sheetData>
  <pageMargins bottom="0.75" footer="0.3" header="0.3" left="0.7" right="0.7" top="0.75"/>
</worksheet>
</file>

<file path=xl/worksheets/sheet1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dimension ref="A1:AA8"/>
  <sheetViews>
    <sheetView workbookViewId="0">
      <selection activeCell="B16" sqref="B16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427</v>
      </c>
      <c r="P1" s="59" t="s">
        <v>428</v>
      </c>
      <c r="Q1" s="2" t="s">
        <v>429</v>
      </c>
      <c r="R1" s="2" t="s">
        <v>430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DC2-CS2-01-2311001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DC2-CS2-01-2311001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DC2-CS2-01-2311001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SP2-CS2-01-2311001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SP2-CS2-01-2311001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bottom="0.75" footer="0.3" header="0.3" left="0.7" right="0.7" top="0.75"/>
</worksheet>
</file>

<file path=xl/worksheets/sheet1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dimension ref="A1:C9"/>
  <sheetViews>
    <sheetView workbookViewId="0">
      <selection activeCell="B19" sqref="B19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"i-PK-CUS-DC-"&amp;AutoIncrement!F3&amp;"-"&amp;TEXT(DATE(YEAR(TODAY()), MONTH(TODAY()), DAY(TODAY())), "yymm")&amp;"003"</f>
        <v>i-PK-CUS-DC-CS2-01-2311003</v>
      </c>
      <c r="B2" t="str">
        <f ca="1">TEXT(DATE(YEAR(TODAY()), MONTH(TODAY()), DAY(TODAY())), "dd MMM yyyy")</f>
        <v>01 Nov 2023</v>
      </c>
    </row>
    <row r="3" spans="1:2" x14ac:dyDescent="0.3">
      <c r="A3" t="str">
        <f ca="1">"i-PK-CUS-DC-"&amp;AutoIncrement!F3&amp;"-"&amp;TEXT(DATE(YEAR(TODAY()), MONTH(TODAY()), DAY(TODAY())), "yymm")&amp;"004"</f>
        <v>i-PK-CUS-DC-CS2-01-2311004</v>
      </c>
      <c r="B3" t="str">
        <f ca="1" ref="B3:B9" si="0" t="shared">TEXT(DATE(YEAR(TODAY()), MONTH(TODAY()), DAY(TODAY())), "dd MMM yyyy")</f>
        <v>01 Nov 2023</v>
      </c>
    </row>
    <row r="4" spans="1:2" x14ac:dyDescent="0.3">
      <c r="A4" t="str">
        <f ca="1">"i-PK-CUS-DC-"&amp;AutoIncrement!F3&amp;"-"&amp;TEXT(DATE(YEAR(TODAY()), MONTH(TODAY()), DAY(TODAY())), "yymm")&amp;"005"</f>
        <v>i-PK-CUS-DC-CS2-01-2311005</v>
      </c>
      <c r="B4" t="str">
        <f ca="1" si="0" t="shared"/>
        <v>01 Nov 2023</v>
      </c>
    </row>
    <row r="5" spans="1:2" x14ac:dyDescent="0.3">
      <c r="A5" t="str">
        <f ca="1">"i-PK-CUS-DC-"&amp;AutoIncrement!F3&amp;"-"&amp;TEXT(DATE(YEAR(TODAY()), MONTH(TODAY()), DAY(TODAY())), "yymm")&amp;"005"</f>
        <v>i-PK-CUS-DC-CS2-01-2311005</v>
      </c>
      <c r="B5" t="str">
        <f ca="1" si="0" t="shared"/>
        <v>01 Nov 2023</v>
      </c>
    </row>
    <row r="6" spans="1:2" x14ac:dyDescent="0.3">
      <c r="A6" t="str">
        <f ca="1">"i-PK-CUS-DC-"&amp;AutoIncrement!F3&amp;"-"&amp;TEXT(DATE(YEAR(TODAY()), MONTH(TODAY()), DAY(TODAY())), "yymm")&amp;"001"</f>
        <v>i-PK-CUS-DC-CS2-01-2311001</v>
      </c>
      <c r="B6" t="str">
        <f ca="1" si="0" t="shared"/>
        <v>01 Nov 2023</v>
      </c>
    </row>
    <row r="7" spans="1:2" x14ac:dyDescent="0.3">
      <c r="A7" t="str">
        <f ca="1">"i-PK-CUS-DC-"&amp;AutoIncrement!F3&amp;"-"&amp;TEXT(DATE(YEAR(TODAY()), MONTH(TODAY()), DAY(TODAY())), "yymm")&amp;"001"</f>
        <v>i-PK-CUS-DC-CS2-01-2311001</v>
      </c>
      <c r="B7" t="str">
        <f ca="1" si="0" t="shared"/>
        <v>01 Nov 2023</v>
      </c>
    </row>
    <row r="8" spans="1:2" x14ac:dyDescent="0.3">
      <c r="A8" t="str">
        <f ca="1">"i-PK-CUS-DC-"&amp;AutoIncrement!F3&amp;"-"&amp;TEXT(DATE(YEAR(TODAY()), MONTH(TODAY()), DAY(TODAY())), "yymm")&amp;"001"</f>
        <v>i-PK-CUS-DC-CS2-01-2311001</v>
      </c>
      <c r="B8" t="str">
        <f ca="1" si="0" t="shared"/>
        <v>01 Nov 2023</v>
      </c>
    </row>
    <row r="9" spans="1:2" x14ac:dyDescent="0.3">
      <c r="A9" t="str">
        <f ca="1">"i-PK-CUS-DC-"&amp;AutoIncrement!F3&amp;"-"&amp;TEXT(DATE(YEAR(TODAY()), MONTH(TODAY()), DAY(TODAY())), "yymm")&amp;"002"</f>
        <v>i-PK-CUS-DC-CS2-01-2311002</v>
      </c>
      <c r="B9" t="str">
        <f ca="1" si="0" t="shared"/>
        <v>01 Nov 2023</v>
      </c>
    </row>
  </sheetData>
  <pageMargins bottom="0.75" footer="0.3" header="0.3" left="0.7" right="0.7" top="0.75"/>
</worksheet>
</file>

<file path=xl/worksheets/sheet1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dimension ref="A1:D5"/>
  <sheetViews>
    <sheetView workbookViewId="0">
      <selection activeCell="C3" sqref="C3"/>
    </sheetView>
  </sheetViews>
  <sheetFormatPr defaultRowHeight="14.4" x14ac:dyDescent="0.3"/>
  <cols>
    <col min="1" max="2" customWidth="true" width="20.77734375" collapsed="true"/>
    <col min="3" max="3" customWidth="true" width="36.44140625" collapsed="true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'TC174-DC2 Outbound Details'!E2</f>
        <v>DC2-CS2-01-2311001</v>
      </c>
      <c r="B2" t="str">
        <f>'TC174-DC2 Outbound Details'!O2</f>
        <v>CAJU9500009</v>
      </c>
      <c r="C2" t="s">
        <v>364</v>
      </c>
    </row>
    <row r="3" spans="1:3" x14ac:dyDescent="0.3">
      <c r="A3" t="str">
        <f ca="1">'TC174-DC2 Outbound Details'!E3</f>
        <v>DC2-CS2-01-2311001</v>
      </c>
      <c r="B3" t="str">
        <f>'TC174-DC2 Outbound Details'!O3</f>
        <v>ONEU1162511</v>
      </c>
      <c r="C3" t="s">
        <v>364</v>
      </c>
    </row>
    <row r="4" spans="1:3" x14ac:dyDescent="0.3">
      <c r="A4" t="str">
        <f ca="1">'TC174-DC2 Outbound Details'!E4</f>
        <v>DC2-CS2-01-2311001</v>
      </c>
      <c r="B4" t="str">
        <f>'TC174-DC2 Outbound Details'!O4</f>
        <v>CNTW-SUP-C-230704001</v>
      </c>
      <c r="C4" t="s">
        <v>364</v>
      </c>
    </row>
    <row r="5" spans="1:3" x14ac:dyDescent="0.3">
      <c r="B5" t="str">
        <f>'TC174-DC2 Outbound Details'!O5</f>
        <v>ONEU1162511</v>
      </c>
      <c r="C5" t="s">
        <v>364</v>
      </c>
    </row>
  </sheetData>
  <pageMargins bottom="0.75" footer="0.3" header="0.3" left="0.7" right="0.7" top="0.75"/>
</worksheet>
</file>

<file path=xl/worksheets/sheet1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dimension ref="A1:AA8"/>
  <sheetViews>
    <sheetView topLeftCell="N7" workbookViewId="0">
      <selection activeCell="R21" sqref="R21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427</v>
      </c>
      <c r="P1" s="59" t="s">
        <v>428</v>
      </c>
      <c r="Q1" s="2" t="s">
        <v>429</v>
      </c>
      <c r="R1" s="2" t="s">
        <v>430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DC2-CS2-01-2311001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DC2-CS2-01-2311001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DC2-CS2-01-2311001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366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SP2-CS2-01-2311001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SP2-CS2-01-2311001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bottom="0.75" footer="0.3" header="0.3" left="0.7" right="0.7" top="0.75"/>
</worksheet>
</file>

<file path=xl/worksheets/sheet1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dimension ref="A1:W3"/>
  <sheetViews>
    <sheetView topLeftCell="J1" workbookViewId="0">
      <selection activeCell="M19" sqref="M19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1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dimension ref="A1:P2"/>
  <sheetViews>
    <sheetView workbookViewId="0">
      <selection activeCell="I2" sqref="I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dimension ref="A1:P2"/>
  <sheetViews>
    <sheetView workbookViewId="0">
      <selection activeCell="E43" sqref="E4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dimension ref="A1:AL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427</v>
      </c>
      <c r="P1" s="58" t="s">
        <v>428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429</v>
      </c>
      <c r="AC1" s="58" t="s">
        <v>430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dimension ref="A1:Z2"/>
  <sheetViews>
    <sheetView workbookViewId="0" zoomScale="90" zoomScaleNormal="90">
      <selection activeCell="C12" sqref="C12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4" customWidth="true" width="15.77734375" collapsed="true"/>
    <col min="25" max="25" customWidth="true" width="25.77734375" collapsed="true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CNTWSUP-SGTTAP-CS2-01</v>
      </c>
      <c r="D2" t="s">
        <v>72</v>
      </c>
      <c r="E2">
        <v>1</v>
      </c>
      <c r="F2">
        <v>1</v>
      </c>
      <c r="G2">
        <v>1</v>
      </c>
      <c r="H2" t="str">
        <f>AutoIncrement!F3</f>
        <v>CS2-01</v>
      </c>
      <c r="I2" t="str">
        <f>"CD-"&amp;H2</f>
        <v>CD-CS2-01</v>
      </c>
      <c r="J2" t="str">
        <f>"Payment-"&amp;H2</f>
        <v>Payment-CS2-01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Payment-CS2-01(By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CR-PK-CUS-POC-2311001</v>
      </c>
    </row>
  </sheetData>
  <pageMargins bottom="0.75" footer="0.3" header="0.3" left="0.7" right="0.7" top="0.75"/>
</worksheet>
</file>

<file path=xl/worksheets/sheet1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dimension ref="A1:AH9"/>
  <sheetViews>
    <sheetView workbookViewId="0">
      <selection activeCell="A6" sqref="A6:XFD6"/>
    </sheetView>
  </sheetViews>
  <sheetFormatPr defaultRowHeight="13.8" x14ac:dyDescent="0.3"/>
  <cols>
    <col min="1" max="1" customWidth="true" style="68" width="4.33203125" collapsed="true"/>
    <col min="2" max="2" customWidth="true" style="68" width="15.77734375" collapsed="true"/>
    <col min="3" max="3" customWidth="true" style="68" width="31.109375" collapsed="true"/>
    <col min="4" max="4" customWidth="true" style="68" width="15.77734375" collapsed="true"/>
    <col min="5" max="5" customWidth="true" style="68" width="22.5546875" collapsed="true"/>
    <col min="6" max="16" customWidth="true" style="68" width="15.77734375" collapsed="true"/>
    <col min="17" max="17" customWidth="true" style="68" width="24.109375" collapsed="true"/>
    <col min="18" max="21" customWidth="true" style="68" width="15.77734375" collapsed="true"/>
    <col min="22" max="22" customWidth="true" style="68" width="22.5546875" collapsed="true"/>
    <col min="23" max="28" customWidth="true" style="68" width="15.77734375" collapsed="true"/>
    <col min="29" max="29" customWidth="true" style="68" width="21.109375" collapsed="true"/>
    <col min="30" max="31" customWidth="true" style="68" width="25.6640625" collapsed="true"/>
    <col min="32" max="32" customWidth="true" style="68" width="15.77734375" collapsed="true"/>
    <col min="33" max="33" customWidth="true" style="68" width="27.21875" collapsed="true"/>
    <col min="34" max="16384" style="68" width="8.88671875" collapsed="true"/>
  </cols>
  <sheetData>
    <row r="1" spans="1:33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332</v>
      </c>
      <c r="N1" s="68" t="s">
        <v>445</v>
      </c>
      <c r="O1" s="68" t="s">
        <v>446</v>
      </c>
      <c r="P1" s="68" t="s">
        <v>447</v>
      </c>
      <c r="Q1" s="68" t="s">
        <v>336</v>
      </c>
      <c r="R1" s="68" t="s">
        <v>319</v>
      </c>
      <c r="S1" s="68" t="s">
        <v>338</v>
      </c>
      <c r="T1" s="68" t="s">
        <v>339</v>
      </c>
      <c r="U1" s="68" t="s">
        <v>340</v>
      </c>
      <c r="V1" s="68" t="s">
        <v>337</v>
      </c>
      <c r="W1" s="68" t="s">
        <v>320</v>
      </c>
      <c r="X1" s="68" t="s">
        <v>341</v>
      </c>
      <c r="Y1" s="68" t="s">
        <v>342</v>
      </c>
      <c r="Z1" s="68" t="s">
        <v>343</v>
      </c>
      <c r="AA1" s="68" t="s">
        <v>344</v>
      </c>
      <c r="AB1" s="68" t="s">
        <v>321</v>
      </c>
      <c r="AC1" s="68" t="s">
        <v>131</v>
      </c>
      <c r="AD1" s="68" t="s">
        <v>322</v>
      </c>
      <c r="AE1" s="68" t="s">
        <v>462</v>
      </c>
      <c r="AF1" s="68" t="s">
        <v>323</v>
      </c>
      <c r="AG1" s="68" t="s">
        <v>324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o-PK-CUS-DC-CS2-01-2311001</v>
      </c>
      <c r="D2" s="68" t="str">
        <f ca="1">TEXT(DATE(YEAR(TODAY()), MONTH(TODAY()), DAY(TODAY())), "dd MMM yyyy")</f>
        <v>01 Nov 2023</v>
      </c>
      <c r="E2" s="68" t="str">
        <f ca="1">"DC1-"&amp;AutoIncrement!F3&amp;"-"&amp;TEXT(DATE(YEAR(TODAY()), MONTH(TODAY()), DAY(TODAY())), "yymm")&amp;"001"</f>
        <v>DC1-CS2-01-2311001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69</v>
      </c>
      <c r="L2" s="68" t="s">
        <v>69</v>
      </c>
      <c r="M2" s="70" t="s">
        <v>444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DC1-OP-CS2-01-2311-01</v>
      </c>
      <c r="R2" s="68" t="s">
        <v>333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DC1-IP-CS2-01-2311-01</v>
      </c>
      <c r="W2" s="71" t="s">
        <v>449</v>
      </c>
      <c r="X2" s="67">
        <v>162</v>
      </c>
      <c r="Y2" s="71">
        <v>162</v>
      </c>
      <c r="Z2" s="67">
        <v>162</v>
      </c>
      <c r="AA2" s="68" t="e">
        <f>'TC20-Autogen SOPO'!#REF!</f>
        <v>#REF!</v>
      </c>
      <c r="AB2" s="68" t="s">
        <v>89</v>
      </c>
      <c r="AC2" s="72" t="s">
        <v>295</v>
      </c>
      <c r="AD2" s="72" t="s">
        <v>295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o-PK-CUS-DC-CS2-01-2311001</v>
      </c>
      <c r="D3" s="68" t="str">
        <f ca="1" ref="D3:D9" si="0" t="shared">TEXT(DATE(YEAR(TODAY()), MONTH(TODAY()), DAY(TODAY())), "dd MMM yyyy")</f>
        <v>01 Nov 2023</v>
      </c>
      <c r="E3" s="68" t="str">
        <f ca="1">"DC1-"&amp;AutoIncrement!F3&amp;"-"&amp;TEXT(DATE(YEAR(TODAY()), MONTH(TODAY()), DAY(TODAY())), "yymm")&amp;"001"</f>
        <v>DC1-CS2-01-2311001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69</v>
      </c>
      <c r="L3" s="68" t="s">
        <v>69</v>
      </c>
      <c r="M3" s="70" t="s">
        <v>437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DC1-OP-CS2-01-2311-01</v>
      </c>
      <c r="R3" s="68" t="s">
        <v>459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DC1-IP-CS2-01-2311-02</v>
      </c>
      <c r="W3" s="71" t="s">
        <v>450</v>
      </c>
      <c r="X3" s="67">
        <v>10.000999999999999</v>
      </c>
      <c r="Y3" s="71">
        <v>10.000999999999999</v>
      </c>
      <c r="Z3" s="67">
        <v>10.000999999999999</v>
      </c>
      <c r="AA3" s="68" t="e">
        <f>'TC20-Autogen SOPO'!#REF!</f>
        <v>#REF!</v>
      </c>
      <c r="AB3" s="68" t="s">
        <v>89</v>
      </c>
      <c r="AC3" s="72" t="s">
        <v>296</v>
      </c>
      <c r="AD3" s="72" t="s">
        <v>296</v>
      </c>
      <c r="AE3" s="72" t="s">
        <v>461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o-PK-CUS-DC-CS2-01-2311001</v>
      </c>
      <c r="D4" s="68" t="str">
        <f ca="1" si="0" t="shared"/>
        <v>01 Nov 2023</v>
      </c>
      <c r="E4" s="68" t="str">
        <f ca="1">"DC1-"&amp;AutoIncrement!F3&amp;"-"&amp;TEXT(DATE(YEAR(TODAY()), MONTH(TODAY()), DAY(TODAY())), "yymm")&amp;"001"</f>
        <v>DC1-CS2-01-2311001</v>
      </c>
      <c r="F4" s="68" t="s">
        <v>293</v>
      </c>
      <c r="G4" s="69" t="s">
        <v>21</v>
      </c>
      <c r="H4" s="67">
        <v>500</v>
      </c>
      <c r="I4" s="68" t="s">
        <v>70</v>
      </c>
      <c r="J4" s="68" t="s">
        <v>327</v>
      </c>
      <c r="K4" s="68" t="s">
        <v>69</v>
      </c>
      <c r="L4" s="68" t="s">
        <v>69</v>
      </c>
      <c r="M4" s="70" t="s">
        <v>438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DC1-OP-CS2-01-2311-02</v>
      </c>
      <c r="R4" s="68" t="s">
        <v>333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DC1-IP-CS2-01-2311-02</v>
      </c>
      <c r="W4" s="71" t="s">
        <v>450</v>
      </c>
      <c r="X4" s="67">
        <v>10.000999999999999</v>
      </c>
      <c r="Y4" s="71">
        <v>10.000999999999999</v>
      </c>
      <c r="Z4" s="67">
        <v>10.000999999999999</v>
      </c>
      <c r="AA4" s="68" t="e">
        <f>'TC20-Autogen SOPO'!#REF!</f>
        <v>#REF!</v>
      </c>
      <c r="AB4" s="68" t="s">
        <v>89</v>
      </c>
      <c r="AC4" s="72" t="s">
        <v>299</v>
      </c>
      <c r="AD4" s="72" t="s">
        <v>299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o-PK-CUS-DC-CS2-01-2311002</v>
      </c>
      <c r="D5" s="68" t="str">
        <f ca="1" si="0" t="shared"/>
        <v>01 Nov 2023</v>
      </c>
      <c r="F5" s="68" t="s">
        <v>293</v>
      </c>
      <c r="G5" s="68" t="s">
        <v>21</v>
      </c>
      <c r="H5" s="67">
        <v>300</v>
      </c>
      <c r="I5" s="68" t="s">
        <v>70</v>
      </c>
      <c r="J5" s="68" t="s">
        <v>327</v>
      </c>
      <c r="K5" s="68" t="s">
        <v>69</v>
      </c>
      <c r="L5" s="68" t="s">
        <v>69</v>
      </c>
      <c r="M5" s="70" t="s">
        <v>437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DC1-OP-CS2-01-2311-01</v>
      </c>
      <c r="R5" s="68" t="s">
        <v>460</v>
      </c>
      <c r="S5" s="67">
        <v>100.001</v>
      </c>
      <c r="T5" s="71">
        <v>100.001</v>
      </c>
      <c r="U5" s="71">
        <v>100.001</v>
      </c>
      <c r="W5" s="71" t="s">
        <v>449</v>
      </c>
      <c r="X5" s="67"/>
      <c r="Y5" s="71"/>
      <c r="Z5" s="67"/>
      <c r="AA5" s="68" t="e">
        <f>'TC20-Autogen SOPO'!#REF!</f>
        <v>#REF!</v>
      </c>
      <c r="AB5" s="68" t="s">
        <v>89</v>
      </c>
      <c r="AC5" s="72" t="s">
        <v>299</v>
      </c>
      <c r="AD5" s="72" t="s">
        <v>299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o-PK-CUS-DC-CS2-01-2311003</v>
      </c>
      <c r="D6" s="68" t="str">
        <f ca="1" si="0" t="shared"/>
        <v>01 Nov 2023</v>
      </c>
      <c r="E6" s="68" t="str">
        <f ca="1">"DC1-"&amp;AutoIncrement!F3&amp;"-"&amp;TEXT(DATE(YEAR(TODAY()), MONTH(TODAY()), DAY(TODAY())), "yymm")&amp;"003"</f>
        <v>DC1-CS2-01-2311003</v>
      </c>
      <c r="F6" s="68" t="s">
        <v>291</v>
      </c>
      <c r="G6" s="68" t="s">
        <v>21</v>
      </c>
      <c r="H6" s="68">
        <v>660</v>
      </c>
      <c r="I6" s="68" t="s">
        <v>70</v>
      </c>
      <c r="J6" s="68" t="s">
        <v>327</v>
      </c>
      <c r="K6" s="68" t="s">
        <v>69</v>
      </c>
      <c r="L6" s="68" t="s">
        <v>69</v>
      </c>
      <c r="M6" s="68" t="s">
        <v>407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DC1-OP-CS2-01-2311-01</v>
      </c>
      <c r="R6" s="68" t="s">
        <v>335</v>
      </c>
      <c r="S6" s="68">
        <v>100.001</v>
      </c>
      <c r="T6" s="68">
        <v>100.001</v>
      </c>
      <c r="U6" s="68">
        <v>100.001</v>
      </c>
      <c r="W6" s="68" t="s">
        <v>450</v>
      </c>
      <c r="X6" s="68">
        <v>10.000999999999999</v>
      </c>
      <c r="Y6" s="68">
        <v>10.000999999999999</v>
      </c>
      <c r="Z6" s="68">
        <v>10.000999999999999</v>
      </c>
      <c r="AA6" s="68" t="str">
        <f ca="1">'TC47-Autogen OrderNo Spot'!B2</f>
        <v>sCB101-2311002</v>
      </c>
      <c r="AB6" s="68" t="s">
        <v>89</v>
      </c>
      <c r="AC6" s="68" t="s">
        <v>297</v>
      </c>
      <c r="AD6" s="68" t="s">
        <v>297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o-PK-CUS-DC-CS2-01-2311004</v>
      </c>
      <c r="D7" s="68" t="str">
        <f ca="1" si="0" t="shared"/>
        <v>01 Nov 2023</v>
      </c>
      <c r="E7" s="68" t="str">
        <f ca="1">"DC1-"&amp;AutoIncrement!F3&amp;"-"&amp;TEXT(DATE(YEAR(TODAY()), MONTH(TODAY()), DAY(TODAY())), "yymm")&amp;"004"</f>
        <v>DC1-CS2-01-2311004</v>
      </c>
      <c r="F7" s="68" t="s">
        <v>292</v>
      </c>
      <c r="G7" s="68" t="s">
        <v>21</v>
      </c>
      <c r="H7" s="68">
        <v>660</v>
      </c>
      <c r="I7" s="68" t="s">
        <v>70</v>
      </c>
      <c r="J7" s="68" t="s">
        <v>327</v>
      </c>
      <c r="K7" s="68" t="s">
        <v>69</v>
      </c>
      <c r="L7" s="68" t="s">
        <v>69</v>
      </c>
      <c r="M7" s="68" t="s">
        <v>329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DC1-OP-CS2-01-2311-01</v>
      </c>
      <c r="R7" s="68" t="s">
        <v>334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DC1-IP-CS2-01-2311-01</v>
      </c>
      <c r="W7" s="68" t="s">
        <v>450</v>
      </c>
      <c r="X7" s="68">
        <v>10.000999999999999</v>
      </c>
      <c r="Y7" s="68">
        <v>10.000999999999999</v>
      </c>
      <c r="Z7" s="68">
        <v>10.000999999999999</v>
      </c>
      <c r="AA7" s="68" t="str">
        <f ca="1">'TC47-Autogen OrderNo Spot'!B2</f>
        <v>sCB101-2311002</v>
      </c>
      <c r="AB7" s="68" t="s">
        <v>89</v>
      </c>
      <c r="AC7" s="68" t="s">
        <v>298</v>
      </c>
      <c r="AD7" s="68" t="s">
        <v>298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o-PK-CUS-DC-CS2-01-2311005</v>
      </c>
      <c r="D8" s="68" t="str">
        <f ca="1" si="0" t="shared"/>
        <v>01 Nov 2023</v>
      </c>
      <c r="E8" s="68" t="str">
        <f ca="1">"DC1-"&amp;AutoIncrement!F3&amp;"-"&amp;TEXT(DATE(YEAR(TODAY()), MONTH(TODAY()), DAY(TODAY())), "yymm")&amp;"005"</f>
        <v>DC1-CS2-01-2311005</v>
      </c>
      <c r="F8" s="68" t="s">
        <v>294</v>
      </c>
      <c r="G8" s="68" t="s">
        <v>21</v>
      </c>
      <c r="H8" s="68">
        <v>330</v>
      </c>
      <c r="I8" s="68" t="s">
        <v>70</v>
      </c>
      <c r="J8" s="68" t="s">
        <v>327</v>
      </c>
      <c r="K8" s="68" t="s">
        <v>69</v>
      </c>
      <c r="L8" s="68" t="s">
        <v>69</v>
      </c>
      <c r="M8" s="68" t="s">
        <v>407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DC1-OP-CS2-01-2311-02</v>
      </c>
      <c r="R8" s="68" t="s">
        <v>335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DC1-IP-CS2-01-2311-02</v>
      </c>
      <c r="W8" s="68" t="s">
        <v>450</v>
      </c>
      <c r="X8" s="68">
        <v>10.000999999999999</v>
      </c>
      <c r="Y8" s="68">
        <v>10.000999999999999</v>
      </c>
      <c r="Z8" s="68">
        <v>10.000999999999999</v>
      </c>
      <c r="AA8" s="68" t="str">
        <f ca="1">'TC47-Autogen OrderNo Spot'!B2</f>
        <v>sCB101-2311002</v>
      </c>
      <c r="AB8" s="68" t="s">
        <v>89</v>
      </c>
      <c r="AC8" s="68" t="s">
        <v>300</v>
      </c>
      <c r="AD8" s="68" t="s">
        <v>300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o-PK-CUS-DC-CS2-01-2311006</v>
      </c>
      <c r="D9" s="68" t="str">
        <f ca="1" si="0" t="shared"/>
        <v>01 Nov 2023</v>
      </c>
      <c r="E9" s="68" t="str">
        <f ca="1">"DC1-"&amp;AutoIncrement!F3&amp;"-"&amp;TEXT(DATE(YEAR(TODAY()), MONTH(TODAY()), DAY(TODAY())), "yymm")&amp;"005"</f>
        <v>DC1-CS2-01-2311005</v>
      </c>
      <c r="F9" s="68" t="s">
        <v>294</v>
      </c>
      <c r="G9" s="68" t="s">
        <v>21</v>
      </c>
      <c r="H9" s="68">
        <v>330</v>
      </c>
      <c r="I9" s="68" t="s">
        <v>70</v>
      </c>
      <c r="J9" s="68" t="s">
        <v>327</v>
      </c>
      <c r="K9" s="68" t="s">
        <v>69</v>
      </c>
      <c r="L9" s="68" t="s">
        <v>69</v>
      </c>
      <c r="M9" s="68" t="s">
        <v>407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DC1-OP-CS2-01-2311-02</v>
      </c>
      <c r="R9" s="68" t="s">
        <v>335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DC1-IP-CS2-01-2311-02</v>
      </c>
      <c r="W9" s="68" t="s">
        <v>450</v>
      </c>
      <c r="X9" s="68">
        <v>10.000999999999999</v>
      </c>
      <c r="Y9" s="68">
        <v>10.000999999999999</v>
      </c>
      <c r="Z9" s="68">
        <v>10.000999999999999</v>
      </c>
      <c r="AA9" s="68" t="str">
        <f ca="1">'TC47-Autogen OrderNo Spot'!B2</f>
        <v>sCB101-2311002</v>
      </c>
      <c r="AB9" s="68" t="s">
        <v>89</v>
      </c>
      <c r="AC9" s="68" t="s">
        <v>300</v>
      </c>
      <c r="AD9" s="68" t="s">
        <v>300</v>
      </c>
      <c r="AE9" s="68" t="s">
        <v>34</v>
      </c>
      <c r="AF9" s="68">
        <v>5</v>
      </c>
      <c r="AG9" s="68">
        <v>660</v>
      </c>
    </row>
  </sheetData>
  <pageMargins bottom="0.75" footer="0.3" header="0.3" left="0.7" right="0.7" top="0.75"/>
</worksheet>
</file>

<file path=xl/worksheets/sheet1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dimension ref="A1:C7"/>
  <sheetViews>
    <sheetView workbookViewId="0">
      <selection activeCell="E12" sqref="E12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'TC204-DC1 Outbound Details'!C4</f>
        <v>o-PK-CUS-DC-CS2-01-2311001</v>
      </c>
      <c r="B2" t="s">
        <v>463</v>
      </c>
    </row>
    <row r="3" spans="1:2" x14ac:dyDescent="0.3">
      <c r="A3" t="str">
        <f ca="1">'TC204-DC1 Outbound Details'!C5</f>
        <v>o-PK-CUS-DC-CS2-01-2311002</v>
      </c>
      <c r="B3" t="s">
        <v>464</v>
      </c>
    </row>
    <row r="4" spans="1:2" x14ac:dyDescent="0.3">
      <c r="A4" t="str">
        <f ca="1">'TC204-DC1 Outbound Details'!C6</f>
        <v>o-PK-CUS-DC-CS2-01-2311003</v>
      </c>
      <c r="B4" t="s">
        <v>465</v>
      </c>
    </row>
    <row r="5" spans="1:2" x14ac:dyDescent="0.3">
      <c r="A5" t="str">
        <f ca="1">'TC204-DC1 Outbound Details'!C7</f>
        <v>o-PK-CUS-DC-CS2-01-2311004</v>
      </c>
      <c r="B5" t="s">
        <v>466</v>
      </c>
    </row>
    <row r="6" spans="1:2" x14ac:dyDescent="0.3">
      <c r="A6" t="str">
        <f ca="1">'TC204-DC1 Outbound Details'!C8</f>
        <v>o-PK-CUS-DC-CS2-01-2311005</v>
      </c>
      <c r="B6" t="s">
        <v>467</v>
      </c>
    </row>
    <row r="7" spans="1:2" x14ac:dyDescent="0.3">
      <c r="A7" t="str">
        <f ca="1">'TC204-DC1 Outbound Details'!C9</f>
        <v>o-PK-CUS-DC-CS2-01-2311006</v>
      </c>
      <c r="B7" t="s">
        <v>468</v>
      </c>
    </row>
  </sheetData>
  <pageMargins bottom="0.75" footer="0.3" header="0.3" left="0.7" right="0.7" top="0.75"/>
</worksheet>
</file>

<file path=xl/worksheets/sheet1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dimension ref="A1:W7"/>
  <sheetViews>
    <sheetView workbookViewId="0">
      <selection activeCell="J25" sqref="J25"/>
    </sheetView>
  </sheetViews>
  <sheetFormatPr defaultRowHeight="14.4" x14ac:dyDescent="0.3"/>
  <cols>
    <col min="1" max="22" customWidth="true" width="15.77734375" collapsed="true"/>
  </cols>
  <sheetData>
    <row r="1" spans="1:22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451</v>
      </c>
      <c r="T1" t="s">
        <v>452</v>
      </c>
      <c r="U1" t="s">
        <v>453</v>
      </c>
      <c r="V1" t="s">
        <v>454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cCB101-2311001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cCB101-2311001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cCB101-2311001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cCB101-2311001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cCB101-2311001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cCB101-2311001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ageMargins bottom="0.75" footer="0.3" header="0.3" left="0.7" right="0.7" top="0.75"/>
  <pageSetup orientation="portrait" r:id="rId1"/>
</worksheet>
</file>

<file path=xl/worksheets/sheet1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dimension ref="A1:S4"/>
  <sheetViews>
    <sheetView topLeftCell="D1" workbookViewId="0">
      <selection activeCell="E16" sqref="E16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cCB101-2311002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cCB101-2311002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cCB101-2311002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dimension ref="A1:V7"/>
  <sheetViews>
    <sheetView workbookViewId="0">
      <selection activeCell="R14" sqref="R14"/>
    </sheetView>
  </sheetViews>
  <sheetFormatPr defaultRowHeight="14.4" x14ac:dyDescent="0.3"/>
  <cols>
    <col min="1" max="21" customWidth="true" width="15.77734375" collapsed="true"/>
  </cols>
  <sheetData>
    <row r="1" spans="1:21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469</v>
      </c>
      <c r="S1" t="s">
        <v>470</v>
      </c>
      <c r="T1" t="s">
        <v>471</v>
      </c>
      <c r="U1" t="s">
        <v>472</v>
      </c>
    </row>
    <row r="2" spans="1:21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e">
        <f>'TC20-Autogen SOPO'!#REF!</f>
        <v>#REF!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  <c r="T2">
        <v>0</v>
      </c>
      <c r="U2" t="s">
        <v>264</v>
      </c>
    </row>
    <row r="3" spans="1:21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e">
        <f>'TC20-Autogen SOPO'!#REF!</f>
        <v>#REF!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  <c r="T3">
        <v>0</v>
      </c>
      <c r="U3" t="s">
        <v>264</v>
      </c>
    </row>
    <row r="4" spans="1:21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e">
        <f>'TC20-Autogen SOPO'!#REF!</f>
        <v>#REF!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0</v>
      </c>
      <c r="O4" t="s">
        <v>264</v>
      </c>
      <c r="P4">
        <v>620</v>
      </c>
      <c r="Q4" t="s">
        <v>264</v>
      </c>
      <c r="R4">
        <v>0</v>
      </c>
      <c r="S4" t="s">
        <v>264</v>
      </c>
      <c r="T4">
        <v>0</v>
      </c>
      <c r="U4" t="s">
        <v>264</v>
      </c>
    </row>
    <row r="5" spans="1:21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e">
        <f>'TC20-Autogen SOPO'!#REF!</f>
        <v>#REF!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0</v>
      </c>
      <c r="O5" t="s">
        <v>264</v>
      </c>
      <c r="P5">
        <v>620</v>
      </c>
      <c r="Q5" t="s">
        <v>264</v>
      </c>
      <c r="R5">
        <v>0</v>
      </c>
      <c r="S5" t="s">
        <v>264</v>
      </c>
      <c r="T5">
        <v>0</v>
      </c>
      <c r="U5" t="s">
        <v>264</v>
      </c>
    </row>
    <row r="6" spans="1:21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e">
        <f>'TC20-Autogen SOPO'!#REF!</f>
        <v>#REF!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0</v>
      </c>
      <c r="N6">
        <v>600</v>
      </c>
      <c r="O6" t="s">
        <v>264</v>
      </c>
      <c r="P6">
        <v>0</v>
      </c>
      <c r="Q6" t="s">
        <v>264</v>
      </c>
      <c r="R6">
        <v>0</v>
      </c>
      <c r="S6" t="s">
        <v>264</v>
      </c>
      <c r="T6">
        <v>200</v>
      </c>
      <c r="U6" t="s">
        <v>264</v>
      </c>
    </row>
    <row r="7" spans="1:21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e">
        <f>'TC20-Autogen SOPO'!#REF!</f>
        <v>#REF!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0</v>
      </c>
      <c r="O7" t="s">
        <v>264</v>
      </c>
      <c r="P7">
        <v>620</v>
      </c>
      <c r="Q7" t="s">
        <v>264</v>
      </c>
      <c r="R7">
        <v>200</v>
      </c>
      <c r="S7" t="s">
        <v>264</v>
      </c>
      <c r="T7">
        <v>0</v>
      </c>
      <c r="U7" t="s">
        <v>264</v>
      </c>
    </row>
  </sheetData>
  <pageMargins bottom="0.75" footer="0.3" header="0.3" left="0.7" right="0.7" top="0.75"/>
  <pageSetup orientation="portrait" r:id="rId1"/>
</worksheet>
</file>

<file path=xl/worksheets/sheet1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dimension ref="A1:S4"/>
  <sheetViews>
    <sheetView topLeftCell="B1" workbookViewId="0">
      <selection activeCell="N31" sqref="N31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sCB101-2311002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sCB101-2311002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sCB101-2311002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8F2F-B4B2-48BE-9466-C323517F5F01}">
  <dimension ref="A1:J9"/>
  <sheetViews>
    <sheetView topLeftCell="A4" workbookViewId="0">
      <selection activeCell="C9" sqref="C9:I9"/>
    </sheetView>
  </sheetViews>
  <sheetFormatPr defaultRowHeight="13.8" x14ac:dyDescent="0.3"/>
  <cols>
    <col min="1" max="1" customWidth="true" style="2" width="24.5546875" collapsed="true"/>
    <col min="2" max="2" customWidth="true" style="2" width="32.33203125" collapsed="true"/>
    <col min="3" max="8" customWidth="true" style="2" width="15.77734375" collapsed="true"/>
    <col min="9" max="9" customWidth="true" style="2" width="42.21875" collapsed="true"/>
    <col min="10" max="16384" style="2" width="8.88671875" collapsed="true"/>
  </cols>
  <sheetData>
    <row r="1" spans="1:9" x14ac:dyDescent="0.3">
      <c r="A1" s="2" t="s">
        <v>347</v>
      </c>
      <c r="B1" s="2" t="s">
        <v>348</v>
      </c>
      <c r="C1" s="2" t="s">
        <v>391</v>
      </c>
      <c r="D1" s="2" t="s">
        <v>392</v>
      </c>
      <c r="E1" s="2" t="s">
        <v>403</v>
      </c>
      <c r="F1" s="2" t="s">
        <v>393</v>
      </c>
      <c r="G1" s="2" t="s">
        <v>394</v>
      </c>
      <c r="H1" s="2" t="s">
        <v>402</v>
      </c>
      <c r="I1" s="2" t="s">
        <v>395</v>
      </c>
    </row>
    <row r="2" spans="1:9" x14ac:dyDescent="0.3">
      <c r="A2" s="2" t="str">
        <f ca="1">'TC204-DC1 Outbound Details'!E2</f>
        <v>DC1-CS2-01-2311001</v>
      </c>
      <c r="B2" s="2" t="str">
        <f>'TC204-DC1 Outbound Details'!M2</f>
        <v>CAJU9500009</v>
      </c>
      <c r="C2" s="2" t="str">
        <f ca="1" ref="C2:C9" si="0" t="shared">TEXT(DATE(YEAR(TODAY()), MONTH(TODAY()), DAY(TODAY()+10)), "dd MMM yyyy")</f>
        <v>11 Nov 2023</v>
      </c>
      <c r="D2" s="2" t="str">
        <f ca="1" ref="D2:D9" si="1" t="shared">TEXT(DATE(YEAR(TODAY()), MONTH(TODAY()), DAY(TODAY()+20)), "dd MMM yyyy")</f>
        <v>21 Nov 2023</v>
      </c>
      <c r="E2" s="74" t="s">
        <v>477</v>
      </c>
      <c r="F2" s="2" t="str">
        <f ca="1" ref="F2:F9" si="2" t="shared">TEXT(DATE(YEAR(TODAY()), MONTH(TODAY()), DAY(TODAY()+30)), "dd MMM yyyy")</f>
        <v>01 Nov 2023</v>
      </c>
      <c r="G2" s="8" t="s">
        <v>475</v>
      </c>
      <c r="H2" s="74" t="s">
        <v>473</v>
      </c>
      <c r="I2" s="2" t="s">
        <v>360</v>
      </c>
    </row>
    <row r="3" spans="1:9" x14ac:dyDescent="0.3">
      <c r="A3" s="2" t="str">
        <f ca="1">'TC204-DC1 Outbound Details'!E3</f>
        <v>DC1-CS2-01-2311001</v>
      </c>
      <c r="B3" s="2" t="str">
        <f>'TC204-DC1 Outbound Details'!M3</f>
        <v>ONEU1162511</v>
      </c>
      <c r="C3" s="2" t="str">
        <f ca="1" si="0" t="shared"/>
        <v>11 Nov 2023</v>
      </c>
      <c r="D3" s="2" t="str">
        <f ca="1" si="1" t="shared"/>
        <v>21 Nov 2023</v>
      </c>
      <c r="E3" s="74" t="s">
        <v>477</v>
      </c>
      <c r="F3" s="2" t="str">
        <f ca="1" si="2" t="shared"/>
        <v>01 Nov 2023</v>
      </c>
      <c r="G3" s="8" t="s">
        <v>475</v>
      </c>
      <c r="H3" s="74" t="s">
        <v>473</v>
      </c>
      <c r="I3" s="2" t="s">
        <v>360</v>
      </c>
    </row>
    <row r="4" spans="1:9" x14ac:dyDescent="0.3">
      <c r="A4" s="2" t="str">
        <f ca="1">'TC204-DC1 Outbound Details'!E4</f>
        <v>DC1-CS2-01-2311001</v>
      </c>
      <c r="B4" s="2" t="str">
        <f>'TC204-DC1 Outbound Details'!M4</f>
        <v>CNTW-SUP-C-230704001</v>
      </c>
      <c r="C4" s="2" t="str">
        <f ca="1" si="0" t="shared"/>
        <v>11 Nov 2023</v>
      </c>
      <c r="D4" s="2" t="str">
        <f ca="1" si="1" t="shared"/>
        <v>21 Nov 2023</v>
      </c>
      <c r="E4" s="74" t="s">
        <v>477</v>
      </c>
      <c r="F4" s="2" t="str">
        <f ca="1" si="2" t="shared"/>
        <v>01 Nov 2023</v>
      </c>
      <c r="G4" s="8" t="s">
        <v>475</v>
      </c>
      <c r="H4" s="74" t="s">
        <v>473</v>
      </c>
      <c r="I4" s="2" t="s">
        <v>360</v>
      </c>
    </row>
    <row r="5" spans="1:9" x14ac:dyDescent="0.3">
      <c r="B5" s="2" t="str">
        <f>'TC204-DC1 Outbound Details'!M5</f>
        <v>ONEU1162511</v>
      </c>
      <c r="C5" s="2" t="str">
        <f ca="1" si="0" t="shared"/>
        <v>11 Nov 2023</v>
      </c>
      <c r="D5" s="2" t="str">
        <f ca="1" si="1" t="shared"/>
        <v>21 Nov 2023</v>
      </c>
      <c r="E5" s="74" t="s">
        <v>477</v>
      </c>
      <c r="F5" s="2" t="str">
        <f ca="1" si="2" t="shared"/>
        <v>01 Nov 2023</v>
      </c>
      <c r="G5" s="8" t="s">
        <v>475</v>
      </c>
      <c r="H5" s="74" t="s">
        <v>473</v>
      </c>
      <c r="I5" s="2" t="s">
        <v>360</v>
      </c>
    </row>
    <row r="6" spans="1:9" x14ac:dyDescent="0.3">
      <c r="A6" s="2" t="str">
        <f ca="1">'TC204-DC1 Outbound Details'!E6</f>
        <v>DC1-CS2-01-2311003</v>
      </c>
      <c r="B6" s="2" t="str">
        <f>'TC204-DC1 Outbound Details'!M6</f>
        <v>CAIU9492794</v>
      </c>
      <c r="C6" s="2" t="str">
        <f ca="1" si="0" t="shared"/>
        <v>11 Nov 2023</v>
      </c>
      <c r="D6" s="2" t="str">
        <f ca="1" si="1" t="shared"/>
        <v>21 Nov 2023</v>
      </c>
      <c r="E6" s="74" t="s">
        <v>478</v>
      </c>
      <c r="F6" s="2" t="str">
        <f ca="1" si="2" t="shared"/>
        <v>01 Nov 2023</v>
      </c>
      <c r="G6" s="8" t="s">
        <v>476</v>
      </c>
      <c r="H6" s="74" t="s">
        <v>474</v>
      </c>
      <c r="I6" s="2" t="s">
        <v>360</v>
      </c>
    </row>
    <row r="7" spans="1:9" x14ac:dyDescent="0.3">
      <c r="A7" s="2" t="str">
        <f ca="1">'TC204-DC1 Outbound Details'!E7</f>
        <v>DC1-CS2-01-2311004</v>
      </c>
      <c r="B7" s="2" t="str">
        <f>'TC204-DC1 Outbound Details'!M7</f>
        <v>CAIU9500009</v>
      </c>
      <c r="C7" s="2" t="str">
        <f ca="1" si="0" t="shared"/>
        <v>11 Nov 2023</v>
      </c>
      <c r="D7" s="2" t="str">
        <f ca="1" si="1" t="shared"/>
        <v>21 Nov 2023</v>
      </c>
      <c r="E7" s="74" t="s">
        <v>478</v>
      </c>
      <c r="F7" s="2" t="str">
        <f ca="1" si="2" t="shared"/>
        <v>01 Nov 2023</v>
      </c>
      <c r="G7" s="8" t="s">
        <v>476</v>
      </c>
      <c r="H7" s="74" t="s">
        <v>474</v>
      </c>
      <c r="I7" s="2" t="s">
        <v>360</v>
      </c>
    </row>
    <row r="8" spans="1:9" x14ac:dyDescent="0.3">
      <c r="A8" s="2" t="str">
        <f ca="1">'TC204-DC1 Outbound Details'!E8</f>
        <v>DC1-CS2-01-2311005</v>
      </c>
      <c r="B8" s="2" t="str">
        <f>'TC204-DC1 Outbound Details'!M8</f>
        <v>CAIU9492794</v>
      </c>
      <c r="C8" s="2" t="str">
        <f ca="1" si="0" t="shared"/>
        <v>11 Nov 2023</v>
      </c>
      <c r="D8" s="2" t="str">
        <f ca="1" si="1" t="shared"/>
        <v>21 Nov 2023</v>
      </c>
      <c r="E8" s="74" t="s">
        <v>478</v>
      </c>
      <c r="F8" s="2" t="str">
        <f ca="1" si="2" t="shared"/>
        <v>01 Nov 2023</v>
      </c>
      <c r="G8" s="8" t="s">
        <v>476</v>
      </c>
      <c r="H8" s="74" t="s">
        <v>474</v>
      </c>
      <c r="I8" s="2" t="s">
        <v>360</v>
      </c>
    </row>
    <row r="9" spans="1:9" x14ac:dyDescent="0.3">
      <c r="A9" s="2" t="str">
        <f ca="1">'TC204-DC1 Outbound Details'!E9</f>
        <v>DC1-CS2-01-2311005</v>
      </c>
      <c r="B9" s="2" t="str">
        <f>'TC204-DC1 Outbound Details'!M9</f>
        <v>CAIU9492794</v>
      </c>
      <c r="C9" s="2" t="str">
        <f ca="1" si="0" t="shared"/>
        <v>11 Nov 2023</v>
      </c>
      <c r="D9" s="2" t="str">
        <f ca="1" si="1" t="shared"/>
        <v>21 Nov 2023</v>
      </c>
      <c r="E9" s="74" t="s">
        <v>478</v>
      </c>
      <c r="F9" s="2" t="str">
        <f ca="1" si="2" t="shared"/>
        <v>01 Nov 2023</v>
      </c>
      <c r="G9" s="8" t="s">
        <v>476</v>
      </c>
      <c r="H9" s="74" t="s">
        <v>474</v>
      </c>
      <c r="I9" s="2" t="s">
        <v>360</v>
      </c>
    </row>
  </sheetData>
  <pageMargins bottom="0.75" footer="0.3" header="0.3" left="0.7" right="0.7" top="0.75"/>
</worksheet>
</file>

<file path=xl/worksheets/sheet1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9C6-0A3D-4565-B869-78D9F1366C43}">
  <dimension ref="A1:C7"/>
  <sheetViews>
    <sheetView workbookViewId="0">
      <selection activeCell="C17" sqref="C17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'TC204-OutboundNo'!B2</f>
        <v>o-PK-CUS-DC-231031001</v>
      </c>
      <c r="B2" t="s">
        <v>479</v>
      </c>
    </row>
    <row r="3" spans="1:2" x14ac:dyDescent="0.3">
      <c r="A3" t="str">
        <f>'TC204-OutboundNo'!B3</f>
        <v>o-PK-CUS-DC-231031002</v>
      </c>
      <c r="B3" t="s">
        <v>480</v>
      </c>
    </row>
    <row r="4" spans="1:2" x14ac:dyDescent="0.3">
      <c r="A4" t="str">
        <f>'TC204-OutboundNo'!B4</f>
        <v>o-PK-CUS-DC-231031003</v>
      </c>
      <c r="B4" t="s">
        <v>481</v>
      </c>
    </row>
    <row r="5" spans="1:2" x14ac:dyDescent="0.3">
      <c r="A5" t="str">
        <f>'TC204-OutboundNo'!B5</f>
        <v>o-PK-CUS-DC-231031004</v>
      </c>
      <c r="B5" t="s">
        <v>482</v>
      </c>
    </row>
    <row r="6" spans="1:2" x14ac:dyDescent="0.3">
      <c r="A6" t="str">
        <f>'TC204-OutboundNo'!B6</f>
        <v>o-PK-CUS-DC-231031005</v>
      </c>
      <c r="B6" t="s">
        <v>483</v>
      </c>
    </row>
    <row r="7" spans="1:2" x14ac:dyDescent="0.3">
      <c r="A7" t="str">
        <f>'TC204-OutboundNo'!B7</f>
        <v>o-PK-CUS-DC-231031006</v>
      </c>
      <c r="B7" t="s">
        <v>484</v>
      </c>
    </row>
  </sheetData>
  <pageMargins bottom="0.75" footer="0.3" header="0.3" left="0.7" right="0.7" top="0.75"/>
</worksheet>
</file>

<file path=xl/worksheets/sheet1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178B-4B28-4DC2-BD1E-BAA02CDBB667}">
  <dimension ref="A1:C9"/>
  <sheetViews>
    <sheetView workbookViewId="0">
      <selection activeCell="E32" sqref="E32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"i-PK-CUS-POC-"&amp;AutoIncrement!F3&amp;"-"&amp;TEXT(DATE(YEAR(TODAY()), MONTH(TODAY()), DAY(TODAY())), "yymm")&amp;"001"</f>
        <v>i-PK-CUS-POC-CS2-01-2311001</v>
      </c>
      <c r="B2" t="str">
        <f ca="1">TEXT(DATE(YEAR(TODAY()), MONTH(TODAY()), DAY(TODAY())), "dd MMM yyyy")</f>
        <v>01 Nov 2023</v>
      </c>
    </row>
    <row r="3" spans="1:2" x14ac:dyDescent="0.3">
      <c r="A3" t="str">
        <f ca="1">"i-PK-CUS-POC-"&amp;AutoIncrement!F3&amp;"-"&amp;TEXT(DATE(YEAR(TODAY()), MONTH(TODAY()), DAY(TODAY())), "yymm")&amp;"001"</f>
        <v>i-PK-CUS-POC-CS2-01-2311001</v>
      </c>
      <c r="B3" t="str">
        <f ca="1" ref="B3:B9" si="0" t="shared">TEXT(DATE(YEAR(TODAY()), MONTH(TODAY()), DAY(TODAY())), "dd MMM yyyy")</f>
        <v>01 Nov 2023</v>
      </c>
    </row>
    <row r="4" spans="1:2" x14ac:dyDescent="0.3">
      <c r="A4" t="str">
        <f ca="1">"i-PK-CUS-POC-"&amp;AutoIncrement!F3&amp;"-"&amp;TEXT(DATE(YEAR(TODAY()), MONTH(TODAY()), DAY(TODAY())), "yymm")&amp;"001"</f>
        <v>i-PK-CUS-POC-CS2-01-2311001</v>
      </c>
      <c r="B4" t="str">
        <f ca="1" si="0" t="shared"/>
        <v>01 Nov 2023</v>
      </c>
    </row>
    <row r="5" spans="1:2" x14ac:dyDescent="0.3">
      <c r="A5" t="str">
        <f ca="1">"i-PK-CUS-POC-"&amp;AutoIncrement!F3&amp;"-"&amp;TEXT(DATE(YEAR(TODAY()), MONTH(TODAY()), DAY(TODAY())), "yymm")&amp;"001"</f>
        <v>i-PK-CUS-POC-CS2-01-2311001</v>
      </c>
      <c r="B5" t="str">
        <f ca="1" si="0" t="shared"/>
        <v>01 Nov 2023</v>
      </c>
    </row>
    <row r="6" spans="1:2" x14ac:dyDescent="0.3">
      <c r="A6" t="str">
        <f ca="1">"i-PK-CUS-POC-"&amp;AutoIncrement!F3&amp;"-"&amp;TEXT(DATE(YEAR(TODAY()), MONTH(TODAY()), DAY(TODAY())), "yymm")&amp;"001"</f>
        <v>i-PK-CUS-POC-CS2-01-2311001</v>
      </c>
      <c r="B6" t="str">
        <f ca="1" si="0" t="shared"/>
        <v>01 Nov 2023</v>
      </c>
    </row>
    <row r="7" spans="1:2" x14ac:dyDescent="0.3">
      <c r="A7" t="str">
        <f ca="1">"i-PK-CUS-POC-"&amp;AutoIncrement!F3&amp;"-"&amp;TEXT(DATE(YEAR(TODAY()), MONTH(TODAY()), DAY(TODAY())), "yymm")&amp;"001"</f>
        <v>i-PK-CUS-POC-CS2-01-2311001</v>
      </c>
      <c r="B7" t="str">
        <f ca="1" si="0" t="shared"/>
        <v>01 Nov 2023</v>
      </c>
    </row>
    <row r="8" spans="1:2" x14ac:dyDescent="0.3">
      <c r="A8" t="str">
        <f ca="1">"i-PK-CUS-POC-"&amp;AutoIncrement!F3&amp;"-"&amp;TEXT(DATE(YEAR(TODAY()), MONTH(TODAY()), DAY(TODAY())), "yymm")&amp;"001"</f>
        <v>i-PK-CUS-POC-CS2-01-2311001</v>
      </c>
      <c r="B8" t="str">
        <f ca="1" si="0" t="shared"/>
        <v>01 Nov 2023</v>
      </c>
    </row>
    <row r="9" spans="1:2" x14ac:dyDescent="0.3">
      <c r="A9" t="str">
        <f ca="1">"i-PK-CUS-POC-"&amp;AutoIncrement!F3&amp;"-"&amp;TEXT(DATE(YEAR(TODAY()), MONTH(TODAY()), DAY(TODAY())), "yymm")&amp;"001"</f>
        <v>i-PK-CUS-POC-CS2-01-2311001</v>
      </c>
      <c r="B9" t="str">
        <f ca="1" si="0" t="shared"/>
        <v>01 Nov 2023</v>
      </c>
    </row>
  </sheetData>
  <pageMargins bottom="0.75" footer="0.3" header="0.3" left="0.7" right="0.7" top="0.75"/>
</worksheet>
</file>

<file path=xl/worksheets/sheet1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F7F8-A7CB-49E3-8F24-AE2F22448708}">
  <dimension ref="A1:AA11"/>
  <sheetViews>
    <sheetView workbookViewId="0">
      <selection activeCell="C12" sqref="C12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427</v>
      </c>
      <c r="P1" s="59" t="s">
        <v>428</v>
      </c>
      <c r="Q1" s="2" t="s">
        <v>429</v>
      </c>
      <c r="R1" s="2" t="s">
        <v>430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DC2-CS2-01-2311001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DC2-CS2-01-2311001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DC2-CS2-01-2311001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366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SP2-CS2-01-2311001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SP2-CS2-01-2311001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  <row r="9" spans="1:26" x14ac:dyDescent="0.3">
      <c r="A9" s="2" t="str">
        <f ca="1">'TC204-DC1 Outbound Details'!E2</f>
        <v>DC1-CS2-01-2311001</v>
      </c>
      <c r="B9" s="2" t="str">
        <f>'TC204-DC1 Outbound Details'!M2</f>
        <v>CAJU9500009</v>
      </c>
      <c r="C9" s="58" t="s">
        <v>365</v>
      </c>
    </row>
    <row r="10" spans="1:26" x14ac:dyDescent="0.3">
      <c r="A10" s="2" t="str">
        <f ca="1">'TC204-DC1 Outbound Details'!E3</f>
        <v>DC1-CS2-01-2311001</v>
      </c>
      <c r="B10" s="2" t="str">
        <f>'TC204-DC1 Outbound Details'!M3</f>
        <v>ONEU1162511</v>
      </c>
      <c r="C10" s="58" t="s">
        <v>365</v>
      </c>
    </row>
    <row r="11" spans="1:26" x14ac:dyDescent="0.3">
      <c r="A11" s="2" t="str">
        <f ca="1">'TC204-DC1 Outbound Details'!E4</f>
        <v>DC1-CS2-01-2311001</v>
      </c>
      <c r="B11" s="2" t="str">
        <f>'TC204-DC1 Outbound Details'!M4</f>
        <v>CNTW-SUP-C-230704001</v>
      </c>
      <c r="C11" s="58" t="s">
        <v>365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dimension ref="A1:Y2"/>
  <sheetViews>
    <sheetView workbookViewId="0" zoomScale="90" zoomScaleNormal="90">
      <selection activeCell="O13" sqref="O13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dimension ref="A1:J4"/>
  <sheetViews>
    <sheetView workbookViewId="0" zoomScale="90" zoomScaleNormal="90">
      <selection activeCell="C9" sqref="C9"/>
    </sheetView>
  </sheetViews>
  <sheetFormatPr defaultRowHeight="13.8" x14ac:dyDescent="0.3"/>
  <cols>
    <col min="1" max="1" customWidth="true" style="2" width="39.77734375" collapsed="true"/>
    <col min="2" max="3" customWidth="true" style="2" width="25.77734375" collapsed="true"/>
    <col min="4" max="8" customWidth="true" style="2" width="15.77734375" collapsed="true"/>
    <col min="9" max="9" customWidth="true" style="2" width="26.6640625" collapsed="true"/>
    <col min="10" max="16384" style="2" width="8.88671875" collapsed="true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307</v>
      </c>
      <c r="B2" s="8" t="s">
        <v>307</v>
      </c>
      <c r="C2" s="16" t="str">
        <f>AutoIncrement!E4</f>
        <v>MYPNA-PKTTAP-CB3-01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308</v>
      </c>
      <c r="B3" s="8" t="s">
        <v>308</v>
      </c>
      <c r="C3" s="16" t="str">
        <f>AutoIncrement!E4</f>
        <v>MYPNA-PKTTAP-CB3-01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309</v>
      </c>
      <c r="B4" s="8" t="s">
        <v>309</v>
      </c>
      <c r="C4" s="16" t="str">
        <f>AutoIncrement!E4</f>
        <v>MYPNA-PKTTAP-CB3-01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dimension ref="A1:X6"/>
  <sheetViews>
    <sheetView workbookViewId="0" zoomScale="90" zoomScaleNormal="90">
      <selection activeCell="U15" sqref="U15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1" customWidth="true" width="15.77734375" collapsed="true"/>
    <col min="22" max="22" customWidth="true" width="25.77734375" collapsed="true"/>
    <col min="23" max="23" customWidth="true" width="15.77734375" collapsed="true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520</v>
      </c>
      <c r="C2" t="str">
        <f>AutoIncrement!E4</f>
        <v>MYPNA-PKTTAP-CB3-01</v>
      </c>
      <c r="D2" t="s">
        <v>68</v>
      </c>
      <c r="E2" t="str">
        <f>AutoIncrement!E3</f>
        <v>CB3-01</v>
      </c>
      <c r="F2" t="str">
        <f>"CD-"&amp;E2</f>
        <v>CD-CB3-01</v>
      </c>
      <c r="G2" t="str">
        <f>"Payment-"&amp;E2</f>
        <v>Payment-CB3-01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Payment-CB3-01(By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CR-PK-CUS-POC-2311001</v>
      </c>
      <c r="W2" t="str">
        <f>"SP1toBU3-"&amp;E2</f>
        <v>SP1toBU3-CB3-01</v>
      </c>
    </row>
    <row r="5" spans="1:23" x14ac:dyDescent="0.3">
      <c r="W5" s="7"/>
    </row>
    <row r="6" spans="1:23" x14ac:dyDescent="0.3">
      <c r="W6" s="7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dimension ref="A1:AA2"/>
  <sheetViews>
    <sheetView topLeftCell="M1" workbookViewId="0" zoomScale="90" zoomScaleNormal="90">
      <selection activeCell="O1" sqref="O1"/>
    </sheetView>
  </sheetViews>
  <sheetFormatPr defaultColWidth="8.88671875" defaultRowHeight="13.8" x14ac:dyDescent="0.3"/>
  <cols>
    <col min="1" max="26" customWidth="true" style="2" width="20.77734375" collapsed="true"/>
    <col min="27" max="16384" style="2" width="8.88671875" collapsed="true"/>
  </cols>
  <sheetData>
    <row ht="14.4" r="1" spans="1:26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customFormat="1" r="2" s="5" spans="1:26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dimension ref="A1:H4"/>
  <sheetViews>
    <sheetView workbookViewId="0" zoomScale="90" zoomScaleNormal="90">
      <selection activeCell="C8" sqref="C8"/>
    </sheetView>
  </sheetViews>
  <sheetFormatPr defaultRowHeight="13.8" x14ac:dyDescent="0.3"/>
  <cols>
    <col min="1" max="1" customWidth="true" style="2" width="35.5546875" collapsed="true"/>
    <col min="2" max="3" customWidth="true" style="2" width="25.77734375" collapsed="true"/>
    <col min="4" max="7" customWidth="true" style="2" width="15.77734375" collapsed="true"/>
    <col min="8" max="16384" style="2" width="8.88671875" collapsed="true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310</v>
      </c>
      <c r="B2" s="8" t="s">
        <v>310</v>
      </c>
      <c r="C2" s="16" t="str">
        <f>AutoIncrement!G4</f>
        <v>MYELASUP-MYPNA-CS1-01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311</v>
      </c>
      <c r="B3" s="8" t="s">
        <v>311</v>
      </c>
      <c r="C3" s="16" t="str">
        <f>AutoIncrement!G4</f>
        <v>MYELASUP-MYPNA-CS1-01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312</v>
      </c>
      <c r="B4" s="8" t="s">
        <v>312</v>
      </c>
      <c r="C4" s="16" t="str">
        <f>AutoIncrement!G4</f>
        <v>MYELASUP-MYPNA-CS1-01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allowBlank="1" showErrorMessage="1" sqref="F2:F4" type="list" xr:uid="{BF8479C8-377B-4274-9EB4-EEC20386286C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dimension ref="A1:W2"/>
  <sheetViews>
    <sheetView workbookViewId="0" zoomScale="90" zoomScaleNormal="90">
      <selection activeCell="G13" sqref="G13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15" customWidth="true" width="15.77734375" collapsed="true"/>
    <col min="16" max="16" customWidth="true" width="20.6640625" collapsed="true"/>
    <col min="17" max="21" customWidth="true" width="15.77734375" collapsed="true"/>
    <col min="22" max="22" customWidth="true" width="25.77734375" collapsed="true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MYELASUP-MYPNA-CS1-01</v>
      </c>
      <c r="D2" t="s">
        <v>64</v>
      </c>
      <c r="E2">
        <v>1</v>
      </c>
      <c r="F2">
        <v>1</v>
      </c>
      <c r="G2">
        <v>1</v>
      </c>
      <c r="H2" t="str">
        <f>AutoIncrement!G3</f>
        <v>CS1-01</v>
      </c>
      <c r="I2" t="str">
        <f>"CD-"&amp;H2</f>
        <v>CD-CS1-01</v>
      </c>
      <c r="J2" t="str">
        <f>"Payment-"&amp;H2</f>
        <v>Payment-CS1-01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Payment-CS1-01(By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CR-PK-CUS-POC-2311001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dimension ref="A1:R7"/>
  <sheetViews>
    <sheetView workbookViewId="0" zoomScale="90" zoomScaleNormal="90">
      <selection activeCell="B2" sqref="B2"/>
    </sheetView>
  </sheetViews>
  <sheetFormatPr defaultColWidth="8.88671875" defaultRowHeight="13.8" x14ac:dyDescent="0.3"/>
  <cols>
    <col min="1" max="1" customWidth="true" style="1" width="5.77734375" collapsed="true"/>
    <col min="2" max="5" customWidth="true" style="10" width="25.77734375" collapsed="true"/>
    <col min="6" max="9" customWidth="true" style="10" width="15.77734375" collapsed="true"/>
    <col min="10" max="10" customWidth="true" style="10" width="25.77734375" collapsed="true"/>
    <col min="11" max="17" customWidth="true" style="10" width="15.77734375" collapsed="true"/>
    <col min="18" max="16384" style="10" width="8.88671875" collapsed="true"/>
  </cols>
  <sheetData>
    <row customFormat="1" r="1" s="8" spans="1:17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customFormat="1" r="2" s="8" spans="1:17" x14ac:dyDescent="0.3">
      <c r="A2" s="1">
        <v>1</v>
      </c>
      <c r="B2" s="2" t="s">
        <v>283</v>
      </c>
      <c r="C2" s="9"/>
      <c r="D2" s="2" t="s">
        <v>283</v>
      </c>
      <c r="E2" s="11" t="s">
        <v>283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284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customFormat="1" r="3" s="8" spans="1:17" x14ac:dyDescent="0.3">
      <c r="A3" s="1">
        <v>2</v>
      </c>
      <c r="B3" s="2" t="s">
        <v>284</v>
      </c>
      <c r="C3" s="9"/>
      <c r="D3" s="2" t="s">
        <v>284</v>
      </c>
      <c r="E3" s="11" t="s">
        <v>284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283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customFormat="1" r="4" s="8" spans="1:17" x14ac:dyDescent="0.3">
      <c r="A4" s="1">
        <v>3</v>
      </c>
      <c r="B4" s="2" t="s">
        <v>285</v>
      </c>
      <c r="C4" s="9"/>
      <c r="D4" s="2" t="s">
        <v>285</v>
      </c>
      <c r="E4" s="11" t="s">
        <v>285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286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customFormat="1" r="5" s="8" spans="1:17" x14ac:dyDescent="0.3">
      <c r="A5" s="1">
        <v>4</v>
      </c>
      <c r="B5" s="2" t="s">
        <v>286</v>
      </c>
      <c r="C5" s="9"/>
      <c r="D5" s="2" t="s">
        <v>286</v>
      </c>
      <c r="E5" s="11" t="s">
        <v>286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285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customFormat="1" r="6" s="8" spans="1:17" x14ac:dyDescent="0.3">
      <c r="A6" s="1">
        <v>5</v>
      </c>
      <c r="B6" s="2" t="s">
        <v>287</v>
      </c>
      <c r="C6" s="9"/>
      <c r="D6" s="2" t="s">
        <v>287</v>
      </c>
      <c r="E6" s="11" t="s">
        <v>287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customFormat="1" r="7" s="8" spans="1:17" x14ac:dyDescent="0.3">
      <c r="A7" s="1">
        <v>6</v>
      </c>
      <c r="B7" s="2" t="s">
        <v>288</v>
      </c>
      <c r="C7" s="9"/>
      <c r="D7" s="2" t="s">
        <v>288</v>
      </c>
      <c r="E7" s="11" t="s">
        <v>288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allowBlank="1" showErrorMessage="1" sqref="H2:H7" type="list" xr:uid="{D2C76473-4C5A-4519-A7B0-B55F93CAFF40}">
      <formula1>UOM_CODE</formula1>
    </dataValidation>
    <dataValidation allowBlank="1" showErrorMessage="1" sqref="K2:K6" type="list" xr:uid="{74FAD954-C0D0-4C53-A58E-EE5250E7F49C}">
      <formula1>PAIRED_ORDER_FLAG</formula1>
    </dataValidation>
    <dataValidation allowBlank="1" showErrorMessage="1" sqref="I2:I7" type="list" xr:uid="{8959A81A-A9C0-4C94-8DF8-EB9963F162C5}">
      <formula1>PAIRED_FLAG</formula1>
    </dataValidation>
  </dataValidations>
  <pageMargins bottom="0.75" footer="0.3" header="0.3" left="0.7" right="0.7" top="0.75"/>
  <pageSetup orientation="portrait"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dimension ref="A1:G3"/>
  <sheetViews>
    <sheetView workbookViewId="0">
      <selection sqref="A1:F1"/>
    </sheetView>
  </sheetViews>
  <sheetFormatPr defaultRowHeight="13.8" x14ac:dyDescent="0.3"/>
  <cols>
    <col min="1" max="6" customWidth="true" style="2" width="20.77734375" collapsed="true"/>
    <col min="7" max="16384" style="2" width="8.886718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CSS-CS2-01</v>
      </c>
      <c r="D2" s="46" t="s">
        <v>69</v>
      </c>
      <c r="E2" s="46" t="s">
        <v>210</v>
      </c>
      <c r="F2" s="46" t="str">
        <f>AutoIncrement!F4</f>
        <v>CNTWSUP-SGTTAP-CS2-01</v>
      </c>
    </row>
    <row r="3" spans="1:6" x14ac:dyDescent="0.3">
      <c r="A3" s="46" t="s">
        <v>93</v>
      </c>
      <c r="B3" s="46" t="s">
        <v>209</v>
      </c>
      <c r="C3" s="46" t="str">
        <f>AutoIncrement!F5</f>
        <v>CSS-CS2-01</v>
      </c>
      <c r="D3" s="46" t="s">
        <v>69</v>
      </c>
      <c r="E3" s="2" t="s">
        <v>243</v>
      </c>
      <c r="F3" s="46" t="str">
        <f>AutoIncrement!F4</f>
        <v>CNTWSUP-SGTTAP-CS2-01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dimension ref="A1:G5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CSS-CB2-01</v>
      </c>
      <c r="D2" s="46" t="s">
        <v>69</v>
      </c>
      <c r="E2" s="46" t="s">
        <v>210</v>
      </c>
      <c r="F2" s="46" t="str">
        <f>AutoIncrement!D4</f>
        <v>SGTTAP-PKTTAP-CB2-01</v>
      </c>
    </row>
    <row r="3" spans="1:6" x14ac:dyDescent="0.3">
      <c r="A3" s="46" t="s">
        <v>90</v>
      </c>
      <c r="B3" s="46" t="s">
        <v>215</v>
      </c>
      <c r="C3" s="46" t="str">
        <f>AutoIncrement!D5</f>
        <v>CSS-CB2-01</v>
      </c>
      <c r="D3" s="46" t="s">
        <v>69</v>
      </c>
      <c r="E3" s="2" t="s">
        <v>243</v>
      </c>
      <c r="F3" s="46" t="str">
        <f>AutoIncrement!D4</f>
        <v>SGTTAP-PKTTAP-CB2-01</v>
      </c>
    </row>
    <row r="4" spans="1:6" x14ac:dyDescent="0.3">
      <c r="A4" s="46" t="s">
        <v>90</v>
      </c>
      <c r="B4" s="46" t="s">
        <v>215</v>
      </c>
      <c r="C4" s="46" t="str">
        <f>AutoIncrement!D5</f>
        <v>CSS-CB2-01</v>
      </c>
      <c r="D4" s="46" t="s">
        <v>69</v>
      </c>
      <c r="E4" s="46" t="s">
        <v>216</v>
      </c>
      <c r="F4" s="2" t="str">
        <f>AutoIncrement!F4</f>
        <v>CNTWSUP-SGTTAP-CS2-01</v>
      </c>
    </row>
    <row r="5" spans="1:6" x14ac:dyDescent="0.3">
      <c r="A5" s="46" t="s">
        <v>90</v>
      </c>
      <c r="B5" s="46" t="s">
        <v>215</v>
      </c>
      <c r="C5" s="46" t="str">
        <f>AutoIncrement!D5</f>
        <v>CSS-CB2-01</v>
      </c>
      <c r="D5" s="46" t="s">
        <v>69</v>
      </c>
      <c r="E5" s="2" t="s">
        <v>244</v>
      </c>
      <c r="F5" s="2" t="str">
        <f>AutoIncrement!F4</f>
        <v>CNTWSUP-SGTTAP-CS2-01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dimension ref="A1:G2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CSS-CB2-01</v>
      </c>
      <c r="D2" s="46" t="s">
        <v>69</v>
      </c>
      <c r="E2" s="46" t="s">
        <v>210</v>
      </c>
      <c r="F2" s="46" t="str">
        <f>AutoIncrement!G4</f>
        <v>MYELASUP-MYPNA-CS1-01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dimension ref="A1:G4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CSS-CB3-01</v>
      </c>
      <c r="D2" s="46" t="s">
        <v>69</v>
      </c>
      <c r="E2" s="46" t="s">
        <v>210</v>
      </c>
      <c r="F2" s="46" t="str">
        <f>AutoIncrement!E4</f>
        <v>MYPNA-PKTTAP-CB3-01</v>
      </c>
    </row>
    <row r="3" spans="1:6" x14ac:dyDescent="0.3">
      <c r="A3" s="46" t="s">
        <v>91</v>
      </c>
      <c r="B3" s="46" t="s">
        <v>218</v>
      </c>
      <c r="C3" s="46" t="str">
        <f>AutoIncrement!E5</f>
        <v>CSS-CB3-01</v>
      </c>
      <c r="D3" s="46" t="s">
        <v>69</v>
      </c>
      <c r="E3" s="2" t="s">
        <v>243</v>
      </c>
      <c r="F3" s="46" t="str">
        <f>AutoIncrement!E4</f>
        <v>MYPNA-PKTTAP-CB3-01</v>
      </c>
    </row>
    <row r="4" spans="1:6" x14ac:dyDescent="0.3">
      <c r="A4" s="46" t="s">
        <v>91</v>
      </c>
      <c r="B4" s="46" t="s">
        <v>218</v>
      </c>
      <c r="C4" s="46" t="str">
        <f>AutoIncrement!E5</f>
        <v>CSS-CB3-01</v>
      </c>
      <c r="D4" s="46" t="s">
        <v>69</v>
      </c>
      <c r="E4" s="46" t="s">
        <v>216</v>
      </c>
      <c r="F4" s="2" t="str">
        <f>AutoIncrement!G4</f>
        <v>MYELASUP-MYPNA-CS1-01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dimension ref="A1:G6"/>
  <sheetViews>
    <sheetView workbookViewId="0">
      <selection activeCell="F11" sqref="F1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CSS-CB1-01</v>
      </c>
      <c r="D2" s="46" t="s">
        <v>69</v>
      </c>
      <c r="E2" s="46" t="s">
        <v>210</v>
      </c>
      <c r="F2" s="46" t="str">
        <f>AutoIncrement!C4</f>
        <v>PKTTAP-PKCUS-CB1-01</v>
      </c>
    </row>
    <row r="3" spans="1:6" x14ac:dyDescent="0.3">
      <c r="A3" s="46" t="s">
        <v>89</v>
      </c>
      <c r="B3" s="46" t="s">
        <v>89</v>
      </c>
      <c r="C3" s="46" t="str">
        <f>AutoIncrement!C5</f>
        <v>CSS-CB1-01</v>
      </c>
      <c r="D3" s="46" t="s">
        <v>69</v>
      </c>
      <c r="E3" s="46" t="s">
        <v>216</v>
      </c>
      <c r="F3" s="46" t="str">
        <f>AutoIncrement!D4</f>
        <v>SGTTAP-PKTTAP-CB2-01</v>
      </c>
    </row>
    <row r="4" spans="1:6" x14ac:dyDescent="0.3">
      <c r="A4" s="46" t="s">
        <v>89</v>
      </c>
      <c r="B4" s="46" t="s">
        <v>89</v>
      </c>
      <c r="C4" s="46" t="str">
        <f>AutoIncrement!C5</f>
        <v>CSS-CB1-01</v>
      </c>
      <c r="D4" s="46" t="s">
        <v>69</v>
      </c>
      <c r="E4" s="46" t="s">
        <v>216</v>
      </c>
      <c r="F4" s="2" t="str">
        <f>AutoIncrement!E4</f>
        <v>MYPNA-PKTTAP-CB3-01</v>
      </c>
    </row>
    <row r="5" spans="1:6" x14ac:dyDescent="0.3">
      <c r="A5" s="46" t="s">
        <v>89</v>
      </c>
      <c r="B5" s="46" t="s">
        <v>89</v>
      </c>
      <c r="C5" s="2" t="str">
        <f>AutoIncrement!C5</f>
        <v>CSS-CB1-01</v>
      </c>
      <c r="D5" s="46" t="s">
        <v>69</v>
      </c>
      <c r="E5" s="2" t="s">
        <v>244</v>
      </c>
      <c r="F5" s="2" t="str">
        <f>AutoIncrement!D4</f>
        <v>SGTTAP-PKTTAP-CB2-01</v>
      </c>
    </row>
    <row r="6" spans="1:6" x14ac:dyDescent="0.3">
      <c r="A6" s="46" t="s">
        <v>89</v>
      </c>
      <c r="B6" s="46" t="s">
        <v>89</v>
      </c>
      <c r="C6" s="2" t="str">
        <f>AutoIncrement!C5</f>
        <v>CSS-CB1-01</v>
      </c>
      <c r="D6" s="46" t="s">
        <v>69</v>
      </c>
      <c r="E6" s="2" t="s">
        <v>244</v>
      </c>
      <c r="F6" s="2" t="str">
        <f>AutoIncrement!E4</f>
        <v>MYPNA-PKTTAP-CB3-01</v>
      </c>
    </row>
  </sheetData>
  <pageMargins bottom="0.75" footer="0.3" header="0.3" left="0.7" right="0.7" top="0.75"/>
  <ignoredErrors>
    <ignoredError formula="1" sqref="F4"/>
  </ignoredErrors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dimension ref="A1:G7"/>
  <sheetViews>
    <sheetView workbookViewId="0">
      <selection activeCell="E27" sqref="E27"/>
    </sheetView>
  </sheetViews>
  <sheetFormatPr defaultRowHeight="13.8" x14ac:dyDescent="0.3"/>
  <cols>
    <col min="1" max="2" customWidth="true" style="44" width="22.88671875" collapsed="true"/>
    <col min="3" max="6" customWidth="true" style="44" width="20.77734375" collapsed="true"/>
    <col min="7" max="7" customWidth="true" style="44" width="9.44140625" collapsed="true"/>
    <col min="8" max="16384" style="44" width="8.88671875" collapsed="true"/>
  </cols>
  <sheetData>
    <row customFormat="1" r="1" s="2" spans="1:6" x14ac:dyDescent="0.3">
      <c r="A1" s="2" t="s">
        <v>247</v>
      </c>
      <c r="B1" s="2" t="s">
        <v>411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PKTTAP-PKCUS-CB1-01</v>
      </c>
      <c r="B2" s="44" t="str">
        <f>'TC2-BU1 to Customer Contract'!X2</f>
        <v>CR-PK-CUS-POC-2311001</v>
      </c>
      <c r="C2" s="45" t="s">
        <v>289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290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291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292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293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294</v>
      </c>
      <c r="D7" s="61">
        <v>620</v>
      </c>
      <c r="E7" s="61">
        <v>1000</v>
      </c>
      <c r="F7" s="61">
        <v>620</v>
      </c>
    </row>
  </sheetData>
  <phoneticPr fontId="8" type="noConversion"/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20.88671875" collapsed="true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22 Dec 2023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dimension ref="A1:B2"/>
  <sheetViews>
    <sheetView workbookViewId="0">
      <selection activeCell="B1" sqref="B1:B1048576"/>
    </sheetView>
  </sheetViews>
  <sheetFormatPr defaultRowHeight="14.4" x14ac:dyDescent="0.3"/>
  <cols>
    <col min="1" max="1" customWidth="true" width="19.44140625" collapsed="true"/>
  </cols>
  <sheetData>
    <row r="1" spans="1:1" x14ac:dyDescent="0.3">
      <c r="A1" t="s">
        <v>220</v>
      </c>
    </row>
    <row r="2" spans="1:1" x14ac:dyDescent="0.3">
      <c r="A2" t="s">
        <v>522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dimension ref="A1:E7"/>
  <sheetViews>
    <sheetView workbookViewId="0">
      <selection activeCell="D20" sqref="D20"/>
    </sheetView>
  </sheetViews>
  <sheetFormatPr defaultRowHeight="13.8" x14ac:dyDescent="0.3"/>
  <cols>
    <col min="1" max="4" customWidth="true" style="44" width="20.77734375" collapsed="true"/>
    <col min="5" max="16384" style="44" width="8.88671875" collapsed="true"/>
  </cols>
  <sheetData>
    <row customFormat="1" r="1" s="2" spans="1:4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289</v>
      </c>
      <c r="B2" s="62">
        <v>1620</v>
      </c>
      <c r="C2" s="62">
        <v>1620</v>
      </c>
      <c r="D2" s="62"/>
    </row>
    <row r="3" spans="1:4" x14ac:dyDescent="0.3">
      <c r="A3" s="45" t="s">
        <v>290</v>
      </c>
      <c r="B3" s="62">
        <v>1620</v>
      </c>
      <c r="C3" s="62">
        <v>1620</v>
      </c>
      <c r="D3" s="62"/>
    </row>
    <row r="4" spans="1:4" x14ac:dyDescent="0.3">
      <c r="A4" s="45" t="s">
        <v>291</v>
      </c>
      <c r="B4" s="62">
        <v>620</v>
      </c>
      <c r="C4" s="62">
        <v>620</v>
      </c>
      <c r="D4" s="62"/>
    </row>
    <row r="5" spans="1:4" x14ac:dyDescent="0.3">
      <c r="A5" s="45" t="s">
        <v>292</v>
      </c>
      <c r="B5" s="62">
        <v>620</v>
      </c>
      <c r="C5" s="62">
        <v>620</v>
      </c>
      <c r="D5" s="62"/>
    </row>
    <row r="6" spans="1:4" x14ac:dyDescent="0.3">
      <c r="A6" s="45" t="s">
        <v>293</v>
      </c>
      <c r="B6" s="62">
        <v>620</v>
      </c>
      <c r="C6" s="62">
        <v>620</v>
      </c>
      <c r="D6" s="62"/>
    </row>
    <row r="7" spans="1:4" x14ac:dyDescent="0.3">
      <c r="A7" s="45" t="s">
        <v>294</v>
      </c>
      <c r="B7" s="62">
        <v>820</v>
      </c>
      <c r="C7" s="62">
        <v>620</v>
      </c>
      <c r="D7" s="62">
        <v>200</v>
      </c>
    </row>
  </sheetData>
  <phoneticPr fontId="8" type="noConversion"/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dimension ref="A1:C2"/>
  <sheetViews>
    <sheetView workbookViewId="0">
      <selection activeCell="A2" sqref="A2:B2"/>
    </sheetView>
  </sheetViews>
  <sheetFormatPr defaultRowHeight="13.8" x14ac:dyDescent="0.3"/>
  <cols>
    <col min="1" max="2" customWidth="true" style="2" width="20.77734375" collapsed="true"/>
    <col min="3" max="16384" style="2" width="8.88671875" collapsed="true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22 Dec 2023</v>
      </c>
      <c r="B2" s="49" t="str">
        <f ca="1">TEXT(DATE(YEAR(TODAY()), MONTH(TODAY())+2, DAY(TODAY())+1), "dd MMM yyyy")</f>
        <v>02 Jan 2024</v>
      </c>
    </row>
  </sheetData>
  <phoneticPr fontId="8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dimension ref="A1:B2"/>
  <sheetViews>
    <sheetView workbookViewId="0" zoomScale="90" zoomScaleNormal="90">
      <selection activeCell="A2" sqref="A2"/>
    </sheetView>
  </sheetViews>
  <sheetFormatPr defaultColWidth="8.88671875" defaultRowHeight="13.8" x14ac:dyDescent="0.3"/>
  <cols>
    <col min="1" max="1" customWidth="true" style="2" width="20.77734375" collapsed="true"/>
    <col min="2" max="16384" style="2" width="8.88671875" collapsed="true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CB1-01-Request Parts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dimension ref="A1:C2"/>
  <sheetViews>
    <sheetView workbookViewId="0">
      <selection activeCell="H19" sqref="H19"/>
    </sheetView>
  </sheetViews>
  <sheetFormatPr defaultRowHeight="13.8" x14ac:dyDescent="0.3"/>
  <cols>
    <col min="1" max="1" customWidth="true" style="2" width="21.109375" collapsed="true"/>
    <col min="2" max="2" customWidth="true" style="2" width="13.88671875" collapsed="true"/>
    <col min="3" max="16384" style="2" width="8.88671875" collapsed="true"/>
  </cols>
  <sheetData>
    <row ht="14.4" r="1" spans="1:2" x14ac:dyDescent="0.3">
      <c r="A1" s="2" t="s">
        <v>31</v>
      </c>
      <c r="B1" s="51" t="str">
        <f ca="1">TEXT(DATE(YEAR(TODAY()), MONTH(TODAY()), DAY(TODAY())), "yymm")</f>
        <v>2311</v>
      </c>
    </row>
    <row r="2" spans="1:2" x14ac:dyDescent="0.3">
      <c r="A2" s="2" t="str">
        <f ca="1"><![CDATA["rc"&AutoIncrement!B2&"B1"&AutoIncrement!A2&"-"&B1&"001"&"-01"]]></f>
        <v>rcCB101-2311001-01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C18D-60A3-42A6-ACE0-033D8F878652}">
  <dimension ref="A1:R2"/>
  <sheetViews>
    <sheetView topLeftCell="E1" workbookViewId="0">
      <selection activeCell="H18" sqref="H18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2</v>
      </c>
      <c r="B1" t="s">
        <v>486</v>
      </c>
      <c r="C1" t="s">
        <v>5</v>
      </c>
      <c r="D1" t="s">
        <v>231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487</v>
      </c>
      <c r="M1" t="s">
        <v>229</v>
      </c>
      <c r="N1" t="s">
        <v>237</v>
      </c>
      <c r="O1" t="s">
        <v>488</v>
      </c>
      <c r="P1" t="s">
        <v>489</v>
      </c>
      <c r="Q1" t="s">
        <v>490</v>
      </c>
    </row>
    <row r="2" spans="1:17" x14ac:dyDescent="0.3">
      <c r="A2" t="s">
        <v>294</v>
      </c>
      <c r="B2" t="s">
        <v>288</v>
      </c>
      <c r="C2" t="s">
        <v>34</v>
      </c>
      <c r="D2" t="s">
        <v>79</v>
      </c>
      <c r="G2" t="s">
        <v>21</v>
      </c>
      <c r="H2">
        <v>5</v>
      </c>
      <c r="I2">
        <v>10</v>
      </c>
      <c r="J2">
        <v>620</v>
      </c>
      <c r="K2">
        <v>820</v>
      </c>
      <c r="M2" t="s">
        <v>239</v>
      </c>
      <c r="O2">
        <v>620</v>
      </c>
      <c r="P2">
        <v>620</v>
      </c>
      <c r="Q2">
        <v>200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dimension ref="A1:I3"/>
  <sheetViews>
    <sheetView tabSelected="1" workbookViewId="0">
      <selection activeCell="A2" sqref="A2:K15"/>
    </sheetView>
  </sheetViews>
  <sheetFormatPr defaultRowHeight="14.4" x14ac:dyDescent="0.3"/>
  <cols>
    <col min="1" max="8" customWidth="true" width="15.77734375" collapsed="true"/>
  </cols>
  <sheetData>
    <row r="1" spans="1:8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</row>
    <row r="2">
      <c r="A2" t="s">
        <v>523</v>
      </c>
      <c r="B2" t="s">
        <v>524</v>
      </c>
      <c r="C2" t="s">
        <v>526</v>
      </c>
      <c r="D2" t="s">
        <v>527</v>
      </c>
      <c r="E2" t="s">
        <v>528</v>
      </c>
      <c r="F2" t="s">
        <v>529</v>
      </c>
      <c r="G2" t="s">
        <v>530</v>
      </c>
      <c r="H2" t="s">
        <v>531</v>
      </c>
    </row>
    <row r="3">
      <c r="B3" t="s">
        <v>525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7EAE-2E98-4AAB-830E-FED7FD6E2BB4}">
  <sheetPr>
    <tabColor rgb="FFC00000"/>
  </sheetPr>
  <dimension ref="A1:J4"/>
  <sheetViews>
    <sheetView workbookViewId="0">
      <selection activeCell="C24" sqref="C24"/>
    </sheetView>
  </sheetViews>
  <sheetFormatPr defaultRowHeight="14.4" x14ac:dyDescent="0.3"/>
  <cols>
    <col min="1" max="8" customWidth="true" width="15.77734375" collapsed="true"/>
    <col min="9" max="9" customWidth="true" width="16.6640625" collapsed="true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2311</v>
      </c>
    </row>
    <row r="2" spans="1:9" x14ac:dyDescent="0.3">
      <c r="A2" t="str">
        <f ca="1"><![CDATA["s"&AutoIncrement!B2&"B1"&AutoIncrement!A2&"-"&I1&"001"]]></f>
        <v>sCB101-2311001</v>
      </c>
      <c r="B2" t="str">
        <f ca="1"><![CDATA["p"&AutoIncrement!B2&"B2"&AutoIncrement!A2&"-"&I1&"001"]]></f>
        <v>pCB201-2311001</v>
      </c>
      <c r="C2" t="str">
        <f ca="1"><![CDATA["s"&AutoIncrement!B2&"B2"&AutoIncrement!A2&"-"&I1&"001"]]></f>
        <v>sCB201-2311001</v>
      </c>
      <c r="D2" t="str">
        <f ca="1"><![CDATA["p"&AutoIncrement!B2&"S2"&AutoIncrement!A2&"-"&I1&"001"]]></f>
        <v>pCS201-2311001</v>
      </c>
      <c r="E2" t="str">
        <f ca="1"><![CDATA["s"&AutoIncrement!B2&"B3"&AutoIncrement!A2&"-"&I1&"001"]]></f>
        <v>sCB301-2311001</v>
      </c>
      <c r="F2" t="str">
        <f ca="1"><![CDATA["p"&AutoIncrement!B2&"S1"&AutoIncrement!A2&"-"&I1&"001"]]></f>
        <v>pCS101-2311001</v>
      </c>
      <c r="G2" t="str">
        <f ca="1"><![CDATA["s"&AutoIncrement!B2&"S1"&AutoIncrement!A2&"-"&I1&"001"]]></f>
        <v>sCS101-2311001</v>
      </c>
      <c r="H2" t="str">
        <f ca="1"><![CDATA["s"&AutoIncrement!B2&"S2"&AutoIncrement!A2&"-"&I1&"001"]]></f>
        <v>sCS201-2311001</v>
      </c>
    </row>
    <row r="3" spans="1:9" x14ac:dyDescent="0.3">
      <c r="B3" t="str">
        <f ca="1"><![CDATA["p"&AutoIncrement!B2&"B3"&AutoIncrement!A2&"-"&I1&"001"]]></f>
        <v>pCB301-2311001</v>
      </c>
    </row>
    <row r="4" spans="1:9" x14ac:dyDescent="0.3">
      <c r="A4" s="89" t="s">
        <v>89</v>
      </c>
      <c r="B4" s="89"/>
      <c r="C4" s="89" t="s">
        <v>90</v>
      </c>
      <c r="D4" s="89"/>
      <c r="E4" s="89" t="s">
        <v>91</v>
      </c>
      <c r="F4" s="89"/>
      <c r="G4" t="s">
        <v>79</v>
      </c>
      <c r="H4" t="s">
        <v>93</v>
      </c>
    </row>
  </sheetData>
  <mergeCells count="3">
    <mergeCell ref="A4:B4"/>
    <mergeCell ref="C4:D4"/>
    <mergeCell ref="E4:F4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CC7F-40EB-449A-8F33-DC6B2F6400A7}">
  <sheetPr>
    <tabColor rgb="FFC00000"/>
  </sheetPr>
  <dimension ref="A1:I3"/>
  <sheetViews>
    <sheetView workbookViewId="0">
      <selection activeCell="G19" sqref="G19"/>
    </sheetView>
  </sheetViews>
  <sheetFormatPr defaultRowHeight="14.4" x14ac:dyDescent="0.3"/>
  <cols>
    <col min="1" max="8" customWidth="true" width="15.77734375" collapsed="true"/>
  </cols>
  <sheetData>
    <row r="1" spans="1:8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</row>
    <row r="2" spans="1:8" x14ac:dyDescent="0.3">
      <c r="A2" t="s">
        <v>523</v>
      </c>
      <c r="B2" t="s">
        <v>524</v>
      </c>
      <c r="C2" t="s">
        <v>526</v>
      </c>
      <c r="D2" t="s">
        <v>527</v>
      </c>
      <c r="E2" t="s">
        <v>528</v>
      </c>
      <c r="F2" t="s">
        <v>529</v>
      </c>
      <c r="G2" t="s">
        <v>530</v>
      </c>
      <c r="H2" t="s">
        <v>531</v>
      </c>
    </row>
    <row r="3" spans="1:8" x14ac:dyDescent="0.3">
      <c r="B3" t="s">
        <v>525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607-B5A8-4931-87F9-67A95518FDBD}">
  <dimension ref="A1:K3"/>
  <sheetViews>
    <sheetView workbookViewId="0">
      <selection activeCell="B4" sqref="B4"/>
    </sheetView>
  </sheetViews>
  <sheetFormatPr defaultRowHeight="14.4" x14ac:dyDescent="0.3"/>
  <cols>
    <col min="2" max="2" customWidth="true" width="19.6640625" collapsed="true"/>
    <col min="3" max="3" customWidth="true" width="26.21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1.6640625" collapsed="true"/>
  </cols>
  <sheetData>
    <row ht="15" r="1" spans="1:10" thickBot="1" x14ac:dyDescent="0.35">
      <c r="A1" s="76" t="s">
        <v>0</v>
      </c>
      <c r="B1" s="77" t="s">
        <v>491</v>
      </c>
      <c r="C1" s="77" t="s">
        <v>114</v>
      </c>
      <c r="D1" s="77" t="s">
        <v>492</v>
      </c>
      <c r="E1" s="77" t="s">
        <v>253</v>
      </c>
      <c r="F1" s="77" t="s">
        <v>116</v>
      </c>
      <c r="G1" s="77" t="s">
        <v>40</v>
      </c>
      <c r="H1" s="77" t="s">
        <v>493</v>
      </c>
      <c r="I1" s="77" t="s">
        <v>318</v>
      </c>
      <c r="J1" s="78" t="s">
        <v>494</v>
      </c>
    </row>
    <row ht="15" r="2" spans="1:10" thickBot="1" x14ac:dyDescent="0.35">
      <c r="A2" s="79">
        <v>1</v>
      </c>
      <c r="B2" s="80" t="e">
        <f>'TC20-Autogen SOPO'!#REF!</f>
        <v>#REF!</v>
      </c>
      <c r="C2" t="str">
        <f>'TC3-BU2 to BU1 Contract'!C2</f>
        <v>SGTTAP-PKTTAP-CB2-01</v>
      </c>
      <c r="D2" s="80" t="s">
        <v>495</v>
      </c>
      <c r="E2" s="80" t="s">
        <v>262</v>
      </c>
      <c r="F2" s="80" t="s">
        <v>128</v>
      </c>
      <c r="G2" s="80" t="s">
        <v>70</v>
      </c>
      <c r="H2" s="80" t="s">
        <v>90</v>
      </c>
      <c r="I2" s="80" t="s">
        <v>68</v>
      </c>
      <c r="J2" s="81" t="str">
        <f ca="1">TEXT(DATE(YEAR(TODAY()), MONTH(TODAY()), DAY(TODAY())), "MMM d, yyyy")</f>
        <v>Nov 1, 2023</v>
      </c>
    </row>
    <row ht="15" r="3" spans="1:10" thickBot="1" x14ac:dyDescent="0.35">
      <c r="A3" s="75">
        <v>2</v>
      </c>
      <c r="B3" s="80" t="e">
        <f>'TC20-Autogen SOPO'!#REF!</f>
        <v>#REF!</v>
      </c>
      <c r="C3" t="str">
        <f>'TC6-BU3 to BU1 Contract'!C2</f>
        <v>MYPNA-PKTTAP-CB3-01</v>
      </c>
      <c r="D3" s="80" t="s">
        <v>495</v>
      </c>
      <c r="E3" s="80" t="s">
        <v>262</v>
      </c>
      <c r="F3" s="80" t="s">
        <v>128</v>
      </c>
      <c r="G3" s="80" t="s">
        <v>70</v>
      </c>
      <c r="H3" s="82" t="s">
        <v>91</v>
      </c>
      <c r="I3" s="80" t="s">
        <v>68</v>
      </c>
      <c r="J3" s="81" t="str">
        <f ca="1">TEXT(DATE(YEAR(TODAY()), MONTH(TODAY()), DAY(TODAY())), "MMM d, yyyy")</f>
        <v>Nov 1, 2023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E5DD-BBD8-495C-8F82-DB1C8E07BDF9}">
  <dimension ref="A1:D2"/>
  <sheetViews>
    <sheetView workbookViewId="0">
      <selection activeCell="B3" sqref="B3"/>
    </sheetView>
  </sheetViews>
  <sheetFormatPr defaultRowHeight="14.4" x14ac:dyDescent="0.3"/>
  <cols>
    <col min="2" max="2" customWidth="true" width="15.44140625" collapsed="true"/>
    <col min="3" max="3" customWidth="true" width="25.77734375" collapsed="true"/>
  </cols>
  <sheetData>
    <row ht="15" r="1" spans="1:3" thickBot="1" x14ac:dyDescent="0.35">
      <c r="A1" s="76" t="s">
        <v>0</v>
      </c>
      <c r="B1" s="83" t="s">
        <v>491</v>
      </c>
      <c r="C1" s="78" t="s">
        <v>114</v>
      </c>
    </row>
    <row ht="15" r="2" spans="1:3" thickBot="1" x14ac:dyDescent="0.35">
      <c r="A2" s="79">
        <v>1</v>
      </c>
      <c r="B2" s="84" t="e">
        <f>'TC20-Autogen SOPO'!#REF!</f>
        <v>#REF!</v>
      </c>
      <c r="C2" s="85" t="str">
        <f>'TC4-Sup2 to BU2 Contract'!C2</f>
        <v>CNTWSUP-SGTTAP-CS2-01</v>
      </c>
    </row>
  </sheetData>
  <pageMargins bottom="0.75" footer="0.3" header="0.3" left="0.7" right="0.7" top="0.75"/>
  <pageSetup horizontalDpi="4294967293" orientation="portrait" paperSize="9" r:id="rId1" verticalDpi="0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F534-52BE-4827-871F-8D86113E4AF5}">
  <dimension ref="A1:D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bestFit="true" customWidth="true" width="13.33203125" collapsed="true"/>
    <col min="3" max="3" customWidth="true" width="29.77734375" collapsed="true"/>
  </cols>
  <sheetData>
    <row ht="15" r="1" spans="1:3" thickBot="1" x14ac:dyDescent="0.35">
      <c r="A1" s="76" t="s">
        <v>0</v>
      </c>
      <c r="B1" s="77" t="s">
        <v>491</v>
      </c>
      <c r="C1" s="78" t="s">
        <v>114</v>
      </c>
    </row>
    <row ht="15" r="2" spans="1:3" thickBot="1" x14ac:dyDescent="0.35">
      <c r="A2" s="79">
        <v>1</v>
      </c>
      <c r="B2" s="80" t="e">
        <f>'TC20-Autogen SOPO'!#REF!</f>
        <v>#REF!</v>
      </c>
      <c r="C2" s="85" t="str">
        <f>'TC7-Sup1 to BU3 Contract'!C2</f>
        <v>MYELASUP-MYPNA-CS1-01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C2F-9718-4678-8F4B-F5D21A92B7B0}">
  <dimension ref="A1:E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customWidth="true" width="15.6640625" collapsed="true"/>
    <col min="3" max="3" bestFit="true" customWidth="true" width="21.88671875" collapsed="true"/>
    <col min="4" max="4" bestFit="true" customWidth="true" width="22.0" collapsed="true"/>
  </cols>
  <sheetData>
    <row ht="15" r="1" spans="1:4" thickBot="1" x14ac:dyDescent="0.35">
      <c r="A1" s="76" t="s">
        <v>0</v>
      </c>
      <c r="B1" s="77" t="s">
        <v>491</v>
      </c>
      <c r="C1" s="77" t="s">
        <v>114</v>
      </c>
      <c r="D1" s="78" t="s">
        <v>126</v>
      </c>
    </row>
    <row ht="15" r="2" spans="1:4" thickBot="1" x14ac:dyDescent="0.35">
      <c r="A2" s="79">
        <v>1</v>
      </c>
      <c r="B2" s="86" t="e">
        <f>'TC20-Autogen SOPO'!#REF!</f>
        <v>#REF!</v>
      </c>
      <c r="C2" t="str">
        <f>'TC7-Sup1 to BU3 Contract'!C2</f>
        <v>MYELASUP-MYPNA-CS1-01</v>
      </c>
      <c r="D2" t="s">
        <v>519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62D-41F3-4217-8058-F639C1688EE7}">
  <dimension ref="A1:E2"/>
  <sheetViews>
    <sheetView workbookViewId="0">
      <selection activeCell="C11" sqref="C11"/>
    </sheetView>
  </sheetViews>
  <sheetFormatPr defaultRowHeight="14.4" x14ac:dyDescent="0.3"/>
  <cols>
    <col min="2" max="2" customWidth="true" width="18.77734375" collapsed="true"/>
    <col min="3" max="3" bestFit="true" customWidth="true" width="21.88671875" collapsed="true"/>
    <col min="4" max="4" bestFit="true" customWidth="true" width="22.0" collapsed="true"/>
  </cols>
  <sheetData>
    <row ht="15" r="1" spans="1:4" thickBot="1" x14ac:dyDescent="0.35">
      <c r="A1" s="76" t="s">
        <v>0</v>
      </c>
      <c r="B1" s="77" t="s">
        <v>491</v>
      </c>
      <c r="C1" s="77" t="s">
        <v>114</v>
      </c>
      <c r="D1" s="78" t="s">
        <v>126</v>
      </c>
    </row>
    <row customHeight="1" ht="17.399999999999999" r="2" spans="1:4" thickBot="1" x14ac:dyDescent="0.35">
      <c r="A2" s="79">
        <v>1</v>
      </c>
      <c r="B2" s="86" t="e">
        <f>'TC20-Autogen SOPO'!#REF!</f>
        <v>#REF!</v>
      </c>
      <c r="C2" t="str">
        <f>'TC4-Sup2 to BU2 Contract'!C2</f>
        <v>CNTWSUP-SGTTAP-CS2-01</v>
      </c>
      <c r="D2" t="s">
        <v>519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dimension ref="A1:C2"/>
  <sheetViews>
    <sheetView workbookViewId="0" zoomScale="90" zoomScaleNormal="90">
      <selection activeCell="B8" sqref="B8"/>
    </sheetView>
  </sheetViews>
  <sheetFormatPr defaultColWidth="8.88671875" defaultRowHeight="13.8" x14ac:dyDescent="0.3"/>
  <cols>
    <col min="1" max="1" customWidth="true" style="2" width="5.77734375" collapsed="true"/>
    <col min="2" max="2" customWidth="true" style="2" width="25.77734375" collapsed="true"/>
    <col min="3" max="16384" style="2" width="8.88671875" collapsed="true"/>
  </cols>
  <sheetData>
    <row r="1" spans="1:2" x14ac:dyDescent="0.3">
      <c r="A1" s="2" t="s">
        <v>0</v>
      </c>
      <c r="B1" s="2" t="s">
        <v>31</v>
      </c>
    </row>
    <row ht="14.4" r="2" spans="1:2" x14ac:dyDescent="0.3">
      <c r="A2" s="2">
        <v>1</v>
      </c>
      <c r="B2" t="s">
        <v>518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dimension ref="A1:B2"/>
  <sheetViews>
    <sheetView workbookViewId="0">
      <selection activeCell="D22" sqref="D22"/>
    </sheetView>
  </sheetViews>
  <sheetFormatPr defaultRowHeight="13.8" x14ac:dyDescent="0.3"/>
  <cols>
    <col min="1" max="1" customWidth="true" style="2" width="21.109375" collapsed="true"/>
    <col min="2" max="16384" style="2" width="8.88671875" collapsed="true"/>
  </cols>
  <sheetData>
    <row r="1" spans="1:1" x14ac:dyDescent="0.3">
      <c r="A1" s="2" t="s">
        <v>31</v>
      </c>
    </row>
    <row ht="14.4" r="2" spans="1:1" x14ac:dyDescent="0.3">
      <c r="A2" t="s">
        <v>496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dimension ref="A1:R4"/>
  <sheetViews>
    <sheetView workbookViewId="0">
      <selection activeCell="N32" sqref="N32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7" customWidth="true" width="15.77734375" collapsed="true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 t="n">
        <f>'TC17-Customer Change Order'!B4</f>
        <v>620.0</v>
      </c>
      <c r="L2" s="50" t="n">
        <f>'TC17-Customer Change Order'!B4</f>
        <v>620.0</v>
      </c>
      <c r="M2" s="50"/>
      <c r="N2" t="s">
        <v>239</v>
      </c>
      <c r="P2" s="50" t="n">
        <f>'TC17-Customer Change Order'!C4</f>
        <v>620.0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 t="n">
        <f>'TC17-Customer Change Order'!B5</f>
        <v>620.0</v>
      </c>
      <c r="L3" s="50" t="n">
        <f>'TC17-Customer Change Order'!B5</f>
        <v>620.0</v>
      </c>
      <c r="M3" s="50"/>
      <c r="N3" t="s">
        <v>239</v>
      </c>
      <c r="P3" s="50" t="n">
        <f>'TC17-Customer Change Order'!C5</f>
        <v>620.0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 t="n">
        <f>'TC17-Customer Change Order'!B7</f>
        <v>820.0</v>
      </c>
      <c r="L4" s="50" t="n">
        <f>'TC17-Customer Change Order'!B7</f>
        <v>820.0</v>
      </c>
      <c r="M4" s="50"/>
      <c r="N4" t="s">
        <v>239</v>
      </c>
      <c r="P4" s="50" t="n">
        <f>'TC17-Customer Change Order'!C7</f>
        <v>620.0</v>
      </c>
      <c r="Q4" t="n">
        <f>'TC17-Customer Change Order'!D7</f>
        <v>200.0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dimension ref="A1:Q4"/>
  <sheetViews>
    <sheetView topLeftCell="B1" workbookViewId="0">
      <selection activeCell="K4" sqref="K4:L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 t="n">
        <f>'TC17-Customer Change Order'!C2</f>
        <v>1620.0</v>
      </c>
      <c r="L2" s="50" t="n">
        <f>'TC17-Customer Change Order'!C2</f>
        <v>1620.0</v>
      </c>
      <c r="M2" s="50"/>
      <c r="N2" t="s">
        <v>239</v>
      </c>
      <c r="P2" s="50" t="n">
        <f>'TC17-Customer Change Order'!C2</f>
        <v>1620.0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 t="n">
        <f>'TC17-Customer Change Order'!C3</f>
        <v>1620.0</v>
      </c>
      <c r="L3" s="50" t="n">
        <f>'TC17-Customer Change Order'!C3</f>
        <v>1620.0</v>
      </c>
      <c r="M3" s="50"/>
      <c r="N3" t="s">
        <v>239</v>
      </c>
      <c r="P3" s="50" t="n">
        <f>'TC17-Customer Change Order'!C3</f>
        <v>1620.0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dimension ref="A1:Q4"/>
  <sheetViews>
    <sheetView topLeftCell="B1" workbookViewId="0">
      <selection activeCell="P4" sqref="P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 t="n">
        <f>'TC17-Customer Change Order'!C2</f>
        <v>1620.0</v>
      </c>
      <c r="L2" s="50" t="n">
        <f>'TC17-Customer Change Order'!C2</f>
        <v>1620.0</v>
      </c>
      <c r="M2" s="50"/>
      <c r="N2" t="s">
        <v>239</v>
      </c>
      <c r="P2" s="50" t="n">
        <f>'TC17-Customer Change Order'!C2</f>
        <v>1620.0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 t="n">
        <f>'TC17-Customer Change Order'!C3</f>
        <v>1620.0</v>
      </c>
      <c r="L3" s="50" t="n">
        <f>'TC17-Customer Change Order'!C3</f>
        <v>1620.0</v>
      </c>
      <c r="M3" s="50"/>
      <c r="N3" t="s">
        <v>239</v>
      </c>
      <c r="P3" s="50" t="n">
        <f>'TC17-Customer Change Order'!C3</f>
        <v>1620.0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dimension ref="A1:R4"/>
  <sheetViews>
    <sheetView topLeftCell="B1" workbookViewId="0">
      <selection activeCell="Q4" sqref="Q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7" customWidth="true" width="15.77734375" collapsed="true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 t="n">
        <f>'TC17-Customer Change Order'!B4</f>
        <v>620.0</v>
      </c>
      <c r="L2" s="50" t="n">
        <f>'TC17-Customer Change Order'!B4</f>
        <v>620.0</v>
      </c>
      <c r="M2" s="50"/>
      <c r="N2" t="s">
        <v>239</v>
      </c>
      <c r="P2" s="50" t="n">
        <f>'TC17-Customer Change Order'!C4</f>
        <v>620.0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 t="n">
        <f>'TC17-Customer Change Order'!B5</f>
        <v>620.0</v>
      </c>
      <c r="L3" s="50" t="n">
        <f>'TC17-Customer Change Order'!B5</f>
        <v>620.0</v>
      </c>
      <c r="M3" s="50"/>
      <c r="N3" t="s">
        <v>239</v>
      </c>
      <c r="P3" s="50" t="n">
        <f>'TC17-Customer Change Order'!C5</f>
        <v>620.0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 t="n">
        <f>'TC17-Customer Change Order'!B7</f>
        <v>820.0</v>
      </c>
      <c r="L4" s="50" t="n">
        <f>'TC17-Customer Change Order'!B7</f>
        <v>820.0</v>
      </c>
      <c r="M4" s="50"/>
      <c r="N4" t="s">
        <v>239</v>
      </c>
      <c r="P4" s="50" t="n">
        <f>'TC17-Customer Change Order'!C7</f>
        <v>620.0</v>
      </c>
      <c r="Q4" t="n">
        <f>'TC17-Customer Change Order'!D7</f>
        <v>200.0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dimension ref="A1:Q4"/>
  <sheetViews>
    <sheetView workbookViewId="0">
      <selection activeCell="N6" sqref="N6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 t="n">
        <f>'TC17-Customer Change Order'!B4</f>
        <v>620.0</v>
      </c>
      <c r="K2" s="50" t="n">
        <f>'TC17-Customer Change Order'!B4</f>
        <v>620.0</v>
      </c>
      <c r="L2" s="50"/>
      <c r="M2" t="s">
        <v>239</v>
      </c>
      <c r="O2" s="50" t="n">
        <f>'TC17-Customer Change Order'!C4</f>
        <v>620.0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 t="n">
        <f>'TC17-Customer Change Order'!B5</f>
        <v>620.0</v>
      </c>
      <c r="K3" s="50" t="n">
        <f>'TC17-Customer Change Order'!B5</f>
        <v>620.0</v>
      </c>
      <c r="L3" s="50"/>
      <c r="M3" t="s">
        <v>239</v>
      </c>
      <c r="O3" s="50" t="n">
        <f>'TC17-Customer Change Order'!C5</f>
        <v>620.0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 t="n">
        <f>'TC17-Customer Change Order'!B7</f>
        <v>820.0</v>
      </c>
      <c r="K4" s="50" t="n">
        <f>'TC17-Customer Change Order'!B7</f>
        <v>820.0</v>
      </c>
      <c r="L4" s="50"/>
      <c r="M4" t="s">
        <v>239</v>
      </c>
      <c r="O4" s="50" t="n">
        <f>'TC17-Customer Change Order'!C7</f>
        <v>620.0</v>
      </c>
      <c r="P4" t="n">
        <f>'TC17-Customer Change Order'!D7</f>
        <v>200.0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dimension ref="A1:P4"/>
  <sheetViews>
    <sheetView workbookViewId="0">
      <selection activeCell="O4" sqref="O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5" customWidth="true" width="15.77734375" collapsed="true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 t="n">
        <f>'TC17-Customer Change Order'!B2</f>
        <v>1620.0</v>
      </c>
      <c r="K2" s="50" t="n">
        <f>'TC17-Customer Change Order'!B2</f>
        <v>1620.0</v>
      </c>
      <c r="L2" s="50"/>
      <c r="M2" t="s">
        <v>239</v>
      </c>
      <c r="O2" s="50" t="n">
        <f>K2</f>
        <v>1620.0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 t="n">
        <f>'TC17-Customer Change Order'!B3</f>
        <v>1620.0</v>
      </c>
      <c r="K3" s="50" t="n">
        <f>'TC17-Customer Change Order'!B3</f>
        <v>1620.0</v>
      </c>
      <c r="L3" s="50"/>
      <c r="M3" t="s">
        <v>239</v>
      </c>
      <c r="O3" s="50" t="n">
        <f ref="O3:O4" si="0" t="shared">K3</f>
        <v>1620.0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 t="n">
        <f si="0" t="shared"/>
        <v>620.0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dimension ref="A1:Q4"/>
  <sheetViews>
    <sheetView topLeftCell="C1" workbookViewId="0">
      <selection activeCell="I13" sqref="I13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6" customWidth="true" width="15.77734375" collapsed="true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e">
        <f>'TC20-Autogen SOPO'!#REF!</f>
        <v>#REF!</v>
      </c>
      <c r="E2" s="53" t="s">
        <v>93</v>
      </c>
      <c r="F2" s="53" t="s">
        <v>72</v>
      </c>
      <c r="G2" s="54" t="n">
        <f>'TC001-Req to Parts Master'!M2</f>
        <v>10.0</v>
      </c>
      <c r="H2" s="50" t="n">
        <f>'TC001-Req to Parts Master'!L2</f>
        <v>10.0</v>
      </c>
      <c r="I2" s="50" t="n">
        <f>'TC17-Customer Change Order'!B2</f>
        <v>1620.0</v>
      </c>
      <c r="J2" s="50">
        <v>10</v>
      </c>
      <c r="K2" s="50" t="s">
        <v>165</v>
      </c>
      <c r="L2" t="s">
        <v>262</v>
      </c>
      <c r="M2">
        <v>0</v>
      </c>
      <c r="N2" s="50" t="n">
        <f>'TC17-Customer Change Order'!C2</f>
        <v>1620.0</v>
      </c>
      <c r="O2" t="s">
        <v>264</v>
      </c>
      <c r="P2" s="50" t="n">
        <f>N2</f>
        <v>1620.0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e">
        <f>'TC20-Autogen SOPO'!#REF!</f>
        <v>#REF!</v>
      </c>
      <c r="E3" s="53" t="s">
        <v>93</v>
      </c>
      <c r="F3" s="53" t="s">
        <v>72</v>
      </c>
      <c r="G3" s="54" t="n">
        <f>'TC001-Req to Parts Master'!M3</f>
        <v>10.0</v>
      </c>
      <c r="H3" s="50" t="n">
        <f>'TC001-Req to Parts Master'!L3</f>
        <v>10.0</v>
      </c>
      <c r="I3" s="50" t="n">
        <f>'TC17-Customer Change Order'!B3</f>
        <v>1620.0</v>
      </c>
      <c r="J3" s="50">
        <v>10</v>
      </c>
      <c r="K3" s="50" t="s">
        <v>165</v>
      </c>
      <c r="L3" t="s">
        <v>262</v>
      </c>
      <c r="M3">
        <v>0</v>
      </c>
      <c r="N3" s="50" t="n">
        <f>'TC17-Customer Change Order'!C3</f>
        <v>1620.0</v>
      </c>
      <c r="O3" t="s">
        <v>264</v>
      </c>
      <c r="P3" s="50" t="n">
        <f>N3</f>
        <v>1620.0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e">
        <f>'TC20-Autogen SOPO'!#REF!</f>
        <v>#REF!</v>
      </c>
      <c r="E4" s="53" t="s">
        <v>93</v>
      </c>
      <c r="F4" s="53" t="s">
        <v>72</v>
      </c>
      <c r="G4" s="54" t="n">
        <f>'TC001-Req to Parts Master'!M6</f>
        <v>5.0</v>
      </c>
      <c r="H4" s="50" t="n">
        <f>'TC001-Req to Parts Master'!L6</f>
        <v>10.0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dimension ref="A1:R4"/>
  <sheetViews>
    <sheetView topLeftCell="D1" workbookViewId="0">
      <selection activeCell="N17" sqref="N17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7" customWidth="true" width="15.77734375" collapsed="true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e">
        <f>'TC20-Autogen SOPO'!#REF!</f>
        <v>#REF!</v>
      </c>
      <c r="E2" s="53" t="s">
        <v>79</v>
      </c>
      <c r="F2" t="s">
        <v>64</v>
      </c>
      <c r="G2" s="54" t="n">
        <f>'TC001-Req to Parts Master'!M4</f>
        <v>5.0</v>
      </c>
      <c r="H2" s="50" t="n">
        <f>'TC001-Req to Parts Master'!L4</f>
        <v>10.0</v>
      </c>
      <c r="I2" s="50" t="n">
        <f>'TC17-Customer Change Order'!B4</f>
        <v>620.0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 t="n">
        <f>'TC17-Customer Change Order'!C4</f>
        <v>620.0</v>
      </c>
      <c r="O2" t="s">
        <v>264</v>
      </c>
      <c r="P2" t="n">
        <f>'TC17-Customer Change Order'!D4</f>
        <v>0.0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e">
        <f>'TC20-Autogen SOPO'!#REF!</f>
        <v>#REF!</v>
      </c>
      <c r="E3" s="53" t="s">
        <v>79</v>
      </c>
      <c r="F3" t="s">
        <v>64</v>
      </c>
      <c r="G3" s="54" t="n">
        <f>'TC001-Req to Parts Master'!M5</f>
        <v>5.0</v>
      </c>
      <c r="H3" s="50" t="n">
        <f>'TC001-Req to Parts Master'!L5</f>
        <v>10.0</v>
      </c>
      <c r="I3" s="50" t="n">
        <f>'TC17-Customer Change Order'!B5</f>
        <v>620.0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 t="n">
        <f>'TC17-Customer Change Order'!C5</f>
        <v>620.0</v>
      </c>
      <c r="O3" t="s">
        <v>264</v>
      </c>
      <c r="P3" t="n">
        <f>'TC17-Customer Change Order'!D5</f>
        <v>0.0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e">
        <f>'TC20-Autogen SOPO'!#REF!</f>
        <v>#REF!</v>
      </c>
      <c r="E4" s="53" t="s">
        <v>79</v>
      </c>
      <c r="F4" t="s">
        <v>64</v>
      </c>
      <c r="G4" s="54" t="n">
        <f>'TC001-Req to Parts Master'!M7</f>
        <v>5.0</v>
      </c>
      <c r="H4" s="50" t="n">
        <f>'TC001-Req to Parts Master'!L7</f>
        <v>10.0</v>
      </c>
      <c r="I4" s="50" t="n">
        <f>'TC17-Customer Change Order'!B7</f>
        <v>820.0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 t="n">
        <f>'TC17-Customer Change Order'!C7</f>
        <v>620.0</v>
      </c>
      <c r="O4" t="s">
        <v>264</v>
      </c>
      <c r="P4" t="n">
        <f>'TC17-Customer Change Order'!D7</f>
        <v>200.0</v>
      </c>
      <c r="Q4" t="s">
        <v>264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dimension ref="A1:T7"/>
  <sheetViews>
    <sheetView topLeftCell="F1" workbookViewId="0">
      <selection activeCell="R14" sqref="R14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9" customWidth="true" width="15.77734375" collapsed="true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cCB101-2311001</v>
      </c>
      <c r="E2" s="53" t="s">
        <v>69</v>
      </c>
      <c r="F2" s="54" t="n">
        <f>'TC001-Req to Parts Master'!M2</f>
        <v>10.0</v>
      </c>
      <c r="G2" s="50" t="n">
        <f>'TC001-Req to Parts Master'!L2</f>
        <v>10.0</v>
      </c>
      <c r="H2" s="50" t="n">
        <f>'TC17-Customer Change Order'!B2</f>
        <v>1620.0</v>
      </c>
      <c r="I2" s="55" t="n">
        <f>'TC2-Contract Parts Info'!R2</f>
        <v>2.05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 t="n">
        <f>'TC17-Customer Change Order'!C2</f>
        <v>1620.0</v>
      </c>
      <c r="P2" t="s">
        <v>264</v>
      </c>
      <c r="Q2" t="n">
        <f>'TC17-Customer Change Order'!D2</f>
        <v>0.0</v>
      </c>
      <c r="R2" t="s">
        <v>264</v>
      </c>
      <c r="S2" s="50" t="n">
        <f>O2</f>
        <v>1620.0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cCB101-2311001</v>
      </c>
      <c r="E3" s="53" t="s">
        <v>69</v>
      </c>
      <c r="F3" s="54" t="n">
        <f>'TC001-Req to Parts Master'!M3</f>
        <v>10.0</v>
      </c>
      <c r="G3" s="50" t="n">
        <f>'TC001-Req to Parts Master'!L3</f>
        <v>10.0</v>
      </c>
      <c r="H3" s="50" t="n">
        <f>'TC17-Customer Change Order'!B3</f>
        <v>1620.0</v>
      </c>
      <c r="I3" s="55" t="n">
        <f>'TC2-Contract Parts Info'!R3</f>
        <v>2.05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 t="n">
        <f>'TC17-Customer Change Order'!C3</f>
        <v>1620.0</v>
      </c>
      <c r="P3" t="s">
        <v>264</v>
      </c>
      <c r="Q3" t="n">
        <f>'TC17-Customer Change Order'!D3</f>
        <v>0.0</v>
      </c>
      <c r="R3" t="s">
        <v>264</v>
      </c>
      <c r="S3" s="50" t="n">
        <f>O3</f>
        <v>1620.0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cCB101-2311001</v>
      </c>
      <c r="E4" s="53" t="s">
        <v>69</v>
      </c>
      <c r="F4" s="54" t="n">
        <f>'TC001-Req to Parts Master'!M4</f>
        <v>5.0</v>
      </c>
      <c r="G4" s="50" t="n">
        <f>'TC001-Req to Parts Master'!L4</f>
        <v>10.0</v>
      </c>
      <c r="H4" s="50" t="n">
        <f>'TC17-Customer Change Order'!B4</f>
        <v>620.0</v>
      </c>
      <c r="I4" s="55" t="n">
        <f>'TC2-Contract Parts Info'!R4</f>
        <v>2.05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 t="n">
        <f>'TC17-Customer Change Order'!C4</f>
        <v>620.0</v>
      </c>
      <c r="P4" t="s">
        <v>264</v>
      </c>
      <c r="Q4" t="n">
        <f>'TC17-Customer Change Order'!D4</f>
        <v>0.0</v>
      </c>
      <c r="R4" t="s">
        <v>264</v>
      </c>
      <c r="S4" t="n">
        <f>'TC17-Customer Change Order'!F4</f>
        <v>0.0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cCB101-2311001</v>
      </c>
      <c r="E5" s="53" t="s">
        <v>69</v>
      </c>
      <c r="F5" s="54" t="n">
        <f>'TC001-Req to Parts Master'!M5</f>
        <v>5.0</v>
      </c>
      <c r="G5" s="50" t="n">
        <f>'TC001-Req to Parts Master'!L5</f>
        <v>10.0</v>
      </c>
      <c r="H5" s="50" t="n">
        <f>'TC17-Customer Change Order'!B5</f>
        <v>620.0</v>
      </c>
      <c r="I5" s="55" t="n">
        <f>'TC2-Contract Parts Info'!R5</f>
        <v>2.05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 t="n">
        <f>'TC17-Customer Change Order'!C5</f>
        <v>620.0</v>
      </c>
      <c r="P5" t="s">
        <v>264</v>
      </c>
      <c r="Q5" t="n">
        <f>'TC17-Customer Change Order'!D5</f>
        <v>0.0</v>
      </c>
      <c r="R5" t="s">
        <v>264</v>
      </c>
      <c r="S5" t="n">
        <f>'TC17-Customer Change Order'!F5</f>
        <v>0.0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cCB101-2311001</v>
      </c>
      <c r="E6" s="53" t="s">
        <v>69</v>
      </c>
      <c r="F6" s="54" t="n">
        <f>'TC001-Req to Parts Master'!M6</f>
        <v>5.0</v>
      </c>
      <c r="G6" s="50" t="n">
        <f>'TC001-Req to Parts Master'!L6</f>
        <v>10.0</v>
      </c>
      <c r="H6" s="50">
        <v>620</v>
      </c>
      <c r="I6" s="55" t="n">
        <f>'TC2-Contract Parts Info'!R6</f>
        <v>2.05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 t="n">
        <f>'TC17-Customer Change Order'!C6</f>
        <v>620.0</v>
      </c>
      <c r="P6" t="s">
        <v>264</v>
      </c>
      <c r="Q6" t="n">
        <f>'TC17-Customer Change Order'!D6</f>
        <v>0.0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cCB101-2311001</v>
      </c>
      <c r="E7" s="53" t="s">
        <v>69</v>
      </c>
      <c r="F7" s="54" t="n">
        <f>'TC001-Req to Parts Master'!M7</f>
        <v>5.0</v>
      </c>
      <c r="G7" s="50" t="n">
        <f>'TC001-Req to Parts Master'!L7</f>
        <v>10.0</v>
      </c>
      <c r="H7" s="50" t="n">
        <f>'TC17-Customer Change Order'!B7</f>
        <v>820.0</v>
      </c>
      <c r="I7" s="55" t="n">
        <f>'TC2-Contract Parts Info'!R7</f>
        <v>2.05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 t="n">
        <f>'TC17-Customer Change Order'!C7</f>
        <v>620.0</v>
      </c>
      <c r="P7" t="s">
        <v>264</v>
      </c>
      <c r="Q7" t="n">
        <f>'TC17-Customer Change Order'!D7</f>
        <v>200.0</v>
      </c>
      <c r="R7" t="s">
        <v>264</v>
      </c>
      <c r="S7" t="n">
        <f>'TC17-Customer Change Order'!F7</f>
        <v>0.0</v>
      </c>
    </row>
  </sheetData>
  <phoneticPr fontId="8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dimension ref="A1:Y2"/>
  <sheetViews>
    <sheetView topLeftCell="N1" workbookViewId="0" zoomScale="90" zoomScaleNormal="90">
      <selection activeCell="S34" sqref="S33:S34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dimension ref="A1:S7"/>
  <sheetViews>
    <sheetView topLeftCell="D1" workbookViewId="0">
      <selection activeCell="L20" sqref="L20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8" customWidth="true" width="15.77734375" collapsed="true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e">
        <f>'TC20-Autogen SOPO'!#REF!</f>
        <v>#REF!</v>
      </c>
      <c r="E2" s="53" t="s">
        <v>93</v>
      </c>
      <c r="F2" s="54" t="n">
        <f>'TC001-Req to Parts Master'!M2</f>
        <v>10.0</v>
      </c>
      <c r="G2" s="50" t="n">
        <f>'TC001-Req to Parts Master'!L2</f>
        <v>10.0</v>
      </c>
      <c r="H2" s="50" t="n">
        <f>'TC17-Customer Change Order'!B2</f>
        <v>1620.0</v>
      </c>
      <c r="I2">
        <v>0</v>
      </c>
      <c r="J2" s="55" t="n">
        <f>'TC2-Contract Parts Info'!R2</f>
        <v>2.05</v>
      </c>
      <c r="K2" s="50" t="str">
        <f>'TC2-Contract Parts Info'!Q2</f>
        <v>USD</v>
      </c>
      <c r="L2" t="s">
        <v>262</v>
      </c>
      <c r="M2">
        <v>0</v>
      </c>
      <c r="N2" s="50" t="n">
        <f>'TC17-Customer Change Order'!C2</f>
        <v>1620.0</v>
      </c>
      <c r="O2" t="s">
        <v>264</v>
      </c>
      <c r="P2" t="n">
        <f>'TC17-Customer Change Order'!D2</f>
        <v>0.0</v>
      </c>
      <c r="Q2" t="s">
        <v>264</v>
      </c>
      <c r="R2" s="50" t="n">
        <f>N2</f>
        <v>1620.0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e">
        <f>'TC20-Autogen SOPO'!#REF!</f>
        <v>#REF!</v>
      </c>
      <c r="E3" s="53" t="s">
        <v>93</v>
      </c>
      <c r="F3" s="54" t="n">
        <f>'TC001-Req to Parts Master'!M3</f>
        <v>10.0</v>
      </c>
      <c r="G3" s="50" t="n">
        <f>'TC001-Req to Parts Master'!L3</f>
        <v>10.0</v>
      </c>
      <c r="H3" s="50" t="n">
        <f>'TC17-Customer Change Order'!B3</f>
        <v>1620.0</v>
      </c>
      <c r="I3">
        <v>0</v>
      </c>
      <c r="J3" s="55" t="n">
        <f>'TC2-Contract Parts Info'!R3</f>
        <v>2.05</v>
      </c>
      <c r="K3" s="50" t="str">
        <f>'TC2-Contract Parts Info'!Q3</f>
        <v>USD</v>
      </c>
      <c r="L3" t="s">
        <v>262</v>
      </c>
      <c r="M3">
        <v>0</v>
      </c>
      <c r="N3" s="50" t="n">
        <f>'TC17-Customer Change Order'!C3</f>
        <v>1620.0</v>
      </c>
      <c r="O3" t="s">
        <v>264</v>
      </c>
      <c r="P3" t="n">
        <f>'TC17-Customer Change Order'!D3</f>
        <v>0.0</v>
      </c>
      <c r="Q3" t="s">
        <v>264</v>
      </c>
      <c r="R3" s="50" t="n">
        <f>N3</f>
        <v>1620.0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e">
        <f>'TC20-Autogen SOPO'!#REF!</f>
        <v>#REF!</v>
      </c>
      <c r="E4" s="53" t="s">
        <v>79</v>
      </c>
      <c r="F4" s="54" t="n">
        <f>'TC001-Req to Parts Master'!M4</f>
        <v>5.0</v>
      </c>
      <c r="G4" s="50" t="n">
        <f>'TC001-Req to Parts Master'!L4</f>
        <v>10.0</v>
      </c>
      <c r="H4" s="50" t="n">
        <f>'TC17-Customer Change Order'!B4</f>
        <v>620.0</v>
      </c>
      <c r="I4">
        <v>0</v>
      </c>
      <c r="J4" s="55" t="n">
        <f>'TC2-Contract Parts Info'!R4</f>
        <v>2.05</v>
      </c>
      <c r="K4" s="50" t="str">
        <f>'TC2-Contract Parts Info'!Q4</f>
        <v>USD</v>
      </c>
      <c r="L4" t="s">
        <v>263</v>
      </c>
      <c r="M4">
        <v>0</v>
      </c>
      <c r="N4" s="50" t="n">
        <f>'TC17-Customer Change Order'!C4</f>
        <v>620.0</v>
      </c>
      <c r="O4" t="s">
        <v>264</v>
      </c>
      <c r="P4" t="n">
        <f>'TC17-Customer Change Order'!D4</f>
        <v>0.0</v>
      </c>
      <c r="Q4" t="s">
        <v>264</v>
      </c>
      <c r="R4" t="n">
        <f>'TC17-Customer Change Order'!F4</f>
        <v>0.0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e">
        <f>'TC20-Autogen SOPO'!#REF!</f>
        <v>#REF!</v>
      </c>
      <c r="E5" s="53" t="s">
        <v>79</v>
      </c>
      <c r="F5" s="54" t="n">
        <f>'TC001-Req to Parts Master'!M5</f>
        <v>5.0</v>
      </c>
      <c r="G5" s="50" t="n">
        <f>'TC001-Req to Parts Master'!L5</f>
        <v>10.0</v>
      </c>
      <c r="H5" s="50" t="n">
        <f>'TC17-Customer Change Order'!B5</f>
        <v>620.0</v>
      </c>
      <c r="I5">
        <v>0</v>
      </c>
      <c r="J5" s="55" t="n">
        <f>'TC2-Contract Parts Info'!R5</f>
        <v>2.05</v>
      </c>
      <c r="K5" s="50" t="str">
        <f>'TC2-Contract Parts Info'!Q5</f>
        <v>USD</v>
      </c>
      <c r="L5" t="s">
        <v>263</v>
      </c>
      <c r="M5">
        <v>0</v>
      </c>
      <c r="N5" s="50" t="n">
        <f>'TC17-Customer Change Order'!C5</f>
        <v>620.0</v>
      </c>
      <c r="O5" t="s">
        <v>264</v>
      </c>
      <c r="P5" t="n">
        <f>'TC17-Customer Change Order'!D5</f>
        <v>0.0</v>
      </c>
      <c r="Q5" t="s">
        <v>264</v>
      </c>
      <c r="R5" t="n">
        <f>'TC17-Customer Change Order'!F5</f>
        <v>0.0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e">
        <f>'TC20-Autogen SOPO'!#REF!</f>
        <v>#REF!</v>
      </c>
      <c r="E6" s="53" t="s">
        <v>93</v>
      </c>
      <c r="F6" s="54" t="n">
        <f>'TC001-Req to Parts Master'!M6</f>
        <v>5.0</v>
      </c>
      <c r="G6" s="50" t="n">
        <f>'TC001-Req to Parts Master'!L6</f>
        <v>10.0</v>
      </c>
      <c r="H6" s="50">
        <v>620</v>
      </c>
      <c r="I6">
        <v>0</v>
      </c>
      <c r="J6" s="55" t="n">
        <f>'TC2-Contract Parts Info'!R6</f>
        <v>2.05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 t="n">
        <f>'TC17-Customer Change Order'!D6</f>
        <v>0.0</v>
      </c>
      <c r="Q6" t="s">
        <v>264</v>
      </c>
      <c r="R6" s="50" t="n">
        <f>N6</f>
        <v>620.0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e">
        <f>'TC20-Autogen SOPO'!#REF!</f>
        <v>#REF!</v>
      </c>
      <c r="E7" s="53" t="s">
        <v>79</v>
      </c>
      <c r="F7" s="54" t="n">
        <f>'TC001-Req to Parts Master'!M7</f>
        <v>5.0</v>
      </c>
      <c r="G7" s="50" t="n">
        <f>'TC001-Req to Parts Master'!L7</f>
        <v>10.0</v>
      </c>
      <c r="H7" s="50" t="n">
        <f>'TC17-Customer Change Order'!B7</f>
        <v>820.0</v>
      </c>
      <c r="I7">
        <v>0</v>
      </c>
      <c r="J7" s="55" t="n">
        <f>'TC2-Contract Parts Info'!R7</f>
        <v>2.05</v>
      </c>
      <c r="K7" s="50" t="str">
        <f>'TC2-Contract Parts Info'!Q7</f>
        <v>USD</v>
      </c>
      <c r="L7" t="s">
        <v>263</v>
      </c>
      <c r="M7">
        <v>0</v>
      </c>
      <c r="N7" s="50" t="n">
        <f>'TC17-Customer Change Order'!C7</f>
        <v>620.0</v>
      </c>
      <c r="O7" t="s">
        <v>264</v>
      </c>
      <c r="P7" t="n">
        <f>'TC17-Customer Change Order'!D7</f>
        <v>200.0</v>
      </c>
      <c r="Q7" t="s">
        <v>264</v>
      </c>
      <c r="R7" t="n">
        <f>'TC17-Customer Change Order'!F7</f>
        <v>0.0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sheetPr>
    <tabColor rgb="FFFF0000"/>
  </sheetPr>
  <dimension ref="A1:E7"/>
  <sheetViews>
    <sheetView workbookViewId="0">
      <selection activeCell="L32" sqref="L32"/>
    </sheetView>
  </sheetViews>
  <sheetFormatPr defaultRowHeight="13.8" x14ac:dyDescent="0.3"/>
  <cols>
    <col min="1" max="5" customWidth="true" style="2" width="20.77734375" collapsed="true"/>
    <col min="6" max="16384" style="2" width="8.88671875" collapsed="true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0</v>
      </c>
      <c r="C2" s="48"/>
      <c r="D2" s="48"/>
    </row>
    <row r="3" spans="1:4" x14ac:dyDescent="0.3">
      <c r="A3" s="8" t="s">
        <v>290</v>
      </c>
      <c r="B3" s="48">
        <v>0</v>
      </c>
      <c r="C3" s="48"/>
      <c r="D3" s="48"/>
    </row>
    <row r="4" spans="1:4" x14ac:dyDescent="0.3">
      <c r="A4" s="8" t="s">
        <v>291</v>
      </c>
      <c r="B4" s="48">
        <v>660</v>
      </c>
      <c r="C4" s="48"/>
      <c r="D4" s="48">
        <v>660</v>
      </c>
    </row>
    <row r="5" spans="1:4" x14ac:dyDescent="0.3">
      <c r="A5" s="8" t="s">
        <v>292</v>
      </c>
      <c r="B5" s="48">
        <v>660</v>
      </c>
      <c r="C5" s="48">
        <v>660</v>
      </c>
      <c r="D5" s="48"/>
    </row>
    <row r="6" spans="1:4" x14ac:dyDescent="0.3">
      <c r="A6" s="8" t="s">
        <v>293</v>
      </c>
      <c r="B6" s="48">
        <v>0</v>
      </c>
      <c r="C6" s="48"/>
      <c r="D6" s="48"/>
    </row>
    <row r="7" spans="1:4" x14ac:dyDescent="0.3">
      <c r="A7" s="8" t="s">
        <v>294</v>
      </c>
      <c r="B7" s="48">
        <v>660</v>
      </c>
      <c r="C7" s="48">
        <v>600</v>
      </c>
      <c r="D7" s="48">
        <v>60</v>
      </c>
    </row>
  </sheetData>
  <phoneticPr fontId="8" type="noConversion"/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sheetPr>
    <tabColor rgb="FFFF0000"/>
  </sheetPr>
  <dimension ref="A1:C5"/>
  <sheetViews>
    <sheetView topLeftCell="A4" workbookViewId="0">
      <selection activeCell="J36" sqref="J36"/>
    </sheetView>
  </sheetViews>
  <sheetFormatPr defaultRowHeight="14.4" x14ac:dyDescent="0.3"/>
  <cols>
    <col min="1" max="1" customWidth="true" width="16.6640625" collapsed="true"/>
    <col min="2" max="2" customWidth="true" width="20.77734375" collapsed="true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01 Dec 2023</v>
      </c>
      <c r="B5" t="str">
        <f ca="1">TEXT(DATE(YEAR(TODAY()), MONTH(TODAY())+2, DAY(TODAY())), "dd MMM yyyy")</f>
        <v>01 Jan 2024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0A6D-2716-47D6-A5FE-D461FBE62D1B}">
  <dimension ref="A1:R2"/>
  <sheetViews>
    <sheetView workbookViewId="0">
      <selection activeCell="F8" sqref="F8"/>
    </sheetView>
  </sheetViews>
  <sheetFormatPr defaultRowHeight="14.4" x14ac:dyDescent="0.3"/>
  <cols>
    <col min="2" max="2" bestFit="true" customWidth="true" width="20.5546875" collapsed="true"/>
    <col min="3" max="3" bestFit="true" customWidth="true" width="22.0" collapsed="true"/>
    <col min="4" max="4" bestFit="true" customWidth="true" width="12.21875" collapsed="true"/>
    <col min="5" max="6" customWidth="true" width="12.21875" collapsed="true"/>
    <col min="7" max="8" bestFit="true" customWidth="true" width="8.88671875" collapsed="true"/>
    <col min="9" max="9" customWidth="true" width="8.88671875" collapsed="true"/>
    <col min="10" max="10" bestFit="true" customWidth="true" width="8.88671875" collapsed="true"/>
    <col min="11" max="11" bestFit="true" customWidth="true" width="21.6640625" collapsed="true"/>
    <col min="12" max="13" bestFit="true" customWidth="true" width="13.33203125" collapsed="true"/>
    <col min="14" max="17" bestFit="true" customWidth="true" width="12.21875" collapsed="true"/>
  </cols>
  <sheetData>
    <row ht="15" r="1" spans="1:17" thickBot="1" x14ac:dyDescent="0.35">
      <c r="A1" s="76" t="s">
        <v>0</v>
      </c>
      <c r="B1" s="77" t="s">
        <v>497</v>
      </c>
      <c r="C1" s="77" t="s">
        <v>498</v>
      </c>
      <c r="D1" s="77" t="s">
        <v>231</v>
      </c>
      <c r="E1" s="77" t="s">
        <v>499</v>
      </c>
      <c r="F1" s="77" t="s">
        <v>500</v>
      </c>
      <c r="G1" s="77" t="s">
        <v>501</v>
      </c>
      <c r="H1" s="77" t="s">
        <v>502</v>
      </c>
      <c r="I1" s="77" t="s">
        <v>503</v>
      </c>
      <c r="J1" s="77" t="s">
        <v>504</v>
      </c>
      <c r="K1" s="77" t="s">
        <v>505</v>
      </c>
      <c r="L1" s="77" t="s">
        <v>506</v>
      </c>
      <c r="M1" s="77" t="s">
        <v>507</v>
      </c>
      <c r="N1" s="77" t="s">
        <v>508</v>
      </c>
      <c r="O1" s="77" t="s">
        <v>509</v>
      </c>
      <c r="P1" s="77" t="s">
        <v>510</v>
      </c>
      <c r="Q1" s="78" t="s">
        <v>511</v>
      </c>
    </row>
    <row ht="15" r="2" spans="1:17" thickBot="1" x14ac:dyDescent="0.35">
      <c r="A2" s="79">
        <v>1</v>
      </c>
      <c r="B2" s="80" t="str">
        <f>'TC2-BU1 to Customer Contract'!C2</f>
        <v>PKTTAP-PKCUS-CB1-01</v>
      </c>
      <c r="C2" s="80" t="str">
        <f>'TC2-BU1 to Customer Contract'!X2</f>
        <v>CR-PK-CUS-POC-2311001</v>
      </c>
      <c r="D2" s="80" t="s">
        <v>79</v>
      </c>
      <c r="E2" s="80">
        <v>0</v>
      </c>
      <c r="F2" s="80">
        <v>0</v>
      </c>
      <c r="G2" s="80">
        <v>660</v>
      </c>
      <c r="H2" s="80">
        <v>660</v>
      </c>
      <c r="I2" s="80">
        <v>0</v>
      </c>
      <c r="J2" s="80">
        <v>660</v>
      </c>
      <c r="K2" s="80" t="s">
        <v>512</v>
      </c>
      <c r="L2" s="87" t="str">
        <f ca="1">TEXT(DATE(YEAR(TODAY()), MONTH(TODAY())+1, DAY(TODAY())), "dd MMM yyyy")</f>
        <v>01 Dec 2023</v>
      </c>
      <c r="M2" s="87" t="str">
        <f ca="1">TEXT(DATE(YEAR(TODAY()), MONTH(TODAY())+2, DAY(TODAY())), "dd MMM yyyy")</f>
        <v>01 Jan 2024</v>
      </c>
      <c r="N2" s="80">
        <v>660</v>
      </c>
      <c r="O2" s="80">
        <v>660</v>
      </c>
      <c r="P2" s="80">
        <v>600</v>
      </c>
      <c r="Q2" s="81">
        <v>60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dimension ref="A1:H3"/>
  <sheetViews>
    <sheetView workbookViewId="0">
      <selection activeCell="A2" sqref="A2"/>
    </sheetView>
  </sheetViews>
  <sheetFormatPr defaultRowHeight="14.4" x14ac:dyDescent="0.3"/>
  <cols>
    <col min="1" max="1" customWidth="true" width="16.6640625" collapsed="true"/>
    <col min="2" max="6" customWidth="true" width="15.77734375" collapsed="true"/>
    <col min="7" max="7" customWidth="true" width="16.6640625" collapsed="true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2311</v>
      </c>
    </row>
    <row r="2" spans="1:7" x14ac:dyDescent="0.3">
      <c r="A2" t="str">
        <f ca="1"><![CDATA["c"&AutoIncrement!B2&"B1"&AutoIncrement!A2&"-"&G1&"002"]]></f>
        <v>cCB101-2311002</v>
      </c>
      <c r="B2" t="str">
        <f ca="1"><![CDATA["s"&AutoIncrement!B2&"B1"&AutoIncrement!A2&"-"&G1&"002"]]></f>
        <v>sCB101-2311002</v>
      </c>
      <c r="C2" t="str">
        <f ca="1"><![CDATA["p"&AutoIncrement!B2&"B3"&AutoIncrement!A2&"-"&G1&"002"]]></f>
        <v>pCB301-2311002</v>
      </c>
      <c r="D2" t="str">
        <f ca="1"><![CDATA["s"&AutoIncrement!B2&"B3"&AutoIncrement!A2&"-"&G1&"002"]]></f>
        <v>sCB301-2311002</v>
      </c>
      <c r="E2" t="str">
        <f ca="1"><![CDATA["p"&AutoIncrement!B2&"S1"&AutoIncrement!A2&"-"&G1&"002"]]></f>
        <v>pCS101-2311002</v>
      </c>
      <c r="F2" t="str">
        <f ca="1"><![CDATA["s"&AutoIncrement!B2&"S1"&AutoIncrement!A2&"-"&G1&"002"]]></f>
        <v>sCS101-2311002</v>
      </c>
    </row>
    <row r="3" spans="1:7" x14ac:dyDescent="0.3">
      <c r="B3" s="89" t="s">
        <v>89</v>
      </c>
      <c r="C3" s="89"/>
      <c r="D3" s="89" t="s">
        <v>91</v>
      </c>
      <c r="E3" s="89"/>
      <c r="F3" t="s">
        <v>79</v>
      </c>
    </row>
  </sheetData>
  <mergeCells count="2">
    <mergeCell ref="B3:C3"/>
    <mergeCell ref="D3:E3"/>
  </mergeCells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924C-B625-45ED-BDD3-3D8D3F069DC2}">
  <dimension ref="A1:D2"/>
  <sheetViews>
    <sheetView workbookViewId="0">
      <selection activeCell="K22" sqref="K22"/>
    </sheetView>
  </sheetViews>
  <sheetFormatPr defaultRowHeight="14.4" x14ac:dyDescent="0.3"/>
  <cols>
    <col min="1" max="1" bestFit="true" customWidth="true" width="3.44140625" collapsed="true"/>
    <col min="2" max="2" bestFit="true" customWidth="true" width="24.77734375" collapsed="true"/>
    <col min="3" max="3" bestFit="true" customWidth="true" width="15.5546875" collapsed="true"/>
  </cols>
  <sheetData>
    <row ht="15" r="1" spans="1:3" thickBot="1" x14ac:dyDescent="0.35">
      <c r="A1" s="76" t="s">
        <v>0</v>
      </c>
      <c r="B1" s="77" t="s">
        <v>114</v>
      </c>
      <c r="C1" s="78" t="s">
        <v>513</v>
      </c>
    </row>
    <row ht="15" r="2" spans="1:3" thickBot="1" x14ac:dyDescent="0.35">
      <c r="A2" s="79">
        <v>1</v>
      </c>
      <c r="B2" s="80" t="str">
        <f>'TC2-BU1 to Customer Contract'!C2</f>
        <v>PKTTAP-PKCUS-CB1-01</v>
      </c>
      <c r="C2" t="e">
        <f>'TC20-Autogen SOPO'!#REF!</f>
        <v>#REF!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B591-1245-4FAC-832D-864361DDBF22}">
  <dimension ref="A1:K3"/>
  <sheetViews>
    <sheetView workbookViewId="0">
      <selection activeCell="D22" sqref="D22"/>
    </sheetView>
  </sheetViews>
  <sheetFormatPr defaultRowHeight="14.4" x14ac:dyDescent="0.3"/>
  <cols>
    <col min="1" max="1" bestFit="true" customWidth="true" width="3.44140625" collapsed="true"/>
    <col min="2" max="2" bestFit="true" customWidth="true" width="13.77734375" collapsed="true"/>
    <col min="3" max="3" customWidth="true" width="30.5546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4.44140625" collapsed="true"/>
  </cols>
  <sheetData>
    <row ht="15" r="1" spans="1:10" thickBot="1" x14ac:dyDescent="0.35">
      <c r="A1" s="76" t="s">
        <v>0</v>
      </c>
      <c r="B1" s="77" t="s">
        <v>491</v>
      </c>
      <c r="C1" s="77" t="s">
        <v>114</v>
      </c>
      <c r="D1" s="77" t="s">
        <v>492</v>
      </c>
      <c r="E1" s="77" t="s">
        <v>253</v>
      </c>
      <c r="F1" s="77" t="s">
        <v>116</v>
      </c>
      <c r="G1" s="77" t="s">
        <v>40</v>
      </c>
      <c r="H1" s="77" t="s">
        <v>493</v>
      </c>
      <c r="I1" s="77" t="s">
        <v>318</v>
      </c>
      <c r="J1" s="78" t="s">
        <v>494</v>
      </c>
    </row>
    <row ht="15" r="2" spans="1:10" thickBot="1" x14ac:dyDescent="0.35">
      <c r="A2" s="79">
        <v>1</v>
      </c>
      <c r="B2" s="80" t="e">
        <f>'TC20-Autogen SOPO'!#REF!</f>
        <v>#REF!</v>
      </c>
      <c r="C2" t="str">
        <f>'TC3-BU2 to BU1 Contract'!C2</f>
        <v>SGTTAP-PKTTAP-CB2-01</v>
      </c>
      <c r="D2" s="80" t="s">
        <v>495</v>
      </c>
      <c r="E2" s="80" t="s">
        <v>514</v>
      </c>
      <c r="F2" s="80" t="s">
        <v>128</v>
      </c>
      <c r="G2" s="80" t="s">
        <v>70</v>
      </c>
      <c r="H2" s="80" t="s">
        <v>90</v>
      </c>
      <c r="I2" s="80" t="s">
        <v>68</v>
      </c>
      <c r="J2" s="81" t="str">
        <f ca="1">TEXT(DATE(YEAR(TODAY()), MONTH(TODAY()), DAY(TODAY())-1), "MMM dd, yyyy")</f>
        <v>Oct 31, 2023</v>
      </c>
    </row>
    <row ht="15" r="3" spans="1:10" thickBot="1" x14ac:dyDescent="0.35">
      <c r="A3" s="75">
        <v>2</v>
      </c>
      <c r="B3" s="80" t="e">
        <f>'TC20-Autogen SOPO'!#REF!</f>
        <v>#REF!</v>
      </c>
      <c r="C3" t="str">
        <f>'TC6-BU3 to BU1 Contract'!C2</f>
        <v>MYPNA-PKTTAP-CB3-01</v>
      </c>
      <c r="D3" s="80" t="s">
        <v>495</v>
      </c>
      <c r="E3" s="80" t="s">
        <v>514</v>
      </c>
      <c r="F3" s="80" t="s">
        <v>128</v>
      </c>
      <c r="G3" s="80" t="s">
        <v>70</v>
      </c>
      <c r="H3" s="80" t="s">
        <v>91</v>
      </c>
      <c r="I3" s="80" t="s">
        <v>68</v>
      </c>
      <c r="J3" s="81" t="str">
        <f ca="1">TEXT(DATE(YEAR(TODAY()), MONTH(TODAY()), DAY(TODAY())-1), "MMM dd, yyyy")</f>
        <v>Oct 31, 2023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2F0C-21BF-4AC6-98BE-9C11B222368C}">
  <dimension ref="A1:D2"/>
  <sheetViews>
    <sheetView workbookViewId="0">
      <selection activeCell="J29" sqref="J29"/>
    </sheetView>
  </sheetViews>
  <sheetFormatPr defaultRowHeight="14.4" x14ac:dyDescent="0.3"/>
  <cols>
    <col min="2" max="2" bestFit="true" customWidth="true" width="13.33203125" collapsed="true"/>
  </cols>
  <sheetData>
    <row ht="15" r="1" spans="1:3" thickBot="1" x14ac:dyDescent="0.35">
      <c r="A1" s="76" t="s">
        <v>0</v>
      </c>
      <c r="B1" s="77" t="s">
        <v>265</v>
      </c>
      <c r="C1" s="78" t="s">
        <v>515</v>
      </c>
    </row>
    <row ht="15" r="2" spans="1:3" thickBot="1" x14ac:dyDescent="0.35">
      <c r="A2" s="79">
        <v>1</v>
      </c>
      <c r="B2" s="80" t="s">
        <v>516</v>
      </c>
      <c r="C2" s="81">
        <v>800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dimension ref="A1:E4"/>
  <sheetViews>
    <sheetView workbookViewId="0">
      <selection activeCell="C2" sqref="C2:D4"/>
    </sheetView>
  </sheetViews>
  <sheetFormatPr defaultRowHeight="14.4" x14ac:dyDescent="0.3"/>
  <cols>
    <col min="1" max="4" customWidth="true" width="20.77734375" collapsed="true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1620</v>
      </c>
      <c r="C2" s="48">
        <v>1620</v>
      </c>
      <c r="D2" s="48"/>
    </row>
    <row r="3" spans="1:4" x14ac:dyDescent="0.3">
      <c r="A3" s="8" t="s">
        <v>290</v>
      </c>
      <c r="B3" s="48">
        <v>1620</v>
      </c>
      <c r="C3" s="48">
        <v>1620</v>
      </c>
      <c r="D3" s="48"/>
    </row>
    <row r="4" spans="1:4" x14ac:dyDescent="0.3">
      <c r="A4" s="8" t="s">
        <v>293</v>
      </c>
      <c r="B4" s="48">
        <v>800</v>
      </c>
      <c r="C4" s="48">
        <v>600</v>
      </c>
      <c r="D4" s="48">
        <v>200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dimension ref="A1:C5"/>
  <sheetViews>
    <sheetView topLeftCell="A4" workbookViewId="0">
      <selection activeCell="A5" sqref="A5:B5"/>
    </sheetView>
  </sheetViews>
  <sheetFormatPr defaultRowHeight="14.4" x14ac:dyDescent="0.3"/>
  <cols>
    <col min="1" max="1" customWidth="true" width="16.6640625" collapsed="true"/>
    <col min="2" max="2" customWidth="true" width="20.77734375" collapsed="true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01 Dec 2023</v>
      </c>
      <c r="B5" t="str">
        <f ca="1">TEXT(DATE(YEAR(TODAY()), MONTH(TODAY())+2, DAY(TODAY())), "dd MMM yyyy")</f>
        <v>01 Jan 2024</v>
      </c>
    </row>
  </sheetData>
  <phoneticPr fontId="8" type="noConversion"/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dimension ref="A1:T7"/>
  <sheetViews>
    <sheetView workbookViewId="0" zoomScale="90" zoomScaleNormal="90">
      <selection activeCell="E13" sqref="E13"/>
    </sheetView>
  </sheetViews>
  <sheetFormatPr defaultRowHeight="13.8" x14ac:dyDescent="0.3"/>
  <cols>
    <col min="1" max="4" customWidth="true" style="2" width="25.77734375" collapsed="true"/>
    <col min="5" max="18" customWidth="true" style="2" width="15.77734375" collapsed="true"/>
    <col min="19" max="19" customWidth="true" style="2" width="26.6640625" collapsed="true"/>
    <col min="20" max="16384" style="2" width="8.88671875" collapsed="true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295</v>
      </c>
      <c r="B2" s="8" t="s">
        <v>289</v>
      </c>
      <c r="C2" s="8" t="s">
        <v>295</v>
      </c>
      <c r="D2" s="16" t="str">
        <f>AutoIncrement!C4</f>
        <v>PKTTAP-PKCUS-CB1-01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296</v>
      </c>
      <c r="B3" s="8" t="s">
        <v>290</v>
      </c>
      <c r="C3" s="8" t="s">
        <v>296</v>
      </c>
      <c r="D3" s="16" t="str">
        <f>AutoIncrement!C4</f>
        <v>PKTTAP-PKCUS-CB1-01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297</v>
      </c>
      <c r="B4" s="8" t="s">
        <v>291</v>
      </c>
      <c r="C4" s="8" t="s">
        <v>297</v>
      </c>
      <c r="D4" s="16" t="str">
        <f>AutoIncrement!C4</f>
        <v>PKTTAP-PKCUS-CB1-01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298</v>
      </c>
      <c r="B5" s="8" t="s">
        <v>292</v>
      </c>
      <c r="C5" s="8" t="s">
        <v>298</v>
      </c>
      <c r="D5" s="16" t="str">
        <f>AutoIncrement!C4</f>
        <v>PKTTAP-PKCUS-CB1-01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299</v>
      </c>
      <c r="B6" s="8" t="s">
        <v>293</v>
      </c>
      <c r="C6" s="8" t="s">
        <v>299</v>
      </c>
      <c r="D6" s="16" t="str">
        <f>AutoIncrement!C4</f>
        <v>PKTTAP-PKCUS-CB1-01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300</v>
      </c>
      <c r="B7" s="8" t="s">
        <v>294</v>
      </c>
      <c r="C7" s="8" t="s">
        <v>300</v>
      </c>
      <c r="D7" s="16" t="str">
        <f>AutoIncrement!C4</f>
        <v>PKTTAP-PKCUS-CB1-01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allowBlank="1" showErrorMessage="1" sqref="E2:E7" type="list" xr:uid="{6E1DE576-7A37-4C64-B881-DFF8AC16760D}">
      <formula1>REPACKING_TYPE</formula1>
    </dataValidation>
    <dataValidation allowBlank="1" showErrorMessage="1" sqref="Q2:Q7" type="list" xr:uid="{F6DC1429-A7E3-4E8D-9E38-D39659998A43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dimension ref="A1:D2"/>
  <sheetViews>
    <sheetView workbookViewId="0">
      <selection activeCell="F24" sqref="F24"/>
    </sheetView>
  </sheetViews>
  <sheetFormatPr defaultRowHeight="14.4" x14ac:dyDescent="0.3"/>
  <cols>
    <col min="1" max="1" customWidth="true" width="21.0" collapsed="true"/>
    <col min="2" max="2" customWidth="true" width="25.6640625" collapsed="true"/>
    <col min="3" max="3" customWidth="true" width="15.33203125" collapsed="true"/>
  </cols>
  <sheetData>
    <row r="1" spans="1:3" x14ac:dyDescent="0.3">
      <c r="A1" t="s">
        <v>280</v>
      </c>
      <c r="B1" t="s">
        <v>281</v>
      </c>
      <c r="C1" s="51" t="str">
        <f ca="1">TEXT(DATE(YEAR(TODAY()), MONTH(TODAY()), DAY(TODAY())), "yymm")</f>
        <v>2311</v>
      </c>
    </row>
    <row r="2" spans="1:3" x14ac:dyDescent="0.3">
      <c r="A2" s="53" t="str">
        <f ca="1"><![CDATA["rs"&AutoIncrement!B2&"S1"&AutoIncrement!A2&"-"&C1&"002-01"]]></f>
        <v>rsCS101-2311002-01</v>
      </c>
      <c r="B2" t="str">
        <f ca="1"><![CDATA["rs"&AutoIncrement!B2&"S2"&AutoIncrement!A2&"-"&C1&"001-01"]]></f>
        <v>rsCS201-2311001-01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dimension ref="A1:AD5"/>
  <sheetViews>
    <sheetView workbookViewId="0">
      <selection activeCell="H3" sqref="H3"/>
    </sheetView>
  </sheetViews>
  <sheetFormatPr defaultRowHeight="14.4" x14ac:dyDescent="0.3"/>
  <cols>
    <col min="1" max="1" customWidth="true" width="4.33203125" collapsed="true"/>
    <col min="2" max="2" customWidth="true" width="15.77734375" collapsed="true"/>
    <col min="3" max="3" customWidth="true" width="26.109375" collapsed="true"/>
    <col min="4" max="4" customWidth="true" width="15.77734375" collapsed="true"/>
    <col min="5" max="5" customWidth="true" width="22.5546875" collapsed="true"/>
    <col min="6" max="13" customWidth="true" width="15.77734375" collapsed="true"/>
    <col min="14" max="14" customWidth="true" width="24.109375" collapsed="true"/>
    <col min="15" max="25" customWidth="true" width="15.77734375" collapsed="true"/>
    <col min="26" max="26" customWidth="true" width="21.109375" collapsed="true"/>
    <col min="27" max="27" customWidth="true" width="25.6640625" collapsed="true"/>
    <col min="28" max="28" customWidth="true" width="15.77734375" collapsed="true"/>
    <col min="29" max="29" customWidth="true" width="27.21875" collapsed="true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o-MY-ELA-SUP-CS2-01-2311001</v>
      </c>
      <c r="D2" t="str">
        <f ca="1">TEXT(DATE(YEAR(TODAY()), MONTH(TODAY()), DAY(TODAY())), "dd MMM yyyy")</f>
        <v>01 Nov 2023</v>
      </c>
      <c r="E2" t="str">
        <f ca="1">"SP1-"&amp;AutoIncrement!F3&amp;"-"&amp;TEXT(DATE(YEAR(TODAY()), MONTH(TODAY()), DAY(TODAY())), "yymm")&amp;"001"</f>
        <v>SP1-CS2-01-2311001</v>
      </c>
      <c r="F2" t="s">
        <v>291</v>
      </c>
      <c r="G2" t="s">
        <v>21</v>
      </c>
      <c r="H2">
        <v>660</v>
      </c>
      <c r="I2" t="s">
        <v>62</v>
      </c>
      <c r="J2" t="s">
        <v>327</v>
      </c>
      <c r="K2" t="s">
        <v>64</v>
      </c>
      <c r="L2" t="s">
        <v>91</v>
      </c>
      <c r="M2" t="s">
        <v>329</v>
      </c>
      <c r="N2" t="str">
        <f ca="1">"SP1-OP-"&amp;AutoIncrement!F3&amp;"-"&amp;TEXT(DATE(YEAR(TODAY()), MONTH(TODAY()), DAY(TODAY())), "yymm")&amp;"-01"</f>
        <v>SP1-OP-CS2-01-2311-01</v>
      </c>
      <c r="O2" t="s">
        <v>333</v>
      </c>
      <c r="S2" t="str">
        <f ca="1">"SP1-IP-"&amp;AutoIncrement!F3&amp;"-"&amp;TEXT(DATE(YEAR(TODAY()), MONTH(TODAY()), DAY(TODAY())), "yymm")&amp;"-01"</f>
        <v>SP1-IP-CS2-01-2311-01</v>
      </c>
      <c r="X2" t="str">
        <f ca="1">'TC47-Autogen OrderNo Spot'!F2</f>
        <v>sCS101-2311002</v>
      </c>
      <c r="Y2" t="s">
        <v>79</v>
      </c>
      <c r="Z2" t="s">
        <v>310</v>
      </c>
      <c r="AA2" t="s">
        <v>310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o-MY-ELA-SUP-CS2-01-2311001</v>
      </c>
      <c r="D3" t="str">
        <f ca="1">TEXT(DATE(YEAR(TODAY()), MONTH(TODAY()), DAY(TODAY())), "dd MMM yyyy")</f>
        <v>01 Nov 2023</v>
      </c>
      <c r="E3" t="str">
        <f ca="1">"SP1-"&amp;AutoIncrement!F3&amp;"-"&amp;TEXT(DATE(YEAR(TODAY()), MONTH(TODAY()), DAY(TODAY())), "yymm")&amp;"001"</f>
        <v>SP1-CS2-01-2311001</v>
      </c>
      <c r="F3" t="s">
        <v>292</v>
      </c>
      <c r="G3" t="s">
        <v>21</v>
      </c>
      <c r="H3">
        <v>660</v>
      </c>
      <c r="I3" t="s">
        <v>62</v>
      </c>
      <c r="J3" t="s">
        <v>327</v>
      </c>
      <c r="K3" t="s">
        <v>64</v>
      </c>
      <c r="L3" t="s">
        <v>91</v>
      </c>
      <c r="M3" t="s">
        <v>330</v>
      </c>
      <c r="N3" t="str">
        <f ca="1">"SP1-OP-"&amp;AutoIncrement!F3&amp;"-"&amp;TEXT(DATE(YEAR(TODAY()), MONTH(TODAY()), DAY(TODAY())), "yymm")&amp;"-01"</f>
        <v>SP1-OP-CS2-01-2311-01</v>
      </c>
      <c r="O3" t="s">
        <v>334</v>
      </c>
      <c r="S3" t="str">
        <f ca="1">"SP1-IP-"&amp;AutoIncrement!F3&amp;"-"&amp;TEXT(DATE(YEAR(TODAY()), MONTH(TODAY()), DAY(TODAY())), "yymm")&amp;"-02"</f>
        <v>SP1-IP-CS2-01-2311-02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 ca="1">'TC47-Autogen OrderNo Spot'!F2</f>
        <v>sCS101-2311002</v>
      </c>
      <c r="Y3" t="s">
        <v>79</v>
      </c>
      <c r="Z3" t="s">
        <v>311</v>
      </c>
      <c r="AA3" t="s">
        <v>311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o-MY-ELA-SUP-CS2-01-2311001</v>
      </c>
      <c r="D4" t="str">
        <f ca="1">TEXT(DATE(YEAR(TODAY()), MONTH(TODAY()), DAY(TODAY())), "dd MMM yyyy")</f>
        <v>01 Nov 2023</v>
      </c>
      <c r="E4" t="str">
        <f ca="1">"SP1-"&amp;AutoIncrement!F3&amp;"-"&amp;TEXT(DATE(YEAR(TODAY()), MONTH(TODAY()), DAY(TODAY())), "yymm")&amp;"001"</f>
        <v>SP1-CS2-01-2311001</v>
      </c>
      <c r="F4" t="s">
        <v>294</v>
      </c>
      <c r="G4" t="s">
        <v>21</v>
      </c>
      <c r="H4">
        <v>330</v>
      </c>
      <c r="I4" t="s">
        <v>62</v>
      </c>
      <c r="J4" t="s">
        <v>327</v>
      </c>
      <c r="K4" t="s">
        <v>64</v>
      </c>
      <c r="L4" t="s">
        <v>91</v>
      </c>
      <c r="M4" t="s">
        <v>331</v>
      </c>
      <c r="N4" t="str">
        <f ca="1">"SP1-OP-"&amp;AutoIncrement!F3&amp;"-"&amp;TEXT(DATE(YEAR(TODAY()), MONTH(TODAY()), DAY(TODAY())), "yymm")&amp;"-01"</f>
        <v>SP1-OP-CS2-01-2311-01</v>
      </c>
      <c r="O4" t="s">
        <v>335</v>
      </c>
      <c r="P4">
        <v>100.001</v>
      </c>
      <c r="Q4">
        <v>100.001</v>
      </c>
      <c r="R4">
        <v>100.001</v>
      </c>
      <c r="X4" t="str">
        <f ca="1">'TC47-Autogen OrderNo Spot'!F2</f>
        <v>sCS101-2311002</v>
      </c>
      <c r="Y4" t="s">
        <v>79</v>
      </c>
      <c r="Z4" t="s">
        <v>312</v>
      </c>
      <c r="AA4" t="s">
        <v>312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o-MY-ELA-SUP-CS2-01-2311002</v>
      </c>
      <c r="D5" t="str">
        <f ca="1">TEXT(DATE(YEAR(TODAY()), MONTH(TODAY()), DAY(TODAY())), "dd MMM yyyy")</f>
        <v>01 Nov 2023</v>
      </c>
      <c r="E5" t="str">
        <f ca="1">"SP1-"&amp;AutoIncrement!F3&amp;"-"&amp;TEXT(DATE(YEAR(TODAY()), MONTH(TODAY()), DAY(TODAY())), "yymm")&amp;"002"</f>
        <v>SP1-CS2-01-2311002</v>
      </c>
      <c r="F5" t="s">
        <v>294</v>
      </c>
      <c r="G5" t="s">
        <v>21</v>
      </c>
      <c r="H5">
        <v>330</v>
      </c>
      <c r="I5" t="s">
        <v>62</v>
      </c>
      <c r="J5" t="s">
        <v>327</v>
      </c>
      <c r="K5" t="s">
        <v>64</v>
      </c>
      <c r="L5" t="s">
        <v>91</v>
      </c>
      <c r="M5" t="s">
        <v>330</v>
      </c>
      <c r="N5" t="str">
        <f ca="1">"SP1-OP-"&amp;AutoIncrement!F3&amp;"-"&amp;TEXT(DATE(YEAR(TODAY()), MONTH(TODAY()), DAY(TODAY())), "yymm")&amp;"-02"</f>
        <v>SP1-OP-CS2-01-2311-02</v>
      </c>
      <c r="O5" t="s">
        <v>333</v>
      </c>
      <c r="P5">
        <v>100.001</v>
      </c>
      <c r="Q5">
        <v>100.001</v>
      </c>
      <c r="R5">
        <v>100.001</v>
      </c>
      <c r="S5" t="str">
        <f ca="1">"SP1-IP-"&amp;AutoIncrement!F3&amp;"-"&amp;TEXT(DATE(YEAR(TODAY()), MONTH(TODAY()), DAY(TODAY())), "yymm")&amp;"-02"</f>
        <v>SP1-IP-CS2-01-2311-02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Spot'!F2</f>
        <v>sCS101-2311002</v>
      </c>
      <c r="Y5" t="s">
        <v>79</v>
      </c>
      <c r="Z5" t="s">
        <v>312</v>
      </c>
      <c r="AA5" t="s">
        <v>312</v>
      </c>
      <c r="AB5">
        <v>5</v>
      </c>
      <c r="AC5">
        <v>660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dimension ref="A1:C3"/>
  <sheetViews>
    <sheetView workbookViewId="0">
      <selection activeCell="H3" sqref="H3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'TC74-Sup1 Outbound Details'!C2</f>
        <v>o-MY-ELA-SUP-CS2-01-2311001</v>
      </c>
      <c r="B2" t="s">
        <v>433</v>
      </c>
    </row>
    <row r="3" spans="1:2" x14ac:dyDescent="0.3">
      <c r="A3" t="str">
        <f ca="1">'TC74-Sup1 Outbound Details'!C5</f>
        <v>o-MY-ELA-SUP-CS2-01-2311002</v>
      </c>
      <c r="B3" t="s">
        <v>434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dimension ref="A1:W3"/>
  <sheetViews>
    <sheetView workbookViewId="0">
      <selection activeCell="A2" sqref="A2:XFD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dimension ref="A1:P2"/>
  <sheetViews>
    <sheetView workbookViewId="0">
      <selection activeCell="A2" sqref="A2:XFD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dimension ref="A1:P2"/>
  <sheetViews>
    <sheetView workbookViewId="0">
      <selection activeCell="A2" sqref="A2:XFD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dimension ref="A1:S4"/>
  <sheetViews>
    <sheetView topLeftCell="B1" workbookViewId="0">
      <selection activeCell="G40" sqref="G40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pCS101-2311002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pCS101-2311002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pCS101-2311002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dimension ref="A1:S4"/>
  <sheetViews>
    <sheetView workbookViewId="0">
      <selection activeCell="L3" sqref="L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sCB301-2311002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sCB301-2311002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sCB301-2311002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dimension ref="A1:T4"/>
  <sheetViews>
    <sheetView topLeftCell="E1" workbookViewId="0">
      <selection activeCell="L3" sqref="L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pCB301-2311002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pCB301-2311002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pCB301-2311002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dimension ref="A1:S4"/>
  <sheetViews>
    <sheetView topLeftCell="B1" workbookViewId="0">
      <selection activeCell="L3" sqref="L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sCB101-2311002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sCB101-2311002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sCB101-2311002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dimension ref="A1:AA6"/>
  <sheetViews>
    <sheetView workbookViewId="0" zoomScale="90" zoomScaleNormal="90">
      <selection activeCell="V26" sqref="V26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3" customWidth="true" width="15.77734375" collapsed="true"/>
    <col min="24" max="24" customWidth="true" width="25.77734375" collapsed="true"/>
    <col min="25" max="25" customWidth="true" width="15.77734375" collapsed="true"/>
    <col min="26" max="26" customWidth="true" width="18.0" collapsed="true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518</v>
      </c>
      <c r="C2" t="str">
        <f>AutoIncrement!C4</f>
        <v>PKTTAP-PKCUS-CB1-01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CB1-01</v>
      </c>
      <c r="I2" t="str">
        <f>"CD-"&amp;H2</f>
        <v>CD-CB1-01</v>
      </c>
      <c r="J2" t="str">
        <f>"Payment-"&amp;H2</f>
        <v>Payment-CB1-01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Payment-CB1-01(By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RD-CB1-01</v>
      </c>
      <c r="W2" t="s">
        <v>130</v>
      </c>
      <c r="X2" t="s">
        <v>519</v>
      </c>
      <c r="Y2" t="str">
        <f>"BU2toBU1-"&amp;H2</f>
        <v>BU2toBU1-CB1-01</v>
      </c>
      <c r="Z2" t="str">
        <f>"BU3toBU1-"&amp;H2</f>
        <v>BU3toBU1-CB1-01</v>
      </c>
    </row>
    <row r="5" spans="1:26" x14ac:dyDescent="0.3">
      <c r="X5" s="7"/>
      <c r="Y5" s="7"/>
    </row>
    <row r="6" spans="1:26" x14ac:dyDescent="0.3">
      <c r="X6" s="7"/>
      <c r="Y6" s="7"/>
    </row>
  </sheetData>
  <pageMargins bottom="0.75" footer="0.3" header="0.3" left="0.7" right="0.7" top="0.75"/>
</worksheet>
</file>

<file path=xl/worksheets/sheet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dimension ref="A1:T4"/>
  <sheetViews>
    <sheetView workbookViewId="0">
      <selection activeCell="L3" sqref="L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cCB101-2311002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cCB101-2311002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cCB101-2311002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dimension ref="A1:S4"/>
  <sheetViews>
    <sheetView topLeftCell="B1" workbookViewId="0">
      <selection activeCell="E34" sqref="E3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sCB101-2311002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sCB101-2311002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sCB101-2311002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dimension ref="A1:C3"/>
  <sheetViews>
    <sheetView topLeftCell="A7" workbookViewId="0">
      <selection activeCell="B28" sqref="B28"/>
    </sheetView>
  </sheetViews>
  <sheetFormatPr defaultRowHeight="14.4" x14ac:dyDescent="0.3"/>
  <cols>
    <col min="1" max="1" customWidth="true" width="26.0" collapsed="true"/>
    <col min="2" max="2" customWidth="true" width="20.664062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'TC74-OutboundNo'!B2</f>
        <v>o-MY-ELA-SUP-231024001</v>
      </c>
      <c r="B2" t="s">
        <v>423</v>
      </c>
    </row>
    <row r="3" spans="1:2" x14ac:dyDescent="0.3">
      <c r="A3" t="str">
        <f>'TC74-OutboundNo'!B3</f>
        <v>o-MY-ELA-SUP-231024002</v>
      </c>
      <c r="B3" t="s">
        <v>424</v>
      </c>
    </row>
  </sheetData>
  <pageMargins bottom="0.75" footer="0.3" header="0.3" left="0.7" right="0.7" top="0.75"/>
</worksheet>
</file>

<file path=xl/worksheets/sheet7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dimension ref="A1:J5"/>
  <sheetViews>
    <sheetView workbookViewId="0">
      <selection activeCell="C1" sqref="C1:H1048576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8" customWidth="true" width="15.77734375" collapsed="true"/>
    <col min="9" max="9" customWidth="true" width="42.21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A2" t="str">
        <f ca="1">'TC74-Sup1 Outbound Details'!E5</f>
        <v>SP1-CS2-01-2311002</v>
      </c>
      <c r="B2" t="s">
        <v>330</v>
      </c>
      <c r="C2" t="str">
        <f ca="1">TEXT(DATE(YEAR(TODAY()), MONTH(TODAY()), DAY(TODAY()+10)), "dd MMM yyyy")</f>
        <v>11 Nov 2023</v>
      </c>
      <c r="D2" t="str">
        <f ca="1">TEXT(DATE(YEAR(TODAY()), MONTH(TODAY()), DAY(TODAY()+20)), "dd MMM yyyy")</f>
        <v>21 Nov 2023</v>
      </c>
      <c r="E2" t="s">
        <v>396</v>
      </c>
      <c r="F2" t="str">
        <f ca="1">TEXT(DATE(YEAR(TODAY()), MONTH(TODAY()), DAY(TODAY()+30)), "dd MMM yyyy")</f>
        <v>01 Nov 2023</v>
      </c>
      <c r="G2" t="s">
        <v>397</v>
      </c>
      <c r="H2" t="s">
        <v>398</v>
      </c>
      <c r="I2" t="s">
        <v>354</v>
      </c>
    </row>
    <row r="3" spans="1:9" x14ac:dyDescent="0.3">
      <c r="A3" t="str">
        <f ca="1">'TC74-Sup1 Outbound Details'!E2</f>
        <v>SP1-CS2-01-2311001</v>
      </c>
      <c r="B3" t="s">
        <v>331</v>
      </c>
      <c r="C3" t="str">
        <f ca="1">TEXT(DATE(YEAR(TODAY()), MONTH(TODAY()), DAY(TODAY()+10)), "dd MMM yyyy")</f>
        <v>11 Nov 2023</v>
      </c>
      <c r="D3" t="str">
        <f ca="1">TEXT(DATE(YEAR(TODAY()), MONTH(TODAY()), DAY(TODAY()+20)), "dd MMM yyyy")</f>
        <v>21 Nov 2023</v>
      </c>
      <c r="E3" t="s">
        <v>399</v>
      </c>
      <c r="F3" t="str">
        <f ca="1">TEXT(DATE(YEAR(TODAY()), MONTH(TODAY()), DAY(TODAY()+30)), "dd MMM yyyy")</f>
        <v>01 Nov 2023</v>
      </c>
      <c r="G3" t="s">
        <v>400</v>
      </c>
      <c r="H3" t="s">
        <v>401</v>
      </c>
      <c r="I3" t="s">
        <v>408</v>
      </c>
    </row>
    <row r="4" spans="1:9" x14ac:dyDescent="0.3">
      <c r="A4" t="str">
        <f ca="1">'TC74-Sup1 Outbound Details'!E2</f>
        <v>SP1-CS2-01-2311001</v>
      </c>
      <c r="B4" t="s">
        <v>330</v>
      </c>
      <c r="C4" t="str">
        <f ca="1">TEXT(DATE(YEAR(TODAY()), MONTH(TODAY()), DAY(TODAY()+10)), "dd MMM yyyy")</f>
        <v>11 Nov 2023</v>
      </c>
      <c r="D4" t="str">
        <f ca="1">TEXT(DATE(YEAR(TODAY()), MONTH(TODAY()), DAY(TODAY()+20)), "dd MMM yyyy")</f>
        <v>21 Nov 2023</v>
      </c>
      <c r="E4" t="s">
        <v>399</v>
      </c>
      <c r="F4" t="str">
        <f ca="1">TEXT(DATE(YEAR(TODAY()), MONTH(TODAY()), DAY(TODAY()+30)), "dd MMM yyyy")</f>
        <v>01 Nov 2023</v>
      </c>
      <c r="G4" t="s">
        <v>400</v>
      </c>
      <c r="H4" t="s">
        <v>401</v>
      </c>
      <c r="I4" t="s">
        <v>354</v>
      </c>
    </row>
    <row r="5" spans="1:9" x14ac:dyDescent="0.3">
      <c r="A5" t="str">
        <f ca="1">'TC74-Sup1 Outbound Details'!E2</f>
        <v>SP1-CS2-01-2311001</v>
      </c>
      <c r="B5" t="s">
        <v>329</v>
      </c>
      <c r="C5" t="str">
        <f ca="1">TEXT(DATE(YEAR(TODAY()), MONTH(TODAY()), DAY(TODAY()+10)), "dd MMM yyyy")</f>
        <v>11 Nov 2023</v>
      </c>
      <c r="D5" t="str">
        <f ca="1">TEXT(DATE(YEAR(TODAY()), MONTH(TODAY()), DAY(TODAY()+20)), "dd MMM yyyy")</f>
        <v>21 Nov 2023</v>
      </c>
      <c r="E5" t="s">
        <v>399</v>
      </c>
      <c r="F5" t="str">
        <f ca="1">TEXT(DATE(YEAR(TODAY()), MONTH(TODAY()), DAY(TODAY()+30)), "dd MMM yyyy")</f>
        <v>01 Nov 2023</v>
      </c>
      <c r="G5" t="s">
        <v>400</v>
      </c>
      <c r="H5" t="s">
        <v>401</v>
      </c>
      <c r="I5" t="s">
        <v>408</v>
      </c>
    </row>
  </sheetData>
  <pageMargins bottom="0.75" footer="0.3" header="0.3" left="0.7" right="0.7" top="0.75"/>
</worksheet>
</file>

<file path=xl/worksheets/sheet7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dimension ref="A1:W3"/>
  <sheetViews>
    <sheetView workbookViewId="0">
      <selection activeCell="D2" sqref="D2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366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7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dimension ref="A1:P2"/>
  <sheetViews>
    <sheetView workbookViewId="0">
      <selection activeCell="F18" sqref="F18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7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dimension ref="A1:P2"/>
  <sheetViews>
    <sheetView workbookViewId="0">
      <selection activeCell="D2" sqref="D2:F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7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dimension ref="A1:C5"/>
  <sheetViews>
    <sheetView workbookViewId="0">
      <selection activeCell="L40" sqref="L40"/>
    </sheetView>
  </sheetViews>
  <sheetFormatPr defaultRowHeight="14.4" x14ac:dyDescent="0.3"/>
  <cols>
    <col min="1" max="1" customWidth="true" width="25.777343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"i-MY-PNA-DC-"&amp;AutoIncrement!F3&amp;"-"&amp;TEXT(DATE(YEAR(TODAY()), MONTH(TODAY()), DAY(TODAY())), "yymm")&amp;"001"</f>
        <v>i-MY-PNA-DC-CS2-01-2311001</v>
      </c>
      <c r="B2" t="str">
        <f ca="1">TEXT(DATE(YEAR(TODAY()), MONTH(TODAY()), DAY(TODAY())), "dd MMM yyyy")</f>
        <v>01 Nov 2023</v>
      </c>
    </row>
    <row r="3" spans="1:2" x14ac:dyDescent="0.3">
      <c r="A3" t="str">
        <f ca="1">"i-MY-PNA-DC-"&amp;AutoIncrement!F3&amp;"-"&amp;TEXT(DATE(YEAR(TODAY()), MONTH(TODAY()), DAY(TODAY())), "yymm")&amp;"001"</f>
        <v>i-MY-PNA-DC-CS2-01-2311001</v>
      </c>
      <c r="B3" t="str">
        <f ca="1" ref="B3:B5" si="0" t="shared">TEXT(DATE(YEAR(TODAY()), MONTH(TODAY()), DAY(TODAY())), "dd MMM yyyy")</f>
        <v>01 Nov 2023</v>
      </c>
    </row>
    <row r="4" spans="1:2" x14ac:dyDescent="0.3">
      <c r="A4" t="str">
        <f ca="1">"i-MY-PNA-DC-"&amp;AutoIncrement!F3&amp;"-"&amp;TEXT(DATE(YEAR(TODAY()), MONTH(TODAY()), DAY(TODAY())), "yymm")&amp;"001"</f>
        <v>i-MY-PNA-DC-CS2-01-2311001</v>
      </c>
      <c r="B4" t="str">
        <f ca="1" si="0" t="shared"/>
        <v>01 Nov 2023</v>
      </c>
    </row>
    <row r="5" spans="1:2" x14ac:dyDescent="0.3">
      <c r="A5" t="str">
        <f ca="1">"i-MY-PNA-DC-"&amp;AutoIncrement!F3&amp;"-"&amp;TEXT(DATE(YEAR(TODAY()), MONTH(TODAY()), DAY(TODAY())), "yymm")&amp;"001"</f>
        <v>i-MY-PNA-DC-CS2-01-2311001</v>
      </c>
      <c r="B5" t="str">
        <f ca="1" si="0" t="shared"/>
        <v>01 Nov 2023</v>
      </c>
    </row>
  </sheetData>
  <pageMargins bottom="0.75" footer="0.3" header="0.3" left="0.7" right="0.7" top="0.75"/>
</worksheet>
</file>

<file path=xl/worksheets/sheet7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dimension ref="A1:S4"/>
  <sheetViews>
    <sheetView topLeftCell="B1" workbookViewId="0">
      <selection activeCell="B21" sqref="B21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pCS101-2311002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pCS101-2311002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pCS101-2311002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7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dimension ref="A1:R4"/>
  <sheetViews>
    <sheetView topLeftCell="C1" workbookViewId="0">
      <selection activeCell="D3" sqref="D3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sCB301-2311002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sCB301-2311002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sCB301-2311002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dimension ref="A1:Y2"/>
  <sheetViews>
    <sheetView workbookViewId="0" zoomScale="90" zoomScaleNormal="90">
      <selection activeCell="A2" sqref="A2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8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dimension ref="A1:T4"/>
  <sheetViews>
    <sheetView workbookViewId="0">
      <selection activeCell="D3" sqref="D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pCB301-2311002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pCB301-2311002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pCB301-2311002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8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dimension ref="A1:S4"/>
  <sheetViews>
    <sheetView topLeftCell="B1" workbookViewId="0">
      <selection activeCell="D3" sqref="D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sCB101-2311002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sCB101-2311002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sCB101-2311002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8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dimension ref="A1:T4"/>
  <sheetViews>
    <sheetView workbookViewId="0">
      <selection activeCell="D3" sqref="D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cCB101-2311002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cCB101-2311002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cCB101-2311002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8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dimension ref="A1:D5"/>
  <sheetViews>
    <sheetView workbookViewId="0">
      <selection activeCell="C1" sqref="C1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3" customWidth="true" width="42.21875" collapsed="true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'TC74-Sup1 Outbound Details'!E5</f>
        <v>SP1-CS2-01-2311002</v>
      </c>
      <c r="B2" t="s">
        <v>330</v>
      </c>
      <c r="C2" t="s">
        <v>364</v>
      </c>
    </row>
    <row r="3" spans="1:3" x14ac:dyDescent="0.3">
      <c r="A3" t="str">
        <f ca="1">'TC74-Sup1 Outbound Details'!E2</f>
        <v>SP1-CS2-01-2311001</v>
      </c>
      <c r="B3" t="s">
        <v>331</v>
      </c>
      <c r="C3" t="s">
        <v>410</v>
      </c>
    </row>
    <row r="4" spans="1:3" x14ac:dyDescent="0.3">
      <c r="A4" t="str">
        <f ca="1">'TC74-Sup1 Outbound Details'!E2</f>
        <v>SP1-CS2-01-2311001</v>
      </c>
      <c r="B4" t="s">
        <v>330</v>
      </c>
      <c r="C4" t="s">
        <v>364</v>
      </c>
    </row>
    <row r="5" spans="1:3" x14ac:dyDescent="0.3">
      <c r="A5" t="str">
        <f ca="1">'TC74-Sup1 Outbound Details'!E2</f>
        <v>SP1-CS2-01-2311001</v>
      </c>
      <c r="B5" t="s">
        <v>329</v>
      </c>
      <c r="C5" t="s">
        <v>410</v>
      </c>
    </row>
  </sheetData>
  <pageMargins bottom="0.75" footer="0.3" header="0.3" left="0.7" right="0.7" top="0.75"/>
</worksheet>
</file>

<file path=xl/worksheets/sheet8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dimension ref="A1:W3"/>
  <sheetViews>
    <sheetView workbookViewId="0">
      <selection activeCell="E2" sqref="E2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8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dimension ref="A1:P2"/>
  <sheetViews>
    <sheetView workbookViewId="0">
      <selection activeCell="B2" sqref="B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8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dimension ref="A1:P2"/>
  <sheetViews>
    <sheetView topLeftCell="A4" workbookViewId="0">
      <selection activeCell="E2" sqref="E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8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dimension ref="A1:AD5"/>
  <sheetViews>
    <sheetView workbookViewId="0">
      <selection activeCell="D14" sqref="D14"/>
    </sheetView>
  </sheetViews>
  <sheetFormatPr defaultRowHeight="14.4" x14ac:dyDescent="0.3"/>
  <cols>
    <col min="1" max="1" customWidth="true" width="4.33203125" collapsed="true"/>
    <col min="2" max="2" customWidth="true" width="15.77734375" collapsed="true"/>
    <col min="3" max="3" customWidth="true" width="31.109375" collapsed="true"/>
    <col min="4" max="4" customWidth="true" width="15.77734375" collapsed="true"/>
    <col min="5" max="5" customWidth="true" width="22.5546875" collapsed="true"/>
    <col min="6" max="13" customWidth="true" width="15.77734375" collapsed="true"/>
    <col min="14" max="14" customWidth="true" width="24.109375" collapsed="true"/>
    <col min="15" max="25" customWidth="true" width="15.77734375" collapsed="true"/>
    <col min="26" max="26" customWidth="true" width="21.109375" collapsed="true"/>
    <col min="27" max="27" customWidth="true" width="25.6640625" collapsed="true"/>
    <col min="28" max="28" customWidth="true" width="15.77734375" collapsed="true"/>
    <col min="29" max="29" customWidth="true" width="27.21875" collapsed="true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o-MY-PNA-DC-CS2-01-2311001</v>
      </c>
      <c r="D2" t="str">
        <f ca="1">TEXT(DATE(YEAR(TODAY()), MONTH(TODAY()), DAY(TODAY())), "dd MMM yyyy")</f>
        <v>01 Nov 2023</v>
      </c>
      <c r="E2" t="str">
        <f ca="1">"DC3-"&amp;AutoIncrement!F3&amp;"-"&amp;TEXT(DATE(YEAR(TODAY()), MONTH(TODAY()), DAY(TODAY())), "yymm")&amp;"001"</f>
        <v>DC3-CS2-01-2311001</v>
      </c>
      <c r="F2" t="s">
        <v>291</v>
      </c>
      <c r="G2" t="s">
        <v>21</v>
      </c>
      <c r="H2">
        <v>660</v>
      </c>
      <c r="I2" t="s">
        <v>70</v>
      </c>
      <c r="J2" t="s">
        <v>327</v>
      </c>
      <c r="K2" t="s">
        <v>68</v>
      </c>
      <c r="L2" t="s">
        <v>89</v>
      </c>
      <c r="M2" t="s">
        <v>329</v>
      </c>
      <c r="N2" t="str">
        <f ca="1">"DC3-OP-"&amp;AutoIncrement!F3&amp;"-"&amp;TEXT(DATE(YEAR(TODAY()), MONTH(TODAY()), DAY(TODAY())), "yymm")&amp;"-01"</f>
        <v>DC3-OP-CS2-01-2311-01</v>
      </c>
      <c r="O2" t="s">
        <v>334</v>
      </c>
      <c r="S2" t="str">
        <f ca="1">"DC3-IP-"&amp;AutoIncrement!F3&amp;"-"&amp;TEXT(DATE(YEAR(TODAY()), MONTH(TODAY()), DAY(TODAY())), "yymm")&amp;"-01"</f>
        <v>DC3-IP-CS2-01-2311-01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 ca="1">'TC47-Autogen OrderNo Spot'!D2</f>
        <v>sCB301-2311002</v>
      </c>
      <c r="Y2" t="s">
        <v>91</v>
      </c>
      <c r="Z2" t="s">
        <v>307</v>
      </c>
      <c r="AA2" t="s">
        <v>307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o-MY-PNA-DC-CS2-01-2311001</v>
      </c>
      <c r="D3" t="str">
        <f ca="1" ref="D3:D4" si="0" t="shared">TEXT(DATE(YEAR(TODAY()), MONTH(TODAY()), DAY(TODAY())), "dd MMM yyyy")</f>
        <v>01 Nov 2023</v>
      </c>
      <c r="E3" t="str">
        <f ca="1">"DC3-"&amp;AutoIncrement!F3&amp;"-"&amp;TEXT(DATE(YEAR(TODAY()), MONTH(TODAY()), DAY(TODAY())), "yymm")&amp;"001"</f>
        <v>DC3-CS2-01-2311001</v>
      </c>
      <c r="F3" t="s">
        <v>292</v>
      </c>
      <c r="G3" t="s">
        <v>21</v>
      </c>
      <c r="H3">
        <v>660</v>
      </c>
      <c r="I3" t="s">
        <v>70</v>
      </c>
      <c r="J3" t="s">
        <v>327</v>
      </c>
      <c r="K3" t="s">
        <v>68</v>
      </c>
      <c r="L3" t="s">
        <v>89</v>
      </c>
      <c r="M3" t="s">
        <v>407</v>
      </c>
      <c r="N3" t="str">
        <f ca="1">"DC3-OP-"&amp;AutoIncrement!F3&amp;"-"&amp;TEXT(DATE(YEAR(TODAY()), MONTH(TODAY()), DAY(TODAY())), "yymm")&amp;"-01"</f>
        <v>DC3-OP-CS2-01-2311-01</v>
      </c>
      <c r="O3" t="s">
        <v>335</v>
      </c>
      <c r="P3">
        <v>100.001</v>
      </c>
      <c r="Q3">
        <v>100.001</v>
      </c>
      <c r="R3">
        <v>100.001</v>
      </c>
      <c r="X3" t="str">
        <f ca="1">'TC47-Autogen OrderNo Spot'!D2</f>
        <v>sCB301-2311002</v>
      </c>
      <c r="Y3" t="s">
        <v>91</v>
      </c>
      <c r="Z3" t="s">
        <v>308</v>
      </c>
      <c r="AA3" t="s">
        <v>308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o-MY-PNA-DC-CS2-01-2311001</v>
      </c>
      <c r="D4" t="str">
        <f ca="1" si="0" t="shared"/>
        <v>01 Nov 2023</v>
      </c>
      <c r="E4" t="str">
        <f ca="1">"DC3-"&amp;AutoIncrement!F3&amp;"-"&amp;TEXT(DATE(YEAR(TODAY()), MONTH(TODAY()), DAY(TODAY())), "yymm")&amp;"001"</f>
        <v>DC3-CS2-01-2311001</v>
      </c>
      <c r="F4" t="s">
        <v>294</v>
      </c>
      <c r="G4" t="s">
        <v>21</v>
      </c>
      <c r="H4">
        <v>330</v>
      </c>
      <c r="I4" t="s">
        <v>70</v>
      </c>
      <c r="J4" t="s">
        <v>327</v>
      </c>
      <c r="K4" t="s">
        <v>68</v>
      </c>
      <c r="L4" t="s">
        <v>89</v>
      </c>
      <c r="M4" t="s">
        <v>407</v>
      </c>
      <c r="N4" t="str">
        <f ca="1">"DC3-OP-"&amp;AutoIncrement!F3&amp;"-"&amp;TEXT(DATE(YEAR(TODAY()), MONTH(TODAY()), DAY(TODAY())), "yymm")&amp;"-02"</f>
        <v>DC3-OP-CS2-01-2311-02</v>
      </c>
      <c r="O4" t="s">
        <v>335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DC3-IP-CS2-01-2311-02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 ca="1">'TC47-Autogen OrderNo Spot'!D2</f>
        <v>sCB301-2311002</v>
      </c>
      <c r="Y4" t="s">
        <v>91</v>
      </c>
      <c r="Z4" t="s">
        <v>309</v>
      </c>
      <c r="AA4" t="s">
        <v>309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o-MY-PNA-DC-CS2-01-2311002</v>
      </c>
      <c r="D5" s="60">
        <v>45112</v>
      </c>
      <c r="F5" t="s">
        <v>294</v>
      </c>
      <c r="G5" t="s">
        <v>21</v>
      </c>
      <c r="H5">
        <v>330</v>
      </c>
      <c r="I5" t="s">
        <v>70</v>
      </c>
      <c r="J5" t="s">
        <v>327</v>
      </c>
      <c r="K5" t="s">
        <v>68</v>
      </c>
      <c r="L5" t="s">
        <v>89</v>
      </c>
      <c r="M5" t="s">
        <v>407</v>
      </c>
      <c r="N5" t="str">
        <f ca="1">"DC3-OP-"&amp;AutoIncrement!F3&amp;"-"&amp;TEXT(DATE(YEAR(TODAY()), MONTH(TODAY()), DAY(TODAY())), "yymm")&amp;"-02"</f>
        <v>DC3-OP-CS2-01-2311-02</v>
      </c>
      <c r="O5" t="s">
        <v>335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DC3-IP-CS2-01-2311-02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Spot'!D2</f>
        <v>sCB301-2311002</v>
      </c>
      <c r="Y5" t="s">
        <v>91</v>
      </c>
      <c r="Z5" t="s">
        <v>309</v>
      </c>
      <c r="AA5" t="s">
        <v>309</v>
      </c>
      <c r="AB5">
        <v>5</v>
      </c>
      <c r="AC5">
        <v>660</v>
      </c>
    </row>
  </sheetData>
  <pageMargins bottom="0.75" footer="0.3" header="0.3" left="0.7" right="0.7" top="0.75"/>
</worksheet>
</file>

<file path=xl/worksheets/sheet8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dimension ref="A1:C3"/>
  <sheetViews>
    <sheetView topLeftCell="A4" workbookViewId="0">
      <selection activeCell="B3" sqref="B3"/>
    </sheetView>
  </sheetViews>
  <sheetFormatPr defaultRowHeight="14.4" x14ac:dyDescent="0.3"/>
  <cols>
    <col min="1" max="1" customWidth="true" width="28.88671875" collapsed="true"/>
    <col min="2" max="2" customWidth="true" width="25.77734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'TC111-DC3 Outbound Details'!C4</f>
        <v>o-MY-PNA-DC-CS2-01-2311001</v>
      </c>
      <c r="B2" t="s">
        <v>425</v>
      </c>
    </row>
    <row r="3" spans="1:2" x14ac:dyDescent="0.3">
      <c r="A3" t="str">
        <f ca="1">'TC111-DC3 Outbound Details'!C5</f>
        <v>o-MY-PNA-DC-CS2-01-2311002</v>
      </c>
      <c r="B3" t="s">
        <v>426</v>
      </c>
    </row>
  </sheetData>
  <pageMargins bottom="0.75" footer="0.3" header="0.3" left="0.7" right="0.7" top="0.75"/>
</worksheet>
</file>

<file path=xl/worksheets/sheet8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dimension ref="A1:S4"/>
  <sheetViews>
    <sheetView topLeftCell="E1" workbookViewId="0">
      <selection activeCell="H16" sqref="H16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pCB301-2311002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pCB301-2311002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pCB301-2311002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dimension ref="A1:K4"/>
  <sheetViews>
    <sheetView workbookViewId="0" zoomScale="90" zoomScaleNormal="90">
      <selection activeCell="C8" sqref="C8"/>
    </sheetView>
  </sheetViews>
  <sheetFormatPr defaultRowHeight="13.8" x14ac:dyDescent="0.3"/>
  <cols>
    <col min="1" max="3" customWidth="true" style="2" width="25.77734375" collapsed="true"/>
    <col min="4" max="9" customWidth="true" style="2" width="15.77734375" collapsed="true"/>
    <col min="10" max="10" customWidth="true" style="2" width="26.6640625" collapsed="true"/>
    <col min="11" max="16384" style="2" width="8.88671875" collapsed="true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301</v>
      </c>
      <c r="B2" s="8" t="s">
        <v>301</v>
      </c>
      <c r="C2" s="16" t="str">
        <f>AutoIncrement!D4</f>
        <v>SGTTAP-PKTTAP-CB2-01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302</v>
      </c>
      <c r="B3" s="8" t="s">
        <v>302</v>
      </c>
      <c r="C3" s="16" t="str">
        <f>AutoIncrement!D4</f>
        <v>SGTTAP-PKTTAP-CB2-01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303</v>
      </c>
      <c r="B4" s="8" t="s">
        <v>303</v>
      </c>
      <c r="C4" s="16" t="str">
        <f>AutoIncrement!D4</f>
        <v>SGTTAP-PKTTAP-CB2-01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bottom="0.75" footer="0.3" header="0.3" left="0.7" right="0.7" top="0.75"/>
  <pageSetup orientation="portrait" r:id="rId1"/>
</worksheet>
</file>

<file path=xl/worksheets/sheet9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dimension ref="A1:T4"/>
  <sheetViews>
    <sheetView topLeftCell="C1" workbookViewId="0">
      <selection activeCell="H25" sqref="H25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431</v>
      </c>
      <c r="S1" t="s">
        <v>432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sCB101-2311002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sCB101-2311002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sCB101-2311002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bottom="0.75" footer="0.3" header="0.3" left="0.7" right="0.7" top="0.75"/>
  <pageSetup orientation="portrait" r:id="rId1"/>
</worksheet>
</file>

<file path=xl/worksheets/sheet9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dimension ref="A1:S4"/>
  <sheetViews>
    <sheetView topLeftCell="B1" workbookViewId="0">
      <selection activeCell="Q30" sqref="Q30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sCB101-2311002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sCB101-2311002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sCB101-2311002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9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dimension ref="A1:W3"/>
  <sheetViews>
    <sheetView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9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dimension ref="A1:P2"/>
  <sheetViews>
    <sheetView workbookViewId="0">
      <selection activeCell="G2" sqref="G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9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dimension ref="A1:P2"/>
  <sheetViews>
    <sheetView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9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dimension ref="A1:AL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427</v>
      </c>
      <c r="P1" s="58" t="s">
        <v>428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429</v>
      </c>
      <c r="AC1" s="58" t="s">
        <v>430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9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dimension ref="A1:C4"/>
  <sheetViews>
    <sheetView workbookViewId="0">
      <selection activeCell="E34" sqref="E34"/>
    </sheetView>
  </sheetViews>
  <sheetFormatPr defaultRowHeight="14.4" x14ac:dyDescent="0.3"/>
  <cols>
    <col min="1" max="2" customWidth="true" width="25.77734375" collapsed="true"/>
  </cols>
  <sheetData>
    <row r="1" spans="1:2" x14ac:dyDescent="0.3">
      <c r="A1" t="s">
        <v>347</v>
      </c>
      <c r="B1" t="s">
        <v>348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DC3-CS2-01-2311001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DC3-CS2-01-2311001</v>
      </c>
      <c r="B4" t="str">
        <f>'TC111-DC3 Outbound Details'!M4</f>
        <v>CAIU9492794</v>
      </c>
    </row>
  </sheetData>
  <pageMargins bottom="0.75" footer="0.3" header="0.3" left="0.7" right="0.7" top="0.75"/>
</worksheet>
</file>

<file path=xl/worksheets/sheet9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dimension ref="A1:J4"/>
  <sheetViews>
    <sheetView workbookViewId="0">
      <selection activeCell="A3" sqref="A3:XFD3"/>
    </sheetView>
  </sheetViews>
  <sheetFormatPr defaultRowHeight="14.4" x14ac:dyDescent="0.3"/>
  <cols>
    <col min="1" max="2" customWidth="true" width="25.77734375" collapsed="true"/>
    <col min="3" max="8" customWidth="true" width="15.77734375" collapsed="true"/>
    <col min="9" max="9" customWidth="true" width="44.5546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11 Nov 2023</v>
      </c>
      <c r="D2" t="str">
        <f ca="1">TEXT(DATE(YEAR(TODAY()), MONTH(TODAY()), DAY(TODAY()+20)), "dd MMM yyyy")</f>
        <v>21 Nov 2023</v>
      </c>
      <c r="E2" t="s">
        <v>396</v>
      </c>
      <c r="F2" t="str">
        <f ca="1">TEXT(DATE(YEAR(TODAY()), MONTH(TODAY()), DAY(TODAY()+30)), "dd MMM yyyy")</f>
        <v>01 Nov 2023</v>
      </c>
      <c r="G2" t="s">
        <v>397</v>
      </c>
      <c r="H2" t="s">
        <v>398</v>
      </c>
      <c r="I2" t="s">
        <v>356</v>
      </c>
    </row>
    <row r="3" spans="1:9" x14ac:dyDescent="0.3">
      <c r="A3" t="str">
        <f ca="1">'TC111-DC3 Outbound Details'!E2</f>
        <v>DC3-CS2-01-2311001</v>
      </c>
      <c r="B3" t="str">
        <f>'TC111-DC3 Outbound Details'!M2</f>
        <v>CAIU9500009</v>
      </c>
      <c r="C3" t="str">
        <f ca="1">TEXT(DATE(YEAR(TODAY()), MONTH(TODAY()), DAY(TODAY()+10)), "dd MMM yyyy")</f>
        <v>11 Nov 2023</v>
      </c>
      <c r="D3" t="str">
        <f ca="1">TEXT(DATE(YEAR(TODAY()), MONTH(TODAY()), DAY(TODAY()+20)), "dd MMM yyyy")</f>
        <v>21 Nov 2023</v>
      </c>
      <c r="E3" t="s">
        <v>399</v>
      </c>
      <c r="F3" t="str">
        <f ca="1">TEXT(DATE(YEAR(TODAY()), MONTH(TODAY()), DAY(TODAY()+30)), "dd MMM yyyy")</f>
        <v>01 Nov 2023</v>
      </c>
      <c r="G3" t="s">
        <v>400</v>
      </c>
      <c r="H3" t="s">
        <v>401</v>
      </c>
      <c r="I3" t="s">
        <v>356</v>
      </c>
    </row>
    <row r="4" spans="1:9" x14ac:dyDescent="0.3">
      <c r="A4" t="str">
        <f ca="1">'TC111-DC3 Outbound Details'!E4</f>
        <v>DC3-CS2-01-2311001</v>
      </c>
      <c r="B4" t="str">
        <f>'TC111-DC3 Outbound Details'!M4</f>
        <v>CAIU9492794</v>
      </c>
      <c r="C4" t="str">
        <f ca="1">TEXT(DATE(YEAR(TODAY()), MONTH(TODAY()), DAY(TODAY()+10)), "dd MMM yyyy")</f>
        <v>11 Nov 2023</v>
      </c>
      <c r="D4" t="str">
        <f ca="1">TEXT(DATE(YEAR(TODAY()), MONTH(TODAY()), DAY(TODAY()+20)), "dd MMM yyyy")</f>
        <v>21 Nov 2023</v>
      </c>
      <c r="E4" t="s">
        <v>399</v>
      </c>
      <c r="F4" t="str">
        <f ca="1">TEXT(DATE(YEAR(TODAY()), MONTH(TODAY()), DAY(TODAY()+30)), "dd MMM yyyy")</f>
        <v>01 Nov 2023</v>
      </c>
      <c r="G4" t="s">
        <v>400</v>
      </c>
      <c r="H4" t="s">
        <v>401</v>
      </c>
      <c r="I4" t="s">
        <v>352</v>
      </c>
    </row>
  </sheetData>
  <pageMargins bottom="0.75" footer="0.3" header="0.3" left="0.7" right="0.7" top="0.75"/>
</worksheet>
</file>

<file path=xl/worksheets/sheet9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dimension ref="A1:W3"/>
  <sheetViews>
    <sheetView workbookViewId="0">
      <selection activeCell="M43" sqref="M4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9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dimension ref="A1:P2"/>
  <sheetViews>
    <sheetView workbookViewId="0">
      <selection activeCell="M43" sqref="M4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139</vt:i4>
      </vt:variant>
    </vt:vector>
  </HeadingPairs>
  <TitlesOfParts>
    <vt:vector baseType="lpstr" size="139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TC15-Customer Order No</vt:lpstr>
      <vt:lpstr>TC17-Customer Change Order</vt:lpstr>
      <vt:lpstr>TC17-Inbound Date Change</vt:lpstr>
      <vt:lpstr>TC17-AutoGen ChangeRequestNo</vt:lpstr>
      <vt:lpstr>TC18-Customer Change</vt:lpstr>
      <vt:lpstr>TC20-Autogen SOPO</vt:lpstr>
      <vt:lpstr>TC20-Autogen SOPO (2)</vt:lpstr>
      <vt:lpstr>TC21_28-OrderNo Regular</vt:lpstr>
      <vt:lpstr>TC022</vt:lpstr>
      <vt:lpstr>TC024</vt:lpstr>
      <vt:lpstr>TC026</vt:lpstr>
      <vt:lpstr>TC027</vt:lpstr>
      <vt:lpstr>TC028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TC46-Cus Spot Order</vt:lpstr>
      <vt:lpstr>TC46-Spot Date</vt:lpstr>
      <vt:lpstr>TC046</vt:lpstr>
      <vt:lpstr>TC47-Autogen OrderNo Spot</vt:lpstr>
      <vt:lpstr>TC048</vt:lpstr>
      <vt:lpstr>TC049</vt:lpstr>
      <vt:lpstr>TC054</vt:lpstr>
      <vt:lpstr>TC54-Sup2 Order Change Reg</vt:lpstr>
      <vt:lpstr>TC54-Change Date</vt:lpstr>
      <vt:lpstr>TC54-Change RequestNo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TC186-BU2 SellerGI Invoice</vt:lpstr>
      <vt:lpstr>TC189-Customer Cargo Tracking</vt:lpstr>
      <vt:lpstr>TC192-DC1 Inbound Details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  <vt:lpstr>TC207-BU1 Revise Shipment</vt:lpstr>
      <vt:lpstr>TC214-BU1 SellerGI Invoice</vt:lpstr>
      <vt:lpstr>TC217-Customer Inbound Details</vt:lpstr>
      <vt:lpstr>TC208.1-Customer Cargo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Testbit_SR</dc:creator>
  <cp:lastModifiedBy>Nurfatin Abdullah Shuhaimy</cp:lastModifiedBy>
  <dcterms:modified xsi:type="dcterms:W3CDTF">2023-11-01T03:51:02Z</dcterms:modified>
</cp:coreProperties>
</file>