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xr:revisionPtr revIDLastSave="0" documentId="13_ncr:1_{262A6E45-FA62-417F-B1E5-6453FDF18D80}" xr6:coauthVersionLast="47" xr6:coauthVersionMax="47" xr10:uidLastSave="{00000000-0000-0000-0000-000000000000}"/>
  <bookViews>
    <workbookView xWindow="-120" yWindow="-120" windowWidth="38640" windowHeight="21240" firstSheet="19" activeTab="28" xr2:uid="{00000000-000D-0000-FFFF-FFFF00000000}"/>
  </bookViews>
  <sheets>
    <sheet name="Лист1" sheetId="1" r:id="rId1"/>
    <sheet name="Лист2" sheetId="2" r:id="rId2"/>
    <sheet name="TurnChange" sheetId="3" r:id="rId3"/>
    <sheet name="PlayerController" sheetId="4" r:id="rId4"/>
    <sheet name="DataHolder" sheetId="6" r:id="rId5"/>
    <sheet name="План работы" sheetId="13" r:id="rId6"/>
    <sheet name="Лист3" sheetId="12" r:id="rId7"/>
    <sheet name="CoordCard" sheetId="11" r:id="rId8"/>
    <sheet name="CoordCardNew" sheetId="38" r:id="rId9"/>
    <sheet name="Hero" sheetId="7" r:id="rId10"/>
    <sheet name="HeroList" sheetId="15" r:id="rId11"/>
    <sheet name="HeroSkillList (2)" sheetId="29" r:id="rId12"/>
    <sheet name="PassiveSkillList" sheetId="31" r:id="rId13"/>
    <sheet name="HeroSkillListNew" sheetId="32" r:id="rId14"/>
    <sheet name="HeroSkillList" sheetId="18" r:id="rId15"/>
    <sheet name="ActiverSkillList" sheetId="30" r:id="rId16"/>
    <sheet name="Лист8" sheetId="28" r:id="rId17"/>
    <sheet name="Race" sheetId="8" r:id="rId18"/>
    <sheet name="RaceType" sheetId="9" r:id="rId19"/>
    <sheet name="Лист4" sheetId="14" r:id="rId20"/>
    <sheet name="Race_deck" sheetId="10" r:id="rId21"/>
    <sheet name="Лист7" sheetId="33" r:id="rId22"/>
    <sheet name="Ability_deck" sheetId="16" r:id="rId23"/>
    <sheet name="Лист6" sheetId="26" r:id="rId24"/>
    <sheet name="Settings" sheetId="22" r:id="rId25"/>
    <sheet name="UnitListNew" sheetId="34" r:id="rId26"/>
    <sheet name="UnitList" sheetId="20" r:id="rId27"/>
    <sheet name="UnitListNew (2)" sheetId="36" r:id="rId28"/>
    <sheet name="Names" sheetId="41" r:id="rId29"/>
    <sheet name="Лист11" sheetId="40" r:id="rId30"/>
    <sheet name="UnitAbilityList" sheetId="39" r:id="rId31"/>
    <sheet name="Лист9" sheetId="37" r:id="rId32"/>
    <sheet name="LevelUP" sheetId="35" r:id="rId33"/>
    <sheet name="HealthCard" sheetId="23" r:id="rId34"/>
    <sheet name="Лист10" sheetId="24" r:id="rId35"/>
    <sheet name="AbilityTrigger" sheetId="25" r:id="rId36"/>
    <sheet name="Лист5" sheetId="19"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7" i="36" l="1"/>
  <c r="Z28" i="36"/>
  <c r="Z29" i="36"/>
  <c r="Z30" i="36"/>
  <c r="Z26" i="36"/>
  <c r="I105" i="36"/>
  <c r="J105" i="36"/>
  <c r="K105" i="36"/>
  <c r="I106" i="36"/>
  <c r="J106" i="36"/>
  <c r="K106" i="36"/>
  <c r="I107" i="36"/>
  <c r="J107" i="36"/>
  <c r="K107" i="36"/>
  <c r="I108" i="36"/>
  <c r="J108" i="36"/>
  <c r="K108" i="36"/>
  <c r="I109" i="36"/>
  <c r="J109" i="36"/>
  <c r="K109" i="36"/>
  <c r="I110" i="36"/>
  <c r="J110" i="36"/>
  <c r="K110" i="36"/>
  <c r="I104" i="36"/>
  <c r="J104" i="36"/>
  <c r="K104" i="36"/>
  <c r="K113" i="36"/>
  <c r="J113" i="36"/>
  <c r="I113" i="36"/>
  <c r="J34" i="36"/>
  <c r="J28" i="36"/>
  <c r="I28" i="36"/>
  <c r="K69" i="36"/>
  <c r="J69" i="36"/>
  <c r="I69" i="36"/>
  <c r="K70" i="36"/>
  <c r="J70" i="36"/>
  <c r="I70" i="36"/>
  <c r="K68" i="36"/>
  <c r="J68" i="36"/>
  <c r="I68" i="36"/>
  <c r="K67" i="36"/>
  <c r="J67" i="36"/>
  <c r="I67" i="36"/>
  <c r="K66" i="36"/>
  <c r="J66" i="36"/>
  <c r="I66" i="36"/>
  <c r="K65" i="36"/>
  <c r="J65" i="36"/>
  <c r="I65" i="36"/>
  <c r="I49" i="36"/>
  <c r="J49" i="36"/>
  <c r="K49" i="36"/>
  <c r="K47" i="36"/>
  <c r="J47" i="36"/>
  <c r="I47" i="36"/>
  <c r="K48" i="36"/>
  <c r="J48" i="36"/>
  <c r="I48" i="36"/>
  <c r="O5" i="38"/>
  <c r="O6" i="38" s="1"/>
  <c r="O7" i="38" s="1"/>
  <c r="O8" i="38" s="1"/>
  <c r="O9" i="38" s="1"/>
  <c r="O10" i="38" s="1"/>
  <c r="O4" i="38"/>
  <c r="K112" i="36"/>
  <c r="J112" i="36"/>
  <c r="I112" i="36"/>
  <c r="I39" i="36"/>
  <c r="J46" i="37"/>
  <c r="L14" i="37"/>
  <c r="L15" i="37" s="1"/>
  <c r="L16" i="37" s="1"/>
  <c r="L17" i="37" s="1"/>
  <c r="L18" i="37" s="1"/>
  <c r="L19" i="37" s="1"/>
  <c r="L20" i="37" s="1"/>
  <c r="L21" i="37" s="1"/>
  <c r="L22" i="37" s="1"/>
  <c r="L23" i="37" s="1"/>
  <c r="L24" i="37" s="1"/>
  <c r="L25" i="37" s="1"/>
  <c r="L26" i="37" s="1"/>
  <c r="L27" i="37" s="1"/>
  <c r="L28" i="37" s="1"/>
  <c r="L29" i="37" s="1"/>
  <c r="L30" i="37" s="1"/>
  <c r="L31" i="37" s="1"/>
  <c r="L32" i="37" s="1"/>
  <c r="L33" i="37" s="1"/>
  <c r="L34" i="37" s="1"/>
  <c r="L35" i="37" s="1"/>
  <c r="L36" i="37" s="1"/>
  <c r="L37" i="37" s="1"/>
  <c r="L38" i="37" s="1"/>
  <c r="L39" i="37" s="1"/>
  <c r="L40" i="37" s="1"/>
  <c r="L41" i="37" s="1"/>
  <c r="L13" i="37"/>
  <c r="J14" i="37"/>
  <c r="J15" i="37" s="1"/>
  <c r="J16" i="37" s="1"/>
  <c r="J17" i="37" s="1"/>
  <c r="J18" i="37" s="1"/>
  <c r="J19" i="37" s="1"/>
  <c r="J20" i="37" s="1"/>
  <c r="J21" i="37" s="1"/>
  <c r="J22" i="37" s="1"/>
  <c r="J23" i="37" s="1"/>
  <c r="J24" i="37" s="1"/>
  <c r="J25" i="37" s="1"/>
  <c r="J26" i="37" s="1"/>
  <c r="J27" i="37" s="1"/>
  <c r="J28" i="37" s="1"/>
  <c r="J29" i="37" s="1"/>
  <c r="J30" i="37" s="1"/>
  <c r="J31" i="37" s="1"/>
  <c r="J32" i="37" s="1"/>
  <c r="J33" i="37" s="1"/>
  <c r="J34" i="37" s="1"/>
  <c r="J35" i="37" s="1"/>
  <c r="J36" i="37" s="1"/>
  <c r="J37" i="37" s="1"/>
  <c r="J38" i="37" s="1"/>
  <c r="J39" i="37" s="1"/>
  <c r="J40" i="37" s="1"/>
  <c r="J41" i="37" s="1"/>
  <c r="J13" i="37"/>
  <c r="F13" i="37"/>
  <c r="F14" i="37"/>
  <c r="F15" i="37"/>
  <c r="F16" i="37"/>
  <c r="F17" i="37"/>
  <c r="F18" i="37"/>
  <c r="F19" i="37"/>
  <c r="F20" i="37"/>
  <c r="F21" i="37"/>
  <c r="F22" i="37"/>
  <c r="F23" i="37"/>
  <c r="F24" i="37"/>
  <c r="F25" i="37"/>
  <c r="F26" i="37"/>
  <c r="F27" i="37"/>
  <c r="F28" i="37"/>
  <c r="F29" i="37"/>
  <c r="F30" i="37"/>
  <c r="F31" i="37"/>
  <c r="F32" i="37"/>
  <c r="F33" i="37"/>
  <c r="F34" i="37"/>
  <c r="F35" i="37"/>
  <c r="F36" i="37"/>
  <c r="F37" i="37"/>
  <c r="F38" i="37"/>
  <c r="F39" i="37"/>
  <c r="F40" i="37"/>
  <c r="F41" i="37"/>
  <c r="F12" i="37"/>
  <c r="Q14" i="37"/>
  <c r="P13" i="37"/>
  <c r="P34" i="37"/>
  <c r="Q34" i="37"/>
  <c r="P35" i="37"/>
  <c r="Q35" i="37"/>
  <c r="P36" i="37"/>
  <c r="Q36" i="37"/>
  <c r="P37" i="37"/>
  <c r="Q37" i="37"/>
  <c r="P38" i="37"/>
  <c r="Q38" i="37"/>
  <c r="P39" i="37"/>
  <c r="Q39" i="37"/>
  <c r="P40" i="37"/>
  <c r="Q40" i="37"/>
  <c r="P41" i="37"/>
  <c r="Q41" i="37"/>
  <c r="Q33" i="37"/>
  <c r="P33" i="37"/>
  <c r="Q32" i="37"/>
  <c r="P32" i="37"/>
  <c r="Q31" i="37"/>
  <c r="P31" i="37"/>
  <c r="Q30" i="37"/>
  <c r="P30" i="37"/>
  <c r="Q29" i="37"/>
  <c r="P29" i="37"/>
  <c r="Q28" i="37"/>
  <c r="P28" i="37"/>
  <c r="Q27" i="37"/>
  <c r="P27" i="37"/>
  <c r="Q26" i="37"/>
  <c r="P26" i="37"/>
  <c r="Q25" i="37"/>
  <c r="P25" i="37"/>
  <c r="Q24" i="37"/>
  <c r="P24" i="37"/>
  <c r="Q23" i="37"/>
  <c r="P23" i="37"/>
  <c r="Q22" i="37"/>
  <c r="P22" i="37"/>
  <c r="Q21" i="37"/>
  <c r="P21" i="37"/>
  <c r="Q20" i="37"/>
  <c r="P20" i="37"/>
  <c r="Q19" i="37"/>
  <c r="P19" i="37"/>
  <c r="Q18" i="37"/>
  <c r="P18" i="37"/>
  <c r="Q17" i="37"/>
  <c r="P17" i="37"/>
  <c r="Q16" i="37"/>
  <c r="P16" i="37"/>
  <c r="Q15" i="37"/>
  <c r="P15" i="37"/>
  <c r="Q13" i="37"/>
  <c r="P14" i="37"/>
  <c r="L57" i="36"/>
  <c r="I63" i="36"/>
  <c r="I62" i="36"/>
  <c r="K52" i="36"/>
  <c r="J52" i="36"/>
  <c r="I52" i="36"/>
  <c r="K51" i="36"/>
  <c r="J51" i="36"/>
  <c r="I51" i="36"/>
  <c r="K50" i="36"/>
  <c r="J50" i="36"/>
  <c r="I50" i="36"/>
  <c r="K40" i="36"/>
  <c r="J40" i="36"/>
  <c r="I40" i="36"/>
  <c r="K41" i="36"/>
  <c r="J41" i="36"/>
  <c r="I41" i="36"/>
  <c r="K39" i="36"/>
  <c r="J39" i="36"/>
  <c r="K125" i="36"/>
  <c r="J125" i="36"/>
  <c r="I125" i="36"/>
  <c r="I25" i="36"/>
  <c r="J25" i="36"/>
  <c r="K25" i="36"/>
  <c r="K28" i="36"/>
  <c r="I29" i="36"/>
  <c r="J29" i="36"/>
  <c r="K29" i="36"/>
  <c r="I30" i="36"/>
  <c r="J30" i="36"/>
  <c r="K30" i="36"/>
  <c r="I31" i="36"/>
  <c r="J31" i="36"/>
  <c r="K31" i="36"/>
  <c r="K8" i="36"/>
  <c r="K9" i="36"/>
  <c r="K10" i="36"/>
  <c r="K11" i="36"/>
  <c r="K12" i="36"/>
  <c r="K13" i="36"/>
  <c r="K14" i="36"/>
  <c r="K15" i="36"/>
  <c r="K16" i="36"/>
  <c r="K17" i="36"/>
  <c r="K18" i="36"/>
  <c r="K19" i="36"/>
  <c r="K20" i="36"/>
  <c r="K23" i="36"/>
  <c r="K24" i="36"/>
  <c r="K26" i="36"/>
  <c r="K27" i="36"/>
  <c r="K32" i="36"/>
  <c r="K33" i="36"/>
  <c r="K34" i="36"/>
  <c r="K35" i="36"/>
  <c r="K36" i="36"/>
  <c r="K37" i="36"/>
  <c r="K38" i="36"/>
  <c r="K42" i="36"/>
  <c r="K43" i="36"/>
  <c r="K44" i="36"/>
  <c r="K45" i="36"/>
  <c r="K46" i="36"/>
  <c r="K53" i="36"/>
  <c r="K54" i="36"/>
  <c r="K55" i="36"/>
  <c r="K56" i="36"/>
  <c r="K57" i="36"/>
  <c r="K58" i="36"/>
  <c r="K59" i="36"/>
  <c r="K60" i="36"/>
  <c r="K61" i="36"/>
  <c r="K62" i="36"/>
  <c r="K63" i="36"/>
  <c r="K64" i="36"/>
  <c r="K71" i="36"/>
  <c r="K72" i="36"/>
  <c r="K73" i="36"/>
  <c r="K74" i="36"/>
  <c r="K75" i="36"/>
  <c r="K76" i="36"/>
  <c r="K77" i="36"/>
  <c r="K78" i="36"/>
  <c r="K79" i="36"/>
  <c r="K80" i="36"/>
  <c r="K81" i="36"/>
  <c r="K82" i="36"/>
  <c r="K83" i="36"/>
  <c r="K84" i="36"/>
  <c r="K85" i="36"/>
  <c r="K86" i="36"/>
  <c r="K87" i="36"/>
  <c r="K88" i="36"/>
  <c r="K89" i="36"/>
  <c r="K90" i="36"/>
  <c r="K91" i="36"/>
  <c r="K92" i="36"/>
  <c r="K93" i="36"/>
  <c r="K94" i="36"/>
  <c r="K95" i="36"/>
  <c r="K96" i="36"/>
  <c r="K97" i="36"/>
  <c r="K98" i="36"/>
  <c r="K99" i="36"/>
  <c r="K100" i="36"/>
  <c r="K101" i="36"/>
  <c r="K102" i="36"/>
  <c r="K103" i="36"/>
  <c r="K7" i="36"/>
  <c r="L67" i="35"/>
  <c r="L68" i="35"/>
  <c r="L69" i="35"/>
  <c r="L70" i="35"/>
  <c r="L71" i="35"/>
  <c r="L72" i="35"/>
  <c r="L73" i="35"/>
  <c r="L74" i="35"/>
  <c r="L75" i="35"/>
  <c r="L76" i="35"/>
  <c r="L77" i="35"/>
  <c r="L78" i="35"/>
  <c r="L79" i="35"/>
  <c r="L80" i="35"/>
  <c r="L81" i="35"/>
  <c r="L82" i="35"/>
  <c r="L83" i="35"/>
  <c r="L84" i="35"/>
  <c r="L85" i="35"/>
  <c r="L86" i="35"/>
  <c r="L87" i="35"/>
  <c r="L88" i="35"/>
  <c r="L89" i="35"/>
  <c r="L66" i="35"/>
  <c r="K69" i="35"/>
  <c r="K68" i="35"/>
  <c r="K70" i="35"/>
  <c r="K71" i="35"/>
  <c r="K72" i="35"/>
  <c r="K73" i="35"/>
  <c r="K74" i="35"/>
  <c r="K75" i="35"/>
  <c r="K76" i="35"/>
  <c r="K77" i="35"/>
  <c r="K78" i="35"/>
  <c r="K79" i="35"/>
  <c r="K80" i="35"/>
  <c r="K81" i="35"/>
  <c r="K82" i="35"/>
  <c r="K83" i="35"/>
  <c r="K84" i="35"/>
  <c r="K85" i="35"/>
  <c r="K86" i="35"/>
  <c r="K87" i="35"/>
  <c r="K88" i="35"/>
  <c r="K89" i="35"/>
  <c r="K67" i="35"/>
  <c r="K66" i="35"/>
  <c r="J89" i="35"/>
  <c r="J88" i="35"/>
  <c r="J87" i="35"/>
  <c r="J86" i="35"/>
  <c r="J85" i="35"/>
  <c r="J84" i="35"/>
  <c r="J83" i="35"/>
  <c r="J82" i="35"/>
  <c r="J81" i="35"/>
  <c r="J80" i="35"/>
  <c r="J79" i="35"/>
  <c r="J78" i="35"/>
  <c r="J77" i="35"/>
  <c r="J76" i="35"/>
  <c r="J75" i="35"/>
  <c r="J74" i="35"/>
  <c r="J73" i="35"/>
  <c r="J72" i="35"/>
  <c r="J71" i="35"/>
  <c r="J70" i="35"/>
  <c r="J69" i="35"/>
  <c r="J68" i="35"/>
  <c r="J67" i="35"/>
  <c r="J66" i="35"/>
  <c r="E39" i="35"/>
  <c r="F62" i="35"/>
  <c r="E62" i="35"/>
  <c r="D62" i="35"/>
  <c r="F61" i="35"/>
  <c r="E61" i="35"/>
  <c r="D61" i="35"/>
  <c r="F60" i="35"/>
  <c r="E60" i="35"/>
  <c r="D60" i="35"/>
  <c r="F59" i="35"/>
  <c r="E59" i="35"/>
  <c r="D59" i="35"/>
  <c r="F58" i="35"/>
  <c r="E58" i="35"/>
  <c r="D58" i="35"/>
  <c r="F57" i="35"/>
  <c r="E57" i="35"/>
  <c r="D57" i="35"/>
  <c r="F56" i="35"/>
  <c r="E56" i="35"/>
  <c r="D56" i="35"/>
  <c r="F55" i="35"/>
  <c r="E55" i="35"/>
  <c r="D55" i="35"/>
  <c r="F54" i="35"/>
  <c r="E54" i="35"/>
  <c r="D54" i="35"/>
  <c r="F53" i="35"/>
  <c r="E53" i="35"/>
  <c r="D53" i="35"/>
  <c r="F52" i="35"/>
  <c r="E52" i="35"/>
  <c r="D52" i="35"/>
  <c r="F51" i="35"/>
  <c r="E51" i="35"/>
  <c r="D51" i="35"/>
  <c r="F50" i="35"/>
  <c r="E50" i="35"/>
  <c r="D50" i="35"/>
  <c r="F49" i="35"/>
  <c r="E49" i="35"/>
  <c r="D49" i="35"/>
  <c r="F48" i="35"/>
  <c r="E48" i="35"/>
  <c r="D48" i="35"/>
  <c r="F47" i="35"/>
  <c r="E47" i="35"/>
  <c r="D47" i="35"/>
  <c r="F46" i="35"/>
  <c r="E46" i="35"/>
  <c r="D46" i="35"/>
  <c r="F45" i="35"/>
  <c r="E45" i="35"/>
  <c r="D45" i="35"/>
  <c r="F44" i="35"/>
  <c r="E44" i="35"/>
  <c r="D44" i="35"/>
  <c r="F43" i="35"/>
  <c r="E43" i="35"/>
  <c r="D43" i="35"/>
  <c r="F42" i="35"/>
  <c r="E42" i="35"/>
  <c r="D42" i="35"/>
  <c r="F41" i="35"/>
  <c r="E41" i="35"/>
  <c r="D41" i="35"/>
  <c r="F40" i="35"/>
  <c r="E40" i="35"/>
  <c r="D40" i="35"/>
  <c r="F39" i="35"/>
  <c r="D39" i="35"/>
  <c r="K43" i="35"/>
  <c r="K42" i="35"/>
  <c r="K41" i="35"/>
  <c r="K40" i="35"/>
  <c r="K62" i="35"/>
  <c r="R39" i="35"/>
  <c r="Q39" i="35"/>
  <c r="P39" i="35"/>
  <c r="J62" i="35"/>
  <c r="L62" i="35"/>
  <c r="J54" i="35"/>
  <c r="K54" i="35"/>
  <c r="L54" i="35"/>
  <c r="J55" i="35"/>
  <c r="K55" i="35"/>
  <c r="L55" i="35"/>
  <c r="J56" i="35"/>
  <c r="K56" i="35"/>
  <c r="L56" i="35"/>
  <c r="J57" i="35"/>
  <c r="K57" i="35"/>
  <c r="L57" i="35"/>
  <c r="J58" i="35"/>
  <c r="K58" i="35"/>
  <c r="L58" i="35"/>
  <c r="J59" i="35"/>
  <c r="K59" i="35"/>
  <c r="L59" i="35"/>
  <c r="J60" i="35"/>
  <c r="K60" i="35"/>
  <c r="L60" i="35"/>
  <c r="J61" i="35"/>
  <c r="K61" i="35"/>
  <c r="L61" i="35"/>
  <c r="J50" i="35"/>
  <c r="K50" i="35"/>
  <c r="L50" i="35"/>
  <c r="J51" i="35"/>
  <c r="K51" i="35"/>
  <c r="L51" i="35"/>
  <c r="J52" i="35"/>
  <c r="K52" i="35"/>
  <c r="L52" i="35"/>
  <c r="J53" i="35"/>
  <c r="K53" i="35"/>
  <c r="L53" i="35"/>
  <c r="L49" i="35"/>
  <c r="K49" i="35"/>
  <c r="L48" i="35"/>
  <c r="K48" i="35"/>
  <c r="L47" i="35"/>
  <c r="K47" i="35"/>
  <c r="L46" i="35"/>
  <c r="K46" i="35"/>
  <c r="L45" i="35"/>
  <c r="K45" i="35"/>
  <c r="L44" i="35"/>
  <c r="K44" i="35"/>
  <c r="L43" i="35"/>
  <c r="L42" i="35"/>
  <c r="L41" i="35"/>
  <c r="L40" i="35"/>
  <c r="L39" i="35"/>
  <c r="K39" i="35"/>
  <c r="J39" i="35"/>
  <c r="J40" i="35"/>
  <c r="J41" i="35"/>
  <c r="J42" i="35"/>
  <c r="J43" i="35"/>
  <c r="J44" i="35"/>
  <c r="J45" i="35"/>
  <c r="J46" i="35"/>
  <c r="J47" i="35"/>
  <c r="J48" i="35"/>
  <c r="J49" i="35"/>
  <c r="J8" i="36"/>
  <c r="J9" i="36"/>
  <c r="J10" i="36"/>
  <c r="J11" i="36"/>
  <c r="J12" i="36"/>
  <c r="J13" i="36"/>
  <c r="J14" i="36"/>
  <c r="J15" i="36"/>
  <c r="J16" i="36"/>
  <c r="J17" i="36"/>
  <c r="J18" i="36"/>
  <c r="J19" i="36"/>
  <c r="J20" i="36"/>
  <c r="J23" i="36"/>
  <c r="J24" i="36"/>
  <c r="J26" i="36"/>
  <c r="J27" i="36"/>
  <c r="J32" i="36"/>
  <c r="J33" i="36"/>
  <c r="J35" i="36"/>
  <c r="J36" i="36"/>
  <c r="J37" i="36"/>
  <c r="J38" i="36"/>
  <c r="J42" i="36"/>
  <c r="J43" i="36"/>
  <c r="J44" i="36"/>
  <c r="J45" i="36"/>
  <c r="J46" i="36"/>
  <c r="J53" i="36"/>
  <c r="J54" i="36"/>
  <c r="J55" i="36"/>
  <c r="J56" i="36"/>
  <c r="J57" i="36"/>
  <c r="J58" i="36"/>
  <c r="J59" i="36"/>
  <c r="J60" i="36"/>
  <c r="J61" i="36"/>
  <c r="J62" i="36"/>
  <c r="J63" i="36"/>
  <c r="J64" i="36"/>
  <c r="J71" i="36"/>
  <c r="J72" i="36"/>
  <c r="J73" i="36"/>
  <c r="J74" i="36"/>
  <c r="J75" i="36"/>
  <c r="J76" i="36"/>
  <c r="J77" i="36"/>
  <c r="J78" i="36"/>
  <c r="J79" i="36"/>
  <c r="J80" i="36"/>
  <c r="J81" i="36"/>
  <c r="J82" i="36"/>
  <c r="J83" i="36"/>
  <c r="J84" i="36"/>
  <c r="J85" i="36"/>
  <c r="J86" i="36"/>
  <c r="J87" i="36"/>
  <c r="J88" i="36"/>
  <c r="J89" i="36"/>
  <c r="J90" i="36"/>
  <c r="J91" i="36"/>
  <c r="J92" i="36"/>
  <c r="J93" i="36"/>
  <c r="J94" i="36"/>
  <c r="J95" i="36"/>
  <c r="J96" i="36"/>
  <c r="J97" i="36"/>
  <c r="J98" i="36"/>
  <c r="J99" i="36"/>
  <c r="J100" i="36"/>
  <c r="J101" i="36"/>
  <c r="J102" i="36"/>
  <c r="J103" i="36"/>
  <c r="J7" i="36"/>
  <c r="I13" i="36"/>
  <c r="T3" i="35"/>
  <c r="T2" i="35"/>
  <c r="R2" i="35"/>
  <c r="R3" i="35" s="1"/>
  <c r="R4" i="35" s="1"/>
  <c r="R5" i="35" s="1"/>
  <c r="R6" i="35" s="1"/>
  <c r="R7" i="35" s="1"/>
  <c r="R8" i="35" s="1"/>
  <c r="R9" i="35" s="1"/>
  <c r="R10" i="35" s="1"/>
  <c r="R11" i="35" s="1"/>
  <c r="R12" i="35" s="1"/>
  <c r="R13" i="35" s="1"/>
  <c r="O13" i="35"/>
  <c r="O14" i="35" s="1"/>
  <c r="O15" i="35" s="1"/>
  <c r="O11" i="35"/>
  <c r="O12" i="35" s="1"/>
  <c r="O8" i="35"/>
  <c r="O9" i="35" s="1"/>
  <c r="O10" i="35" s="1"/>
  <c r="O5" i="35"/>
  <c r="O6" i="35" s="1"/>
  <c r="O7" i="35" s="1"/>
  <c r="O3" i="35"/>
  <c r="O4" i="35" s="1"/>
  <c r="O2" i="35"/>
  <c r="N3" i="35"/>
  <c r="N4" i="35" s="1"/>
  <c r="N5" i="35" s="1"/>
  <c r="N6" i="35" s="1"/>
  <c r="N7" i="35" s="1"/>
  <c r="N8" i="35" s="1"/>
  <c r="N9" i="35" s="1"/>
  <c r="N10" i="35" s="1"/>
  <c r="N11" i="35" s="1"/>
  <c r="N12" i="35" s="1"/>
  <c r="N13" i="35" s="1"/>
  <c r="N14" i="35" s="1"/>
  <c r="N15" i="35" s="1"/>
  <c r="N16" i="35" s="1"/>
  <c r="N17" i="35" s="1"/>
  <c r="N18" i="35" s="1"/>
  <c r="J3" i="35"/>
  <c r="J4" i="35" s="1"/>
  <c r="D3" i="35"/>
  <c r="D4" i="35" s="1"/>
  <c r="D5" i="35" s="1"/>
  <c r="D6" i="35" s="1"/>
  <c r="D7" i="35" s="1"/>
  <c r="F3" i="35"/>
  <c r="F4" i="35" s="1"/>
  <c r="F5" i="35" s="1"/>
  <c r="F6" i="35" s="1"/>
  <c r="F7" i="35" s="1"/>
  <c r="F8" i="35" s="1"/>
  <c r="F9" i="35" s="1"/>
  <c r="F10" i="35" s="1"/>
  <c r="F11" i="35" s="1"/>
  <c r="F12" i="35" s="1"/>
  <c r="F13" i="35" s="1"/>
  <c r="F14" i="35" s="1"/>
  <c r="F15" i="35" s="1"/>
  <c r="F16" i="35" s="1"/>
  <c r="F17" i="35" s="1"/>
  <c r="F18" i="35" s="1"/>
  <c r="F19" i="35" s="1"/>
  <c r="F20" i="35" s="1"/>
  <c r="F21" i="35" s="1"/>
  <c r="F22" i="35" s="1"/>
  <c r="F23" i="35" s="1"/>
  <c r="F24" i="35" s="1"/>
  <c r="F25" i="35" s="1"/>
  <c r="F26" i="35" s="1"/>
  <c r="F27" i="35" s="1"/>
  <c r="F28" i="35" s="1"/>
  <c r="F29" i="35" s="1"/>
  <c r="F30" i="35" s="1"/>
  <c r="F31" i="35" s="1"/>
  <c r="I103" i="36"/>
  <c r="I102" i="36"/>
  <c r="I101" i="36"/>
  <c r="I100" i="36"/>
  <c r="I99" i="36"/>
  <c r="I98" i="36"/>
  <c r="I97" i="36"/>
  <c r="I96" i="36"/>
  <c r="I95" i="36"/>
  <c r="I94" i="36"/>
  <c r="I93" i="36"/>
  <c r="I92" i="36"/>
  <c r="I91" i="36"/>
  <c r="I90" i="36"/>
  <c r="I89" i="36"/>
  <c r="I88" i="36"/>
  <c r="I87" i="36"/>
  <c r="I86" i="36"/>
  <c r="I85" i="36"/>
  <c r="I84" i="36"/>
  <c r="I83" i="36"/>
  <c r="I82" i="36"/>
  <c r="I81" i="36"/>
  <c r="I80" i="36"/>
  <c r="I79" i="36"/>
  <c r="I78" i="36"/>
  <c r="I77" i="36"/>
  <c r="I76" i="36"/>
  <c r="I75" i="36"/>
  <c r="I74" i="36"/>
  <c r="I73" i="36"/>
  <c r="I72" i="36"/>
  <c r="I71" i="36"/>
  <c r="I64" i="36"/>
  <c r="L62" i="36"/>
  <c r="I61" i="36"/>
  <c r="I60" i="36"/>
  <c r="I59" i="36"/>
  <c r="I58" i="36"/>
  <c r="I57" i="36"/>
  <c r="I56" i="36"/>
  <c r="I55" i="36"/>
  <c r="I54" i="36"/>
  <c r="I53" i="36"/>
  <c r="I46" i="36"/>
  <c r="I45" i="36"/>
  <c r="I44" i="36"/>
  <c r="I43" i="36"/>
  <c r="I42" i="36"/>
  <c r="I38" i="36"/>
  <c r="I37" i="36"/>
  <c r="I36" i="36"/>
  <c r="I35" i="36"/>
  <c r="I34" i="36"/>
  <c r="I33" i="36"/>
  <c r="I32" i="36"/>
  <c r="I27" i="36"/>
  <c r="I26" i="36"/>
  <c r="I24" i="36"/>
  <c r="I23" i="36"/>
  <c r="I20" i="36"/>
  <c r="I19" i="36"/>
  <c r="I18" i="36"/>
  <c r="I17" i="36"/>
  <c r="I16" i="36"/>
  <c r="I15" i="36"/>
  <c r="I14" i="36"/>
  <c r="I12" i="36"/>
  <c r="I11" i="36"/>
  <c r="I10" i="36"/>
  <c r="I9" i="36"/>
  <c r="I8" i="36"/>
  <c r="I7" i="36"/>
  <c r="J68" i="34"/>
  <c r="J63" i="34"/>
  <c r="I114" i="34"/>
  <c r="I113" i="34"/>
  <c r="I112" i="34"/>
  <c r="I111" i="34"/>
  <c r="I110" i="34"/>
  <c r="I109" i="34"/>
  <c r="I108" i="34"/>
  <c r="I107" i="34"/>
  <c r="I106" i="34"/>
  <c r="I105" i="34"/>
  <c r="I104" i="34"/>
  <c r="I103" i="34"/>
  <c r="I102" i="34"/>
  <c r="I101" i="34"/>
  <c r="I100" i="34"/>
  <c r="I99" i="34"/>
  <c r="I98" i="34"/>
  <c r="I97" i="34"/>
  <c r="I96" i="34"/>
  <c r="I95" i="34"/>
  <c r="I94" i="34"/>
  <c r="I93" i="34"/>
  <c r="I92" i="34"/>
  <c r="I91" i="34"/>
  <c r="I90" i="34"/>
  <c r="I89" i="34"/>
  <c r="I88" i="34"/>
  <c r="I87" i="34"/>
  <c r="I86" i="34"/>
  <c r="I85" i="34"/>
  <c r="I84" i="34"/>
  <c r="I83" i="34"/>
  <c r="I82" i="34"/>
  <c r="I81" i="34"/>
  <c r="I80" i="34"/>
  <c r="I79" i="34"/>
  <c r="I78" i="34"/>
  <c r="I77" i="34"/>
  <c r="I76" i="34"/>
  <c r="I75" i="34"/>
  <c r="I74" i="34"/>
  <c r="I73" i="34"/>
  <c r="I72" i="34"/>
  <c r="I71" i="34"/>
  <c r="I70" i="34"/>
  <c r="I67" i="34"/>
  <c r="I66" i="34"/>
  <c r="I65" i="34"/>
  <c r="I64" i="34"/>
  <c r="I63" i="34"/>
  <c r="I62" i="34"/>
  <c r="I61" i="34"/>
  <c r="I60" i="34"/>
  <c r="I59" i="34"/>
  <c r="I58" i="34"/>
  <c r="I57" i="34"/>
  <c r="I56" i="34"/>
  <c r="I55" i="34"/>
  <c r="I54" i="34"/>
  <c r="I53" i="34"/>
  <c r="I52" i="34"/>
  <c r="I51" i="34"/>
  <c r="I50" i="34"/>
  <c r="I49" i="34"/>
  <c r="I48" i="34"/>
  <c r="I47" i="34"/>
  <c r="I46" i="34"/>
  <c r="I45" i="34"/>
  <c r="I44" i="34"/>
  <c r="I43" i="34"/>
  <c r="I42" i="34"/>
  <c r="I41" i="34"/>
  <c r="I40" i="34"/>
  <c r="I39" i="34"/>
  <c r="I38" i="34"/>
  <c r="I37" i="34"/>
  <c r="I36" i="34"/>
  <c r="I35" i="34"/>
  <c r="I34" i="34"/>
  <c r="I33" i="34"/>
  <c r="I32" i="34"/>
  <c r="I31" i="34"/>
  <c r="I30" i="34"/>
  <c r="I29" i="34"/>
  <c r="I28" i="34"/>
  <c r="I27" i="34"/>
  <c r="I26" i="34"/>
  <c r="I25" i="34"/>
  <c r="I24" i="34"/>
  <c r="I23" i="34"/>
  <c r="I22" i="34"/>
  <c r="I21" i="34"/>
  <c r="I20" i="34"/>
  <c r="I19" i="34"/>
  <c r="I18" i="34"/>
  <c r="I17" i="34"/>
  <c r="I16" i="34"/>
  <c r="I15" i="34"/>
  <c r="I14" i="34"/>
  <c r="I13" i="34"/>
  <c r="I12" i="34"/>
  <c r="I11" i="34"/>
  <c r="I10" i="34"/>
  <c r="I9" i="34"/>
  <c r="I8" i="34"/>
  <c r="I7" i="34"/>
  <c r="H26" i="30"/>
  <c r="I77" i="20"/>
  <c r="I78" i="20"/>
  <c r="I79" i="20"/>
  <c r="I80" i="20"/>
  <c r="I81" i="20"/>
  <c r="I82" i="20"/>
  <c r="I83" i="20"/>
  <c r="I84" i="20"/>
  <c r="I85" i="20"/>
  <c r="I86" i="20"/>
  <c r="I87" i="20"/>
  <c r="I88" i="20"/>
  <c r="I76" i="20"/>
  <c r="I75" i="20"/>
  <c r="I74" i="20"/>
  <c r="I73" i="20"/>
  <c r="I72" i="20"/>
  <c r="I71" i="20"/>
  <c r="I70" i="20"/>
  <c r="I69" i="20"/>
  <c r="I62" i="20"/>
  <c r="I61" i="20"/>
  <c r="I60" i="20"/>
  <c r="I59" i="20"/>
  <c r="I67" i="20"/>
  <c r="I66" i="20"/>
  <c r="I65" i="20"/>
  <c r="I64" i="20"/>
  <c r="I63" i="20"/>
  <c r="N20" i="35" l="1"/>
  <c r="N21" i="35" s="1"/>
  <c r="N22" i="35" s="1"/>
  <c r="N23" i="35" s="1"/>
  <c r="N24" i="35" s="1"/>
  <c r="N25" i="35" s="1"/>
  <c r="N26" i="35" s="1"/>
  <c r="N27" i="35" s="1"/>
  <c r="N28" i="35" s="1"/>
  <c r="N29" i="35" s="1"/>
  <c r="N30" i="35" s="1"/>
  <c r="N31" i="35" s="1"/>
  <c r="N19" i="35"/>
  <c r="T4" i="35"/>
  <c r="J5" i="35"/>
  <c r="J6" i="35" s="1"/>
  <c r="J7" i="35" s="1"/>
  <c r="J8" i="35" s="1"/>
  <c r="J9" i="35" s="1"/>
  <c r="J10" i="35" s="1"/>
  <c r="J11" i="35" s="1"/>
  <c r="J12" i="35" s="1"/>
  <c r="J13" i="35" s="1"/>
  <c r="J14" i="35" s="1"/>
  <c r="J15" i="35" s="1"/>
  <c r="J16" i="35" s="1"/>
  <c r="J17" i="35" s="1"/>
  <c r="J18" i="35" s="1"/>
  <c r="J19" i="35" s="1"/>
  <c r="J20" i="35" s="1"/>
  <c r="J21" i="35" s="1"/>
  <c r="J22" i="35" s="1"/>
  <c r="J23" i="35" s="1"/>
  <c r="J24" i="35" s="1"/>
  <c r="J25" i="35" s="1"/>
  <c r="J26" i="35" s="1"/>
  <c r="J27" i="35" s="1"/>
  <c r="J28" i="35" s="1"/>
  <c r="J29" i="35" s="1"/>
  <c r="J30" i="35" s="1"/>
  <c r="J31" i="35" s="1"/>
  <c r="R14" i="35"/>
  <c r="R15" i="35" s="1"/>
  <c r="R16" i="35" s="1"/>
  <c r="R17" i="35" s="1"/>
  <c r="R18" i="35" s="1"/>
  <c r="R19" i="35" s="1"/>
  <c r="R20" i="35" s="1"/>
  <c r="I58" i="20"/>
  <c r="I57" i="20"/>
  <c r="I56" i="20"/>
  <c r="I55" i="20"/>
  <c r="I54" i="20"/>
  <c r="I53" i="20"/>
  <c r="I52" i="20"/>
  <c r="I51" i="20"/>
  <c r="I50" i="20"/>
  <c r="I49" i="20"/>
  <c r="R21" i="35" l="1"/>
  <c r="R22" i="35" s="1"/>
  <c r="R23" i="35" s="1"/>
  <c r="R24" i="35" s="1"/>
  <c r="R25" i="35" s="1"/>
  <c r="R26" i="35" s="1"/>
  <c r="R27" i="35" s="1"/>
  <c r="R28" i="35" s="1"/>
  <c r="R29" i="35" s="1"/>
  <c r="R30" i="35" s="1"/>
  <c r="R31" i="35" s="1"/>
  <c r="T34" i="35" s="1"/>
  <c r="T5" i="35"/>
  <c r="T6" i="35" s="1"/>
  <c r="T7" i="35" s="1"/>
  <c r="T8" i="35" s="1"/>
  <c r="T9" i="35" s="1"/>
  <c r="T10" i="35" s="1"/>
  <c r="T11" i="35" s="1"/>
  <c r="T12" i="35" s="1"/>
  <c r="T13" i="35" s="1"/>
  <c r="T14" i="35" s="1"/>
  <c r="T15" i="35" s="1"/>
  <c r="T16" i="35" s="1"/>
  <c r="T17" i="35" s="1"/>
  <c r="T18" i="35" s="1"/>
  <c r="T19" i="35" s="1"/>
  <c r="T20" i="35" s="1"/>
  <c r="T21" i="35" s="1"/>
  <c r="T22" i="35" s="1"/>
  <c r="T23" i="35" s="1"/>
  <c r="T24" i="35" s="1"/>
  <c r="T25" i="35" s="1"/>
  <c r="T26" i="35" s="1"/>
  <c r="T27" i="35" s="1"/>
  <c r="T28" i="35" s="1"/>
  <c r="T29" i="35" s="1"/>
  <c r="T30" i="35" s="1"/>
  <c r="T31" i="35" s="1"/>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7" i="20"/>
  <c r="AB5" i="10"/>
  <c r="E3" i="19" l="1"/>
  <c r="E4" i="19"/>
  <c r="E5" i="19"/>
  <c r="E6" i="19"/>
  <c r="E7" i="19"/>
  <c r="E8" i="19"/>
  <c r="E9" i="19"/>
  <c r="E10" i="19"/>
  <c r="E11" i="19"/>
  <c r="E12" i="19"/>
  <c r="E13" i="19"/>
  <c r="E14" i="19"/>
  <c r="E2" i="19"/>
  <c r="D3" i="19"/>
  <c r="D4" i="19"/>
  <c r="D5" i="19"/>
  <c r="D6" i="19"/>
  <c r="D7" i="19"/>
  <c r="D8" i="19"/>
  <c r="D9" i="19"/>
  <c r="D10" i="19"/>
  <c r="D11" i="19"/>
  <c r="D12" i="19"/>
  <c r="D13" i="19"/>
  <c r="D14" i="19"/>
  <c r="D2" i="19"/>
  <c r="AF15" i="10" l="1"/>
  <c r="AE15" i="10"/>
  <c r="AD15" i="10"/>
  <c r="X17" i="10"/>
  <c r="AA13" i="10"/>
  <c r="AB13" i="10"/>
  <c r="Z13" i="10"/>
  <c r="AA12" i="10"/>
  <c r="AB12" i="10"/>
  <c r="Z12" i="10"/>
  <c r="AA11" i="10"/>
  <c r="AB11" i="10"/>
  <c r="Z11" i="10"/>
  <c r="R11" i="10"/>
  <c r="S11" i="10"/>
  <c r="Q11" i="10"/>
  <c r="AB6" i="10"/>
  <c r="W15" i="10"/>
  <c r="V15" i="10"/>
  <c r="U15" i="10"/>
  <c r="AB10" i="10"/>
  <c r="AA10" i="10"/>
  <c r="Z10" i="10"/>
  <c r="AB9" i="10"/>
  <c r="AA9" i="10"/>
  <c r="Z9" i="10"/>
  <c r="AB8" i="10"/>
  <c r="AA8" i="10"/>
  <c r="Z8" i="10"/>
  <c r="AB7" i="10"/>
  <c r="AA7" i="10"/>
  <c r="Z7" i="10"/>
  <c r="AA6" i="10"/>
  <c r="Z6" i="10"/>
  <c r="AA5" i="10"/>
  <c r="Z5" i="10"/>
  <c r="AB4" i="10"/>
  <c r="AA4" i="10"/>
  <c r="Z4" i="10"/>
  <c r="AB3" i="10"/>
  <c r="AA3" i="10"/>
  <c r="Z3" i="10"/>
  <c r="J4" i="10"/>
  <c r="J5" i="10"/>
  <c r="J6" i="10"/>
  <c r="J7" i="10"/>
  <c r="J8" i="10"/>
  <c r="J9" i="10"/>
  <c r="J10" i="10"/>
  <c r="J11" i="10"/>
  <c r="J12" i="10"/>
  <c r="J13" i="10"/>
  <c r="J3" i="10"/>
  <c r="I13" i="10"/>
  <c r="I3" i="10"/>
  <c r="I4" i="10"/>
  <c r="I5" i="10"/>
  <c r="I6" i="10"/>
  <c r="I7" i="10"/>
  <c r="I8" i="10"/>
  <c r="I9" i="10"/>
  <c r="I10" i="10"/>
  <c r="I11" i="10"/>
  <c r="I12" i="10"/>
  <c r="R10" i="10"/>
  <c r="S10" i="10"/>
  <c r="Q10" i="10"/>
  <c r="H11" i="10"/>
  <c r="H12" i="10"/>
  <c r="H13" i="10"/>
  <c r="H14" i="10"/>
  <c r="I14" i="10"/>
  <c r="J14" i="10"/>
  <c r="H10" i="10"/>
  <c r="H9" i="10"/>
  <c r="S4" i="10"/>
  <c r="S5" i="10"/>
  <c r="S6" i="10"/>
  <c r="S7" i="10"/>
  <c r="S8" i="10"/>
  <c r="S9" i="10"/>
  <c r="S3" i="10"/>
  <c r="H6" i="10"/>
  <c r="H7" i="10"/>
  <c r="H8" i="10"/>
  <c r="Q6" i="10"/>
  <c r="R6" i="10"/>
  <c r="Q7" i="10"/>
  <c r="R7" i="10"/>
  <c r="Q8" i="10"/>
  <c r="R8" i="10"/>
  <c r="Q9" i="10"/>
  <c r="R9" i="10"/>
  <c r="R5" i="10" l="1"/>
  <c r="Q5" i="10"/>
  <c r="R4" i="10"/>
  <c r="Q4" i="10"/>
  <c r="R3" i="10"/>
  <c r="Q3" i="10"/>
  <c r="H5" i="10"/>
  <c r="H4" i="10"/>
  <c r="H3" i="10"/>
  <c r="N15" i="10" l="1"/>
  <c r="M15" i="10"/>
  <c r="L15" i="10"/>
  <c r="D15" i="10"/>
  <c r="E15" i="10"/>
  <c r="C15" i="10"/>
  <c r="Q14" i="13" l="1"/>
  <c r="Q12" i="13"/>
  <c r="M3" i="13"/>
  <c r="O2" i="13"/>
  <c r="O12" i="13" s="1"/>
  <c r="L7" i="13"/>
  <c r="F5" i="13"/>
</calcChain>
</file>

<file path=xl/sharedStrings.xml><?xml version="1.0" encoding="utf-8"?>
<sst xmlns="http://schemas.openxmlformats.org/spreadsheetml/2006/main" count="3210" uniqueCount="1316">
  <si>
    <t>Battle</t>
  </si>
  <si>
    <t>Store</t>
  </si>
  <si>
    <t>Turn</t>
  </si>
  <si>
    <t>Over Timer</t>
  </si>
  <si>
    <t>active</t>
  </si>
  <si>
    <t>player 1-8</t>
  </si>
  <si>
    <t>on waiting</t>
  </si>
  <si>
    <t>4 player</t>
  </si>
  <si>
    <t>inactive</t>
  </si>
  <si>
    <t>all players</t>
  </si>
  <si>
    <t>controller</t>
  </si>
  <si>
    <t>{</t>
  </si>
  <si>
    <t>}</t>
  </si>
  <si>
    <t>:</t>
  </si>
  <si>
    <t>map</t>
  </si>
  <si>
    <t>cards1</t>
  </si>
  <si>
    <t>characteristic_1</t>
  </si>
  <si>
    <t>characteristic_2</t>
  </si>
  <si>
    <t>value_1</t>
  </si>
  <si>
    <t>value_2</t>
  </si>
  <si>
    <t>cards_battle_arena</t>
  </si>
  <si>
    <t>cards_battle_reserve</t>
  </si>
  <si>
    <t>cards_store</t>
  </si>
  <si>
    <t>d</t>
  </si>
  <si>
    <t>Match begin</t>
  </si>
  <si>
    <t>GAME_STATE</t>
  </si>
  <si>
    <t>PLAYER_CONTROLLER</t>
  </si>
  <si>
    <t>Change active turn</t>
  </si>
  <si>
    <t>Battle Turns</t>
  </si>
  <si>
    <t>Player 1</t>
  </si>
  <si>
    <t>Player 2</t>
  </si>
  <si>
    <t>Active</t>
  </si>
  <si>
    <t>Inactive</t>
  </si>
  <si>
    <t>№ п/п</t>
  </si>
  <si>
    <t>Actions</t>
  </si>
  <si>
    <t>Buy Card</t>
  </si>
  <si>
    <t>Mouse on the Card</t>
  </si>
  <si>
    <t>Press</t>
  </si>
  <si>
    <t>Released</t>
  </si>
  <si>
    <t>Validate Card Placement</t>
  </si>
  <si>
    <t>Rotate Active Card</t>
  </si>
  <si>
    <t>Validate Buy Card</t>
  </si>
  <si>
    <t>Validate Rotate Card</t>
  </si>
  <si>
    <t>Hero Ability Upgrade</t>
  </si>
  <si>
    <t>Interaction with widget</t>
  </si>
  <si>
    <t>Upgrade Store Level</t>
  </si>
  <si>
    <t>Upgrade Unit</t>
  </si>
  <si>
    <t>Struct</t>
  </si>
  <si>
    <t>Player Controller</t>
  </si>
  <si>
    <t>-</t>
  </si>
  <si>
    <t>Amount Cards</t>
  </si>
  <si>
    <t>Turn when buy</t>
  </si>
  <si>
    <t>Turn when death</t>
  </si>
  <si>
    <t>Turn count</t>
  </si>
  <si>
    <t>Hero Class</t>
  </si>
  <si>
    <t>Name</t>
  </si>
  <si>
    <t>Experience</t>
  </si>
  <si>
    <t>Attack</t>
  </si>
  <si>
    <t>Armor</t>
  </si>
  <si>
    <t>HP</t>
  </si>
  <si>
    <t>Skills tree</t>
  </si>
  <si>
    <t>skill 1 lvl</t>
  </si>
  <si>
    <t>skill 2 lvl</t>
  </si>
  <si>
    <t>skill 3 lvl</t>
  </si>
  <si>
    <t>skill 4 lvl</t>
  </si>
  <si>
    <t>skill 5 lvl</t>
  </si>
  <si>
    <t>skill 6 lvl</t>
  </si>
  <si>
    <t>2 lvl</t>
  </si>
  <si>
    <t>3 lvl</t>
  </si>
  <si>
    <t>4 lvl</t>
  </si>
  <si>
    <t>5 lvl</t>
  </si>
  <si>
    <t>6 lvl</t>
  </si>
  <si>
    <t>1 lvl</t>
  </si>
  <si>
    <t>Bonus Income</t>
  </si>
  <si>
    <t>Race Class</t>
  </si>
  <si>
    <t>Income</t>
  </si>
  <si>
    <t>Evolmorphs</t>
  </si>
  <si>
    <t>Эвольморфы</t>
  </si>
  <si>
    <t>Evolution morph</t>
  </si>
  <si>
    <t>Base resourses</t>
  </si>
  <si>
    <t>food</t>
  </si>
  <si>
    <t>features</t>
  </si>
  <si>
    <t>low cost</t>
  </si>
  <si>
    <t>eat enemy</t>
  </si>
  <si>
    <t>Human</t>
  </si>
  <si>
    <t>gold</t>
  </si>
  <si>
    <t>blood</t>
  </si>
  <si>
    <t>expensive</t>
  </si>
  <si>
    <t>gate from hell</t>
  </si>
  <si>
    <t>Deck_name</t>
  </si>
  <si>
    <t>upgrade</t>
  </si>
  <si>
    <t>unification element</t>
  </si>
  <si>
    <t>Mage</t>
  </si>
  <si>
    <t>Mana</t>
  </si>
  <si>
    <t>HP_current</t>
  </si>
  <si>
    <t>Attack_current</t>
  </si>
  <si>
    <t>Armor_current</t>
  </si>
  <si>
    <t>Experience_current</t>
  </si>
  <si>
    <t>Skills_current</t>
  </si>
  <si>
    <t>Bonus Income_current</t>
  </si>
  <si>
    <t>Experience got</t>
  </si>
  <si>
    <t>Damage inflicted</t>
  </si>
  <si>
    <t>Damage received</t>
  </si>
  <si>
    <t>Card Struct</t>
  </si>
  <si>
    <t>isReserve</t>
  </si>
  <si>
    <t>BA-1</t>
  </si>
  <si>
    <t>UP</t>
  </si>
  <si>
    <t>DOWN</t>
  </si>
  <si>
    <t>Location</t>
  </si>
  <si>
    <t>Rotation</t>
  </si>
  <si>
    <t>x</t>
  </si>
  <si>
    <t>y</t>
  </si>
  <si>
    <t>z</t>
  </si>
  <si>
    <t>up</t>
  </si>
  <si>
    <t>down</t>
  </si>
  <si>
    <t>location</t>
  </si>
  <si>
    <t>rotation</t>
  </si>
  <si>
    <t>BA-2</t>
  </si>
  <si>
    <t>Camera</t>
  </si>
  <si>
    <t>Card1</t>
  </si>
  <si>
    <t>Card2</t>
  </si>
  <si>
    <t>Card3</t>
  </si>
  <si>
    <t>Card4</t>
  </si>
  <si>
    <t>Card5</t>
  </si>
  <si>
    <t>Card6</t>
  </si>
  <si>
    <t>Card7</t>
  </si>
  <si>
    <t>Card8</t>
  </si>
  <si>
    <t>Controller1</t>
  </si>
  <si>
    <t>Controller2</t>
  </si>
  <si>
    <t>all player</t>
  </si>
  <si>
    <t>Controller3</t>
  </si>
  <si>
    <t>Controller4</t>
  </si>
  <si>
    <t>Controller5</t>
  </si>
  <si>
    <t>Controller6</t>
  </si>
  <si>
    <t>Controller7</t>
  </si>
  <si>
    <t>Controller8</t>
  </si>
  <si>
    <t>Наименование</t>
  </si>
  <si>
    <t>Механизм расстановки рассовых карт</t>
  </si>
  <si>
    <t>UI героя, способности</t>
  </si>
  <si>
    <t>Механизм ходов по количеству карт и одна карта на ход</t>
  </si>
  <si>
    <t>Изменение количества монет за ход</t>
  </si>
  <si>
    <t>Убрать берущуюся карту</t>
  </si>
  <si>
    <t>Механизм инициализации аттрибутов карт</t>
  </si>
  <si>
    <t>amount</t>
  </si>
  <si>
    <t>health</t>
  </si>
  <si>
    <t>total health</t>
  </si>
  <si>
    <t>current health</t>
  </si>
  <si>
    <t>Статус</t>
  </si>
  <si>
    <t>Готово</t>
  </si>
  <si>
    <t>т</t>
  </si>
  <si>
    <t>Elementals</t>
  </si>
  <si>
    <t>Level</t>
  </si>
  <si>
    <t>Имя</t>
  </si>
  <si>
    <t>Skill 1</t>
  </si>
  <si>
    <t>Skill 2</t>
  </si>
  <si>
    <t>Skill 3</t>
  </si>
  <si>
    <t>Skill 4</t>
  </si>
  <si>
    <t>Skill 5</t>
  </si>
  <si>
    <t>Описание</t>
  </si>
  <si>
    <t>Пассивное умение</t>
  </si>
  <si>
    <t>Активное умение</t>
  </si>
  <si>
    <t>Полководец</t>
  </si>
  <si>
    <t>Увеличивает характеристики войск</t>
  </si>
  <si>
    <t>Бонус +1 к атаке существ</t>
  </si>
  <si>
    <t>Некромант</t>
  </si>
  <si>
    <t>Воскрешает мертвые войска</t>
  </si>
  <si>
    <t>Воскрешает отряд после боя</t>
  </si>
  <si>
    <t>Маг</t>
  </si>
  <si>
    <t>Создаёт войска за ману</t>
  </si>
  <si>
    <t>Регенерация маны во время боя</t>
  </si>
  <si>
    <t>Вызов войск во время боя</t>
  </si>
  <si>
    <t>Прислужник</t>
  </si>
  <si>
    <t>Создаёт войска за жизни</t>
  </si>
  <si>
    <t>Восстановление жизни за убийства врагов</t>
  </si>
  <si>
    <t>Beagle</t>
  </si>
  <si>
    <t>Coast</t>
  </si>
  <si>
    <t>Hp</t>
  </si>
  <si>
    <t>Description</t>
  </si>
  <si>
    <t>Ability</t>
  </si>
  <si>
    <t>Total</t>
  </si>
  <si>
    <t>When kill enemy give 1 food</t>
  </si>
  <si>
    <t>When kill enemy increase 1/1</t>
  </si>
  <si>
    <t>Swordsman</t>
  </si>
  <si>
    <t>When eat food or kill enemy raise on 1/1</t>
  </si>
  <si>
    <t>Meat Wall</t>
  </si>
  <si>
    <t>Enemy can attack only him</t>
  </si>
  <si>
    <t>Defender, if kill enemy raise hp on 3</t>
  </si>
  <si>
    <t>Archer</t>
  </si>
  <si>
    <t>Don’t get a retaliatory damage</t>
  </si>
  <si>
    <t>Coast/hp</t>
  </si>
  <si>
    <t>Coast/attack</t>
  </si>
  <si>
    <t>Evolution Madness</t>
  </si>
  <si>
    <t>Metamorph</t>
  </si>
  <si>
    <t>Ultramorph</t>
  </si>
  <si>
    <t>Shield walls</t>
  </si>
  <si>
    <t>For each other each get +1/2</t>
  </si>
  <si>
    <t>Hydra</t>
  </si>
  <si>
    <t>defender</t>
  </si>
  <si>
    <t>Mutation</t>
  </si>
  <si>
    <t>Враг может атаковать только его</t>
  </si>
  <si>
    <t>Выбираете мутацию</t>
  </si>
  <si>
    <t>Типы мутаций:</t>
  </si>
  <si>
    <t>После окончания BattleTurn полностью восстанавливает жизни</t>
  </si>
  <si>
    <t>Regeneration</t>
  </si>
  <si>
    <t>Defender</t>
  </si>
  <si>
    <t>Vampirism</t>
  </si>
  <si>
    <t>После удара, если выживает, восстанавливает жизни на величину урона, но не больше максимального</t>
  </si>
  <si>
    <t>Madness</t>
  </si>
  <si>
    <t>Бьёт три раза по случайным целям</t>
  </si>
  <si>
    <t>Inspiration</t>
  </si>
  <si>
    <t>Бьёт два раза по выбранным целям</t>
  </si>
  <si>
    <t>Long distance</t>
  </si>
  <si>
    <t>Не получает сдачи за удар</t>
  </si>
  <si>
    <t>Защитник/провокатор</t>
  </si>
  <si>
    <t>Мутация</t>
  </si>
  <si>
    <t>Регенерация</t>
  </si>
  <si>
    <t>Вампиризм</t>
  </si>
  <si>
    <t>Безумие</t>
  </si>
  <si>
    <t>Воодушевление</t>
  </si>
  <si>
    <t>Дальняя дистанция</t>
  </si>
  <si>
    <t>Healer</t>
  </si>
  <si>
    <t>Медик</t>
  </si>
  <si>
    <t>Кроме атаки может лечить союзника во время боя</t>
  </si>
  <si>
    <t>Invisible</t>
  </si>
  <si>
    <t>Не может быть целью, пока не нанесёт урон</t>
  </si>
  <si>
    <t>Невидимость</t>
  </si>
  <si>
    <t>Poison</t>
  </si>
  <si>
    <t>Яд</t>
  </si>
  <si>
    <t>Наносит урон существу каждый ход на величину атаки</t>
  </si>
  <si>
    <t>poison</t>
  </si>
  <si>
    <t>Clief</t>
  </si>
  <si>
    <t>Клиф</t>
  </si>
  <si>
    <t>Бьёт по трём смежным врагам</t>
  </si>
  <si>
    <t>Повышает атаку всех существ на 1</t>
  </si>
  <si>
    <t>Повышает жизни всех существ на 1</t>
  </si>
  <si>
    <t>Зверь</t>
  </si>
  <si>
    <t>Wizard</t>
  </si>
  <si>
    <t>Catapult</t>
  </si>
  <si>
    <t>Clief, long distance</t>
  </si>
  <si>
    <t>Medic</t>
  </si>
  <si>
    <t>Mutation after kill</t>
  </si>
  <si>
    <t>Knight</t>
  </si>
  <si>
    <t>Coast/Total</t>
  </si>
  <si>
    <t>+2 hp</t>
  </si>
  <si>
    <t>+2 attack</t>
  </si>
  <si>
    <t>Mutator</t>
  </si>
  <si>
    <t>Mutation three time and after kill</t>
  </si>
  <si>
    <t>Queen</t>
  </si>
  <si>
    <t>Got three beagle after death</t>
  </si>
  <si>
    <t>Larva</t>
  </si>
  <si>
    <t>Each turn give mutation to target card</t>
  </si>
  <si>
    <t>Archangel</t>
  </si>
  <si>
    <t>Flying spore</t>
  </si>
  <si>
    <t>Titanmorph</t>
  </si>
  <si>
    <t>Demon</t>
  </si>
  <si>
    <t>Fiend</t>
  </si>
  <si>
    <t>Coast blood: 1 Heal hero 1 hp when kill enemy</t>
  </si>
  <si>
    <t>Ancient Horror</t>
  </si>
  <si>
    <t>Fiery Devil</t>
  </si>
  <si>
    <t>Coast blood: 2 For per 2 blood get +1/1 (can use 3 time)</t>
  </si>
  <si>
    <t>Death note</t>
  </si>
  <si>
    <t>Предсмертная записка</t>
  </si>
  <si>
    <t>Совершает действие после смерти</t>
  </si>
  <si>
    <t>Coast blood: 3 When died damage enemy unit on 5 (additionally)</t>
  </si>
  <si>
    <t>Life-Giving Mass</t>
  </si>
  <si>
    <t>Coast blood: 4 When died heal hero on  7</t>
  </si>
  <si>
    <t>Succubs</t>
  </si>
  <si>
    <t>Coast blood: 3 When died damage enemy hero on 3</t>
  </si>
  <si>
    <t>Blacksmith</t>
  </si>
  <si>
    <t>Each turn give other unit +1/1</t>
  </si>
  <si>
    <t>Rider of Hunger</t>
  </si>
  <si>
    <t>Маленький герой</t>
  </si>
  <si>
    <t>Может быть куплено только в 1 экземпляре</t>
  </si>
  <si>
    <t>Coast blood: 10 When kill enemy raise on +3/3 and heal hero on 2, Little Hero</t>
  </si>
  <si>
    <t>Rider of War</t>
  </si>
  <si>
    <t>Plague rider</t>
  </si>
  <si>
    <t>Death rider</t>
  </si>
  <si>
    <t>Coast blood: 8 When death replayced on 3 Fiend, Little Hero</t>
  </si>
  <si>
    <t>Coast blood: 8 Poison all enemy while live, Little Hero</t>
  </si>
  <si>
    <t>Coast blood: 8 When get damage kill 1 of enemy (additionally), Little Hero</t>
  </si>
  <si>
    <t>Fire structure</t>
  </si>
  <si>
    <t>Coast blood: 2, attack on 1 while all damage on random target, Long distance</t>
  </si>
  <si>
    <t>Sword Wall</t>
  </si>
  <si>
    <t>Coast blood: 4 heal hero on 1 each time when get damage, defender</t>
  </si>
  <si>
    <t>Undead</t>
  </si>
  <si>
    <t>Skeleton</t>
  </si>
  <si>
    <t>Battle cry</t>
  </si>
  <si>
    <t>Боевой клич</t>
  </si>
  <si>
    <t>Срабатывает при покупке карт или постановке на стол</t>
  </si>
  <si>
    <t>Триггер</t>
  </si>
  <si>
    <t>Выбор целью атаки</t>
  </si>
  <si>
    <t>Старт Store Turn</t>
  </si>
  <si>
    <t>После атаки, если выживает</t>
  </si>
  <si>
    <t>Robbery</t>
  </si>
  <si>
    <t>Грабёж</t>
  </si>
  <si>
    <t>Атака</t>
  </si>
  <si>
    <t>Когда погибает</t>
  </si>
  <si>
    <t>При покупке</t>
  </si>
  <si>
    <t>Predator</t>
  </si>
  <si>
    <t>Хищник</t>
  </si>
  <si>
    <t>При убийстве врага получает +3 к максимальному HP</t>
  </si>
  <si>
    <t>Ветеран</t>
  </si>
  <si>
    <t>При убийстве врага получает +1/1 к максимальному HP и attack</t>
  </si>
  <si>
    <t>При выполнении условия</t>
  </si>
  <si>
    <t>После убийства, если выживает</t>
  </si>
  <si>
    <t>a</t>
  </si>
  <si>
    <t>b</t>
  </si>
  <si>
    <t>Gold</t>
  </si>
  <si>
    <t>ВЕДОМОСТЬ</t>
  </si>
  <si>
    <t>существ для игры card wars</t>
  </si>
  <si>
    <t>Гончая</t>
  </si>
  <si>
    <t>Еволюционное безумие</t>
  </si>
  <si>
    <t>Стена плоти</t>
  </si>
  <si>
    <t>Гидра</t>
  </si>
  <si>
    <t>Метаморф</t>
  </si>
  <si>
    <t>Ультраморф</t>
  </si>
  <si>
    <t>Мутатор</t>
  </si>
  <si>
    <t>Королева</t>
  </si>
  <si>
    <t>Личинка</t>
  </si>
  <si>
    <t>Титаноморф</t>
  </si>
  <si>
    <t>Летучая спора</t>
  </si>
  <si>
    <t>Мечник</t>
  </si>
  <si>
    <t>Раса</t>
  </si>
  <si>
    <t>Люди</t>
  </si>
  <si>
    <t>Лучник</t>
  </si>
  <si>
    <t>Стена щитов/строй людей с щитами</t>
  </si>
  <si>
    <t>Катапульта</t>
  </si>
  <si>
    <t>Лекарь</t>
  </si>
  <si>
    <t>Рыцарь</t>
  </si>
  <si>
    <t>Архангел</t>
  </si>
  <si>
    <t>Кузнец</t>
  </si>
  <si>
    <t>Бес</t>
  </si>
  <si>
    <t>Древний ужас</t>
  </si>
  <si>
    <t>Огненный демон</t>
  </si>
  <si>
    <t>Животворящая масса</t>
  </si>
  <si>
    <t>Суккуб</t>
  </si>
  <si>
    <t>Всадник голода</t>
  </si>
  <si>
    <t>Всадник войны</t>
  </si>
  <si>
    <t>Всадник чумы</t>
  </si>
  <si>
    <t>Всадник смерти</t>
  </si>
  <si>
    <t>Огненная структура</t>
  </si>
  <si>
    <t>Дьявол</t>
  </si>
  <si>
    <t>Devil</t>
  </si>
  <si>
    <t>Демоны</t>
  </si>
  <si>
    <t>Способность</t>
  </si>
  <si>
    <t>При убийстве врага дайте 1 еду</t>
  </si>
  <si>
    <t>Когда ешьте еду или убиваете врага, повышайте на 1/1</t>
  </si>
  <si>
    <t>Защитник, если убить врага поднять хп на 3</t>
  </si>
  <si>
    <t>Мутация после убийства</t>
  </si>
  <si>
    <t>Мутация три раза и после убийства</t>
  </si>
  <si>
    <t>Каждый ход дает мутацию целевой карте</t>
  </si>
  <si>
    <t>Получил три бигля после смерти</t>
  </si>
  <si>
    <t>Невидимый</t>
  </si>
  <si>
    <t>При убийстве врага увеличение 1/1</t>
  </si>
  <si>
    <t>Не получить ответный урон</t>
  </si>
  <si>
    <t>Друг за друга каждый получает +1/2</t>
  </si>
  <si>
    <t>Вдохновение</t>
  </si>
  <si>
    <t>Клиф, междугородний</t>
  </si>
  <si>
    <t>Целитель</t>
  </si>
  <si>
    <t>cost blood: 1 Heal hero 1 hp when kill enemy</t>
  </si>
  <si>
    <t>cost blood: 2 For per 2 blood get +1/1 (can use 3 time)</t>
  </si>
  <si>
    <t>cost blood: 3 When died damage enemy unit on 5 (additionally)</t>
  </si>
  <si>
    <t>cost blood: 4 When died heal hero on  7</t>
  </si>
  <si>
    <t>cost blood: 3 When died damage enemy hero on 3</t>
  </si>
  <si>
    <t>cost blood: 10 When kill enemy raise on +3/3 and heal hero on 2, Little Hero</t>
  </si>
  <si>
    <t>cost blood: 8 When death replayced on 3 Fiend, Little Hero</t>
  </si>
  <si>
    <t>cost blood: 8 Poison all enemy while live, Little Hero</t>
  </si>
  <si>
    <t>cost blood: 8 When get damage kill 1 of enemy (additionally), Little Hero</t>
  </si>
  <si>
    <t>cost blood: 2, attack on 1 while all damage on random target, Long distance</t>
  </si>
  <si>
    <t xml:space="preserve">cost blood: 8 </t>
  </si>
  <si>
    <t>стоимость крови: 1 Исцеляет героя на 1 хп при убийстве врага</t>
  </si>
  <si>
    <t>стоимость крови: 2 За каждые 2 крови получаем +1/1 (можно использовать 3 раза)</t>
  </si>
  <si>
    <t>стоимость крови: 3 При смерти наносит урон вражескому юниту на 5 (дополнительно)</t>
  </si>
  <si>
    <t>стоимость крови: 4 При смерти лечите героя на 7</t>
  </si>
  <si>
    <t>Стоимость крови: 3 При смерти нанесите урон вражескому герою на 3</t>
  </si>
  <si>
    <t>Стоимость крови: 10 При убийстве врага поднять на +3/3 и исцелить героя на 2, Маленький герой</t>
  </si>
  <si>
    <t>стоимость крови: 8 При повторе смерти на 3 Fiend, Little Hero</t>
  </si>
  <si>
    <t>Стоимость крови: 8 Отравить всех врагов, пока жив, Маленький герой</t>
  </si>
  <si>
    <t>Стоимость крови: 8 При получении урона убейте 1 врага (дополнительно), Маленького Героя</t>
  </si>
  <si>
    <t>стоимость крови: 2, атака на 1, пока весь урон по случайной цели, Дальняя дистанция</t>
  </si>
  <si>
    <t>Стоимость крови: 8</t>
  </si>
  <si>
    <r>
      <t xml:space="preserve">Приложение №1 
</t>
    </r>
    <r>
      <rPr>
        <sz val="14"/>
        <color theme="1"/>
        <rFont val="Times New Roman"/>
        <family val="1"/>
        <charset val="204"/>
      </rPr>
      <t>к техническому заданию</t>
    </r>
  </si>
  <si>
    <t>Наименование настройки</t>
  </si>
  <si>
    <t>Язык</t>
  </si>
  <si>
    <t>Включить стандартный курсор</t>
  </si>
  <si>
    <t>Тип платформы</t>
  </si>
  <si>
    <t>Все</t>
  </si>
  <si>
    <t>ПК, МАС</t>
  </si>
  <si>
    <t>Разрешение</t>
  </si>
  <si>
    <t>Звук</t>
  </si>
  <si>
    <t>Health</t>
  </si>
  <si>
    <t>Max_health</t>
  </si>
  <si>
    <t>Mod_health</t>
  </si>
  <si>
    <t>Amount</t>
  </si>
  <si>
    <t>Изменение Health</t>
  </si>
  <si>
    <t>Изменение Amount</t>
  </si>
  <si>
    <t>Покупка (+1 amount)</t>
  </si>
  <si>
    <t>Покупка</t>
  </si>
  <si>
    <t>Величина</t>
  </si>
  <si>
    <t>+basic health*mod_hp</t>
  </si>
  <si>
    <t>Урон</t>
  </si>
  <si>
    <t>-damage</t>
  </si>
  <si>
    <t>Если больше</t>
  </si>
  <si>
    <t>1/6</t>
  </si>
  <si>
    <t>3/18</t>
  </si>
  <si>
    <t>1/4</t>
  </si>
  <si>
    <t>1/8</t>
  </si>
  <si>
    <t>3</t>
  </si>
  <si>
    <t>3/14</t>
  </si>
  <si>
    <t>hp_until death</t>
  </si>
  <si>
    <t>15</t>
  </si>
  <si>
    <t>5/18</t>
  </si>
  <si>
    <t>+способность*amount</t>
  </si>
  <si>
    <t>-способность*amount</t>
  </si>
  <si>
    <t>Способность temp to max +</t>
  </si>
  <si>
    <t>Способность temp to max -</t>
  </si>
  <si>
    <t>Способность perm to max +</t>
  </si>
  <si>
    <t>Способность perm to max -</t>
  </si>
  <si>
    <t>Способность perm to cur +</t>
  </si>
  <si>
    <t>Способность perm to cur -</t>
  </si>
  <si>
    <t>Without attack</t>
  </si>
  <si>
    <t>Нежить</t>
  </si>
  <si>
    <t>Скелет</t>
  </si>
  <si>
    <t>Zombie</t>
  </si>
  <si>
    <t>Зомби</t>
  </si>
  <si>
    <t>Когда убивает врага, добавляет себе +2 к жизням</t>
  </si>
  <si>
    <t>Rotten mass</t>
  </si>
  <si>
    <t>Гнилая масса</t>
  </si>
  <si>
    <t>Враг получает эффект poisoned</t>
  </si>
  <si>
    <t>Defender, poison</t>
  </si>
  <si>
    <t>Ghost</t>
  </si>
  <si>
    <t>Призрак</t>
  </si>
  <si>
    <t>Лич</t>
  </si>
  <si>
    <t>Lich</t>
  </si>
  <si>
    <t>Long distance, poison</t>
  </si>
  <si>
    <t>Cost/total</t>
  </si>
  <si>
    <t>Нейтралы</t>
  </si>
  <si>
    <t>№ п</t>
  </si>
  <si>
    <t>Наёмный убийца</t>
  </si>
  <si>
    <t>Assassin</t>
  </si>
  <si>
    <t>Выгодный вклад</t>
  </si>
  <si>
    <t>Profitable deposit</t>
  </si>
  <si>
    <t>Чумные мухи</t>
  </si>
  <si>
    <t>Plague flies</t>
  </si>
  <si>
    <t>Long distance, poison, inspiration</t>
  </si>
  <si>
    <t>Flesh painter</t>
  </si>
  <si>
    <t>Художник плоти</t>
  </si>
  <si>
    <t>soul</t>
  </si>
  <si>
    <t>Плата кровью</t>
  </si>
  <si>
    <t>Поднятие войск</t>
  </si>
  <si>
    <t>Объединения существ</t>
  </si>
  <si>
    <t>Вызов существ</t>
  </si>
  <si>
    <t>Когда убивает врага, добавляет себе +1 к количеству, не даёт врагам бонус за убийство</t>
  </si>
  <si>
    <t>Убийства вражеских существ дают +1 к еде</t>
  </si>
  <si>
    <t>За убийство вражеского юнита получаете +1 скелета</t>
  </si>
  <si>
    <t>предсмертный хрип</t>
  </si>
  <si>
    <t>повышение характеристик от предсмертного хрипа</t>
  </si>
  <si>
    <t>мурлоки</t>
  </si>
  <si>
    <t>звери</t>
  </si>
  <si>
    <t>механизмы</t>
  </si>
  <si>
    <t>повышение характеристик от предсмертного хрипа, бож щиты</t>
  </si>
  <si>
    <t>элементали</t>
  </si>
  <si>
    <t>повышение характеристик от покупки или убийств</t>
  </si>
  <si>
    <t>пираты</t>
  </si>
  <si>
    <t>повышение характеристик при ударах, получение доп голды при покупке</t>
  </si>
  <si>
    <t>драконы</t>
  </si>
  <si>
    <t>повышение характеристик от других драконов или боевых кличей</t>
  </si>
  <si>
    <t>свинобразы</t>
  </si>
  <si>
    <t>яды, повышение характеристик от боевых кличей мурлоков</t>
  </si>
  <si>
    <t>повышение характеристик от способностей, дающих шарды</t>
  </si>
  <si>
    <t>наги</t>
  </si>
  <si>
    <t>повышение характеристик при использовании чародейства</t>
  </si>
  <si>
    <t>яд, боевые кличи</t>
  </si>
  <si>
    <t>предсмертный хрип, бож щиты</t>
  </si>
  <si>
    <t>покупка, убийства</t>
  </si>
  <si>
    <t>другие существа того же типа, боевые кличи</t>
  </si>
  <si>
    <t>способности существ</t>
  </si>
  <si>
    <t>во время битвы при ударах, доп голда</t>
  </si>
  <si>
    <t>солянка</t>
  </si>
  <si>
    <t>повышение характеристик от специальных соляночных карт</t>
  </si>
  <si>
    <t>специальные карты, способности</t>
  </si>
  <si>
    <t>Векторные карты</t>
  </si>
  <si>
    <t>Мутации, пожирания</t>
  </si>
  <si>
    <t>Улучшения, золото</t>
  </si>
  <si>
    <t>Commander</t>
  </si>
  <si>
    <t>Торговец артефактами</t>
  </si>
  <si>
    <t>Artifact Dealer</t>
  </si>
  <si>
    <t>Каждый/В начале Store Turn даёт +1/1 всем остальным существам</t>
  </si>
  <si>
    <t>Чумной доктор</t>
  </si>
  <si>
    <t>Наделяет выбранное существо ядом</t>
  </si>
  <si>
    <t>Plague doctor</t>
  </si>
  <si>
    <t>Temple healer</t>
  </si>
  <si>
    <t>Храмовый лекарь</t>
  </si>
  <si>
    <t>Может лечить героя</t>
  </si>
  <si>
    <t>В начале хода/Store Turn мутирует три раза</t>
  </si>
  <si>
    <t>Мутационная инфекция</t>
  </si>
  <si>
    <t>Mutation infection</t>
  </si>
  <si>
    <t>Нестабильный материал</t>
  </si>
  <si>
    <t>Unstable material</t>
  </si>
  <si>
    <t>Предсмертный хрип</t>
  </si>
  <si>
    <t>Когда умирает наносит 10 ед. урона всем существам</t>
  </si>
  <si>
    <t>Missionary</t>
  </si>
  <si>
    <t>Миссионер</t>
  </si>
  <si>
    <t>Делает выбранную карту защитником/defender</t>
  </si>
  <si>
    <t>Ancient Monument</t>
  </si>
  <si>
    <t>Древний монумент</t>
  </si>
  <si>
    <t>Не может атаковать</t>
  </si>
  <si>
    <t>Пока жив даёт каждому существу +3/3</t>
  </si>
  <si>
    <t>Защитник, в начале Store Turn получает +3/3</t>
  </si>
  <si>
    <t>Invisible, healer</t>
  </si>
  <si>
    <t>Невидимый, лекарь</t>
  </si>
  <si>
    <t>Каждый ход Store Turn дает всем другим юнитам +1/1</t>
  </si>
  <si>
    <t>Necromancer</t>
  </si>
  <si>
    <t>Когда убивает врага поднимает скелета</t>
  </si>
  <si>
    <t>Predator, inspiration</t>
  </si>
  <si>
    <t>Костяной гигант</t>
  </si>
  <si>
    <t>Когда убивает врага получает +4/4</t>
  </si>
  <si>
    <t>Bone Giant</t>
  </si>
  <si>
    <t>Hydramorph</t>
  </si>
  <si>
    <t>Clief, mutation</t>
  </si>
  <si>
    <t>Evolutionary aberration</t>
  </si>
  <si>
    <t>Эволюционная ошибка/аберрация</t>
  </si>
  <si>
    <t>Mimik</t>
  </si>
  <si>
    <t>Мимик</t>
  </si>
  <si>
    <t>Когда убивает противника превращается в его копию</t>
  </si>
  <si>
    <t>Special</t>
  </si>
  <si>
    <t>On drop</t>
  </si>
  <si>
    <t>Sent to graveyard</t>
  </si>
  <si>
    <t>Increase Other Cards Health</t>
  </si>
  <si>
    <t>Не атакует</t>
  </si>
  <si>
    <t>Ability_giver</t>
  </si>
  <si>
    <t>Выдаёт способность или характеристики другой карте</t>
  </si>
  <si>
    <t>Hero Name</t>
  </si>
  <si>
    <t>Warlord</t>
  </si>
  <si>
    <t>Имя героя</t>
  </si>
  <si>
    <t>Tier</t>
  </si>
  <si>
    <t>+1 к атаке всем существам</t>
  </si>
  <si>
    <t>Все ваши существа получают +1 к атаке</t>
  </si>
  <si>
    <t>+1 to Attack for each unit</t>
  </si>
  <si>
    <t>+1 к здоровью всем существам</t>
  </si>
  <si>
    <t>+1 to Health for each unit</t>
  </si>
  <si>
    <t>Все ваши существа получают +1 к здоровью</t>
  </si>
  <si>
    <t>Тип</t>
  </si>
  <si>
    <t>Пассивная</t>
  </si>
  <si>
    <t>Активная</t>
  </si>
  <si>
    <t>Увеличивает жизни выбранного существа на 3</t>
  </si>
  <si>
    <t>+3 to Health for target unit</t>
  </si>
  <si>
    <t>+3 to Attack for target unit</t>
  </si>
  <si>
    <t>Увеличивает атаку выбранного существа на 3</t>
  </si>
  <si>
    <t>Даёт оружие, наносящее 1 ед. урона выбранной цели</t>
  </si>
  <si>
    <t>Weapon with 1 damage</t>
  </si>
  <si>
    <t>Банкир</t>
  </si>
  <si>
    <t>Banker</t>
  </si>
  <si>
    <t>Увеличивает доход на 3 через два хода</t>
  </si>
  <si>
    <t>В атаку!</t>
  </si>
  <si>
    <t>Поднять щиты!</t>
  </si>
  <si>
    <t>Выдать броню</t>
  </si>
  <si>
    <t>Выдать оружие</t>
  </si>
  <si>
    <t>Секира</t>
  </si>
  <si>
    <t>Личные сбережения</t>
  </si>
  <si>
    <t>Выгодные инвестиции</t>
  </si>
  <si>
    <t>Эволюционный план</t>
  </si>
  <si>
    <t>Beast</t>
  </si>
  <si>
    <t>Единовременно даёт 20 ресурсов, но на следующем ходу заберёт все, что есть</t>
  </si>
  <si>
    <t>Уменьшает жизни существ на 1 (не меньше 1), но увеличивает атаку на 2</t>
  </si>
  <si>
    <t>Умри, но убей</t>
  </si>
  <si>
    <t>basic health</t>
  </si>
  <si>
    <t>max health</t>
  </si>
  <si>
    <t>attack</t>
  </si>
  <si>
    <t>basic attack</t>
  </si>
  <si>
    <t>mod hero health</t>
  </si>
  <si>
    <t>mod hero attack</t>
  </si>
  <si>
    <t>Здоровье</t>
  </si>
  <si>
    <t>Базовое здоровье</t>
  </si>
  <si>
    <t>Базовая атака</t>
  </si>
  <si>
    <t>Максимум здоровья</t>
  </si>
  <si>
    <t>Доп здоровье от героя</t>
  </si>
  <si>
    <t>Доп атака от героя</t>
  </si>
  <si>
    <t>инт</t>
  </si>
  <si>
    <t>Распространение</t>
  </si>
  <si>
    <t>Текущий</t>
  </si>
  <si>
    <t>Текущее здоровье</t>
  </si>
  <si>
    <t>Текущая атака</t>
  </si>
  <si>
    <t>mod health</t>
  </si>
  <si>
    <t>hero</t>
  </si>
  <si>
    <t>race</t>
  </si>
  <si>
    <t>basic</t>
  </si>
  <si>
    <t>self mod health</t>
  </si>
  <si>
    <t>temp</t>
  </si>
  <si>
    <t>all</t>
  </si>
  <si>
    <t>self</t>
  </si>
  <si>
    <t>health array</t>
  </si>
  <si>
    <t>card</t>
  </si>
  <si>
    <t>player state</t>
  </si>
  <si>
    <t>mod health hero</t>
  </si>
  <si>
    <t>receive damage</t>
  </si>
  <si>
    <t>receive heal</t>
  </si>
  <si>
    <t>5</t>
  </si>
  <si>
    <t>6</t>
  </si>
  <si>
    <t>4</t>
  </si>
  <si>
    <t>buy</t>
  </si>
  <si>
    <t>damage</t>
  </si>
  <si>
    <t>heal</t>
  </si>
  <si>
    <t>mod hero</t>
  </si>
  <si>
    <t>12</t>
  </si>
  <si>
    <t>mod card</t>
  </si>
  <si>
    <t>14</t>
  </si>
  <si>
    <t>buy/split</t>
  </si>
  <si>
    <t>max health array</t>
  </si>
  <si>
    <t>current health array</t>
  </si>
  <si>
    <t>MAX HP</t>
  </si>
  <si>
    <t>CUR HP</t>
  </si>
  <si>
    <t>DAMAGE</t>
  </si>
  <si>
    <t>HEAL</t>
  </si>
  <si>
    <t>CARD ABILITY</t>
  </si>
  <si>
    <t>HERO ABILITY</t>
  </si>
  <si>
    <t>UPGRADE</t>
  </si>
  <si>
    <t>HAND</t>
  </si>
  <si>
    <t>STORE</t>
  </si>
  <si>
    <t>BASIC</t>
  </si>
  <si>
    <t>ARRAY</t>
  </si>
  <si>
    <t>INT</t>
  </si>
  <si>
    <t>Health_struct</t>
  </si>
  <si>
    <t>max_health_array</t>
  </si>
  <si>
    <t>current_health_array</t>
  </si>
  <si>
    <t>mod_hero_health</t>
  </si>
  <si>
    <t>mod_card_temp</t>
  </si>
  <si>
    <t>health card</t>
  </si>
  <si>
    <t>hero ability perm</t>
  </si>
  <si>
    <t>hero ability temp</t>
  </si>
  <si>
    <t>Increase Other Cards Attack</t>
  </si>
  <si>
    <t>Increase Self Max Health</t>
  </si>
  <si>
    <t>Increase Self Attack</t>
  </si>
  <si>
    <t>Veteran/Increase Self hp/attack</t>
  </si>
  <si>
    <t>Даёт +1 к ресурсу</t>
  </si>
  <si>
    <t>Start of Store Turn</t>
  </si>
  <si>
    <t>After attack</t>
  </si>
  <si>
    <t>different</t>
  </si>
  <si>
    <t>None</t>
  </si>
  <si>
    <t>Командир</t>
  </si>
  <si>
    <t>Dragon in the fish tank</t>
  </si>
  <si>
    <t>2 Mutation</t>
  </si>
  <si>
    <t>Эльфы</t>
  </si>
  <si>
    <t>Elf warrior</t>
  </si>
  <si>
    <t>Эльф-рыцарь</t>
  </si>
  <si>
    <t>Elf archer</t>
  </si>
  <si>
    <t>Эльф-лучник</t>
  </si>
  <si>
    <t>Ent</t>
  </si>
  <si>
    <t>Энт</t>
  </si>
  <si>
    <t>Long distance, Invisible</t>
  </si>
  <si>
    <t>Defender, в начале каждого нового хода получает 2/2</t>
  </si>
  <si>
    <t>Драконье яйцо</t>
  </si>
  <si>
    <t>Dragon's egg</t>
  </si>
  <si>
    <t>Green dragon</t>
  </si>
  <si>
    <t>Зелёный дракон</t>
  </si>
  <si>
    <t>Gold dragon</t>
  </si>
  <si>
    <t>Когда умирает призывает зелёного дракона</t>
  </si>
  <si>
    <t>Золотой дракон</t>
  </si>
  <si>
    <t>Fairy</t>
  </si>
  <si>
    <t>Фея</t>
  </si>
  <si>
    <t>Witch-doctor</t>
  </si>
  <si>
    <t>Necromant</t>
  </si>
  <si>
    <t>Огненный шар</t>
  </si>
  <si>
    <t>Наносит 8 ед. урона цели</t>
  </si>
  <si>
    <t>Темный ритуал</t>
  </si>
  <si>
    <t>Призыв стаи</t>
  </si>
  <si>
    <t>Контролируемая эволюция</t>
  </si>
  <si>
    <t>+1 к доходу</t>
  </si>
  <si>
    <t>Продажа биоматериалов</t>
  </si>
  <si>
    <t>Дракон в банке</t>
  </si>
  <si>
    <t>Вызывает чёрного дракона</t>
  </si>
  <si>
    <t>Black dragon</t>
  </si>
  <si>
    <t>Чёрный дракон</t>
  </si>
  <si>
    <t>Poison, madness</t>
  </si>
  <si>
    <t>Шаман</t>
  </si>
  <si>
    <t>Вызывает мутации у всех остальных карт, но наносит 5 ед. урона каждому существу</t>
  </si>
  <si>
    <t>Элементали</t>
  </si>
  <si>
    <t>Элемент огня</t>
  </si>
  <si>
    <t>Элемент воздуха</t>
  </si>
  <si>
    <t>Элемент земли</t>
  </si>
  <si>
    <t>Элемент воды</t>
  </si>
  <si>
    <t>Элемент огня-воздуха</t>
  </si>
  <si>
    <t>Элемент огня-земли</t>
  </si>
  <si>
    <t>Элемент огня-воды</t>
  </si>
  <si>
    <t>Элемент воздуха-земли</t>
  </si>
  <si>
    <t>Элемент воздуха-воды</t>
  </si>
  <si>
    <t>Элемент земли-воды</t>
  </si>
  <si>
    <t>Time traveler</t>
  </si>
  <si>
    <t>Путешественник во времени</t>
  </si>
  <si>
    <t>Призыв элементаля</t>
  </si>
  <si>
    <t>Вызывает случайного элементаля</t>
  </si>
  <si>
    <t>Магическое золото</t>
  </si>
  <si>
    <t>Дает +3 золотых монет</t>
  </si>
  <si>
    <t>Наносит всем вашим существам 2 ед. урона, но увеличивает их атаку на 4</t>
  </si>
  <si>
    <t>Кровопускание</t>
  </si>
  <si>
    <t>Воскрешает 5 скелетов</t>
  </si>
  <si>
    <t>Второй шанс</t>
  </si>
  <si>
    <t>После смерти отряда воскрешает скелет</t>
  </si>
  <si>
    <t>Sectarian</t>
  </si>
  <si>
    <t>Сектант</t>
  </si>
  <si>
    <t>Принесение в жертву</t>
  </si>
  <si>
    <t>Убивает одно существо в отряде, но остальные отряды получают +1/1</t>
  </si>
  <si>
    <t>Гномы</t>
  </si>
  <si>
    <t>Гном-воин</t>
  </si>
  <si>
    <t>Паровой танк</t>
  </si>
  <si>
    <t>Дирижабль</t>
  </si>
  <si>
    <t>Ходячий замок</t>
  </si>
  <si>
    <t>Гном-шахтёр</t>
  </si>
  <si>
    <t>Defender, long distance</t>
  </si>
  <si>
    <t>Long distance, когда умирает наносит урон убийце 5</t>
  </si>
  <si>
    <t>На следующий ход даст дополнительно +3 золота</t>
  </si>
  <si>
    <t>Боевой клич: выбранный механизм получает +2/2</t>
  </si>
  <si>
    <t>Гном-механик</t>
  </si>
  <si>
    <t>Боевой клич: выбранное существо получает +5/5</t>
  </si>
  <si>
    <t>Магическая пушка</t>
  </si>
  <si>
    <t xml:space="preserve">Long distance, наносит себе урон 4 при атаке </t>
  </si>
  <si>
    <t>Повозка скорой помощи</t>
  </si>
  <si>
    <t>Подводная цивилизация</t>
  </si>
  <si>
    <t>Рыба-меч</t>
  </si>
  <si>
    <t>Гиганский лобстер</t>
  </si>
  <si>
    <t>Мародёрство</t>
  </si>
  <si>
    <t>+3 к доходу</t>
  </si>
  <si>
    <t>Подкуп</t>
  </si>
  <si>
    <t>Заплатите золота в количестве первоначальной стоимости существа и переманите на свою сторону 1 существо из отряда</t>
  </si>
  <si>
    <t>Лозейка в контракте</t>
  </si>
  <si>
    <t>Дополнительная смена</t>
  </si>
  <si>
    <t>Заплатите золота в количестве стоимости одного существа из отряда и этот отряд сможет  походить ещё раз</t>
  </si>
  <si>
    <t>Когда умирает ваш отряд остальные получают +3 к атаке</t>
  </si>
  <si>
    <t>Удар когтями</t>
  </si>
  <si>
    <t>Поедание трупов</t>
  </si>
  <si>
    <t>Когда умирает ваш отряд даёт +1 к золоту</t>
  </si>
  <si>
    <t>Естественный отбор</t>
  </si>
  <si>
    <t>После смерти вашего отряда другие отряды получают +1/1</t>
  </si>
  <si>
    <t>Если у вас погиб последний отряд на столе, призовите гончую на каждое свободное поле</t>
  </si>
  <si>
    <t>Если у вас погиб последний отряд на столе, нанесите всем вражеским существам 5 урона</t>
  </si>
  <si>
    <t>Предсмертная агония</t>
  </si>
  <si>
    <t>Верные друзья</t>
  </si>
  <si>
    <t>Призывает 3 гончие (+1 за каждый уровень)</t>
  </si>
  <si>
    <t>Выбранное существо получает +3/3 (+1/1 за каждые 2 уровня)</t>
  </si>
  <si>
    <t>Член ордена Дракона</t>
  </si>
  <si>
    <t>Кровная месть</t>
  </si>
  <si>
    <t>Жизни</t>
  </si>
  <si>
    <t>Удар с плеча</t>
  </si>
  <si>
    <t>Быстрые удары</t>
  </si>
  <si>
    <t>Упорные тренировки</t>
  </si>
  <si>
    <t>Наносит 10 ед. урона без сдачи, бьёт один раз за сражение</t>
  </si>
  <si>
    <t>Наносит каждому существу в отряде 1 ед. урона (не улучшается) , бьёт один раз за сражение</t>
  </si>
  <si>
    <t>Добавьте герою +5 к атаке и 30 к жизням</t>
  </si>
  <si>
    <t>Дар Богов</t>
  </si>
  <si>
    <t>Массовые тренировки</t>
  </si>
  <si>
    <t>Драконья кровь</t>
  </si>
  <si>
    <t>Восполните герою +20 жизней (использование 1 раз каждый ход в таверне)</t>
  </si>
  <si>
    <t>Каждый отряд получает +4 к атаке (использование 1 раз каждый ход в таверне)</t>
  </si>
  <si>
    <t>Вдохновительная речь</t>
  </si>
  <si>
    <t>Закалка меча</t>
  </si>
  <si>
    <t>Увеличьте атаку герою на 5 (использование 1 раз каждый ход в таверне)</t>
  </si>
  <si>
    <t>1 ед. урона всем отрядам противника (+1 за каждые два уровня)</t>
  </si>
  <si>
    <t>+5 к жизням выбранного существа (+1 за каждый уровень героя)</t>
  </si>
  <si>
    <t>+5 к атаке атаке выбранного существа  (+1 за каждый уровень героя)</t>
  </si>
  <si>
    <t>Оружие с атакой 2 (+1 за каждый уровень героя, бьёт перед атакой каждого существа)</t>
  </si>
  <si>
    <t>Увеличьте силу вашей активной способности на 3</t>
  </si>
  <si>
    <t>Бесконечный рост</t>
  </si>
  <si>
    <t>Увеличивайте герою каждый ход в таверне атаку на 3 и жизни на 5</t>
  </si>
  <si>
    <t>Выбранное существо мутирует (использование 1 раз каждый ход в таверне)</t>
  </si>
  <si>
    <t>Дополнительное кормление</t>
  </si>
  <si>
    <t>Каждый отряд получает +2 к жизням (использование 1 раз каждый ход в таверне)</t>
  </si>
  <si>
    <t>Каждое существо в выбранном отряде получает +1/1 (использование 1 раз каждый ход в таверне)</t>
  </si>
  <si>
    <t>Вырастить ядовитые железы</t>
  </si>
  <si>
    <t>Выбранный отряд получает яд</t>
  </si>
  <si>
    <t>Вырастить панцирь</t>
  </si>
  <si>
    <t>Выбранный отряд получает статус защитника и +5 к жизням</t>
  </si>
  <si>
    <t>Беспорядочная эволюция</t>
  </si>
  <si>
    <t>Каждое существо на поле боя мутирует случайным образом</t>
  </si>
  <si>
    <t>Уничтожьте выбранное существо и передайте половину его характеристик герою</t>
  </si>
  <si>
    <t>Безмерный аппетит</t>
  </si>
  <si>
    <t>Даёт 25 золота сразу</t>
  </si>
  <si>
    <t>Единовременно даёт 25 основных ресурсов</t>
  </si>
  <si>
    <t>Купите выбранное существо за полцены</t>
  </si>
  <si>
    <t>Торгашество</t>
  </si>
  <si>
    <t>Приодеться</t>
  </si>
  <si>
    <t>Потратьте 10 золотых, ваш герой получит +5/10</t>
  </si>
  <si>
    <t>Потратьте 5 золотых, выбранное существо получит +5/5</t>
  </si>
  <si>
    <t>Новое анмундирование</t>
  </si>
  <si>
    <t>Продайте 1 существо во время боя за стоимость покупки</t>
  </si>
  <si>
    <t>+5 к доходу</t>
  </si>
  <si>
    <t>Получение процентов</t>
  </si>
  <si>
    <t>Снизьте стоимость покупки существ на 1, но не меньше 1</t>
  </si>
  <si>
    <t>Постоянная скидка</t>
  </si>
  <si>
    <t>Взятка</t>
  </si>
  <si>
    <t>Заплатите стоимость покупки выбранного вражеского отряда и выполните им удар</t>
  </si>
  <si>
    <t>После убийства вражеского отряда получаете +2 золота</t>
  </si>
  <si>
    <t>Zombie unicorn</t>
  </si>
  <si>
    <t>Зомби-единорог</t>
  </si>
  <si>
    <t>Даёт остальным отрядам +10/10</t>
  </si>
  <si>
    <t>Mechanic</t>
  </si>
  <si>
    <t>Механик</t>
  </si>
  <si>
    <t>Portal</t>
  </si>
  <si>
    <t>Портал</t>
  </si>
  <si>
    <t>Каждый ход выпускает случайное нейтральное существо, special</t>
  </si>
  <si>
    <t>Если выживает даёт +20 к ресурсу, Не может атаковать</t>
  </si>
  <si>
    <t>Каждый ход/в начале Store Turn даёт случайному существу мутацию</t>
  </si>
  <si>
    <t>Tagret</t>
  </si>
  <si>
    <t>Unit</t>
  </si>
  <si>
    <t>Unit, Board</t>
  </si>
  <si>
    <t>Often</t>
  </si>
  <si>
    <t>Once</t>
  </si>
  <si>
    <t>Each</t>
  </si>
  <si>
    <t>Self board</t>
  </si>
  <si>
    <t>Empty</t>
  </si>
  <si>
    <t>Card Placement</t>
  </si>
  <si>
    <t>Add health for target creature</t>
  </si>
  <si>
    <t>Add attack for target creature</t>
  </si>
  <si>
    <t>name</t>
  </si>
  <si>
    <t>Add gold</t>
  </si>
  <si>
    <t>Add temp for last health to chosen creature</t>
  </si>
  <si>
    <t>Add temp for last health to all creatures</t>
  </si>
  <si>
    <t>Add temp for last attack to chosen creature</t>
  </si>
  <si>
    <t>Add temp for last attack to all creatures</t>
  </si>
  <si>
    <t>Heal all unit on table</t>
  </si>
  <si>
    <t>Sell target squad for buy price</t>
  </si>
  <si>
    <t>Add ability for target unit</t>
  </si>
  <si>
    <t>Buy enemy creature in battle</t>
  </si>
  <si>
    <t>trigger</t>
  </si>
  <si>
    <t>Active at store</t>
  </si>
  <si>
    <t>Active once at battle</t>
  </si>
  <si>
    <t>Active each turn at battle</t>
  </si>
  <si>
    <t>Attack target each turn</t>
  </si>
  <si>
    <t>Attack target once turn</t>
  </si>
  <si>
    <t>Attack all enemy unit once turn</t>
  </si>
  <si>
    <t>Kill your creature and give half of health to hero</t>
  </si>
  <si>
    <t>Sell one creature for buy price at battle</t>
  </si>
  <si>
    <t>Create units</t>
  </si>
  <si>
    <t>Атаковать цель каждый ход</t>
  </si>
  <si>
    <t>Атака всех вражеских юнитов за один ход</t>
  </si>
  <si>
    <t>Добавить золото</t>
  </si>
  <si>
    <t>Добавить способность для целевого юнита</t>
  </si>
  <si>
    <t>Купить вражеское существо в бою</t>
  </si>
  <si>
    <t>Убейте свое существо и дайте герою половину здоровья</t>
  </si>
  <si>
    <t>Продать одно существо по цене покупки в бою</t>
  </si>
  <si>
    <t>Добавить здоровья выбранному существу</t>
  </si>
  <si>
    <t>Добавляет здоровья всем существам.</t>
  </si>
  <si>
    <t>Добавить атаки выбранному существу</t>
  </si>
  <si>
    <t>Добавить атаки всем существам</t>
  </si>
  <si>
    <t>Исцелите целевую единицу один раз за сражение</t>
  </si>
  <si>
    <t>Атаковать цель один раз за сражение</t>
  </si>
  <si>
    <t>Исцелить целевую единицу каждый ход</t>
  </si>
  <si>
    <t>Исцелить всех юнитов на столе на величину</t>
  </si>
  <si>
    <t>Продать целевой отряд по цене покупки в таверне</t>
  </si>
  <si>
    <t>Потратьте золото и увеличьте атаку существу</t>
  </si>
  <si>
    <t>Потратьте золото и увеличьте здоровье существу</t>
  </si>
  <si>
    <t>Потратьте золото и увеличьте здоровье и атаку существу</t>
  </si>
  <si>
    <t>Создать существо</t>
  </si>
  <si>
    <t xml:space="preserve">Increase attack creature for gold </t>
  </si>
  <si>
    <t xml:space="preserve">Increase health creature for gold </t>
  </si>
  <si>
    <t xml:space="preserve">Increase attack and health creature for gold </t>
  </si>
  <si>
    <t>Random mutate chosen creature</t>
  </si>
  <si>
    <t>Дать случайную мутацию существу</t>
  </si>
  <si>
    <t>Heal target unit</t>
  </si>
  <si>
    <t>Heal chosen creature</t>
  </si>
  <si>
    <t>Add attack for all passive</t>
  </si>
  <si>
    <t>Add health for all passive</t>
  </si>
  <si>
    <t>Add attack for all creatures on table</t>
  </si>
  <si>
    <t>Add health for all creatures on table</t>
  </si>
  <si>
    <t>Add ability for all cards passive</t>
  </si>
  <si>
    <t>Add ability for all cards on table</t>
  </si>
  <si>
    <t>Add gold one time</t>
  </si>
  <si>
    <t>Add income bonus</t>
  </si>
  <si>
    <t>Добавлять к атаке всем покупаемым существам</t>
  </si>
  <si>
    <t>Добавлять к здоровью всем покупаемым существам</t>
  </si>
  <si>
    <t>Добавить к атаке всем существам на столе</t>
  </si>
  <si>
    <t>Добавить к здоровью всем существам на столе</t>
  </si>
  <si>
    <t>Добавлять способность всем покупаемым существам</t>
  </si>
  <si>
    <t>Добавить способность всем существам на столе</t>
  </si>
  <si>
    <t>Дать золото единожды</t>
  </si>
  <si>
    <t>Увеличить доход</t>
  </si>
  <si>
    <t>On buy</t>
  </si>
  <si>
    <t>Increase max hero health</t>
  </si>
  <si>
    <t>Навсегда увеличьте максимальное здоровье герою</t>
  </si>
  <si>
    <t>On death the last unit</t>
  </si>
  <si>
    <t>Damage all enemy units</t>
  </si>
  <si>
    <t>Fill the table with creatures</t>
  </si>
  <si>
    <t>After killing enemy squad takes golds</t>
  </si>
  <si>
    <t>Получайте золото после убийства вражеских отрядов</t>
  </si>
  <si>
    <t>Increase max hero health every store turn</t>
  </si>
  <si>
    <t>Увеличивайте максимальное здоровье героя каждый ход в таверне</t>
  </si>
  <si>
    <t>On store turn</t>
  </si>
  <si>
    <t>Вылечите героя после убийства вражеского отряда</t>
  </si>
  <si>
    <t>После смерти вашего отряда получите золото</t>
  </si>
  <si>
    <t>After the death of your squad, get gold</t>
  </si>
  <si>
    <t>Marauding</t>
  </si>
  <si>
    <t>После смерти вашего отряда увеличьте атаку остальных отрядов</t>
  </si>
  <si>
    <t>After the death of your squad, increase the attack of the rest of the squads</t>
  </si>
  <si>
    <t>После смерти последнего отряда на поле боя нанесите урон всем вражеским отрядам</t>
  </si>
  <si>
    <t>После смерти последнего отряда на поле боя заполните стол существами</t>
  </si>
  <si>
    <t>Heal hero</t>
  </si>
  <si>
    <t>При продаже существ получайте на 1 золото больше</t>
  </si>
  <si>
    <t>Get 1 extra gold when you sell creatures</t>
  </si>
  <si>
    <t>tier 1</t>
  </si>
  <si>
    <t>tier 2</t>
  </si>
  <si>
    <t>tier 3</t>
  </si>
  <si>
    <t>Kill creature, but others in squad get + attack</t>
  </si>
  <si>
    <t>Убить существо, но остальные в отряде получает +1 к атаке</t>
  </si>
  <si>
    <t>2 атаки существу</t>
  </si>
  <si>
    <t>3 урона</t>
  </si>
  <si>
    <t>+1/1 за 2 золота</t>
  </si>
  <si>
    <t>10 скелета призыв</t>
  </si>
  <si>
    <t>Все существа получают +1 к жизням</t>
  </si>
  <si>
    <t>Случайная мутация выбранному существу</t>
  </si>
  <si>
    <t>15 урона существу</t>
  </si>
  <si>
    <t>3 ед. восполнения здоровья цели</t>
  </si>
  <si>
    <t>Восполняет 15 ед. здоровья выбранному отряду</t>
  </si>
  <si>
    <t>Каждый ход в таверне восполняет герою 5 ед. здоровья</t>
  </si>
  <si>
    <t>Если погиб последний отряд нанесите 5 урона всем вражеским существам</t>
  </si>
  <si>
    <t>Если погиб последний отряд восполните герою 25 ед. здоровья герою</t>
  </si>
  <si>
    <t>Нанесите 3 ед. урона всем существам противника</t>
  </si>
  <si>
    <t>Если погиб последний отряд заполните поле боя гончими</t>
  </si>
  <si>
    <t>Получайте +1 золота за убийство вражеских отрядов</t>
  </si>
  <si>
    <t>Получайте +1 золота за смерть ваших отрядов</t>
  </si>
  <si>
    <t>Если погиб последний отряд увеличьте максимальное здоровье героя на 10 ед.</t>
  </si>
  <si>
    <t>После смерти вашего отряда воскрешается скелет</t>
  </si>
  <si>
    <t>Все выжившие отряды после битвы получают +2 ед. жизней</t>
  </si>
  <si>
    <t>Каждый ход в таверне лечит все существа на 3 ед.</t>
  </si>
  <si>
    <t>Восполните всем вашим существам 5 ед. здоровья</t>
  </si>
  <si>
    <t>+10 к максимуму жизней герою</t>
  </si>
  <si>
    <t>Убейте свое существо и восполните герою половину здоровья существа</t>
  </si>
  <si>
    <t>После убийства вражеского отряда восполните герою 1 ед. здоровья</t>
  </si>
  <si>
    <t>После смерти вашего отряда, остальные отряды получают +1/1</t>
  </si>
  <si>
    <t>+2 к доходу</t>
  </si>
  <si>
    <t>+4 к доходу</t>
  </si>
  <si>
    <t>Если погиб последний отряд получите 15 ед. золота</t>
  </si>
  <si>
    <t>Все существа получают +1 к атаке</t>
  </si>
  <si>
    <t>Получите единовременно 15 ед. золота</t>
  </si>
  <si>
    <t>1 случайный элементаль</t>
  </si>
  <si>
    <t>Дать яд выбранному существу</t>
  </si>
  <si>
    <t>После убийства вражеского отряда вызовите скелета на свободный слот или к существующему отряду</t>
  </si>
  <si>
    <t>Все существа получают +1 к жизням и атаке</t>
  </si>
  <si>
    <t>Замена вызовов скелетов на личей (или призраков)</t>
  </si>
  <si>
    <t>Призовите костяного гиганта</t>
  </si>
  <si>
    <t>CardId</t>
  </si>
  <si>
    <t>Elected</t>
  </si>
  <si>
    <t>Рос</t>
  </si>
  <si>
    <t>Каждый ход в таверне увеличивайте максимальное здоровье героя на 10</t>
  </si>
  <si>
    <t>После получения урона героем получите +1 к золоту</t>
  </si>
  <si>
    <t>Нанесите себе 10 ед. урона, а всем вражеским существам по 5 ед. урона</t>
  </si>
  <si>
    <t>Выбранное существо получает +4/4 и статус защитника</t>
  </si>
  <si>
    <t>После получения урона героем, восстановите ему 3 ед. здоровья</t>
  </si>
  <si>
    <t>Если погиб последний отряд нанесите 3 урона всем вражеским существам</t>
  </si>
  <si>
    <t>Каждый раз после битвы заполните поле скелетами</t>
  </si>
  <si>
    <t>damage enemy hero</t>
  </si>
  <si>
    <t>damage self hero</t>
  </si>
  <si>
    <t>Increase self amount</t>
  </si>
  <si>
    <t>Damage all enemy squad</t>
  </si>
  <si>
    <t>Боевой клич: выбранная карта получает +2/2</t>
  </si>
  <si>
    <t>Элемент космоса</t>
  </si>
  <si>
    <t>Income Bonus</t>
  </si>
  <si>
    <t>Tier 1</t>
  </si>
  <si>
    <t>Economic rush</t>
  </si>
  <si>
    <t>tier coast</t>
  </si>
  <si>
    <t>current tier</t>
  </si>
  <si>
    <t>Free gold</t>
  </si>
  <si>
    <t>Warg</t>
  </si>
  <si>
    <t>Варг</t>
  </si>
  <si>
    <t>CardID</t>
  </si>
  <si>
    <t>При убийстве врага получает случайную мутацию</t>
  </si>
  <si>
    <t>При убийстве врага получает + 2 к жизням</t>
  </si>
  <si>
    <t>begin: получает случайную мутацию</t>
  </si>
  <si>
    <t>В конце Store turn даёт каждому другому существу случайную мутацию</t>
  </si>
  <si>
    <t>При смерти превращается в случайное существо evolmorph</t>
  </si>
  <si>
    <t>Vulture</t>
  </si>
  <si>
    <t>Гриф</t>
  </si>
  <si>
    <t>begin: выбираете мутацию</t>
  </si>
  <si>
    <t>Coast/damage</t>
  </si>
  <si>
    <t>Получает +1/1 в начале каждого Store Turn</t>
  </si>
  <si>
    <t>coast</t>
  </si>
  <si>
    <t>hp</t>
  </si>
  <si>
    <t>Дальняя атака, вдохновение</t>
  </si>
  <si>
    <t>Coast/HP</t>
  </si>
  <si>
    <t>Каждый ход в конце Store turn даёт всем остальным существам +3/3</t>
  </si>
  <si>
    <t>cost blood: 1 Heal hero 2 hp when died</t>
  </si>
  <si>
    <t>стоимость крови: 1 При смерти исцеляет героя на 2</t>
  </si>
  <si>
    <t>cost blood: 2 Когда убивает врага увеличивает атаку и жизни на 3</t>
  </si>
  <si>
    <t>cost blood: 3 When died damage enemy unit on 5</t>
  </si>
  <si>
    <t>Когда убивает врага, добавляет себе +1 к количеству, когда умирает превращается в скелета</t>
  </si>
  <si>
    <t>Bone dragon</t>
  </si>
  <si>
    <t>Костяной дракон</t>
  </si>
  <si>
    <t>Death Knight</t>
  </si>
  <si>
    <t>Рыцарь смерти</t>
  </si>
  <si>
    <t>Voice of death</t>
  </si>
  <si>
    <t>Голос смерти - наносит 10 ед. урона убийце</t>
  </si>
  <si>
    <t>Когда умирает превращается в костяного гиганта</t>
  </si>
  <si>
    <t>Elf knight</t>
  </si>
  <si>
    <t>Дальняя атака, Clief</t>
  </si>
  <si>
    <t>Дальняя атака, если выживает превращается в золотого дракона</t>
  </si>
  <si>
    <t>Друид</t>
  </si>
  <si>
    <t>Druid</t>
  </si>
  <si>
    <t>Healer, в конце Store Turn даёт картам по обе стороны +3/3</t>
  </si>
  <si>
    <t>Бьёрн</t>
  </si>
  <si>
    <t>Bjorn</t>
  </si>
  <si>
    <t>Если получает урон, но выживает - превращается в медведя</t>
  </si>
  <si>
    <t>Long distance, Inspiration</t>
  </si>
  <si>
    <t>Long distance, defender</t>
  </si>
  <si>
    <t>Long distance, healer</t>
  </si>
  <si>
    <t>Inspiration, defender</t>
  </si>
  <si>
    <t>Inspiration, healer</t>
  </si>
  <si>
    <t>defender, healer</t>
  </si>
  <si>
    <t>Long distance, defender, healer, Inspiration</t>
  </si>
  <si>
    <t>в конце Store Turn даёт случайному существу мутацию</t>
  </si>
  <si>
    <t>Лечит героя на 5 ед.</t>
  </si>
  <si>
    <t>Вызывает чёрного дракона, Не может атаковать</t>
  </si>
  <si>
    <t>Forest monster</t>
  </si>
  <si>
    <t>LOR Description</t>
  </si>
  <si>
    <t>ЛОР Описание</t>
  </si>
  <si>
    <t>Brings loot from each killed enemy unit - 1 gold coin.</t>
  </si>
  <si>
    <t>The ferocious wolves of the wild forests, after many years of mutation and evolution, turned into huge ruthless wargs and only a really great force could tame them.</t>
  </si>
  <si>
    <t>Свирепые волки диких лесов после долгих лет мутации и эволюции превратились в огромных безжалостных варгов и только действительно большая сила смогла бы приручить их.</t>
  </si>
  <si>
    <t>After killing an enemy unit, gains a random mutation</t>
  </si>
  <si>
    <t>После убийства вражеского отряда получает случайную мутацию</t>
  </si>
  <si>
    <t>No one knows who these creatures were before the start of a period of sharp mutation in the wild lands, but what is now is something dangerous and unpredictable, it still mutates, eating enemies. Who could control this being? It's difficult to imagine.</t>
  </si>
  <si>
    <t>Никто не знает кем были эти существа до начала периода резкой мутации в диких землях, но то, что есть сейчас - это что-то опасное и непредсказуемое, оно и сейчас мутирует, поедая врагов. Кто смог управлять этим существом? Сложно представить.</t>
  </si>
  <si>
    <t>Защитник - если у вас есть защитник, то противник не сможет атаковать другие отряды или героя, пока не уничтожит их всех.</t>
  </si>
  <si>
    <t>Говорят, что лесное чудище - это мутировавшая смесь быка и гориллы, но в диких землях не водились не те, не другие, так что - думайте сами. Однако он долго не думает, когда видит добычу и обычно съедает врага целиком.</t>
  </si>
  <si>
    <t>They say that the forest monster is a mutated mixture of a bull and a gorilla, but neither one nor the other was found in the wild lands, so think for yourself. However, it doesn't think for long when it sees prey and usually eats the enemy whole.</t>
  </si>
  <si>
    <t>clief, regeneration</t>
  </si>
  <si>
    <t>Огромная смертоносная гидра с тремя головами была описана ещё в древних рукописях былых времён, однако их не видели уже больше тысячи лет. Неужели они и вправду существовали всё это время и просто скрывались от людей? Страшно подумать, если такой огромный хищник столько времени оставался незамеченным. Живут преимущественно около воды, едят всё.</t>
  </si>
  <si>
    <t>A huge deadly hydra with three heads was described in ancient manuscripts of bygone times, but they have not been seen for more than a thousand years. Did they really exist all this time and just hide from people? It's scary to think that such a huge predator went unnoticed for so long. They live mostly near water, they eat everything.</t>
  </si>
  <si>
    <t>Cliff - in addition to the main target, it also deals damage to two adjacent ones in neighboring places. Regeneration - the creature fully restores life during the purchase turn.</t>
  </si>
  <si>
    <t>Клиф - помимо основной цели, наносит урон также двум смежным на соседних местах. Регенерация - существо полностью восстанавливает жизни во время хода закупки.</t>
  </si>
  <si>
    <t>Невидимость - существо нельзя атаковать, пока оно не атакует само.</t>
  </si>
  <si>
    <t>Invisibility - A creature cannot be attacked until it attacks itself.</t>
  </si>
  <si>
    <t>Гигантский мутировавший гриф - это уже давно не падальщик, так что если вам кажется, что вокруг слишком тихо - вам не кажется, посматривайте на небо. Однако если гриф не справится с добычей, то на земле у вас уже появится шанс.</t>
  </si>
  <si>
    <t>The giant mutated vulture is no longer a scavenger, so if it seems to you that it's too quiet around you, don't you think, look at the sky. However, if the vulture fails to cope with the prey, then on the ground you will already have a chance.</t>
  </si>
  <si>
    <t>В конце хода закупки даёт всем остальным отрядам случайную мутацию.</t>
  </si>
  <si>
    <t>At the end of the purchase turn, give all other units a random mutation.</t>
  </si>
  <si>
    <t>В таверне часто рассказывают байки, что якобы, иногда сюда приходят девушки необычайной красоты, едят и пьют столько, сколько не ест и не пьёт вся деревня, а если трактирщик попросит платы, то потом об этом горько пожалеет. А после их ухода у местного люда вырастают лишние руки, панцири, а некоторые и вовсе - теряют рассудок.</t>
  </si>
  <si>
    <t>Tales are often told in the tavern that allegedly sometimes girls of extraordinary beauty come here, eat and drink as much as the whole village does not eat and drink, and if the innkeeper asks for a fee, then he will bitterly regret it. And after they leave, the local people grow extra arms, shells, and some even lose their minds.</t>
  </si>
  <si>
    <t>После смерти вызывает случайное существо эвольморфов.</t>
  </si>
  <si>
    <t>Summons a random Evolmorph creature upon death.</t>
  </si>
  <si>
    <t>К сожалению, после многих лет мутаций и эволюций почти все виды существ в диких землях стали появляться из гигантских личинок. Откуда берутся личинки никто не знает, но лучше не тыкайте в них палкой.</t>
  </si>
  <si>
    <t>Unfortunately, after many years of mutation and evolution, almost all kinds of creatures in the wild lands began to appear from giant larvae. No one knows where the larvae come from, but it's better not to poke them with a stick.</t>
  </si>
  <si>
    <t>Если вы слышите, как трясётся земля под ногами и шатаются деревья - это ещё не значит, что началось землетрясение. Возможно, в нескольких милях от вас идёт титаноморф. Долгое время невозможно было понять, почему в диких землях такое большое разнообразие огромных титаноморфов, как позже оказалось - они мутируют прямо на глазах.</t>
  </si>
  <si>
    <t>If you hear the ground shaking under your feet and the trees shaking, this does not mean that an earthquake has begun. Perhaps a titanomorph is walking a few miles away. For a long time it was impossible to understand why there is such a wide variety of huge titanomorphs in the wild lands, as it turned out later - they mutate right before our eyes.</t>
  </si>
  <si>
    <t>После покупки - выбираете одну из трёх мутаций.</t>
  </si>
  <si>
    <t>After purchase - choose one of three mutations.</t>
  </si>
  <si>
    <t>danage</t>
  </si>
  <si>
    <t>При убийстве врага даёт +5 к золоту</t>
  </si>
  <si>
    <t>Дальняя атака, получает +2/0 в начале каждого Store Turn</t>
  </si>
  <si>
    <t>Defender, получает +1/4 в начале каждого Store Turn</t>
  </si>
  <si>
    <t>Хилер, лечит все остальные существа каждый ход в бою на 1, регенерация, невидимость</t>
  </si>
  <si>
    <t>Когда умирает превращается в трёх скелетов, когда убивает существо получает +4/4</t>
  </si>
  <si>
    <t>Immortal assassin</t>
  </si>
  <si>
    <t>Бессмертный убийца</t>
  </si>
  <si>
    <t>Resurrected Immortal assassin</t>
  </si>
  <si>
    <t>Воскрещённый бессмертный убийца</t>
  </si>
  <si>
    <t>Временные</t>
  </si>
  <si>
    <t>Воскрешает после смерти, действует один раз - 1202</t>
  </si>
  <si>
    <t>Guardsman</t>
  </si>
  <si>
    <t>Доблестные гвардейцы составляют основу армии королевства людей и каждый из них выделяется отвагой и доблестью. Мало кто из них прошёл через большое количество битв, но те, кто закалился в бою - стали совсем другими людьми.</t>
  </si>
  <si>
    <t>The valiant guardsmen form the backbone of the human kingdom's army, and each of them excels in courage and prowess. Few of them went through a large number of battles, but those who hardened in battle became completely different people.</t>
  </si>
  <si>
    <t>Лучники на службе у короля каждый день оттачивают точность стрельбы. Самые опытные из них могут убить эвольфа на расстоянии нескольких десятков метров. Повезёт, если за ним не окажется стая других эвольфов.</t>
  </si>
  <si>
    <t>Archers in the service of the king hone their accuracy every day. The most experienced of them can kill an ewolf at a distance of several tens of meters. He'll be lucky if he doesn't have a pack of other ewolves behind him.</t>
  </si>
  <si>
    <t>Shield bearer</t>
  </si>
  <si>
    <t>Gain +1/4 at the start of each purchase turn</t>
  </si>
  <si>
    <t>Щитоносцы королевства людей составляют авангард при крупных битвах. Они берут основной удар на себя и для этого годами тренируются в ношении самых тяжёлых щитов. Конечно, сложно при этом ещё и наносить урон противникам, поэтому в этом вопросе они расчитывают на товарищей, стоящих сзади.</t>
  </si>
  <si>
    <t>The shield-bearers of the human kingdom form the vanguard in major battles. They take the brunt of it and for this they train for years in carrying the heaviest shields. Of course, it is also difficult to deal damage to opponents, so in this matter they rely on comrades standing behind.</t>
  </si>
  <si>
    <t>Чародеи - это не обязательно члены гильдии магов - ведь в гильдию магов попадают лишь самые успешные, но во всяком случае любой чародей справится с задачей сколдовать огненные шары и отправить их в полчища врагов. Но если у чародея закончится мана - он станет беспомощным.</t>
  </si>
  <si>
    <t>Sorcerers are not necessarily members of the guild of magicians - after all, only the most successful get into the guild of magicians, but in any case, any sorcerer will cope with the task of conjuring fireballs and sending them to hordes of enemies. But if the sorcerer runs out of mana, he will become helpless.</t>
  </si>
  <si>
    <t>В больших битвах во избежание больших жертв требуются опытные медики. При должном подходе они могут вернуть в строй не один десяток солдат.</t>
  </si>
  <si>
    <t>In large battles, experienced medics are required to avoid large casualties. With the proper approach, they can return more than a dozen soldiers to the ranks.</t>
  </si>
  <si>
    <t>Хилер, вначале каждого Store Turn получает +2/2</t>
  </si>
  <si>
    <t>Gain +2/2 at the beginning of each purchase turn</t>
  </si>
  <si>
    <t>В начале каждого Store Turn получает +4/4, вдохновение</t>
  </si>
  <si>
    <t>Gain +4/4 at the beginning of each purchase turn</t>
  </si>
  <si>
    <t>Доблестные рыцари всегда самоотверженно защищали королевство. Поклявшись королю защищать народ королевства, они всю свою жизнь стремятся к развиваться в своём ремесле.</t>
  </si>
  <si>
    <t>Valiant knights have always selflessly defended the kingdom. Having sworn to the king to protect the people of the kingdom, they strive all their lives to develop in their craft.</t>
  </si>
  <si>
    <t>At the end of each purchase turn, give all other creatures +3/3.</t>
  </si>
  <si>
    <t>В конце каждого хода закупок даёт всем остальным существам +3/3.</t>
  </si>
  <si>
    <t>Без сильного тыла королевство не сможет противостоять многочисленным врагам, стремящихся уничтожить людей. Опытный кузнец - дороже золота, ведь с его помощью создаётся оружие разящее врагов.</t>
  </si>
  <si>
    <t>Without a strong rear, the kingdom will not be able to withstand numerous enemies seeking to destroy people. An experienced blacksmith is more expensive than gold, because with his help a weapon is created that smashes enemies.</t>
  </si>
  <si>
    <t>После каждого хода в бою лечит остальные существа на 1.</t>
  </si>
  <si>
    <t>After each turn in combat, heals other creatures by 1.</t>
  </si>
  <si>
    <t>Who they are and where they come from, no one knows. They are called archangels, they fly high in the sky, protect people, heal the sick, and give no mercy to enemies. Not sure if an archangel should be like that, but the name stuck.</t>
  </si>
  <si>
    <t>Кто они такие и откуда - никто не знает. Их называют архангелами, они летают высоко среди небес, защищают людей, лечат больных, а врагам не дают пощады. Не уверен, что архангел должен быть таким, но название прижилось.</t>
  </si>
  <si>
    <t>Когда убивает врага, добавляет себе + к количеству убитых.</t>
  </si>
  <si>
    <t>After killing an enemy unit, the number of skeletons increases by the number of creatures killed.</t>
  </si>
  <si>
    <t>После убийства вражеского отряда количество скелетов увеличивается на количество убитых существ.</t>
  </si>
  <si>
    <t>Уже давно никто не ходит в земли, которые зовутся мёртвыми. Говорят, что там сама земля пахнет смертью и от одного прикосновения к ней можно потерять душу. Силой какой магии скелеты восстают из мёртвых и присоединяются к армии нежити - один из главных вопросов гильдии магов и всего королевства людей.</t>
  </si>
  <si>
    <t>For a long time no one goes to the lands that are called dead. They say that there the earth itself smells of death and one can lose one's soul from one touch to it. By the power of what magic the skeletons rise from the dead and join the army of the undead - one of the main questions of the guild of magicians and the entire kingdom of people.</t>
  </si>
  <si>
    <t>После убийства вражеского отряда количество зомби увеличивается на 1. При смерти отряда зомби восстаёт один скелет.</t>
  </si>
  <si>
    <t>After killing an enemy squad, the number of zombies increases by 1. When a zombie squad dies, one skeleton rises.</t>
  </si>
  <si>
    <t>Иногда заражённые люди приходят из мёртвых земель на территорию живых. Если зомби удастся укусить кого-то из живых, то после смерти, которая неминуемо наступит, человек восстанет в виде жуткого зомби, единственной целью которого будет убийство людей.</t>
  </si>
  <si>
    <t>Sometimes infected people come from the dead lands to the territory of the living. If a zombie manages to bite someone from the living, then after death, which will inevitably come, the person will rise in the form of a terrible zombie, the only purpose of which will be to kill people.</t>
  </si>
  <si>
    <t>В отдалённых деревнях, близких к мертвым землям очень строгие правила - никогда, ни в коем случае, нельзя приближаться к болотам. Огромные гниющие массы могут возникнуть буквально у вас под ногами и через мгновение вы станете её частью. А если вам и удастся унести ноги, то через какое-то время всё равно умрёте от неизвестной болезни.</t>
  </si>
  <si>
    <t>In remote villages close to dead lands, there are very strict rules - never, in any case, you can approach the swamps. Huge rotting masses can appear literally under your feet and in a moment you will become part of it. And if you manage to carry your legs, then after some time you will still die from an unknown disease.</t>
  </si>
  <si>
    <t>Sometimes at night in the cemetery you can hear strange sounds - something like thin and quiet voices. If you suddenly hear something like that, and even see a flickering light in absolute darkness or even in the light of the moon, run.</t>
  </si>
  <si>
    <t>Иногда ночью на кладбище можно услышать странные звуки - что-то вроде тонких и тихих голосов. Если вы вдруг услышите что-то подобное да ещё и увидите мерцающий свет в абсолютной тьме или даже при свете луны - бегите.</t>
  </si>
  <si>
    <t>Одними из руководителей армии мёртвых являются личи. Это жуткие маги, живые они или нет - никто не знает. Говорят, что это сбежавшие с гильдии магов чародеи, которые вопреки всем запретам стали изучать некромантию, но достоверно об этом сведений ни у кого нет. А может кто-то научил скелетов колдовать? Тогда научите и меня.</t>
  </si>
  <si>
    <t>Liches are one of the leaders of the army of the dead. These are terrible magicians, whether they are alive or not - no one knows. They say that these are sorcerers who escaped from the guild of magicians, who, contrary to all prohibitions, began to study necromancy, but no one has any reliable information about this. Or maybe someone taught the skeletons to conjure? Then teach me.</t>
  </si>
  <si>
    <t>Часто на границе с мёртвыми землями можно услышать грохот копыт лошадей тёмных рыцарей смерти. Вряд ли вы после этого останетесь в живих, но если вам повезёт - расскажите мне всё, что увидите, это будет ценный научный вклад.</t>
  </si>
  <si>
    <t>Often, on the border with the dead lands, you can hear the roar of the hooves of the horses of the dark knights of death. It is unlikely that you will survive after this, but if you are lucky - tell me everything you see, it will be a valuable scientific contribution.</t>
  </si>
  <si>
    <t>When it dies, it deals 10 damage to the killer.</t>
  </si>
  <si>
    <t>Когда умирает - наносит убийце 10 единиц урона.</t>
  </si>
  <si>
    <t>Костяные гиганты - это очень редкие существа, но всё таки, однажды, один такой забрёл в королевство людей. Он уничтожил несколько деревень, прежде чем королевская армия с большими потерями уничтожила его. К сожалению, на следующий день из его остатков поднялась ещё небольшая армия нежити. В следующий раз останки лучше сразу сжечь.</t>
  </si>
  <si>
    <t>Bone giants are very rare creatures, but still, one day, one such wandered into the human kingdom. He destroyed several villages before the royal army destroyed him with heavy losses. Unfortunately, another small army of undead rose from its remnants the next day. Next time, it's better to burn the remains immediately.</t>
  </si>
  <si>
    <t>After death, three skeletons rise.</t>
  </si>
  <si>
    <t>После смерти восстаёт три скелета</t>
  </si>
  <si>
    <t>После смерти восстаёт костяной гигант</t>
  </si>
  <si>
    <t>Гигантские костяные драконы не летают. Ну а как, если у них в крыльях дыры? Но от этого они менее опасными не становятся. В старых легендах говорится, что они дышат человеческими душами. Странная формулировка, что бы это значило? Надеюсь, что после смерти его останки не восстанут, но советую не рисковать и, если вы вдруг убьёте костяного дракона - сразу сжигайте все кости.</t>
  </si>
  <si>
    <t>Giant bone dragons don't fly. But what if they have holes in their wings? But that doesn't make them any less dangerous. Old legends say that they breathe human souls. Weird wording, what does that mean? I hope that after death his remains will not rise, but I advise you not to risk it and if you suddenly kill a bone dragon, immediately burn all the bones.</t>
  </si>
  <si>
    <t>Gets +1/1 at the beginning of each purchase turn.</t>
  </si>
  <si>
    <t>Gets +2/0 at the beginning of each purchase turn.</t>
  </si>
  <si>
    <t>After death, a bone giant rises.</t>
  </si>
  <si>
    <t>Вызывает мутации у всех остальных карт, но наносит 3 ед. урона каждому отряду</t>
  </si>
  <si>
    <t>В конце Store Turn даёт +2/2 всем остальным существам</t>
  </si>
  <si>
    <t>Боевой клич, хилер, воодушевление</t>
  </si>
  <si>
    <t>Mimic</t>
  </si>
  <si>
    <t>Doctor of Madness</t>
  </si>
  <si>
    <t>Dragon in the bottle</t>
  </si>
  <si>
    <t>Poison, inspiration</t>
  </si>
  <si>
    <t>Resurrects after death. Valid once.</t>
  </si>
  <si>
    <t>Ходят легенды, что один из наёмников, который на самом деле является бессмертным скелетом-ассассином, часто посещает городскую таверну. К сожалению, местным наёмникам под капюшон не полезешь, поэтому нельзя знать наверняка.</t>
  </si>
  <si>
    <t>There are legends that one of the mercenaries, who is actually an immortal skeleton assassin, often visits the city tavern. Unfortunately, local mercenaries can't get under the hood, so you can't know for sure.</t>
  </si>
  <si>
    <t>Gives 20 gold at the start of a purchase turn.</t>
  </si>
  <si>
    <t>В начале хода закупок даёт 20 единиц золота.</t>
  </si>
  <si>
    <t>Хороший вклад быстро себя окупит. Правда и риски от этого будут гораздо выше. Но если вы не прогадаете - будете купаться в золоте.</t>
  </si>
  <si>
    <t>A good investment will quickly pay for itself. True, and the risks from this will be much higher. But if you do not lose, you will swim in gold.</t>
  </si>
  <si>
    <t>At the end of the purchase turn, give a random mutation to a random creature.</t>
  </si>
  <si>
    <t>В конце хода закупки даёт случайную мутацию случайному существу.</t>
  </si>
  <si>
    <t>Not far from a small village, a very strange doctor lives in an old barn. No one knows why he settled there and what he does, but the main thing for the guards is that he pays taxes. And he pays.</t>
  </si>
  <si>
    <t>Недалеко от одного маленького села в старом хлеву живёт очень странный доктор. Никто не знает, почему он там поселился и чем занимается, но гвардейцам главное, чтобы он платил налоги. А он платит.</t>
  </si>
  <si>
    <t>В столице людей есть много разных лавок со всякой всячиной, но среди них всех выделяется лавка продавца артефактов. С какой бы суммой ты не зашёл - ты обязательно выйдешь оттуда с чем-нибудь интересным.</t>
  </si>
  <si>
    <t>In the human capital, there are many different shops with all sorts of things, but among them all, the shop of the artifact seller stands out. No matter how much you enter, you will definitely come out with something interesting.</t>
  </si>
  <si>
    <t>В конце хода закупки даёт +2/2 всем остальным существам.</t>
  </si>
  <si>
    <t>At the end of the purchase turn, give +2/2 to all other creatures.</t>
  </si>
  <si>
    <t>При покупке наделяет выбранное существо ядом.</t>
  </si>
  <si>
    <t>When purchased, infuse the selected creature with poison.</t>
  </si>
  <si>
    <t>Plague doctors saved many lives during the plague. But who knows what skills they have acquired from such a long work with dangerous diseases? Maybe they still have a couple of bottles of infected blood or something else bad. Better not to mess with them.</t>
  </si>
  <si>
    <t>Чумные доктора спасли множество жизней во время чумы. Но кто знает, какие навыки они приобрели от столь продолжительной работы с опасными болезнями? Может у них осталось и пару склянок с заражённой кровью или ещё что-нибудь нехорошее. Лучше с ними не связываться.</t>
  </si>
  <si>
    <t>When purchased, restores 5 health to your hero.</t>
  </si>
  <si>
    <t>При покупке восстанавливает вашему герою 5 единиц здоровья.</t>
  </si>
  <si>
    <t>Храмовые лекари - великие войны, но они предпочитают спасать жизни. Живут они высоко в горах в храме семи ветров, а выходят оттуда только когда людям действительно нужна их помощь. Если вы видите такого - значит беда случилась. Но вам уже нечего бояться.</t>
  </si>
  <si>
    <t>Temple healers are great warriors, but they prefer to save lives. They live high in the mountains in the temple of the seven winds, and they only come out when people really need their help. If you see this, it means there is a problem. But you have nothing to be afraid of.</t>
  </si>
  <si>
    <t>После покупки мутирует три раза случайным образом. Мутирует после каждого получения урона</t>
  </si>
  <si>
    <t>После покупки мутирует три раза случайным образом. Мутирует случайным образом после каждого получения урона.</t>
  </si>
  <si>
    <t>After purchase, it mutates three times randomly. Mutates randomly after taking damage.</t>
  </si>
  <si>
    <t>Mysterious creatures that change right before our eyes - this is clearly some kind of mistake of nature. Once we caught one and poked him with a sword - so new paws began to grow in place of the wound. Strange creature.</t>
  </si>
  <si>
    <t>Загадочные существа, которые изменяются прямо на глазах - это явно какая-то ошибка природы. Однажды мы поймали такого и тыкали в него мечом - так на месте раны стали вырастать новые лапы. Странное существо.</t>
  </si>
  <si>
    <t>При покупке вызывает случайные мутации у всех ваших остальных карт, но наносит всем по 3 единице урона.</t>
  </si>
  <si>
    <t>When purchased, causes random mutations on all your other cards, but deals 3 damage to all of them.</t>
  </si>
  <si>
    <t>Однажды мне подарили странную колбу с веществом, которое как будто бы было живым. Естественно, я открывать её и проверять не стал, а отдал одному знакомому алхимику. Он сказал, что такие часто продают на чёрном рынке эликсиров и что последствия его не предсказуемо. Но многие из тех, кому нечего терять решаются - кому-то везёт и он получает новые способности, а кто-то просто умирает.</t>
  </si>
  <si>
    <t>Once I was presented with a strange flask with a substance that seemed to be alive. Naturally, I did not open it and check it, but gave it to an alchemist I knew. He said that these were often sold on the black market for elixirs and that the consequences were unpredictable. But many of those who have nothing to lose decide - someone is lucky and he gets new abilities, and someone just dies.</t>
  </si>
  <si>
    <t>On death, deals 10 damage to all creatures.</t>
  </si>
  <si>
    <t>После смерти наносит 10 единиц урона всем существам.</t>
  </si>
  <si>
    <t>Когда был найден первый загадочный нестабильный материал никто не предал этому особого значения. Это был настолько идеальный куб, что его купил один из самых богатых купцов столицы и поставил посреди своего большого дома. К сожалению, случайно опрокинув его произошёл взрыв такой силы, что чуть ли не весь квартал был стёрт с лица земли. Теперь с такими штуками обходятся куда осторожнее.</t>
  </si>
  <si>
    <t>When the first mysterious unstable material was found, no one gave it much importance. It was such a perfect cube that one of the richest merchants in the capital bought it and placed it in the middle of his big house. Unfortunately, accidentally overturning it, there was an explosion of such force that almost the entire quarter was wiped off the face of the earth. Now they are much more careful with such things.</t>
  </si>
  <si>
    <t>Makes the selected unit a defender.</t>
  </si>
  <si>
    <t>Делает выбранный отряд защитником.</t>
  </si>
  <si>
    <t>При убийстве вражеского отряда - принимает форму убитого.</t>
  </si>
  <si>
    <t>When killing an enemy unit, it takes the form of the slain.</t>
  </si>
  <si>
    <t>Когда умирает - освобождается чёрный дракон.</t>
  </si>
  <si>
    <t>When it dies, the black dragon is released.</t>
  </si>
  <si>
    <t>При покупке даёт всем остальным существам +10/10.</t>
  </si>
  <si>
    <t>When bought, gives all other creatures +10/10.</t>
  </si>
  <si>
    <t>Вначале каждого хода битвы выпускает случайное нейтральное существо на свободное поле.</t>
  </si>
  <si>
    <t>At the beginning of each battle turn, release a random neutral creature onto a free field.</t>
  </si>
  <si>
    <t>Приносит добычу с каждого убитого вражеского юнита — 5 золотых монет.</t>
  </si>
  <si>
    <t>Получает +1/4 вначале каждого хода закупок.</t>
  </si>
  <si>
    <t>Получает +2/2 вначале каждого хода закупок.</t>
  </si>
  <si>
    <t>Получает +4/4 вначале каждого хода закупок.</t>
  </si>
  <si>
    <t>Получает +1/1 вначале каждого хода закупок.</t>
  </si>
  <si>
    <t>Получает +2/0 вначале каждого хода закупок.</t>
  </si>
  <si>
    <t>Гни</t>
  </si>
  <si>
    <t>Дровосек</t>
  </si>
  <si>
    <t>Woodcutter</t>
  </si>
  <si>
    <t>В конце хода закупки даст +4 золотых</t>
  </si>
  <si>
    <t>Вольный демон</t>
  </si>
  <si>
    <t>Free Demon</t>
  </si>
  <si>
    <t>Стоит 10 крови. Получает +2/2 всякий раз, когда ваш герой теряет здоровье</t>
  </si>
  <si>
    <t>Управитель эволюции</t>
  </si>
  <si>
    <t>Ruler of evolution</t>
  </si>
  <si>
    <t>Полевой мастер</t>
  </si>
  <si>
    <t>Field Master</t>
  </si>
  <si>
    <t>Каждое существо призванное на поле боя будет получать дополнительно +1/1</t>
  </si>
  <si>
    <t>Defender, в конце Store Turn получает 2/2</t>
  </si>
  <si>
    <t>Dragon egg</t>
  </si>
  <si>
    <t>Если выживает превращается в призывает зелёного дракона</t>
  </si>
  <si>
    <t>regeneration</t>
  </si>
  <si>
    <t>clief</t>
  </si>
  <si>
    <t>vampirism</t>
  </si>
  <si>
    <t>predator</t>
  </si>
  <si>
    <t>without attack</t>
  </si>
  <si>
    <t>inspiration</t>
  </si>
  <si>
    <t>Visual</t>
  </si>
  <si>
    <t>Icon UP left</t>
  </si>
  <si>
    <t>Nope</t>
  </si>
  <si>
    <t>Sent to graveyadr</t>
  </si>
  <si>
    <t>Icon of Coffin down center</t>
  </si>
  <si>
    <t>particle</t>
  </si>
  <si>
    <t>invisibility</t>
  </si>
  <si>
    <t>icon of blood UP second</t>
  </si>
  <si>
    <t>cost blood</t>
  </si>
  <si>
    <t>icon of mounth down center</t>
  </si>
  <si>
    <t>icon of tusk in blood UP attack</t>
  </si>
  <si>
    <t>Changes attack icon on blades in poison</t>
  </si>
  <si>
    <t>icon of chrest UP attack</t>
  </si>
  <si>
    <t>Voice on drop</t>
  </si>
  <si>
    <t>Voice on hit</t>
  </si>
  <si>
    <t>Voice on death</t>
  </si>
  <si>
    <t>Звук покупки</t>
  </si>
  <si>
    <t>Звук удара</t>
  </si>
  <si>
    <t>Звук смерти</t>
  </si>
  <si>
    <t>Бег животных</t>
  </si>
  <si>
    <t>безумное рычание</t>
  </si>
  <si>
    <t>Standard</t>
  </si>
  <si>
    <t>Скуление</t>
  </si>
  <si>
    <t>Скуление монстра</t>
  </si>
  <si>
    <t>Теперь можно и поспать…</t>
  </si>
  <si>
    <t>Сколько угощения пришло в мой лес</t>
  </si>
  <si>
    <t>Рычание огромного монстра</t>
  </si>
  <si>
    <t>Птичий визг</t>
  </si>
  <si>
    <t>Ешьте и развивайтесь</t>
  </si>
  <si>
    <t>За меня отомстят мои дети</t>
  </si>
  <si>
    <t>фырчание</t>
  </si>
  <si>
    <t>вылупление</t>
  </si>
  <si>
    <t>Очень громкие шаги</t>
  </si>
  <si>
    <t>Падение гигантского монстра</t>
  </si>
  <si>
    <t>Служу королевству!</t>
  </si>
  <si>
    <t xml:space="preserve">Аааа.. </t>
  </si>
  <si>
    <t>Стрелу на тетиву, целься - пли!</t>
  </si>
  <si>
    <t>Выстрел из лука</t>
  </si>
  <si>
    <t>Поднять щиты! (звук щитов)</t>
  </si>
  <si>
    <t>Магия - сила!</t>
  </si>
  <si>
    <t>А что болит у вас?</t>
  </si>
  <si>
    <t xml:space="preserve">Женский аааа.. </t>
  </si>
  <si>
    <t>Жизнь за короля!</t>
  </si>
  <si>
    <t>И вы в этом собрались воевать?</t>
  </si>
  <si>
    <t>Достаточно жертв, дальше я сам.</t>
  </si>
  <si>
    <t>Вознесение</t>
  </si>
  <si>
    <t>(звуки трещания костей)</t>
  </si>
  <si>
    <t>(Звуки падающих костей)</t>
  </si>
  <si>
    <t>Мозги.. Мозги..</t>
  </si>
  <si>
    <t>аАааАаа</t>
  </si>
  <si>
    <t>АааАаааА слизь</t>
  </si>
  <si>
    <t>(звук удара воды об землю)</t>
  </si>
  <si>
    <t>Завывание ветра</t>
  </si>
  <si>
    <t>Быстрое завывание ветра, падающая одежда</t>
  </si>
  <si>
    <t>Вернитесь к смерти.</t>
  </si>
  <si>
    <t>Я ещё вернусь.</t>
  </si>
  <si>
    <t>Жизнь за короля смерти!</t>
  </si>
  <si>
    <t>Звук падения металла</t>
  </si>
  <si>
    <t>Звук костей и громкий рёв</t>
  </si>
  <si>
    <t>Звук рассыпающихся костей</t>
  </si>
  <si>
    <t>Сколько ты готов заплатить?</t>
  </si>
  <si>
    <t>Звон монет</t>
  </si>
  <si>
    <t>Звон дерева и рассыпающихся монет</t>
  </si>
  <si>
    <t>Думаешь, что убил меня?</t>
  </si>
  <si>
    <t>Каждый пусть выпьет по зелью.</t>
  </si>
  <si>
    <t>Тебе кулончик, тебе колечко, а мне - ваше золото.</t>
  </si>
  <si>
    <t>Нанесёшь это на клинок</t>
  </si>
  <si>
    <t>Мы несём жизнь.</t>
  </si>
  <si>
    <t>электрическое жужжание</t>
  </si>
  <si>
    <t>Звук скатывания камней</t>
  </si>
  <si>
    <t>клацанье зубами</t>
  </si>
  <si>
    <t>рычание под водой</t>
  </si>
  <si>
    <t>разбитие стекла</t>
  </si>
  <si>
    <t>Будущее уже здесь</t>
  </si>
  <si>
    <t>звук пропуска людей через портал</t>
  </si>
  <si>
    <t>Снова за работу?</t>
  </si>
  <si>
    <t>Я буду служить тебе.</t>
  </si>
  <si>
    <t>Каждый ход в бою вызывает Elf knight на свободный слот, но умирает вначале следующего хода закупки</t>
  </si>
  <si>
    <t>Временной разлом</t>
  </si>
  <si>
    <t>Time rift</t>
  </si>
  <si>
    <t>Золотой страж</t>
  </si>
  <si>
    <t>Всякий раз, когда умирает ваше существо получает +3/3</t>
  </si>
  <si>
    <t>Golden Guardian</t>
  </si>
  <si>
    <t>Defender, long distance, в конце каждого хода закупок получает +5/5</t>
  </si>
  <si>
    <t>На следующий ход даст дополнительно +4 золота</t>
  </si>
  <si>
    <t>Dwarf Warrior</t>
  </si>
  <si>
    <t>Dwarf Mechanic</t>
  </si>
  <si>
    <t>Dwarf Miner</t>
  </si>
  <si>
    <t>Airship</t>
  </si>
  <si>
    <t>Walking castle</t>
  </si>
  <si>
    <t>Ambulance</t>
  </si>
  <si>
    <t>Steam tank</t>
  </si>
  <si>
    <t>Magic cannon</t>
  </si>
  <si>
    <t>Если жизней меньше 20, восстановите герою 10 жизней</t>
  </si>
  <si>
    <t>Все существа, призванные во время боя получают дополнительно +1 к атаке</t>
  </si>
  <si>
    <t>lesser lich</t>
  </si>
  <si>
    <t>Скелет-лучник</t>
  </si>
  <si>
    <t>Получает +2/2 когда любое другое ваше существо мутирует.</t>
  </si>
  <si>
    <t>Clief, long distance, defender</t>
  </si>
  <si>
    <t>Bone Picker</t>
  </si>
  <si>
    <t>Сборщик костей</t>
  </si>
  <si>
    <t>За каждого убитого вашего отряда даёт 1 золотую монету</t>
  </si>
  <si>
    <t>Vampire Lord</t>
  </si>
  <si>
    <t>Лорд вампир</t>
  </si>
  <si>
    <t>Наделяет вампиризмом существо, которое атакует.</t>
  </si>
  <si>
    <t>Rider on a mechanical horse</t>
  </si>
  <si>
    <t>Всадник на механическом коне</t>
  </si>
  <si>
    <t>Если убивает существо - получает дополнительный ход.</t>
  </si>
  <si>
    <t>Ancient magician</t>
  </si>
  <si>
    <t>Древник фокусник</t>
  </si>
  <si>
    <t>Превращает выбранное существо в другое случайное той же расы.</t>
  </si>
  <si>
    <t>Healing Potion</t>
  </si>
  <si>
    <t>Лечебное зелье</t>
  </si>
  <si>
    <t>Лечит герою 5 единиц здоровья</t>
  </si>
  <si>
    <t>CurrentPawnIndex = (CurrentPawnIndex + 1) % Pawns.Num();</t>
  </si>
  <si>
    <t>1. "Card Clash Royale"</t>
  </si>
  <si>
    <t>2. "Battle Deck: Last Card Standing"</t>
  </si>
  <si>
    <t>3. "Card Royale: Battle to the Top"</t>
  </si>
  <si>
    <t>4. "Card Kingdoms: Royale"</t>
  </si>
  <si>
    <t>5. "Deck Wars: Battle Royale"</t>
  </si>
  <si>
    <t>6. "Card Royale: The Final Showdown"</t>
  </si>
  <si>
    <t>7. "Card Royale: Survival of the Fittest"</t>
  </si>
  <si>
    <t>8. "Card Royale: Dominion"</t>
  </si>
  <si>
    <t>9. "Card Royale: Legends"</t>
  </si>
  <si>
    <t>10. "Deck Royale: The Quest for Victory"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</si>
</sst>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charset val="204"/>
      <scheme val="minor"/>
    </font>
    <font>
      <sz val="14"/>
      <color theme="1"/>
      <name val="Times New Roman"/>
      <family val="1"/>
      <charset val="204"/>
    </font>
    <font>
      <b/>
      <sz val="14"/>
      <color theme="1"/>
      <name val="Times New Roman"/>
      <family val="1"/>
      <charset val="204"/>
    </font>
    <font>
      <sz val="11"/>
      <color rgb="FFFF0000"/>
      <name val="Calibri"/>
      <family val="2"/>
      <scheme val="minor"/>
    </font>
    <font>
      <sz val="14"/>
      <name val="Times New Roman"/>
      <family val="1"/>
      <charset val="204"/>
    </font>
    <font>
      <sz val="11"/>
      <color theme="1"/>
      <name val="Times New Roman"/>
      <family val="1"/>
      <charset val="204"/>
    </font>
    <font>
      <sz val="11"/>
      <color rgb="FFFF0000"/>
      <name val="Times New Roman"/>
      <family val="1"/>
      <charset val="204"/>
    </font>
    <font>
      <sz val="12"/>
      <color rgb="FF374151"/>
      <name val="Segoe UI"/>
      <family val="2"/>
      <charset val="204"/>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1" tint="0.34998626667073579"/>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theme="5" tint="0.39997558519241921"/>
        <bgColor indexed="64"/>
      </patternFill>
    </fill>
    <fill>
      <patternFill patternType="solid">
        <fgColor rgb="FF00B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51">
    <xf numFmtId="0" fontId="0" fillId="0" borderId="0" xfId="0"/>
    <xf numFmtId="0" fontId="0" fillId="0" borderId="0" xfId="0" applyAlignment="1">
      <alignment horizontal="center" vertical="center"/>
    </xf>
    <xf numFmtId="0" fontId="1" fillId="0" borderId="0" xfId="0" applyFont="1"/>
    <xf numFmtId="0" fontId="0" fillId="0" borderId="0" xfId="0" applyAlignment="1">
      <alignment horizontal="center" vertical="center"/>
    </xf>
    <xf numFmtId="0" fontId="0" fillId="0" borderId="0" xfId="0" applyAlignment="1">
      <alignment horizontal="center" vertical="center"/>
    </xf>
    <xf numFmtId="49" fontId="0" fillId="0" borderId="0" xfId="0" applyNumberFormat="1"/>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2" fillId="0" borderId="0" xfId="0" applyFont="1"/>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wrapText="1"/>
    </xf>
    <xf numFmtId="0" fontId="3" fillId="0" borderId="0" xfId="0" applyFont="1" applyAlignment="1">
      <alignment horizontal="right" wrapText="1"/>
    </xf>
    <xf numFmtId="0" fontId="2" fillId="0" borderId="0" xfId="0" applyFont="1" applyAlignment="1">
      <alignment horizontal="center" vertical="center"/>
    </xf>
    <xf numFmtId="49" fontId="2" fillId="0" borderId="0" xfId="0" applyNumberFormat="1" applyFont="1"/>
    <xf numFmtId="0" fontId="0" fillId="9" borderId="0" xfId="0" applyFill="1"/>
    <xf numFmtId="2" fontId="2" fillId="0" borderId="1" xfId="0" applyNumberFormat="1" applyFont="1" applyBorder="1"/>
    <xf numFmtId="0" fontId="0" fillId="0" borderId="1" xfId="0" applyFill="1" applyBorder="1"/>
    <xf numFmtId="0" fontId="2" fillId="0" borderId="2" xfId="0" applyFont="1" applyBorder="1" applyAlignment="1">
      <alignment horizontal="center" vertical="center"/>
    </xf>
    <xf numFmtId="49" fontId="2" fillId="0" borderId="1" xfId="0" applyNumberFormat="1" applyFont="1" applyBorder="1"/>
    <xf numFmtId="0" fontId="2" fillId="0" borderId="2" xfId="0" applyFont="1" applyBorder="1" applyAlignment="1">
      <alignment horizontal="center"/>
    </xf>
    <xf numFmtId="0" fontId="2" fillId="0" borderId="6" xfId="0" applyFont="1" applyBorder="1" applyAlignment="1">
      <alignment horizontal="center" vertical="center"/>
    </xf>
    <xf numFmtId="49" fontId="2" fillId="0" borderId="8" xfId="0" applyNumberFormat="1" applyFont="1" applyBorder="1"/>
    <xf numFmtId="49" fontId="2" fillId="0" borderId="9" xfId="0" applyNumberFormat="1" applyFont="1" applyBorder="1"/>
    <xf numFmtId="0" fontId="2" fillId="0" borderId="10" xfId="0" applyFont="1" applyBorder="1" applyAlignment="1">
      <alignment horizontal="center" vertical="center"/>
    </xf>
    <xf numFmtId="49" fontId="2" fillId="0" borderId="11" xfId="0" applyNumberFormat="1" applyFont="1" applyBorder="1"/>
    <xf numFmtId="0" fontId="2" fillId="0" borderId="12" xfId="0" applyFont="1" applyBorder="1" applyAlignment="1">
      <alignment horizontal="center" vertical="center"/>
    </xf>
    <xf numFmtId="49" fontId="2" fillId="0" borderId="14" xfId="0" applyNumberFormat="1" applyFont="1" applyBorder="1"/>
    <xf numFmtId="49" fontId="2" fillId="0" borderId="15" xfId="0" applyNumberFormat="1" applyFont="1" applyBorder="1"/>
    <xf numFmtId="0" fontId="3" fillId="0" borderId="1" xfId="0" applyFont="1" applyBorder="1"/>
    <xf numFmtId="49" fontId="5" fillId="0" borderId="8" xfId="0" applyNumberFormat="1" applyFont="1" applyBorder="1"/>
    <xf numFmtId="49" fontId="2" fillId="0" borderId="8" xfId="0" applyNumberFormat="1" applyFont="1" applyBorder="1" applyAlignment="1">
      <alignment wrapText="1"/>
    </xf>
    <xf numFmtId="49" fontId="2" fillId="0" borderId="14" xfId="0" applyNumberFormat="1" applyFont="1" applyBorder="1" applyAlignment="1">
      <alignment wrapText="1"/>
    </xf>
    <xf numFmtId="0" fontId="2" fillId="0" borderId="12" xfId="0" applyFont="1" applyBorder="1" applyAlignment="1">
      <alignment horizontal="center" vertical="center" wrapText="1"/>
    </xf>
    <xf numFmtId="49" fontId="2" fillId="0" borderId="1" xfId="0" applyNumberFormat="1" applyFont="1" applyBorder="1" applyAlignment="1">
      <alignment wrapText="1"/>
    </xf>
    <xf numFmtId="49" fontId="2" fillId="0" borderId="15" xfId="0" applyNumberFormat="1" applyFont="1" applyBorder="1" applyAlignment="1">
      <alignment wrapText="1"/>
    </xf>
    <xf numFmtId="0" fontId="0" fillId="0" borderId="0" xfId="0" applyAlignment="1">
      <alignment wrapText="1"/>
    </xf>
    <xf numFmtId="0" fontId="2" fillId="0" borderId="2" xfId="0" applyFont="1" applyBorder="1" applyAlignment="1">
      <alignment horizontal="center" vertical="center"/>
    </xf>
    <xf numFmtId="0" fontId="0" fillId="0" borderId="0" xfId="0"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xf>
    <xf numFmtId="49" fontId="2" fillId="0" borderId="9" xfId="0" applyNumberFormat="1" applyFont="1" applyBorder="1" applyAlignment="1">
      <alignment horizontal="center" vertical="center"/>
    </xf>
    <xf numFmtId="49" fontId="2" fillId="0" borderId="11" xfId="0" applyNumberFormat="1" applyFont="1" applyBorder="1" applyAlignment="1">
      <alignment horizontal="center" vertical="center"/>
    </xf>
    <xf numFmtId="49" fontId="2" fillId="0" borderId="15" xfId="0" applyNumberFormat="1" applyFont="1" applyBorder="1" applyAlignment="1">
      <alignment horizontal="center" vertical="center"/>
    </xf>
    <xf numFmtId="49" fontId="2" fillId="0" borderId="15" xfId="0" applyNumberFormat="1" applyFont="1" applyBorder="1" applyAlignment="1">
      <alignment horizontal="center" vertical="center" wrapText="1"/>
    </xf>
    <xf numFmtId="49" fontId="2" fillId="0" borderId="8" xfId="0" applyNumberFormat="1" applyFont="1" applyBorder="1" applyAlignment="1">
      <alignment vertical="center"/>
    </xf>
    <xf numFmtId="49" fontId="2" fillId="0" borderId="1" xfId="0" applyNumberFormat="1" applyFont="1" applyBorder="1" applyAlignment="1">
      <alignment vertical="center"/>
    </xf>
    <xf numFmtId="49" fontId="2" fillId="0" borderId="14" xfId="0" applyNumberFormat="1" applyFont="1" applyBorder="1" applyAlignment="1">
      <alignment vertical="center"/>
    </xf>
    <xf numFmtId="49" fontId="2" fillId="0" borderId="4" xfId="0" applyNumberFormat="1" applyFont="1" applyBorder="1"/>
    <xf numFmtId="49" fontId="2" fillId="0" borderId="2" xfId="0" applyNumberFormat="1" applyFont="1" applyBorder="1" applyAlignment="1">
      <alignment wrapText="1"/>
    </xf>
    <xf numFmtId="0" fontId="2" fillId="4" borderId="0" xfId="0" applyFont="1" applyFill="1"/>
    <xf numFmtId="0" fontId="2" fillId="0" borderId="0" xfId="0" applyFont="1" applyFill="1"/>
    <xf numFmtId="0" fontId="2" fillId="4" borderId="0" xfId="0" applyFont="1" applyFill="1" applyAlignment="1">
      <alignment wrapText="1"/>
    </xf>
    <xf numFmtId="0" fontId="2" fillId="10" borderId="0" xfId="0" applyFont="1" applyFill="1" applyAlignment="1">
      <alignment horizontal="center" vertical="center"/>
    </xf>
    <xf numFmtId="0" fontId="2" fillId="4" borderId="0" xfId="0" applyFont="1" applyFill="1" applyAlignment="1">
      <alignment horizontal="center" vertical="center"/>
    </xf>
    <xf numFmtId="49" fontId="2" fillId="0" borderId="0" xfId="0" applyNumberFormat="1" applyFont="1" applyAlignment="1">
      <alignment horizontal="left" vertical="center"/>
    </xf>
    <xf numFmtId="0" fontId="2" fillId="0" borderId="0" xfId="0" applyFont="1" applyAlignment="1">
      <alignment horizontal="left" vertical="center"/>
    </xf>
    <xf numFmtId="49" fontId="2" fillId="0" borderId="0" xfId="0" applyNumberFormat="1" applyFont="1" applyAlignment="1">
      <alignment horizontal="left"/>
    </xf>
    <xf numFmtId="0" fontId="2" fillId="0" borderId="0" xfId="0" applyFont="1" applyAlignment="1">
      <alignment horizontal="left"/>
    </xf>
    <xf numFmtId="1" fontId="2" fillId="0" borderId="1" xfId="0" applyNumberFormat="1" applyFont="1" applyBorder="1"/>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6" fillId="0" borderId="0" xfId="0" applyFont="1"/>
    <xf numFmtId="0" fontId="6" fillId="0" borderId="0" xfId="0" applyFont="1" applyAlignment="1">
      <alignment horizontal="center" vertical="center"/>
    </xf>
    <xf numFmtId="0" fontId="6" fillId="0" borderId="16" xfId="0" applyFont="1" applyBorder="1"/>
    <xf numFmtId="0" fontId="6" fillId="0" borderId="17" xfId="0" applyFont="1" applyBorder="1"/>
    <xf numFmtId="0" fontId="6" fillId="0" borderId="18" xfId="0" applyFont="1" applyBorder="1"/>
    <xf numFmtId="0" fontId="6" fillId="0" borderId="19" xfId="0" applyFont="1" applyBorder="1"/>
    <xf numFmtId="0" fontId="6" fillId="0" borderId="20" xfId="0" applyFont="1" applyBorder="1"/>
    <xf numFmtId="0" fontId="6" fillId="0" borderId="21" xfId="0" applyFont="1" applyBorder="1"/>
    <xf numFmtId="0" fontId="6" fillId="0" borderId="22" xfId="0" applyFont="1" applyBorder="1"/>
    <xf numFmtId="0" fontId="6" fillId="0" borderId="0" xfId="0" applyFont="1" applyBorder="1"/>
    <xf numFmtId="0" fontId="6" fillId="0" borderId="23" xfId="0" applyFont="1" applyBorder="1"/>
    <xf numFmtId="0" fontId="7" fillId="0" borderId="0" xfId="0" applyFont="1"/>
    <xf numFmtId="2"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 xfId="0" applyFont="1" applyBorder="1"/>
    <xf numFmtId="2" fontId="2" fillId="0" borderId="2" xfId="0" applyNumberFormat="1" applyFont="1" applyBorder="1" applyAlignment="1">
      <alignment horizontal="center" vertical="center"/>
    </xf>
    <xf numFmtId="1" fontId="2" fillId="0" borderId="2" xfId="0" applyNumberFormat="1" applyFont="1" applyBorder="1" applyAlignment="1">
      <alignment horizontal="center" vertical="center"/>
    </xf>
    <xf numFmtId="0" fontId="2" fillId="0" borderId="4" xfId="0" applyFont="1" applyBorder="1"/>
    <xf numFmtId="2" fontId="2" fillId="0" borderId="4" xfId="0" applyNumberFormat="1" applyFont="1" applyBorder="1" applyAlignment="1">
      <alignment horizontal="center" vertical="center"/>
    </xf>
    <xf numFmtId="1" fontId="2" fillId="0" borderId="4" xfId="0" applyNumberFormat="1" applyFont="1" applyBorder="1" applyAlignment="1">
      <alignment horizontal="center" vertical="center"/>
    </xf>
    <xf numFmtId="0" fontId="2" fillId="0" borderId="8" xfId="0" applyFont="1" applyBorder="1" applyAlignment="1">
      <alignment horizontal="center" vertical="center"/>
    </xf>
    <xf numFmtId="0" fontId="2" fillId="0" borderId="8" xfId="0" applyFont="1" applyBorder="1" applyAlignment="1">
      <alignment wrapText="1"/>
    </xf>
    <xf numFmtId="2" fontId="2" fillId="0" borderId="8" xfId="0" applyNumberFormat="1" applyFont="1" applyBorder="1" applyAlignment="1">
      <alignment horizontal="center" vertical="center"/>
    </xf>
    <xf numFmtId="1" fontId="2" fillId="0" borderId="8" xfId="0" applyNumberFormat="1" applyFont="1" applyBorder="1" applyAlignment="1">
      <alignment horizontal="center" vertical="center"/>
    </xf>
    <xf numFmtId="0" fontId="2" fillId="0" borderId="8" xfId="0" applyFont="1" applyBorder="1"/>
    <xf numFmtId="0" fontId="2" fillId="0" borderId="9" xfId="0" applyFont="1" applyBorder="1"/>
    <xf numFmtId="0" fontId="2" fillId="0" borderId="11" xfId="0" applyFont="1" applyBorder="1"/>
    <xf numFmtId="0" fontId="2" fillId="0" borderId="0" xfId="0" applyFont="1" applyBorder="1"/>
    <xf numFmtId="0" fontId="2" fillId="0" borderId="14" xfId="0" applyFont="1" applyBorder="1" applyAlignment="1">
      <alignment horizontal="center" vertical="center"/>
    </xf>
    <xf numFmtId="0" fontId="2" fillId="0" borderId="14" xfId="0" applyFont="1" applyBorder="1"/>
    <xf numFmtId="2" fontId="2" fillId="0" borderId="14" xfId="0" applyNumberFormat="1" applyFont="1" applyBorder="1" applyAlignment="1">
      <alignment horizontal="center" vertical="center"/>
    </xf>
    <xf numFmtId="1" fontId="2" fillId="0" borderId="14" xfId="0" applyNumberFormat="1" applyFont="1" applyBorder="1" applyAlignment="1">
      <alignment horizontal="center" vertical="center"/>
    </xf>
    <xf numFmtId="0" fontId="2" fillId="0" borderId="15" xfId="0" applyFont="1" applyBorder="1"/>
    <xf numFmtId="0" fontId="2" fillId="0" borderId="24" xfId="0" applyFont="1" applyBorder="1"/>
    <xf numFmtId="0" fontId="2" fillId="0" borderId="4" xfId="0" applyFont="1" applyBorder="1" applyAlignment="1">
      <alignment wrapText="1"/>
    </xf>
    <xf numFmtId="0" fontId="2" fillId="0" borderId="25" xfId="0" applyFont="1" applyBorder="1"/>
    <xf numFmtId="0" fontId="2" fillId="0" borderId="18" xfId="0" applyFont="1" applyBorder="1"/>
    <xf numFmtId="0" fontId="2" fillId="0" borderId="0" xfId="0" applyFont="1" applyBorder="1" applyAlignment="1">
      <alignment horizontal="center" vertical="center"/>
    </xf>
    <xf numFmtId="0" fontId="2" fillId="0" borderId="19" xfId="0" applyFont="1" applyBorder="1"/>
    <xf numFmtId="0" fontId="2" fillId="0" borderId="11" xfId="0" applyFont="1" applyBorder="1" applyAlignment="1">
      <alignment horizontal="center"/>
    </xf>
    <xf numFmtId="0" fontId="2" fillId="0" borderId="26" xfId="0" applyFont="1" applyBorder="1" applyAlignment="1">
      <alignment horizontal="center" vertical="center"/>
    </xf>
    <xf numFmtId="0" fontId="2" fillId="0" borderId="27" xfId="0" applyFont="1" applyBorder="1"/>
    <xf numFmtId="0" fontId="2" fillId="0" borderId="0" xfId="0" applyFont="1" applyAlignment="1">
      <alignment horizontal="center"/>
    </xf>
    <xf numFmtId="0" fontId="2" fillId="0" borderId="0" xfId="0" applyFont="1" applyBorder="1" applyAlignment="1">
      <alignment horizontal="center"/>
    </xf>
    <xf numFmtId="0" fontId="2" fillId="0" borderId="4" xfId="0" applyFont="1" applyBorder="1" applyAlignment="1">
      <alignment horizontal="center" vertical="center"/>
    </xf>
    <xf numFmtId="0" fontId="0" fillId="0" borderId="0" xfId="0" applyAlignment="1">
      <alignment horizontal="center" vertical="center"/>
    </xf>
    <xf numFmtId="0" fontId="0" fillId="11" borderId="0" xfId="0" applyFill="1"/>
    <xf numFmtId="0" fontId="0" fillId="12" borderId="0" xfId="0" applyFill="1"/>
    <xf numFmtId="0" fontId="0" fillId="13" borderId="0" xfId="0" applyFill="1"/>
    <xf numFmtId="0" fontId="0" fillId="14" borderId="0" xfId="0" applyFill="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2" fillId="0" borderId="7" xfId="0" applyFont="1" applyBorder="1" applyAlignment="1">
      <alignment horizontal="center" vertical="center"/>
    </xf>
    <xf numFmtId="0" fontId="2" fillId="0" borderId="3" xfId="0" applyFont="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alignment horizontal="center" vertical="center"/>
    </xf>
    <xf numFmtId="0" fontId="4" fillId="0" borderId="5" xfId="0" applyFont="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8"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6" xfId="0" applyFont="1" applyBorder="1" applyAlignment="1">
      <alignment horizontal="center"/>
    </xf>
    <xf numFmtId="0" fontId="2" fillId="0" borderId="22" xfId="0" applyFont="1" applyBorder="1" applyAlignment="1">
      <alignment horizontal="center"/>
    </xf>
    <xf numFmtId="0" fontId="2" fillId="0" borderId="17" xfId="0" applyFont="1" applyBorder="1" applyAlignment="1">
      <alignment horizontal="center"/>
    </xf>
    <xf numFmtId="0" fontId="8" fillId="0" borderId="0" xfId="0" applyFont="1" applyAlignment="1">
      <alignment horizontal="left" vertical="center"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V34"/>
  <sheetViews>
    <sheetView topLeftCell="I1" zoomScale="145" zoomScaleNormal="145" workbookViewId="0">
      <selection activeCell="M30" sqref="M30"/>
    </sheetView>
  </sheetViews>
  <sheetFormatPr defaultRowHeight="15" x14ac:dyDescent="0.25"/>
  <cols>
    <col min="1" max="1" width="11.140625" customWidth="1"/>
    <col min="3" max="3" width="12.42578125" customWidth="1"/>
    <col min="15" max="15" width="18.140625" bestFit="1" customWidth="1"/>
    <col min="19" max="19" width="14.85546875" bestFit="1" customWidth="1"/>
  </cols>
  <sheetData>
    <row r="6" spans="1:22" x14ac:dyDescent="0.25">
      <c r="D6" t="s">
        <v>0</v>
      </c>
      <c r="F6" t="s">
        <v>1</v>
      </c>
    </row>
    <row r="7" spans="1:22" x14ac:dyDescent="0.25">
      <c r="A7" t="s">
        <v>5</v>
      </c>
      <c r="B7" t="s">
        <v>4</v>
      </c>
      <c r="C7" t="s">
        <v>2</v>
      </c>
      <c r="F7" t="s">
        <v>6</v>
      </c>
    </row>
    <row r="8" spans="1:22" x14ac:dyDescent="0.25">
      <c r="A8" t="s">
        <v>7</v>
      </c>
      <c r="B8" t="s">
        <v>4</v>
      </c>
      <c r="C8" t="s">
        <v>2</v>
      </c>
      <c r="E8" t="s">
        <v>7</v>
      </c>
      <c r="F8" t="s">
        <v>8</v>
      </c>
      <c r="G8" t="s">
        <v>2</v>
      </c>
      <c r="M8" t="s">
        <v>9</v>
      </c>
    </row>
    <row r="10" spans="1:22" x14ac:dyDescent="0.25">
      <c r="L10" t="s">
        <v>11</v>
      </c>
      <c r="M10" t="s">
        <v>10</v>
      </c>
      <c r="N10" t="s">
        <v>13</v>
      </c>
      <c r="O10" t="s">
        <v>14</v>
      </c>
      <c r="P10" t="s">
        <v>12</v>
      </c>
    </row>
    <row r="12" spans="1:22" x14ac:dyDescent="0.25">
      <c r="N12" t="s">
        <v>11</v>
      </c>
      <c r="O12" t="s">
        <v>20</v>
      </c>
      <c r="P12" t="s">
        <v>13</v>
      </c>
      <c r="Q12" t="s">
        <v>14</v>
      </c>
      <c r="R12" t="s">
        <v>12</v>
      </c>
    </row>
    <row r="14" spans="1:22" x14ac:dyDescent="0.25">
      <c r="P14" t="s">
        <v>11</v>
      </c>
      <c r="Q14" t="s">
        <v>15</v>
      </c>
      <c r="R14" t="s">
        <v>13</v>
      </c>
      <c r="S14" t="s">
        <v>14</v>
      </c>
      <c r="T14" t="s">
        <v>12</v>
      </c>
    </row>
    <row r="15" spans="1:22" x14ac:dyDescent="0.25">
      <c r="C15" t="s">
        <v>3</v>
      </c>
    </row>
    <row r="16" spans="1:22" x14ac:dyDescent="0.25">
      <c r="R16" t="s">
        <v>11</v>
      </c>
      <c r="S16" t="s">
        <v>16</v>
      </c>
      <c r="T16" t="s">
        <v>13</v>
      </c>
      <c r="U16" t="s">
        <v>18</v>
      </c>
      <c r="V16" t="s">
        <v>12</v>
      </c>
    </row>
    <row r="18" spans="14:22" x14ac:dyDescent="0.25">
      <c r="R18" t="s">
        <v>11</v>
      </c>
      <c r="S18" t="s">
        <v>17</v>
      </c>
      <c r="T18" t="s">
        <v>13</v>
      </c>
      <c r="U18" t="s">
        <v>19</v>
      </c>
      <c r="V18" t="s">
        <v>12</v>
      </c>
    </row>
    <row r="19" spans="14:22" x14ac:dyDescent="0.25">
      <c r="U19" t="s">
        <v>23</v>
      </c>
    </row>
    <row r="20" spans="14:22" x14ac:dyDescent="0.25">
      <c r="N20" t="s">
        <v>11</v>
      </c>
      <c r="O20" t="s">
        <v>21</v>
      </c>
      <c r="P20" t="s">
        <v>13</v>
      </c>
      <c r="Q20" t="s">
        <v>14</v>
      </c>
      <c r="R20" t="s">
        <v>12</v>
      </c>
    </row>
    <row r="22" spans="14:22" x14ac:dyDescent="0.25">
      <c r="P22" t="s">
        <v>11</v>
      </c>
      <c r="Q22" t="s">
        <v>15</v>
      </c>
      <c r="R22" t="s">
        <v>13</v>
      </c>
      <c r="S22" t="s">
        <v>14</v>
      </c>
      <c r="T22" t="s">
        <v>12</v>
      </c>
    </row>
    <row r="24" spans="14:22" x14ac:dyDescent="0.25">
      <c r="R24" t="s">
        <v>11</v>
      </c>
      <c r="S24" t="s">
        <v>16</v>
      </c>
      <c r="T24" t="s">
        <v>13</v>
      </c>
      <c r="U24" t="s">
        <v>18</v>
      </c>
      <c r="V24" t="s">
        <v>12</v>
      </c>
    </row>
    <row r="26" spans="14:22" x14ac:dyDescent="0.25">
      <c r="R26" t="s">
        <v>11</v>
      </c>
      <c r="S26" t="s">
        <v>17</v>
      </c>
      <c r="T26" t="s">
        <v>13</v>
      </c>
      <c r="U26" t="s">
        <v>19</v>
      </c>
      <c r="V26" t="s">
        <v>12</v>
      </c>
    </row>
    <row r="28" spans="14:22" x14ac:dyDescent="0.25">
      <c r="N28" t="s">
        <v>11</v>
      </c>
      <c r="O28" t="s">
        <v>22</v>
      </c>
      <c r="P28" t="s">
        <v>13</v>
      </c>
      <c r="Q28" t="s">
        <v>14</v>
      </c>
      <c r="R28" t="s">
        <v>12</v>
      </c>
    </row>
    <row r="30" spans="14:22" x14ac:dyDescent="0.25">
      <c r="P30" t="s">
        <v>11</v>
      </c>
      <c r="Q30" t="s">
        <v>15</v>
      </c>
      <c r="R30" t="s">
        <v>13</v>
      </c>
      <c r="S30" t="s">
        <v>14</v>
      </c>
      <c r="T30" t="s">
        <v>12</v>
      </c>
    </row>
    <row r="32" spans="14:22" x14ac:dyDescent="0.25">
      <c r="R32" t="s">
        <v>11</v>
      </c>
      <c r="S32" t="s">
        <v>16</v>
      </c>
      <c r="T32" t="s">
        <v>13</v>
      </c>
      <c r="U32" t="s">
        <v>18</v>
      </c>
      <c r="V32" t="s">
        <v>12</v>
      </c>
    </row>
    <row r="34" spans="18:22" x14ac:dyDescent="0.25">
      <c r="R34" t="s">
        <v>11</v>
      </c>
      <c r="S34" t="s">
        <v>17</v>
      </c>
      <c r="T34" t="s">
        <v>13</v>
      </c>
      <c r="U34" t="s">
        <v>19</v>
      </c>
      <c r="V34"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9BF9E-5179-4923-AF99-EA4AFE7D7794}">
  <dimension ref="A1:T19"/>
  <sheetViews>
    <sheetView workbookViewId="0">
      <selection activeCell="D28" sqref="D28"/>
    </sheetView>
  </sheetViews>
  <sheetFormatPr defaultRowHeight="15" x14ac:dyDescent="0.25"/>
  <cols>
    <col min="2" max="2" width="21.140625" bestFit="1" customWidth="1"/>
  </cols>
  <sheetData>
    <row r="1" spans="1:20" x14ac:dyDescent="0.25">
      <c r="A1" t="s">
        <v>33</v>
      </c>
      <c r="B1" t="s">
        <v>47</v>
      </c>
    </row>
    <row r="2" spans="1:20" x14ac:dyDescent="0.25">
      <c r="A2" s="1">
        <v>1</v>
      </c>
      <c r="B2" t="s">
        <v>55</v>
      </c>
    </row>
    <row r="3" spans="1:20" x14ac:dyDescent="0.25">
      <c r="A3" s="1">
        <v>2</v>
      </c>
      <c r="B3" t="s">
        <v>59</v>
      </c>
      <c r="C3" t="s">
        <v>72</v>
      </c>
      <c r="D3" t="s">
        <v>67</v>
      </c>
      <c r="E3" t="s">
        <v>68</v>
      </c>
      <c r="F3" t="s">
        <v>69</v>
      </c>
      <c r="G3" t="s">
        <v>70</v>
      </c>
      <c r="H3" t="s">
        <v>71</v>
      </c>
    </row>
    <row r="4" spans="1:20" x14ac:dyDescent="0.25">
      <c r="A4" s="1">
        <v>3</v>
      </c>
      <c r="B4" t="s">
        <v>94</v>
      </c>
    </row>
    <row r="5" spans="1:20" x14ac:dyDescent="0.25">
      <c r="A5" s="1">
        <v>4</v>
      </c>
      <c r="B5" t="s">
        <v>57</v>
      </c>
      <c r="C5" t="s">
        <v>72</v>
      </c>
      <c r="D5" t="s">
        <v>67</v>
      </c>
      <c r="E5" t="s">
        <v>68</v>
      </c>
      <c r="F5" t="s">
        <v>69</v>
      </c>
      <c r="G5" t="s">
        <v>70</v>
      </c>
      <c r="H5" t="s">
        <v>71</v>
      </c>
    </row>
    <row r="6" spans="1:20" x14ac:dyDescent="0.25">
      <c r="A6" s="1">
        <v>5</v>
      </c>
      <c r="B6" t="s">
        <v>95</v>
      </c>
    </row>
    <row r="7" spans="1:20" x14ac:dyDescent="0.25">
      <c r="A7" s="1">
        <v>6</v>
      </c>
      <c r="B7" t="s">
        <v>58</v>
      </c>
      <c r="C7" t="s">
        <v>72</v>
      </c>
      <c r="D7" t="s">
        <v>67</v>
      </c>
      <c r="E7" t="s">
        <v>68</v>
      </c>
      <c r="F7" t="s">
        <v>69</v>
      </c>
      <c r="G7" t="s">
        <v>70</v>
      </c>
      <c r="H7" t="s">
        <v>71</v>
      </c>
    </row>
    <row r="8" spans="1:20" x14ac:dyDescent="0.25">
      <c r="A8" s="1">
        <v>7</v>
      </c>
      <c r="B8" t="s">
        <v>96</v>
      </c>
    </row>
    <row r="9" spans="1:20" x14ac:dyDescent="0.25">
      <c r="A9" s="1">
        <v>8</v>
      </c>
      <c r="B9" t="s">
        <v>56</v>
      </c>
      <c r="C9" t="s">
        <v>72</v>
      </c>
      <c r="D9" t="s">
        <v>67</v>
      </c>
      <c r="E9" t="s">
        <v>68</v>
      </c>
      <c r="F9" t="s">
        <v>69</v>
      </c>
      <c r="G9" t="s">
        <v>70</v>
      </c>
      <c r="H9" t="s">
        <v>71</v>
      </c>
    </row>
    <row r="10" spans="1:20" x14ac:dyDescent="0.25">
      <c r="A10" s="1">
        <v>9</v>
      </c>
      <c r="B10" t="s">
        <v>97</v>
      </c>
    </row>
    <row r="11" spans="1:20" x14ac:dyDescent="0.25">
      <c r="A11" s="1">
        <v>10</v>
      </c>
      <c r="B11" t="s">
        <v>60</v>
      </c>
      <c r="C11" t="s">
        <v>61</v>
      </c>
      <c r="D11" t="s">
        <v>61</v>
      </c>
      <c r="E11" t="s">
        <v>61</v>
      </c>
      <c r="F11" t="s">
        <v>62</v>
      </c>
      <c r="G11" t="s">
        <v>62</v>
      </c>
      <c r="H11" t="s">
        <v>62</v>
      </c>
      <c r="I11" t="s">
        <v>63</v>
      </c>
      <c r="J11" t="s">
        <v>63</v>
      </c>
      <c r="K11" t="s">
        <v>63</v>
      </c>
      <c r="L11" t="s">
        <v>64</v>
      </c>
      <c r="M11" t="s">
        <v>64</v>
      </c>
      <c r="N11" t="s">
        <v>64</v>
      </c>
      <c r="O11" t="s">
        <v>65</v>
      </c>
      <c r="P11" t="s">
        <v>65</v>
      </c>
      <c r="Q11" t="s">
        <v>65</v>
      </c>
      <c r="R11" t="s">
        <v>66</v>
      </c>
      <c r="S11" t="s">
        <v>66</v>
      </c>
      <c r="T11" t="s">
        <v>66</v>
      </c>
    </row>
    <row r="12" spans="1:20" x14ac:dyDescent="0.25">
      <c r="A12" s="1">
        <v>11</v>
      </c>
      <c r="B12" t="s">
        <v>98</v>
      </c>
    </row>
    <row r="13" spans="1:20" x14ac:dyDescent="0.25">
      <c r="A13" s="1">
        <v>12</v>
      </c>
      <c r="B13" t="s">
        <v>73</v>
      </c>
      <c r="C13" t="s">
        <v>72</v>
      </c>
      <c r="D13" t="s">
        <v>67</v>
      </c>
      <c r="E13" t="s">
        <v>68</v>
      </c>
      <c r="F13" t="s">
        <v>69</v>
      </c>
      <c r="G13" t="s">
        <v>70</v>
      </c>
      <c r="H13" t="s">
        <v>71</v>
      </c>
    </row>
    <row r="14" spans="1:20" x14ac:dyDescent="0.25">
      <c r="A14" s="1">
        <v>13</v>
      </c>
      <c r="B14" t="s">
        <v>99</v>
      </c>
    </row>
    <row r="15" spans="1:20" x14ac:dyDescent="0.25">
      <c r="A15" s="1">
        <v>14</v>
      </c>
    </row>
    <row r="16" spans="1:20" x14ac:dyDescent="0.25">
      <c r="A16" s="1">
        <v>15</v>
      </c>
    </row>
    <row r="17" spans="1:1" x14ac:dyDescent="0.25">
      <c r="A17" s="1">
        <v>16</v>
      </c>
    </row>
    <row r="18" spans="1:1" x14ac:dyDescent="0.25">
      <c r="A18" s="1">
        <v>17</v>
      </c>
    </row>
    <row r="19" spans="1:1" x14ac:dyDescent="0.25">
      <c r="A19" s="1">
        <v>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F92CC-2933-4B87-85D8-46CBCCE73ED6}">
  <dimension ref="A1:T11"/>
  <sheetViews>
    <sheetView zoomScale="130" zoomScaleNormal="130" workbookViewId="0">
      <selection activeCell="B41" sqref="B41"/>
    </sheetView>
  </sheetViews>
  <sheetFormatPr defaultRowHeight="15" x14ac:dyDescent="0.25"/>
  <cols>
    <col min="2" max="2" width="30.42578125" customWidth="1"/>
    <col min="3" max="3" width="34" bestFit="1" customWidth="1"/>
    <col min="4" max="4" width="40.28515625" bestFit="1" customWidth="1"/>
    <col min="5" max="5" width="25" bestFit="1" customWidth="1"/>
    <col min="6" max="20" width="6.7109375" customWidth="1"/>
    <col min="21" max="32" width="6.140625" bestFit="1" customWidth="1"/>
    <col min="33" max="35" width="7.140625" bestFit="1" customWidth="1"/>
  </cols>
  <sheetData>
    <row r="1" spans="1:20" x14ac:dyDescent="0.25">
      <c r="A1" t="s">
        <v>33</v>
      </c>
      <c r="B1" s="4" t="s">
        <v>152</v>
      </c>
      <c r="C1" t="s">
        <v>158</v>
      </c>
      <c r="D1" t="s">
        <v>159</v>
      </c>
      <c r="E1" t="s">
        <v>160</v>
      </c>
      <c r="F1" t="s">
        <v>153</v>
      </c>
      <c r="G1" t="s">
        <v>153</v>
      </c>
      <c r="H1" t="s">
        <v>153</v>
      </c>
      <c r="I1" t="s">
        <v>154</v>
      </c>
      <c r="J1" t="s">
        <v>154</v>
      </c>
      <c r="K1" t="s">
        <v>154</v>
      </c>
      <c r="L1" t="s">
        <v>155</v>
      </c>
      <c r="M1" t="s">
        <v>155</v>
      </c>
      <c r="N1" t="s">
        <v>155</v>
      </c>
      <c r="O1" t="s">
        <v>156</v>
      </c>
      <c r="P1" t="s">
        <v>156</v>
      </c>
      <c r="Q1" t="s">
        <v>156</v>
      </c>
      <c r="R1" t="s">
        <v>157</v>
      </c>
      <c r="S1" t="s">
        <v>157</v>
      </c>
      <c r="T1" t="s">
        <v>157</v>
      </c>
    </row>
    <row r="2" spans="1:20" x14ac:dyDescent="0.25">
      <c r="A2">
        <v>1</v>
      </c>
      <c r="B2" t="s">
        <v>161</v>
      </c>
      <c r="C2" t="s">
        <v>162</v>
      </c>
      <c r="D2" t="s">
        <v>163</v>
      </c>
      <c r="F2" t="s">
        <v>233</v>
      </c>
      <c r="G2" t="s">
        <v>234</v>
      </c>
    </row>
    <row r="3" spans="1:20" x14ac:dyDescent="0.25">
      <c r="A3">
        <v>2</v>
      </c>
      <c r="B3" t="s">
        <v>164</v>
      </c>
      <c r="C3" t="s">
        <v>165</v>
      </c>
      <c r="D3" t="s">
        <v>166</v>
      </c>
    </row>
    <row r="4" spans="1:20" x14ac:dyDescent="0.25">
      <c r="A4">
        <v>3</v>
      </c>
      <c r="B4" t="s">
        <v>167</v>
      </c>
      <c r="C4" t="s">
        <v>168</v>
      </c>
      <c r="D4" t="s">
        <v>169</v>
      </c>
      <c r="E4" t="s">
        <v>170</v>
      </c>
    </row>
    <row r="5" spans="1:20" x14ac:dyDescent="0.25">
      <c r="A5">
        <v>4</v>
      </c>
      <c r="B5" t="s">
        <v>171</v>
      </c>
      <c r="C5" t="s">
        <v>172</v>
      </c>
      <c r="D5" t="s">
        <v>173</v>
      </c>
    </row>
    <row r="6" spans="1:20" x14ac:dyDescent="0.25">
      <c r="A6">
        <v>5</v>
      </c>
      <c r="B6" t="s">
        <v>235</v>
      </c>
    </row>
    <row r="7" spans="1:20" x14ac:dyDescent="0.25">
      <c r="A7">
        <v>6</v>
      </c>
    </row>
    <row r="8" spans="1:20" x14ac:dyDescent="0.25">
      <c r="A8">
        <v>7</v>
      </c>
    </row>
    <row r="9" spans="1:20" x14ac:dyDescent="0.25">
      <c r="A9">
        <v>8</v>
      </c>
    </row>
    <row r="10" spans="1:20" x14ac:dyDescent="0.25">
      <c r="A10">
        <v>9</v>
      </c>
    </row>
    <row r="11" spans="1:20" x14ac:dyDescent="0.25">
      <c r="A11">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AD950-6F0B-415A-B8EE-22965FEE09F8}">
  <dimension ref="A1:M106"/>
  <sheetViews>
    <sheetView topLeftCell="H13" zoomScaleNormal="100" workbookViewId="0">
      <selection activeCell="J32" sqref="J32"/>
    </sheetView>
  </sheetViews>
  <sheetFormatPr defaultRowHeight="15" x14ac:dyDescent="0.25"/>
  <cols>
    <col min="2" max="2" width="6.85546875" customWidth="1"/>
    <col min="3" max="4" width="20.28515625" customWidth="1"/>
    <col min="5" max="5" width="9.140625" bestFit="1" customWidth="1"/>
    <col min="6" max="6" width="9" customWidth="1"/>
    <col min="7" max="7" width="10.140625" customWidth="1"/>
    <col min="8" max="8" width="11.28515625" customWidth="1"/>
    <col min="9" max="9" width="38.5703125" customWidth="1"/>
    <col min="10" max="10" width="27" customWidth="1"/>
    <col min="11" max="11" width="46" customWidth="1"/>
    <col min="12" max="12" width="118.42578125" bestFit="1" customWidth="1"/>
    <col min="13" max="13" width="89.85546875" customWidth="1"/>
  </cols>
  <sheetData>
    <row r="1" spans="1:13" ht="19.5" thickBot="1" x14ac:dyDescent="0.35">
      <c r="A1" s="50" t="s">
        <v>33</v>
      </c>
      <c r="B1" s="50" t="s">
        <v>535</v>
      </c>
      <c r="C1" s="50" t="s">
        <v>532</v>
      </c>
      <c r="D1" s="50" t="s">
        <v>534</v>
      </c>
      <c r="E1" s="50" t="s">
        <v>741</v>
      </c>
      <c r="F1" s="50" t="s">
        <v>295</v>
      </c>
      <c r="G1" s="50"/>
      <c r="H1" s="50"/>
      <c r="I1" s="30" t="s">
        <v>136</v>
      </c>
      <c r="J1" s="30" t="s">
        <v>542</v>
      </c>
      <c r="K1" s="30" t="s">
        <v>178</v>
      </c>
      <c r="L1" s="30" t="s">
        <v>344</v>
      </c>
      <c r="M1" s="30" t="s">
        <v>177</v>
      </c>
    </row>
    <row r="2" spans="1:13" ht="18.75" customHeight="1" x14ac:dyDescent="0.3">
      <c r="A2" s="31">
        <v>1</v>
      </c>
      <c r="B2" s="129">
        <v>1</v>
      </c>
      <c r="C2" s="129" t="s">
        <v>533</v>
      </c>
      <c r="D2" s="132" t="s">
        <v>739</v>
      </c>
      <c r="E2" s="132">
        <v>100</v>
      </c>
      <c r="F2" s="132">
        <v>10</v>
      </c>
      <c r="G2" s="132"/>
      <c r="H2" s="132"/>
      <c r="I2" s="32" t="s">
        <v>556</v>
      </c>
      <c r="J2" s="32" t="s">
        <v>544</v>
      </c>
      <c r="K2" s="32" t="s">
        <v>546</v>
      </c>
      <c r="L2" s="32" t="s">
        <v>757</v>
      </c>
      <c r="M2" s="33" t="s">
        <v>545</v>
      </c>
    </row>
    <row r="3" spans="1:13" ht="18.75" x14ac:dyDescent="0.3">
      <c r="A3" s="34">
        <v>2</v>
      </c>
      <c r="B3" s="130"/>
      <c r="C3" s="130"/>
      <c r="D3" s="133"/>
      <c r="E3" s="133"/>
      <c r="F3" s="133"/>
      <c r="G3" s="133"/>
      <c r="H3" s="133"/>
      <c r="I3" s="29" t="s">
        <v>557</v>
      </c>
      <c r="J3" s="29" t="s">
        <v>544</v>
      </c>
      <c r="K3" s="29" t="s">
        <v>547</v>
      </c>
      <c r="L3" s="29" t="s">
        <v>758</v>
      </c>
      <c r="M3" s="35" t="s">
        <v>548</v>
      </c>
    </row>
    <row r="4" spans="1:13" ht="19.5" thickBot="1" x14ac:dyDescent="0.35">
      <c r="A4" s="36">
        <v>3</v>
      </c>
      <c r="B4" s="131"/>
      <c r="C4" s="130"/>
      <c r="D4" s="133"/>
      <c r="E4" s="133"/>
      <c r="F4" s="133"/>
      <c r="G4" s="133"/>
      <c r="H4" s="133"/>
      <c r="I4" s="37" t="s">
        <v>558</v>
      </c>
      <c r="J4" s="37" t="s">
        <v>544</v>
      </c>
      <c r="K4" s="37" t="s">
        <v>550</v>
      </c>
      <c r="L4" s="37" t="s">
        <v>759</v>
      </c>
      <c r="M4" s="38" t="s">
        <v>549</v>
      </c>
    </row>
    <row r="5" spans="1:13" ht="18.75" x14ac:dyDescent="0.3">
      <c r="A5" s="31">
        <v>4</v>
      </c>
      <c r="B5" s="129">
        <v>2</v>
      </c>
      <c r="C5" s="130"/>
      <c r="D5" s="133"/>
      <c r="E5" s="133"/>
      <c r="F5" s="133"/>
      <c r="G5" s="133"/>
      <c r="H5" s="133"/>
      <c r="I5" s="32" t="s">
        <v>554</v>
      </c>
      <c r="J5" s="32" t="s">
        <v>543</v>
      </c>
      <c r="K5" s="32" t="s">
        <v>538</v>
      </c>
      <c r="L5" s="32" t="s">
        <v>536</v>
      </c>
      <c r="M5" s="33" t="s">
        <v>537</v>
      </c>
    </row>
    <row r="6" spans="1:13" ht="18.75" x14ac:dyDescent="0.3">
      <c r="A6" s="34">
        <v>5</v>
      </c>
      <c r="B6" s="130"/>
      <c r="C6" s="130"/>
      <c r="D6" s="133"/>
      <c r="E6" s="133"/>
      <c r="F6" s="133"/>
      <c r="G6" s="133"/>
      <c r="H6" s="133"/>
      <c r="I6" s="29" t="s">
        <v>555</v>
      </c>
      <c r="J6" s="29" t="s">
        <v>543</v>
      </c>
      <c r="K6" s="29" t="s">
        <v>540</v>
      </c>
      <c r="L6" s="29" t="s">
        <v>539</v>
      </c>
      <c r="M6" s="35" t="s">
        <v>541</v>
      </c>
    </row>
    <row r="7" spans="1:13" ht="19.5" thickBot="1" x14ac:dyDescent="0.35">
      <c r="A7" s="36">
        <v>6</v>
      </c>
      <c r="B7" s="131"/>
      <c r="C7" s="130"/>
      <c r="D7" s="133"/>
      <c r="E7" s="133"/>
      <c r="F7" s="133"/>
      <c r="G7" s="133"/>
      <c r="H7" s="133"/>
      <c r="I7" s="37" t="s">
        <v>740</v>
      </c>
      <c r="J7" s="29" t="s">
        <v>543</v>
      </c>
      <c r="K7" s="37"/>
      <c r="L7" s="37" t="s">
        <v>727</v>
      </c>
      <c r="M7" s="38"/>
    </row>
    <row r="8" spans="1:13" ht="18.75" x14ac:dyDescent="0.3">
      <c r="A8" s="31">
        <v>7</v>
      </c>
      <c r="B8" s="129">
        <v>3</v>
      </c>
      <c r="C8" s="130"/>
      <c r="D8" s="133"/>
      <c r="E8" s="133"/>
      <c r="F8" s="133"/>
      <c r="G8" s="133"/>
      <c r="H8" s="133"/>
      <c r="I8" s="29" t="s">
        <v>742</v>
      </c>
      <c r="J8" s="32" t="s">
        <v>544</v>
      </c>
      <c r="K8" s="32"/>
      <c r="L8" s="32" t="s">
        <v>745</v>
      </c>
      <c r="M8" s="33"/>
    </row>
    <row r="9" spans="1:13" ht="16.5" customHeight="1" x14ac:dyDescent="0.3">
      <c r="A9" s="34">
        <v>8</v>
      </c>
      <c r="B9" s="130"/>
      <c r="C9" s="130"/>
      <c r="D9" s="133"/>
      <c r="E9" s="133"/>
      <c r="F9" s="133"/>
      <c r="G9" s="133"/>
      <c r="H9" s="133"/>
      <c r="I9" s="29" t="s">
        <v>743</v>
      </c>
      <c r="J9" s="29" t="s">
        <v>544</v>
      </c>
      <c r="K9" s="29"/>
      <c r="L9" s="44" t="s">
        <v>746</v>
      </c>
      <c r="M9" s="35"/>
    </row>
    <row r="10" spans="1:13" ht="19.5" thickBot="1" x14ac:dyDescent="0.35">
      <c r="A10" s="36">
        <v>9</v>
      </c>
      <c r="B10" s="131"/>
      <c r="C10" s="130"/>
      <c r="D10" s="133"/>
      <c r="E10" s="133"/>
      <c r="F10" s="133"/>
      <c r="G10" s="133"/>
      <c r="H10" s="133"/>
      <c r="I10" s="37" t="s">
        <v>749</v>
      </c>
      <c r="J10" s="37" t="s">
        <v>544</v>
      </c>
      <c r="K10" s="37"/>
      <c r="L10" s="37" t="s">
        <v>766</v>
      </c>
      <c r="M10" s="38"/>
    </row>
    <row r="11" spans="1:13" ht="18.75" x14ac:dyDescent="0.3">
      <c r="A11" s="31">
        <v>10</v>
      </c>
      <c r="B11" s="129">
        <v>4</v>
      </c>
      <c r="C11" s="130"/>
      <c r="D11" s="133"/>
      <c r="E11" s="133"/>
      <c r="F11" s="133"/>
      <c r="G11" s="133"/>
      <c r="H11" s="133"/>
      <c r="I11" s="29" t="s">
        <v>748</v>
      </c>
      <c r="J11" s="29" t="s">
        <v>543</v>
      </c>
      <c r="K11" s="32"/>
      <c r="L11" s="32" t="s">
        <v>760</v>
      </c>
      <c r="M11" s="33"/>
    </row>
    <row r="12" spans="1:13" ht="16.5" customHeight="1" x14ac:dyDescent="0.3">
      <c r="A12" s="34">
        <v>11</v>
      </c>
      <c r="B12" s="130"/>
      <c r="C12" s="130"/>
      <c r="D12" s="133"/>
      <c r="E12" s="133"/>
      <c r="F12" s="133"/>
      <c r="G12" s="133"/>
      <c r="H12" s="133"/>
      <c r="I12" s="29" t="s">
        <v>735</v>
      </c>
      <c r="J12" s="29" t="s">
        <v>543</v>
      </c>
      <c r="K12" s="29"/>
      <c r="L12" s="44" t="s">
        <v>734</v>
      </c>
      <c r="M12" s="35"/>
    </row>
    <row r="13" spans="1:13" ht="19.5" thickBot="1" x14ac:dyDescent="0.35">
      <c r="A13" s="36">
        <v>12</v>
      </c>
      <c r="B13" s="131"/>
      <c r="C13" s="130"/>
      <c r="D13" s="133"/>
      <c r="E13" s="133"/>
      <c r="F13" s="133"/>
      <c r="G13" s="133"/>
      <c r="H13" s="133"/>
      <c r="I13" s="37" t="s">
        <v>744</v>
      </c>
      <c r="J13" s="37" t="s">
        <v>543</v>
      </c>
      <c r="K13" s="37"/>
      <c r="L13" s="37" t="s">
        <v>747</v>
      </c>
      <c r="M13" s="38"/>
    </row>
    <row r="14" spans="1:13" ht="18.75" x14ac:dyDescent="0.3">
      <c r="A14" s="31">
        <v>13</v>
      </c>
      <c r="B14" s="129">
        <v>5</v>
      </c>
      <c r="C14" s="130"/>
      <c r="D14" s="133"/>
      <c r="E14" s="133"/>
      <c r="F14" s="133"/>
      <c r="G14" s="133"/>
      <c r="H14" s="133"/>
      <c r="I14" s="32" t="s">
        <v>750</v>
      </c>
      <c r="J14" s="32" t="s">
        <v>544</v>
      </c>
      <c r="K14" s="32"/>
      <c r="L14" s="32" t="s">
        <v>751</v>
      </c>
      <c r="M14" s="33"/>
    </row>
    <row r="15" spans="1:13" ht="18.75" x14ac:dyDescent="0.3">
      <c r="A15" s="34">
        <v>14</v>
      </c>
      <c r="B15" s="130"/>
      <c r="C15" s="130"/>
      <c r="D15" s="133"/>
      <c r="E15" s="133"/>
      <c r="F15" s="133"/>
      <c r="G15" s="133"/>
      <c r="H15" s="133"/>
      <c r="I15" s="29" t="s">
        <v>753</v>
      </c>
      <c r="J15" s="29" t="s">
        <v>544</v>
      </c>
      <c r="K15" s="29"/>
      <c r="L15" s="29" t="s">
        <v>752</v>
      </c>
      <c r="M15" s="35"/>
    </row>
    <row r="16" spans="1:13" ht="19.5" thickBot="1" x14ac:dyDescent="0.35">
      <c r="A16" s="36">
        <v>15</v>
      </c>
      <c r="B16" s="131"/>
      <c r="C16" s="131"/>
      <c r="D16" s="134"/>
      <c r="E16" s="134"/>
      <c r="F16" s="134"/>
      <c r="G16" s="134"/>
      <c r="H16" s="134"/>
      <c r="I16" s="37" t="s">
        <v>754</v>
      </c>
      <c r="J16" s="37" t="s">
        <v>544</v>
      </c>
      <c r="K16" s="37"/>
      <c r="L16" s="37" t="s">
        <v>755</v>
      </c>
      <c r="M16" s="38"/>
    </row>
    <row r="17" spans="1:13" ht="18.75" x14ac:dyDescent="0.3">
      <c r="A17" s="31">
        <v>1</v>
      </c>
      <c r="B17" s="129">
        <v>1</v>
      </c>
      <c r="C17" s="129" t="s">
        <v>562</v>
      </c>
      <c r="D17" s="129" t="s">
        <v>235</v>
      </c>
      <c r="E17" s="129">
        <v>100</v>
      </c>
      <c r="F17" s="129">
        <v>5</v>
      </c>
      <c r="G17" s="129"/>
      <c r="H17" s="129"/>
      <c r="I17" s="32" t="s">
        <v>728</v>
      </c>
      <c r="J17" s="32" t="s">
        <v>544</v>
      </c>
      <c r="K17" s="32"/>
      <c r="L17" s="32" t="s">
        <v>756</v>
      </c>
      <c r="M17" s="33"/>
    </row>
    <row r="18" spans="1:13" ht="18.75" x14ac:dyDescent="0.3">
      <c r="A18" s="34">
        <v>2</v>
      </c>
      <c r="B18" s="130"/>
      <c r="C18" s="130"/>
      <c r="D18" s="130"/>
      <c r="E18" s="130"/>
      <c r="F18" s="130"/>
      <c r="G18" s="130"/>
      <c r="H18" s="130"/>
      <c r="I18" s="29" t="s">
        <v>665</v>
      </c>
      <c r="J18" s="29" t="s">
        <v>544</v>
      </c>
      <c r="K18" s="29"/>
      <c r="L18" s="29" t="s">
        <v>737</v>
      </c>
      <c r="M18" s="35"/>
    </row>
    <row r="19" spans="1:13" ht="19.5" thickBot="1" x14ac:dyDescent="0.35">
      <c r="A19" s="36">
        <v>3</v>
      </c>
      <c r="B19" s="131"/>
      <c r="C19" s="130"/>
      <c r="D19" s="130"/>
      <c r="E19" s="130"/>
      <c r="F19" s="130"/>
      <c r="G19" s="130"/>
      <c r="H19" s="130"/>
      <c r="I19" s="37" t="s">
        <v>666</v>
      </c>
      <c r="J19" s="37" t="s">
        <v>544</v>
      </c>
      <c r="K19" s="37"/>
      <c r="L19" s="37" t="s">
        <v>738</v>
      </c>
      <c r="M19" s="38"/>
    </row>
    <row r="20" spans="1:13" ht="18.75" x14ac:dyDescent="0.3">
      <c r="A20" s="31">
        <v>4</v>
      </c>
      <c r="B20" s="129">
        <v>2</v>
      </c>
      <c r="C20" s="130"/>
      <c r="D20" s="130"/>
      <c r="E20" s="130"/>
      <c r="F20" s="130"/>
      <c r="G20" s="130"/>
      <c r="H20" s="130"/>
      <c r="I20" s="32" t="s">
        <v>761</v>
      </c>
      <c r="J20" s="29" t="s">
        <v>543</v>
      </c>
      <c r="K20" s="32"/>
      <c r="L20" s="40" t="s">
        <v>762</v>
      </c>
      <c r="M20" s="33"/>
    </row>
    <row r="21" spans="1:13" ht="18.75" x14ac:dyDescent="0.3">
      <c r="A21" s="34">
        <v>5</v>
      </c>
      <c r="B21" s="130"/>
      <c r="C21" s="130"/>
      <c r="D21" s="130"/>
      <c r="E21" s="130"/>
      <c r="F21" s="130"/>
      <c r="G21" s="130"/>
      <c r="H21" s="130"/>
      <c r="I21" s="29" t="s">
        <v>565</v>
      </c>
      <c r="J21" s="29" t="s">
        <v>543</v>
      </c>
      <c r="K21" s="29"/>
      <c r="L21" s="29" t="s">
        <v>564</v>
      </c>
      <c r="M21" s="35"/>
    </row>
    <row r="22" spans="1:13" ht="19.5" thickBot="1" x14ac:dyDescent="0.35">
      <c r="A22" s="36">
        <v>6</v>
      </c>
      <c r="B22" s="131"/>
      <c r="C22" s="130"/>
      <c r="D22" s="130"/>
      <c r="E22" s="130"/>
      <c r="F22" s="130"/>
      <c r="G22" s="130"/>
      <c r="H22" s="130"/>
      <c r="I22" s="37" t="s">
        <v>668</v>
      </c>
      <c r="J22" s="37" t="s">
        <v>543</v>
      </c>
      <c r="K22" s="37"/>
      <c r="L22" s="37" t="s">
        <v>667</v>
      </c>
      <c r="M22" s="38"/>
    </row>
    <row r="23" spans="1:13" ht="18.75" x14ac:dyDescent="0.3">
      <c r="A23" s="31">
        <v>7</v>
      </c>
      <c r="B23" s="129">
        <v>3</v>
      </c>
      <c r="C23" s="130"/>
      <c r="D23" s="130"/>
      <c r="E23" s="130"/>
      <c r="F23" s="130"/>
      <c r="G23" s="130"/>
      <c r="H23" s="130"/>
      <c r="I23" s="32" t="s">
        <v>764</v>
      </c>
      <c r="J23" s="29" t="s">
        <v>544</v>
      </c>
      <c r="K23" s="32"/>
      <c r="L23" s="40" t="s">
        <v>765</v>
      </c>
      <c r="M23" s="33"/>
    </row>
    <row r="24" spans="1:13" ht="18.75" x14ac:dyDescent="0.3">
      <c r="A24" s="34">
        <v>8</v>
      </c>
      <c r="B24" s="130"/>
      <c r="C24" s="130"/>
      <c r="D24" s="130"/>
      <c r="E24" s="130"/>
      <c r="F24" s="130"/>
      <c r="G24" s="130"/>
      <c r="H24" s="130"/>
      <c r="I24" s="29" t="s">
        <v>767</v>
      </c>
      <c r="J24" s="29" t="s">
        <v>544</v>
      </c>
      <c r="K24" s="29"/>
      <c r="L24" s="29" t="s">
        <v>768</v>
      </c>
      <c r="M24" s="35"/>
    </row>
    <row r="25" spans="1:13" s="46" customFormat="1" ht="19.5" thickBot="1" x14ac:dyDescent="0.35">
      <c r="A25" s="43">
        <v>9</v>
      </c>
      <c r="B25" s="131"/>
      <c r="C25" s="130"/>
      <c r="D25" s="130"/>
      <c r="E25" s="130"/>
      <c r="F25" s="130"/>
      <c r="G25" s="130"/>
      <c r="H25" s="130"/>
      <c r="I25" s="44" t="s">
        <v>769</v>
      </c>
      <c r="J25" s="37" t="s">
        <v>544</v>
      </c>
      <c r="K25" s="42"/>
      <c r="L25" s="42" t="s">
        <v>770</v>
      </c>
      <c r="M25" s="45"/>
    </row>
    <row r="26" spans="1:13" ht="18.75" x14ac:dyDescent="0.3">
      <c r="A26" s="31">
        <v>10</v>
      </c>
      <c r="B26" s="129">
        <v>4</v>
      </c>
      <c r="C26" s="130"/>
      <c r="D26" s="130"/>
      <c r="E26" s="130"/>
      <c r="F26" s="130"/>
      <c r="G26" s="130"/>
      <c r="H26" s="130"/>
      <c r="I26" s="32" t="s">
        <v>729</v>
      </c>
      <c r="J26" s="29" t="s">
        <v>543</v>
      </c>
      <c r="K26" s="32"/>
      <c r="L26" s="32" t="s">
        <v>790</v>
      </c>
      <c r="M26" s="33"/>
    </row>
    <row r="27" spans="1:13" ht="18.75" x14ac:dyDescent="0.3">
      <c r="A27" s="34">
        <v>11</v>
      </c>
      <c r="B27" s="130"/>
      <c r="C27" s="130"/>
      <c r="D27" s="130"/>
      <c r="E27" s="130"/>
      <c r="F27" s="130"/>
      <c r="G27" s="130"/>
      <c r="H27" s="130"/>
      <c r="I27" s="29" t="s">
        <v>731</v>
      </c>
      <c r="J27" s="29" t="s">
        <v>543</v>
      </c>
      <c r="K27" s="29"/>
      <c r="L27" s="29" t="s">
        <v>732</v>
      </c>
      <c r="M27" s="35"/>
    </row>
    <row r="28" spans="1:13" ht="19.5" thickBot="1" x14ac:dyDescent="0.35">
      <c r="A28" s="36">
        <v>12</v>
      </c>
      <c r="B28" s="131"/>
      <c r="C28" s="130"/>
      <c r="D28" s="130"/>
      <c r="E28" s="130"/>
      <c r="F28" s="130"/>
      <c r="G28" s="130"/>
      <c r="H28" s="130"/>
      <c r="I28" s="44" t="s">
        <v>736</v>
      </c>
      <c r="J28" s="44" t="s">
        <v>543</v>
      </c>
      <c r="K28" s="42"/>
      <c r="L28" s="42" t="s">
        <v>733</v>
      </c>
      <c r="M28" s="45"/>
    </row>
    <row r="29" spans="1:13" ht="18.75" x14ac:dyDescent="0.3">
      <c r="A29" s="31">
        <v>13</v>
      </c>
      <c r="B29" s="129">
        <v>5</v>
      </c>
      <c r="C29" s="130"/>
      <c r="D29" s="130"/>
      <c r="E29" s="130"/>
      <c r="F29" s="130"/>
      <c r="G29" s="130"/>
      <c r="H29" s="130"/>
      <c r="I29" s="32" t="s">
        <v>561</v>
      </c>
      <c r="J29" s="32" t="s">
        <v>544</v>
      </c>
      <c r="K29" s="32"/>
      <c r="L29" s="40" t="s">
        <v>940</v>
      </c>
      <c r="M29" s="33"/>
    </row>
    <row r="30" spans="1:13" ht="18.75" x14ac:dyDescent="0.3">
      <c r="A30" s="34">
        <v>14</v>
      </c>
      <c r="B30" s="130"/>
      <c r="C30" s="130"/>
      <c r="D30" s="130"/>
      <c r="E30" s="130"/>
      <c r="F30" s="130"/>
      <c r="G30" s="130"/>
      <c r="H30" s="130"/>
      <c r="I30" s="29" t="s">
        <v>771</v>
      </c>
      <c r="J30" s="29" t="s">
        <v>544</v>
      </c>
      <c r="K30" s="29"/>
      <c r="L30" s="29" t="s">
        <v>772</v>
      </c>
      <c r="M30" s="35"/>
    </row>
    <row r="31" spans="1:13" ht="19.5" thickBot="1" x14ac:dyDescent="0.35">
      <c r="A31" s="36">
        <v>15</v>
      </c>
      <c r="B31" s="131"/>
      <c r="C31" s="131"/>
      <c r="D31" s="131"/>
      <c r="E31" s="131"/>
      <c r="F31" s="131"/>
      <c r="G31" s="131"/>
      <c r="H31" s="131"/>
      <c r="I31" s="37" t="s">
        <v>774</v>
      </c>
      <c r="J31" s="37" t="s">
        <v>544</v>
      </c>
      <c r="K31" s="37"/>
      <c r="L31" s="37" t="s">
        <v>773</v>
      </c>
      <c r="M31" s="38"/>
    </row>
    <row r="32" spans="1:13" ht="37.5" x14ac:dyDescent="0.3">
      <c r="A32" s="31">
        <v>1</v>
      </c>
      <c r="B32" s="129">
        <v>1</v>
      </c>
      <c r="C32" s="129" t="s">
        <v>552</v>
      </c>
      <c r="D32" s="129" t="s">
        <v>551</v>
      </c>
      <c r="E32" s="129">
        <v>100</v>
      </c>
      <c r="F32" s="129">
        <v>2</v>
      </c>
      <c r="G32" s="129"/>
      <c r="H32" s="129"/>
      <c r="I32" s="32" t="s">
        <v>722</v>
      </c>
      <c r="J32" s="32" t="s">
        <v>544</v>
      </c>
      <c r="K32" s="32"/>
      <c r="L32" s="41" t="s">
        <v>723</v>
      </c>
      <c r="M32" s="33"/>
    </row>
    <row r="33" spans="1:13" ht="18.75" x14ac:dyDescent="0.3">
      <c r="A33" s="34">
        <v>2</v>
      </c>
      <c r="B33" s="130"/>
      <c r="C33" s="130"/>
      <c r="D33" s="130"/>
      <c r="E33" s="130"/>
      <c r="F33" s="130"/>
      <c r="G33" s="130"/>
      <c r="H33" s="130"/>
      <c r="I33" s="29" t="s">
        <v>724</v>
      </c>
      <c r="J33" s="29" t="s">
        <v>544</v>
      </c>
      <c r="K33" s="29"/>
      <c r="L33" s="29" t="s">
        <v>783</v>
      </c>
      <c r="M33" s="35"/>
    </row>
    <row r="34" spans="1:13" ht="38.25" thickBot="1" x14ac:dyDescent="0.35">
      <c r="A34" s="36">
        <v>3</v>
      </c>
      <c r="B34" s="131"/>
      <c r="C34" s="130"/>
      <c r="D34" s="130"/>
      <c r="E34" s="130"/>
      <c r="F34" s="130"/>
      <c r="G34" s="130"/>
      <c r="H34" s="130"/>
      <c r="I34" s="37" t="s">
        <v>725</v>
      </c>
      <c r="J34" s="37" t="s">
        <v>544</v>
      </c>
      <c r="K34" s="37"/>
      <c r="L34" s="42" t="s">
        <v>726</v>
      </c>
      <c r="M34" s="38"/>
    </row>
    <row r="35" spans="1:13" ht="18.75" x14ac:dyDescent="0.3">
      <c r="A35" s="31">
        <v>4</v>
      </c>
      <c r="B35" s="129">
        <v>2</v>
      </c>
      <c r="C35" s="130"/>
      <c r="D35" s="130"/>
      <c r="E35" s="130"/>
      <c r="F35" s="130"/>
      <c r="G35" s="130"/>
      <c r="H35" s="130"/>
      <c r="I35" s="32" t="s">
        <v>559</v>
      </c>
      <c r="J35" s="32" t="s">
        <v>543</v>
      </c>
      <c r="K35" s="32"/>
      <c r="L35" s="32" t="s">
        <v>775</v>
      </c>
      <c r="M35" s="33" t="s">
        <v>776</v>
      </c>
    </row>
    <row r="36" spans="1:13" ht="18.75" x14ac:dyDescent="0.3">
      <c r="A36" s="34">
        <v>5</v>
      </c>
      <c r="B36" s="130"/>
      <c r="C36" s="130"/>
      <c r="D36" s="130"/>
      <c r="E36" s="130"/>
      <c r="F36" s="130"/>
      <c r="G36" s="130"/>
      <c r="H36" s="130"/>
      <c r="I36" s="29" t="s">
        <v>720</v>
      </c>
      <c r="J36" s="29" t="s">
        <v>543</v>
      </c>
      <c r="K36" s="29"/>
      <c r="L36" s="29" t="s">
        <v>730</v>
      </c>
      <c r="M36" s="35" t="s">
        <v>563</v>
      </c>
    </row>
    <row r="37" spans="1:13" ht="19.5" thickBot="1" x14ac:dyDescent="0.35">
      <c r="A37" s="36">
        <v>6</v>
      </c>
      <c r="B37" s="131"/>
      <c r="C37" s="130"/>
      <c r="D37" s="130"/>
      <c r="E37" s="130"/>
      <c r="F37" s="130"/>
      <c r="G37" s="130"/>
      <c r="H37" s="130"/>
      <c r="I37" s="37" t="s">
        <v>560</v>
      </c>
      <c r="J37" s="37" t="s">
        <v>543</v>
      </c>
      <c r="K37" s="37"/>
      <c r="L37" s="37" t="s">
        <v>721</v>
      </c>
      <c r="M37" s="38" t="s">
        <v>553</v>
      </c>
    </row>
    <row r="38" spans="1:13" ht="18.75" x14ac:dyDescent="0.3">
      <c r="A38" s="31">
        <v>7</v>
      </c>
      <c r="B38" s="129">
        <v>3</v>
      </c>
      <c r="C38" s="130"/>
      <c r="D38" s="130"/>
      <c r="E38" s="130"/>
      <c r="F38" s="130"/>
      <c r="G38" s="130"/>
      <c r="H38" s="130"/>
      <c r="I38" s="32" t="s">
        <v>778</v>
      </c>
      <c r="J38" s="32" t="s">
        <v>544</v>
      </c>
      <c r="K38" s="32"/>
      <c r="L38" s="32" t="s">
        <v>777</v>
      </c>
      <c r="M38" s="33"/>
    </row>
    <row r="39" spans="1:13" ht="18.75" x14ac:dyDescent="0.3">
      <c r="A39" s="34">
        <v>8</v>
      </c>
      <c r="B39" s="130"/>
      <c r="C39" s="130"/>
      <c r="D39" s="130"/>
      <c r="E39" s="130"/>
      <c r="F39" s="130"/>
      <c r="G39" s="130"/>
      <c r="H39" s="130"/>
      <c r="I39" s="29" t="s">
        <v>779</v>
      </c>
      <c r="J39" s="29" t="s">
        <v>544</v>
      </c>
      <c r="K39" s="29"/>
      <c r="L39" s="29" t="s">
        <v>780</v>
      </c>
      <c r="M39" s="35"/>
    </row>
    <row r="40" spans="1:13" ht="19.5" thickBot="1" x14ac:dyDescent="0.35">
      <c r="A40" s="36">
        <v>9</v>
      </c>
      <c r="B40" s="131"/>
      <c r="C40" s="130"/>
      <c r="D40" s="130"/>
      <c r="E40" s="130"/>
      <c r="F40" s="130"/>
      <c r="G40" s="130"/>
      <c r="H40" s="130"/>
      <c r="I40" s="37" t="s">
        <v>782</v>
      </c>
      <c r="J40" s="37" t="s">
        <v>544</v>
      </c>
      <c r="K40" s="37"/>
      <c r="L40" s="37" t="s">
        <v>781</v>
      </c>
      <c r="M40" s="38"/>
    </row>
    <row r="41" spans="1:13" ht="18.75" x14ac:dyDescent="0.3">
      <c r="A41" s="31">
        <v>10</v>
      </c>
      <c r="B41" s="129">
        <v>4</v>
      </c>
      <c r="C41" s="130"/>
      <c r="D41" s="130"/>
      <c r="E41" s="130"/>
      <c r="F41" s="130"/>
      <c r="G41" s="130"/>
      <c r="H41" s="130"/>
      <c r="I41" s="32" t="s">
        <v>787</v>
      </c>
      <c r="J41" s="32" t="s">
        <v>543</v>
      </c>
      <c r="K41" s="32"/>
      <c r="L41" s="32" t="s">
        <v>786</v>
      </c>
      <c r="M41" s="33"/>
    </row>
    <row r="42" spans="1:13" ht="18.75" x14ac:dyDescent="0.3">
      <c r="A42" s="34">
        <v>11</v>
      </c>
      <c r="B42" s="130"/>
      <c r="C42" s="130"/>
      <c r="D42" s="130"/>
      <c r="E42" s="130"/>
      <c r="F42" s="130"/>
      <c r="G42" s="130"/>
      <c r="H42" s="130"/>
      <c r="I42" s="29"/>
      <c r="J42" s="29" t="s">
        <v>543</v>
      </c>
      <c r="K42" s="29"/>
      <c r="L42" s="29"/>
      <c r="M42" s="35"/>
    </row>
    <row r="43" spans="1:13" ht="19.5" thickBot="1" x14ac:dyDescent="0.35">
      <c r="A43" s="36">
        <v>12</v>
      </c>
      <c r="B43" s="131"/>
      <c r="C43" s="130"/>
      <c r="D43" s="130"/>
      <c r="E43" s="130"/>
      <c r="F43" s="130"/>
      <c r="G43" s="130"/>
      <c r="H43" s="130"/>
      <c r="I43" s="37" t="s">
        <v>785</v>
      </c>
      <c r="J43" s="37" t="s">
        <v>543</v>
      </c>
      <c r="K43" s="37"/>
      <c r="L43" s="37" t="s">
        <v>784</v>
      </c>
      <c r="M43" s="38"/>
    </row>
    <row r="44" spans="1:13" ht="18.75" x14ac:dyDescent="0.3">
      <c r="A44" s="31">
        <v>13</v>
      </c>
      <c r="B44" s="129">
        <v>5</v>
      </c>
      <c r="C44" s="130"/>
      <c r="D44" s="130"/>
      <c r="E44" s="130"/>
      <c r="F44" s="130"/>
      <c r="G44" s="130"/>
      <c r="H44" s="130"/>
      <c r="I44" s="32"/>
      <c r="J44" s="32" t="s">
        <v>544</v>
      </c>
      <c r="K44" s="32"/>
      <c r="L44" s="32"/>
      <c r="M44" s="33"/>
    </row>
    <row r="45" spans="1:13" ht="18.75" x14ac:dyDescent="0.3">
      <c r="A45" s="34">
        <v>14</v>
      </c>
      <c r="B45" s="130"/>
      <c r="C45" s="130"/>
      <c r="D45" s="130"/>
      <c r="E45" s="130"/>
      <c r="F45" s="130"/>
      <c r="G45" s="130"/>
      <c r="H45" s="130"/>
      <c r="I45" s="29" t="s">
        <v>788</v>
      </c>
      <c r="J45" s="29" t="s">
        <v>544</v>
      </c>
      <c r="K45" s="29"/>
      <c r="L45" s="29" t="s">
        <v>789</v>
      </c>
      <c r="M45" s="35"/>
    </row>
    <row r="46" spans="1:13" ht="19.5" thickBot="1" x14ac:dyDescent="0.35">
      <c r="A46" s="36">
        <v>15</v>
      </c>
      <c r="B46" s="131"/>
      <c r="C46" s="131"/>
      <c r="D46" s="131"/>
      <c r="E46" s="131"/>
      <c r="F46" s="131"/>
      <c r="G46" s="131"/>
      <c r="H46" s="131"/>
      <c r="I46" s="37"/>
      <c r="J46" s="37" t="s">
        <v>544</v>
      </c>
      <c r="K46" s="37"/>
      <c r="L46" s="37"/>
      <c r="M46" s="38"/>
    </row>
    <row r="47" spans="1:13" ht="18.75" x14ac:dyDescent="0.3">
      <c r="A47" s="31">
        <v>1</v>
      </c>
      <c r="B47" s="129">
        <v>1</v>
      </c>
      <c r="C47" s="129" t="s">
        <v>92</v>
      </c>
      <c r="D47" s="129" t="s">
        <v>167</v>
      </c>
      <c r="E47" s="129"/>
      <c r="F47" s="129"/>
      <c r="G47" s="129"/>
      <c r="H47" s="129"/>
      <c r="I47" s="32"/>
      <c r="J47" s="32" t="s">
        <v>543</v>
      </c>
      <c r="K47" s="32"/>
      <c r="L47" s="32"/>
      <c r="M47" s="33"/>
    </row>
    <row r="48" spans="1:13" ht="18.75" x14ac:dyDescent="0.3">
      <c r="A48" s="34">
        <v>2</v>
      </c>
      <c r="B48" s="130"/>
      <c r="C48" s="130"/>
      <c r="D48" s="130"/>
      <c r="E48" s="130"/>
      <c r="F48" s="130"/>
      <c r="G48" s="130"/>
      <c r="H48" s="130"/>
      <c r="I48" s="29"/>
      <c r="J48" s="29" t="s">
        <v>543</v>
      </c>
      <c r="K48" s="29"/>
      <c r="L48" s="29"/>
      <c r="M48" s="35"/>
    </row>
    <row r="49" spans="1:13" ht="19.5" thickBot="1" x14ac:dyDescent="0.35">
      <c r="A49" s="36">
        <v>3</v>
      </c>
      <c r="B49" s="131"/>
      <c r="C49" s="130"/>
      <c r="D49" s="130"/>
      <c r="E49" s="130"/>
      <c r="F49" s="130"/>
      <c r="G49" s="130"/>
      <c r="H49" s="130"/>
      <c r="I49" s="37"/>
      <c r="J49" s="37" t="s">
        <v>543</v>
      </c>
      <c r="K49" s="37"/>
      <c r="L49" s="37"/>
      <c r="M49" s="38"/>
    </row>
    <row r="50" spans="1:13" ht="18.75" x14ac:dyDescent="0.3">
      <c r="A50" s="31">
        <v>4</v>
      </c>
      <c r="B50" s="129">
        <v>2</v>
      </c>
      <c r="C50" s="130"/>
      <c r="D50" s="130"/>
      <c r="E50" s="130"/>
      <c r="F50" s="130"/>
      <c r="G50" s="130"/>
      <c r="H50" s="130"/>
      <c r="I50" s="32" t="s">
        <v>662</v>
      </c>
      <c r="J50" s="32" t="s">
        <v>544</v>
      </c>
      <c r="K50" s="32"/>
      <c r="L50" s="32" t="s">
        <v>663</v>
      </c>
      <c r="M50" s="33"/>
    </row>
    <row r="51" spans="1:13" ht="18.75" x14ac:dyDescent="0.3">
      <c r="A51" s="34">
        <v>5</v>
      </c>
      <c r="B51" s="130"/>
      <c r="C51" s="130"/>
      <c r="D51" s="130"/>
      <c r="E51" s="130"/>
      <c r="F51" s="130"/>
      <c r="G51" s="130"/>
      <c r="H51" s="130"/>
      <c r="I51" s="29" t="s">
        <v>689</v>
      </c>
      <c r="J51" s="29" t="s">
        <v>544</v>
      </c>
      <c r="K51" s="29"/>
      <c r="L51" s="29" t="s">
        <v>690</v>
      </c>
      <c r="M51" s="35"/>
    </row>
    <row r="52" spans="1:13" ht="19.5" thickBot="1" x14ac:dyDescent="0.35">
      <c r="A52" s="36">
        <v>6</v>
      </c>
      <c r="B52" s="131"/>
      <c r="C52" s="130"/>
      <c r="D52" s="130"/>
      <c r="E52" s="130"/>
      <c r="F52" s="130"/>
      <c r="G52" s="130"/>
      <c r="H52" s="130"/>
      <c r="I52" s="37" t="s">
        <v>691</v>
      </c>
      <c r="J52" s="37" t="s">
        <v>544</v>
      </c>
      <c r="K52" s="37"/>
      <c r="L52" s="37" t="s">
        <v>692</v>
      </c>
      <c r="M52" s="38"/>
    </row>
    <row r="53" spans="1:13" ht="18.75" x14ac:dyDescent="0.3">
      <c r="A53" s="31">
        <v>7</v>
      </c>
      <c r="B53" s="129">
        <v>3</v>
      </c>
      <c r="C53" s="130"/>
      <c r="D53" s="130"/>
      <c r="E53" s="130"/>
      <c r="F53" s="130"/>
      <c r="G53" s="130"/>
      <c r="H53" s="130"/>
      <c r="I53" s="29"/>
      <c r="J53" s="29" t="s">
        <v>543</v>
      </c>
      <c r="K53" s="32"/>
      <c r="L53" s="32"/>
      <c r="M53" s="33"/>
    </row>
    <row r="54" spans="1:13" ht="18.75" x14ac:dyDescent="0.3">
      <c r="A54" s="34">
        <v>8</v>
      </c>
      <c r="B54" s="130"/>
      <c r="C54" s="130"/>
      <c r="D54" s="130"/>
      <c r="E54" s="130"/>
      <c r="F54" s="130"/>
      <c r="G54" s="130"/>
      <c r="H54" s="130"/>
      <c r="I54" s="29"/>
      <c r="J54" s="29" t="s">
        <v>543</v>
      </c>
      <c r="K54" s="29"/>
      <c r="L54" s="29"/>
      <c r="M54" s="35"/>
    </row>
    <row r="55" spans="1:13" ht="19.5" thickBot="1" x14ac:dyDescent="0.35">
      <c r="A55" s="36">
        <v>9</v>
      </c>
      <c r="B55" s="131"/>
      <c r="C55" s="130"/>
      <c r="D55" s="130"/>
      <c r="E55" s="130"/>
      <c r="F55" s="130"/>
      <c r="G55" s="130"/>
      <c r="H55" s="130"/>
      <c r="I55" s="29"/>
      <c r="J55" s="29" t="s">
        <v>543</v>
      </c>
      <c r="K55" s="37"/>
      <c r="L55" s="37"/>
      <c r="M55" s="38"/>
    </row>
    <row r="56" spans="1:13" ht="18.75" x14ac:dyDescent="0.3">
      <c r="A56" s="31">
        <v>10</v>
      </c>
      <c r="B56" s="129">
        <v>4</v>
      </c>
      <c r="C56" s="130"/>
      <c r="D56" s="130"/>
      <c r="E56" s="130"/>
      <c r="F56" s="130"/>
      <c r="G56" s="130"/>
      <c r="H56" s="130"/>
      <c r="I56" s="32"/>
      <c r="J56" s="32"/>
      <c r="K56" s="32"/>
      <c r="L56" s="32"/>
      <c r="M56" s="33"/>
    </row>
    <row r="57" spans="1:13" ht="18.75" x14ac:dyDescent="0.3">
      <c r="A57" s="34">
        <v>11</v>
      </c>
      <c r="B57" s="130"/>
      <c r="C57" s="130"/>
      <c r="D57" s="130"/>
      <c r="E57" s="130"/>
      <c r="F57" s="130"/>
      <c r="G57" s="130"/>
      <c r="H57" s="130"/>
      <c r="I57" s="29"/>
      <c r="J57" s="29"/>
      <c r="K57" s="29"/>
      <c r="L57" s="29"/>
      <c r="M57" s="35"/>
    </row>
    <row r="58" spans="1:13" ht="19.5" thickBot="1" x14ac:dyDescent="0.35">
      <c r="A58" s="36">
        <v>12</v>
      </c>
      <c r="B58" s="131"/>
      <c r="C58" s="130"/>
      <c r="D58" s="130"/>
      <c r="E58" s="130"/>
      <c r="F58" s="130"/>
      <c r="G58" s="130"/>
      <c r="H58" s="130"/>
      <c r="I58" s="37"/>
      <c r="J58" s="37"/>
      <c r="K58" s="37"/>
      <c r="L58" s="37"/>
      <c r="M58" s="38"/>
    </row>
    <row r="59" spans="1:13" ht="18.75" x14ac:dyDescent="0.3">
      <c r="A59" s="31">
        <v>13</v>
      </c>
      <c r="B59" s="129">
        <v>5</v>
      </c>
      <c r="C59" s="130"/>
      <c r="D59" s="130"/>
      <c r="E59" s="130"/>
      <c r="F59" s="130"/>
      <c r="G59" s="130"/>
      <c r="H59" s="130"/>
      <c r="I59" s="32"/>
      <c r="J59" s="32"/>
      <c r="K59" s="32"/>
      <c r="L59" s="32"/>
      <c r="M59" s="33"/>
    </row>
    <row r="60" spans="1:13" ht="18.75" x14ac:dyDescent="0.3">
      <c r="A60" s="34">
        <v>14</v>
      </c>
      <c r="B60" s="130"/>
      <c r="C60" s="130"/>
      <c r="D60" s="130"/>
      <c r="E60" s="130"/>
      <c r="F60" s="130"/>
      <c r="G60" s="130"/>
      <c r="H60" s="130"/>
      <c r="I60" s="29"/>
      <c r="J60" s="29"/>
      <c r="K60" s="29"/>
      <c r="L60" s="29"/>
      <c r="M60" s="35"/>
    </row>
    <row r="61" spans="1:13" ht="19.5" thickBot="1" x14ac:dyDescent="0.35">
      <c r="A61" s="36">
        <v>15</v>
      </c>
      <c r="B61" s="131"/>
      <c r="C61" s="131"/>
      <c r="D61" s="131"/>
      <c r="E61" s="131"/>
      <c r="F61" s="131"/>
      <c r="G61" s="131"/>
      <c r="H61" s="131"/>
      <c r="I61" s="37"/>
      <c r="J61" s="37"/>
      <c r="K61" s="37"/>
      <c r="L61" s="37"/>
      <c r="M61" s="38"/>
    </row>
    <row r="62" spans="1:13" ht="18.75" x14ac:dyDescent="0.3">
      <c r="A62" s="31">
        <v>1</v>
      </c>
      <c r="B62" s="129">
        <v>1</v>
      </c>
      <c r="C62" s="129" t="s">
        <v>661</v>
      </c>
      <c r="D62" s="129" t="s">
        <v>164</v>
      </c>
      <c r="E62" s="129"/>
      <c r="F62" s="129"/>
      <c r="G62" s="129"/>
      <c r="H62" s="129"/>
      <c r="I62" s="32" t="s">
        <v>696</v>
      </c>
      <c r="J62" s="32" t="s">
        <v>543</v>
      </c>
      <c r="K62" s="32"/>
      <c r="L62" s="32" t="s">
        <v>697</v>
      </c>
      <c r="M62" s="33"/>
    </row>
    <row r="63" spans="1:13" ht="18.75" x14ac:dyDescent="0.3">
      <c r="A63" s="34">
        <v>2</v>
      </c>
      <c r="B63" s="130"/>
      <c r="C63" s="130"/>
      <c r="D63" s="130"/>
      <c r="E63" s="130"/>
      <c r="F63" s="130"/>
      <c r="G63" s="130"/>
      <c r="H63" s="130"/>
      <c r="I63" s="29"/>
      <c r="J63" s="29" t="s">
        <v>543</v>
      </c>
      <c r="K63" s="29"/>
      <c r="L63" s="29"/>
      <c r="M63" s="35"/>
    </row>
    <row r="64" spans="1:13" ht="19.5" thickBot="1" x14ac:dyDescent="0.35">
      <c r="A64" s="36">
        <v>3</v>
      </c>
      <c r="B64" s="131"/>
      <c r="C64" s="130"/>
      <c r="D64" s="130"/>
      <c r="E64" s="130"/>
      <c r="F64" s="130"/>
      <c r="G64" s="130"/>
      <c r="H64" s="130"/>
      <c r="I64" s="37"/>
      <c r="J64" s="37" t="s">
        <v>543</v>
      </c>
      <c r="K64" s="37"/>
      <c r="L64" s="37"/>
      <c r="M64" s="38"/>
    </row>
    <row r="65" spans="1:13" ht="18.75" x14ac:dyDescent="0.3">
      <c r="A65" s="31">
        <v>4</v>
      </c>
      <c r="B65" s="129">
        <v>2</v>
      </c>
      <c r="C65" s="130"/>
      <c r="D65" s="130"/>
      <c r="E65" s="130"/>
      <c r="F65" s="130"/>
      <c r="G65" s="130"/>
      <c r="H65" s="130"/>
      <c r="I65" s="32" t="s">
        <v>664</v>
      </c>
      <c r="J65" s="32" t="s">
        <v>544</v>
      </c>
      <c r="K65" s="32"/>
      <c r="L65" s="32" t="s">
        <v>695</v>
      </c>
      <c r="M65" s="33"/>
    </row>
    <row r="66" spans="1:13" ht="18.75" x14ac:dyDescent="0.3">
      <c r="A66" s="34">
        <v>5</v>
      </c>
      <c r="B66" s="130"/>
      <c r="C66" s="130"/>
      <c r="D66" s="130"/>
      <c r="E66" s="130"/>
      <c r="F66" s="130"/>
      <c r="G66" s="130"/>
      <c r="H66" s="130"/>
      <c r="I66" s="29" t="s">
        <v>694</v>
      </c>
      <c r="J66" s="29" t="s">
        <v>544</v>
      </c>
      <c r="K66" s="29"/>
      <c r="L66" s="29" t="s">
        <v>693</v>
      </c>
      <c r="M66" s="35"/>
    </row>
    <row r="67" spans="1:13" ht="19.5" thickBot="1" x14ac:dyDescent="0.35">
      <c r="A67" s="36">
        <v>6</v>
      </c>
      <c r="B67" s="131"/>
      <c r="C67" s="130"/>
      <c r="D67" s="130"/>
      <c r="E67" s="130"/>
      <c r="F67" s="130"/>
      <c r="G67" s="130"/>
      <c r="H67" s="130"/>
      <c r="I67" s="37"/>
      <c r="J67" s="37" t="s">
        <v>544</v>
      </c>
      <c r="K67" s="37"/>
      <c r="L67" s="37"/>
      <c r="M67" s="38"/>
    </row>
    <row r="68" spans="1:13" ht="18.75" x14ac:dyDescent="0.3">
      <c r="A68" s="31">
        <v>7</v>
      </c>
      <c r="B68" s="129">
        <v>3</v>
      </c>
      <c r="C68" s="130"/>
      <c r="D68" s="130"/>
      <c r="E68" s="130"/>
      <c r="F68" s="130"/>
      <c r="G68" s="130"/>
      <c r="H68" s="130"/>
      <c r="I68" s="29"/>
      <c r="J68" s="29" t="s">
        <v>543</v>
      </c>
      <c r="K68" s="32"/>
      <c r="L68" s="32"/>
      <c r="M68" s="33"/>
    </row>
    <row r="69" spans="1:13" ht="18.75" x14ac:dyDescent="0.3">
      <c r="A69" s="34">
        <v>8</v>
      </c>
      <c r="B69" s="130"/>
      <c r="C69" s="130"/>
      <c r="D69" s="130"/>
      <c r="E69" s="130"/>
      <c r="F69" s="130"/>
      <c r="G69" s="130"/>
      <c r="H69" s="130"/>
      <c r="I69" s="29"/>
      <c r="J69" s="29" t="s">
        <v>543</v>
      </c>
      <c r="K69" s="29"/>
      <c r="L69" s="29"/>
      <c r="M69" s="35"/>
    </row>
    <row r="70" spans="1:13" ht="19.5" thickBot="1" x14ac:dyDescent="0.35">
      <c r="A70" s="36">
        <v>9</v>
      </c>
      <c r="B70" s="131"/>
      <c r="C70" s="130"/>
      <c r="D70" s="130"/>
      <c r="E70" s="130"/>
      <c r="F70" s="130"/>
      <c r="G70" s="130"/>
      <c r="H70" s="130"/>
      <c r="I70" s="29"/>
      <c r="J70" s="29" t="s">
        <v>543</v>
      </c>
      <c r="K70" s="37"/>
      <c r="L70" s="37"/>
      <c r="M70" s="38"/>
    </row>
    <row r="71" spans="1:13" ht="18.75" x14ac:dyDescent="0.3">
      <c r="A71" s="31">
        <v>10</v>
      </c>
      <c r="B71" s="129">
        <v>4</v>
      </c>
      <c r="C71" s="130"/>
      <c r="D71" s="130"/>
      <c r="E71" s="130"/>
      <c r="F71" s="130"/>
      <c r="G71" s="130"/>
      <c r="H71" s="130"/>
      <c r="I71" s="32"/>
      <c r="J71" s="32"/>
      <c r="K71" s="32"/>
      <c r="L71" s="32"/>
      <c r="M71" s="33"/>
    </row>
    <row r="72" spans="1:13" ht="18.75" x14ac:dyDescent="0.3">
      <c r="A72" s="34">
        <v>11</v>
      </c>
      <c r="B72" s="130"/>
      <c r="C72" s="130"/>
      <c r="D72" s="130"/>
      <c r="E72" s="130"/>
      <c r="F72" s="130"/>
      <c r="G72" s="130"/>
      <c r="H72" s="130"/>
      <c r="I72" s="29"/>
      <c r="J72" s="29"/>
      <c r="K72" s="29"/>
      <c r="L72" s="29"/>
      <c r="M72" s="35"/>
    </row>
    <row r="73" spans="1:13" ht="19.5" thickBot="1" x14ac:dyDescent="0.35">
      <c r="A73" s="36">
        <v>12</v>
      </c>
      <c r="B73" s="131"/>
      <c r="C73" s="130"/>
      <c r="D73" s="130"/>
      <c r="E73" s="130"/>
      <c r="F73" s="130"/>
      <c r="G73" s="130"/>
      <c r="H73" s="130"/>
      <c r="I73" s="37"/>
      <c r="J73" s="37"/>
      <c r="K73" s="37"/>
      <c r="L73" s="37"/>
      <c r="M73" s="38"/>
    </row>
    <row r="74" spans="1:13" ht="18.75" x14ac:dyDescent="0.3">
      <c r="A74" s="31">
        <v>13</v>
      </c>
      <c r="B74" s="129">
        <v>5</v>
      </c>
      <c r="C74" s="130"/>
      <c r="D74" s="130"/>
      <c r="E74" s="130"/>
      <c r="F74" s="130"/>
      <c r="G74" s="130"/>
      <c r="H74" s="130"/>
      <c r="I74" s="32"/>
      <c r="J74" s="32"/>
      <c r="K74" s="32"/>
      <c r="L74" s="32"/>
      <c r="M74" s="33"/>
    </row>
    <row r="75" spans="1:13" ht="18.75" x14ac:dyDescent="0.3">
      <c r="A75" s="34">
        <v>14</v>
      </c>
      <c r="B75" s="130"/>
      <c r="C75" s="130"/>
      <c r="D75" s="130"/>
      <c r="E75" s="130"/>
      <c r="F75" s="130"/>
      <c r="G75" s="130"/>
      <c r="H75" s="130"/>
      <c r="I75" s="29"/>
      <c r="J75" s="29"/>
      <c r="K75" s="29"/>
      <c r="L75" s="29"/>
      <c r="M75" s="35"/>
    </row>
    <row r="76" spans="1:13" ht="19.5" thickBot="1" x14ac:dyDescent="0.35">
      <c r="A76" s="36">
        <v>15</v>
      </c>
      <c r="B76" s="131"/>
      <c r="C76" s="131"/>
      <c r="D76" s="131"/>
      <c r="E76" s="131"/>
      <c r="F76" s="131"/>
      <c r="G76" s="131"/>
      <c r="H76" s="131"/>
      <c r="I76" s="37"/>
      <c r="J76" s="37"/>
      <c r="K76" s="37"/>
      <c r="L76" s="37"/>
      <c r="M76" s="38"/>
    </row>
    <row r="77" spans="1:13" ht="18.75" x14ac:dyDescent="0.3">
      <c r="A77" s="31">
        <v>1</v>
      </c>
      <c r="B77" s="129">
        <v>1</v>
      </c>
      <c r="C77" s="129" t="s">
        <v>698</v>
      </c>
      <c r="D77" s="129" t="s">
        <v>699</v>
      </c>
      <c r="E77" s="129"/>
      <c r="F77" s="129"/>
      <c r="G77" s="129"/>
      <c r="H77" s="129"/>
      <c r="I77" s="32"/>
      <c r="J77" s="32" t="s">
        <v>543</v>
      </c>
      <c r="K77" s="32"/>
      <c r="L77" s="32"/>
      <c r="M77" s="33"/>
    </row>
    <row r="78" spans="1:13" ht="18.75" x14ac:dyDescent="0.3">
      <c r="A78" s="34">
        <v>2</v>
      </c>
      <c r="B78" s="130"/>
      <c r="C78" s="130"/>
      <c r="D78" s="130"/>
      <c r="E78" s="130"/>
      <c r="F78" s="130"/>
      <c r="G78" s="130"/>
      <c r="H78" s="130"/>
      <c r="I78" s="29"/>
      <c r="J78" s="29" t="s">
        <v>543</v>
      </c>
      <c r="K78" s="29"/>
      <c r="L78" s="29"/>
      <c r="M78" s="35"/>
    </row>
    <row r="79" spans="1:13" ht="19.5" thickBot="1" x14ac:dyDescent="0.35">
      <c r="A79" s="36">
        <v>3</v>
      </c>
      <c r="B79" s="131"/>
      <c r="C79" s="130"/>
      <c r="D79" s="130"/>
      <c r="E79" s="130"/>
      <c r="F79" s="130"/>
      <c r="G79" s="130"/>
      <c r="H79" s="130"/>
      <c r="I79" s="37"/>
      <c r="J79" s="37" t="s">
        <v>543</v>
      </c>
      <c r="K79" s="37"/>
      <c r="L79" s="37"/>
      <c r="M79" s="38"/>
    </row>
    <row r="80" spans="1:13" ht="18.75" x14ac:dyDescent="0.3">
      <c r="A80" s="31">
        <v>4</v>
      </c>
      <c r="B80" s="129">
        <v>2</v>
      </c>
      <c r="C80" s="130"/>
      <c r="D80" s="130"/>
      <c r="E80" s="130"/>
      <c r="F80" s="130"/>
      <c r="G80" s="130"/>
      <c r="H80" s="130"/>
      <c r="I80" s="32" t="s">
        <v>700</v>
      </c>
      <c r="J80" s="32" t="s">
        <v>544</v>
      </c>
      <c r="K80" s="32"/>
      <c r="L80" s="32" t="s">
        <v>701</v>
      </c>
      <c r="M80" s="33"/>
    </row>
    <row r="81" spans="1:13" ht="18.75" x14ac:dyDescent="0.3">
      <c r="A81" s="34">
        <v>5</v>
      </c>
      <c r="B81" s="130"/>
      <c r="C81" s="130"/>
      <c r="D81" s="130"/>
      <c r="E81" s="130"/>
      <c r="F81" s="130"/>
      <c r="G81" s="130"/>
      <c r="H81" s="130"/>
      <c r="I81" s="29"/>
      <c r="J81" s="29" t="s">
        <v>544</v>
      </c>
      <c r="K81" s="29"/>
      <c r="L81" s="29"/>
      <c r="M81" s="35"/>
    </row>
    <row r="82" spans="1:13" ht="19.5" thickBot="1" x14ac:dyDescent="0.35">
      <c r="A82" s="36">
        <v>6</v>
      </c>
      <c r="B82" s="131"/>
      <c r="C82" s="130"/>
      <c r="D82" s="130"/>
      <c r="E82" s="130"/>
      <c r="F82" s="130"/>
      <c r="G82" s="130"/>
      <c r="H82" s="130"/>
      <c r="I82" s="37"/>
      <c r="J82" s="37" t="s">
        <v>544</v>
      </c>
      <c r="K82" s="37"/>
      <c r="L82" s="37"/>
      <c r="M82" s="38"/>
    </row>
    <row r="83" spans="1:13" ht="18.75" x14ac:dyDescent="0.3">
      <c r="A83" s="31">
        <v>7</v>
      </c>
      <c r="B83" s="129">
        <v>3</v>
      </c>
      <c r="C83" s="130"/>
      <c r="D83" s="130"/>
      <c r="E83" s="130"/>
      <c r="F83" s="130"/>
      <c r="G83" s="130"/>
      <c r="H83" s="130"/>
      <c r="I83" s="29"/>
      <c r="J83" s="29" t="s">
        <v>543</v>
      </c>
      <c r="K83" s="32"/>
      <c r="L83" s="32"/>
      <c r="M83" s="33"/>
    </row>
    <row r="84" spans="1:13" ht="18.75" x14ac:dyDescent="0.3">
      <c r="A84" s="34">
        <v>8</v>
      </c>
      <c r="B84" s="130"/>
      <c r="C84" s="130"/>
      <c r="D84" s="130"/>
      <c r="E84" s="130"/>
      <c r="F84" s="130"/>
      <c r="G84" s="130"/>
      <c r="H84" s="130"/>
      <c r="I84" s="29"/>
      <c r="J84" s="29" t="s">
        <v>543</v>
      </c>
      <c r="K84" s="29"/>
      <c r="L84" s="29"/>
      <c r="M84" s="35"/>
    </row>
    <row r="85" spans="1:13" ht="19.5" thickBot="1" x14ac:dyDescent="0.35">
      <c r="A85" s="36">
        <v>9</v>
      </c>
      <c r="B85" s="131"/>
      <c r="C85" s="130"/>
      <c r="D85" s="130"/>
      <c r="E85" s="130"/>
      <c r="F85" s="130"/>
      <c r="G85" s="130"/>
      <c r="H85" s="130"/>
      <c r="I85" s="29"/>
      <c r="J85" s="29" t="s">
        <v>543</v>
      </c>
      <c r="K85" s="37"/>
      <c r="L85" s="37"/>
      <c r="M85" s="38"/>
    </row>
    <row r="86" spans="1:13" ht="18.75" x14ac:dyDescent="0.3">
      <c r="A86" s="31">
        <v>10</v>
      </c>
      <c r="B86" s="129">
        <v>4</v>
      </c>
      <c r="C86" s="130"/>
      <c r="D86" s="130"/>
      <c r="E86" s="130"/>
      <c r="F86" s="130"/>
      <c r="G86" s="130"/>
      <c r="H86" s="130"/>
      <c r="I86" s="32"/>
      <c r="J86" s="32"/>
      <c r="K86" s="32"/>
      <c r="L86" s="32"/>
      <c r="M86" s="33"/>
    </row>
    <row r="87" spans="1:13" ht="18.75" x14ac:dyDescent="0.3">
      <c r="A87" s="34">
        <v>11</v>
      </c>
      <c r="B87" s="130"/>
      <c r="C87" s="130"/>
      <c r="D87" s="130"/>
      <c r="E87" s="130"/>
      <c r="F87" s="130"/>
      <c r="G87" s="130"/>
      <c r="H87" s="130"/>
      <c r="I87" s="29"/>
      <c r="J87" s="29"/>
      <c r="K87" s="29"/>
      <c r="L87" s="29"/>
      <c r="M87" s="35"/>
    </row>
    <row r="88" spans="1:13" ht="19.5" thickBot="1" x14ac:dyDescent="0.35">
      <c r="A88" s="36">
        <v>12</v>
      </c>
      <c r="B88" s="131"/>
      <c r="C88" s="130"/>
      <c r="D88" s="130"/>
      <c r="E88" s="130"/>
      <c r="F88" s="130"/>
      <c r="G88" s="130"/>
      <c r="H88" s="130"/>
      <c r="I88" s="37"/>
      <c r="J88" s="37"/>
      <c r="K88" s="37"/>
      <c r="L88" s="37"/>
      <c r="M88" s="38"/>
    </row>
    <row r="89" spans="1:13" ht="18.75" x14ac:dyDescent="0.3">
      <c r="A89" s="31">
        <v>13</v>
      </c>
      <c r="B89" s="129">
        <v>5</v>
      </c>
      <c r="C89" s="130"/>
      <c r="D89" s="130"/>
      <c r="E89" s="130"/>
      <c r="F89" s="130"/>
      <c r="G89" s="130"/>
      <c r="H89" s="130"/>
      <c r="I89" s="32"/>
      <c r="J89" s="32"/>
      <c r="K89" s="32"/>
      <c r="L89" s="32"/>
      <c r="M89" s="33"/>
    </row>
    <row r="90" spans="1:13" ht="18.75" x14ac:dyDescent="0.3">
      <c r="A90" s="34">
        <v>14</v>
      </c>
      <c r="B90" s="130"/>
      <c r="C90" s="130"/>
      <c r="D90" s="130"/>
      <c r="E90" s="130"/>
      <c r="F90" s="130"/>
      <c r="G90" s="130"/>
      <c r="H90" s="130"/>
      <c r="I90" s="29"/>
      <c r="J90" s="29"/>
      <c r="K90" s="29"/>
      <c r="L90" s="29"/>
      <c r="M90" s="35"/>
    </row>
    <row r="91" spans="1:13" ht="19.5" thickBot="1" x14ac:dyDescent="0.35">
      <c r="A91" s="36">
        <v>15</v>
      </c>
      <c r="B91" s="131"/>
      <c r="C91" s="131"/>
      <c r="D91" s="131"/>
      <c r="E91" s="131"/>
      <c r="F91" s="131"/>
      <c r="G91" s="131"/>
      <c r="H91" s="131"/>
      <c r="I91" s="37"/>
      <c r="J91" s="37"/>
      <c r="K91" s="37"/>
      <c r="L91" s="37"/>
      <c r="M91" s="38"/>
    </row>
    <row r="92" spans="1:13" ht="18.75" x14ac:dyDescent="0.3">
      <c r="A92" s="31">
        <v>1</v>
      </c>
      <c r="B92" s="129">
        <v>1</v>
      </c>
      <c r="C92" s="129" t="s">
        <v>794</v>
      </c>
      <c r="D92" s="129" t="s">
        <v>795</v>
      </c>
      <c r="E92" s="129"/>
      <c r="F92" s="129"/>
      <c r="G92" s="129"/>
      <c r="H92" s="129"/>
      <c r="I92" s="32"/>
      <c r="J92" s="32" t="s">
        <v>543</v>
      </c>
      <c r="K92" s="32"/>
      <c r="L92" s="32"/>
      <c r="M92" s="33"/>
    </row>
    <row r="93" spans="1:13" ht="18.75" x14ac:dyDescent="0.3">
      <c r="A93" s="34">
        <v>2</v>
      </c>
      <c r="B93" s="130"/>
      <c r="C93" s="130"/>
      <c r="D93" s="130"/>
      <c r="E93" s="130"/>
      <c r="F93" s="130"/>
      <c r="G93" s="130"/>
      <c r="H93" s="130"/>
      <c r="I93" s="29"/>
      <c r="J93" s="29" t="s">
        <v>543</v>
      </c>
      <c r="K93" s="29"/>
      <c r="L93" s="29"/>
      <c r="M93" s="35"/>
    </row>
    <row r="94" spans="1:13" ht="19.5" thickBot="1" x14ac:dyDescent="0.35">
      <c r="A94" s="36">
        <v>3</v>
      </c>
      <c r="B94" s="131"/>
      <c r="C94" s="130"/>
      <c r="D94" s="130"/>
      <c r="E94" s="130"/>
      <c r="F94" s="130"/>
      <c r="G94" s="130"/>
      <c r="H94" s="130"/>
      <c r="I94" s="37"/>
      <c r="J94" s="37" t="s">
        <v>543</v>
      </c>
      <c r="K94" s="37"/>
      <c r="L94" s="37"/>
      <c r="M94" s="38"/>
    </row>
    <row r="95" spans="1:13" ht="18.75" x14ac:dyDescent="0.3">
      <c r="A95" s="31">
        <v>4</v>
      </c>
      <c r="B95" s="129">
        <v>2</v>
      </c>
      <c r="C95" s="130"/>
      <c r="D95" s="130"/>
      <c r="E95" s="130"/>
      <c r="F95" s="130"/>
      <c r="G95" s="130"/>
      <c r="H95" s="130"/>
      <c r="I95" s="32"/>
      <c r="J95" s="32" t="s">
        <v>544</v>
      </c>
      <c r="K95" s="32"/>
      <c r="L95" s="32"/>
      <c r="M95" s="33"/>
    </row>
    <row r="96" spans="1:13" ht="18.75" x14ac:dyDescent="0.3">
      <c r="A96" s="34">
        <v>5</v>
      </c>
      <c r="B96" s="130"/>
      <c r="C96" s="130"/>
      <c r="D96" s="130"/>
      <c r="E96" s="130"/>
      <c r="F96" s="130"/>
      <c r="G96" s="130"/>
      <c r="H96" s="130"/>
      <c r="I96" s="29"/>
      <c r="J96" s="29" t="s">
        <v>544</v>
      </c>
      <c r="K96" s="29"/>
      <c r="L96" s="29"/>
      <c r="M96" s="35"/>
    </row>
    <row r="97" spans="1:13" ht="19.5" thickBot="1" x14ac:dyDescent="0.35">
      <c r="A97" s="36">
        <v>6</v>
      </c>
      <c r="B97" s="131"/>
      <c r="C97" s="130"/>
      <c r="D97" s="130"/>
      <c r="E97" s="130"/>
      <c r="F97" s="130"/>
      <c r="G97" s="130"/>
      <c r="H97" s="130"/>
      <c r="I97" s="37"/>
      <c r="J97" s="37" t="s">
        <v>544</v>
      </c>
      <c r="K97" s="37"/>
      <c r="L97" s="37"/>
      <c r="M97" s="38"/>
    </row>
    <row r="98" spans="1:13" ht="18.75" x14ac:dyDescent="0.3">
      <c r="A98" s="31">
        <v>7</v>
      </c>
      <c r="B98" s="129">
        <v>3</v>
      </c>
      <c r="C98" s="130"/>
      <c r="D98" s="130"/>
      <c r="E98" s="130"/>
      <c r="F98" s="130"/>
      <c r="G98" s="130"/>
      <c r="H98" s="130"/>
      <c r="I98" s="29"/>
      <c r="J98" s="29" t="s">
        <v>543</v>
      </c>
      <c r="K98" s="32"/>
      <c r="L98" s="32"/>
      <c r="M98" s="33"/>
    </row>
    <row r="99" spans="1:13" ht="18.75" x14ac:dyDescent="0.3">
      <c r="A99" s="34">
        <v>8</v>
      </c>
      <c r="B99" s="130"/>
      <c r="C99" s="130"/>
      <c r="D99" s="130"/>
      <c r="E99" s="130"/>
      <c r="F99" s="130"/>
      <c r="G99" s="130"/>
      <c r="H99" s="130"/>
      <c r="I99" s="29"/>
      <c r="J99" s="29" t="s">
        <v>543</v>
      </c>
      <c r="K99" s="29"/>
      <c r="L99" s="29"/>
      <c r="M99" s="35"/>
    </row>
    <row r="100" spans="1:13" ht="19.5" thickBot="1" x14ac:dyDescent="0.35">
      <c r="A100" s="36">
        <v>9</v>
      </c>
      <c r="B100" s="131"/>
      <c r="C100" s="130"/>
      <c r="D100" s="130"/>
      <c r="E100" s="130"/>
      <c r="F100" s="130"/>
      <c r="G100" s="130"/>
      <c r="H100" s="130"/>
      <c r="I100" s="29"/>
      <c r="J100" s="29" t="s">
        <v>543</v>
      </c>
      <c r="K100" s="37"/>
      <c r="L100" s="37"/>
      <c r="M100" s="38"/>
    </row>
    <row r="101" spans="1:13" ht="18.75" x14ac:dyDescent="0.3">
      <c r="A101" s="31">
        <v>10</v>
      </c>
      <c r="B101" s="129">
        <v>4</v>
      </c>
      <c r="C101" s="130"/>
      <c r="D101" s="130"/>
      <c r="E101" s="130"/>
      <c r="F101" s="130"/>
      <c r="G101" s="130"/>
      <c r="H101" s="130"/>
      <c r="I101" s="32"/>
      <c r="J101" s="32"/>
      <c r="K101" s="32"/>
      <c r="L101" s="32"/>
      <c r="M101" s="33"/>
    </row>
    <row r="102" spans="1:13" ht="18.75" x14ac:dyDescent="0.3">
      <c r="A102" s="34">
        <v>11</v>
      </c>
      <c r="B102" s="130"/>
      <c r="C102" s="130"/>
      <c r="D102" s="130"/>
      <c r="E102" s="130"/>
      <c r="F102" s="130"/>
      <c r="G102" s="130"/>
      <c r="H102" s="130"/>
      <c r="I102" s="29"/>
      <c r="J102" s="29"/>
      <c r="K102" s="29"/>
      <c r="L102" s="29"/>
      <c r="M102" s="35"/>
    </row>
    <row r="103" spans="1:13" ht="19.5" thickBot="1" x14ac:dyDescent="0.35">
      <c r="A103" s="36">
        <v>12</v>
      </c>
      <c r="B103" s="131"/>
      <c r="C103" s="130"/>
      <c r="D103" s="130"/>
      <c r="E103" s="130"/>
      <c r="F103" s="130"/>
      <c r="G103" s="130"/>
      <c r="H103" s="130"/>
      <c r="I103" s="37"/>
      <c r="J103" s="37"/>
      <c r="K103" s="37"/>
      <c r="L103" s="37"/>
      <c r="M103" s="38"/>
    </row>
    <row r="104" spans="1:13" ht="18.75" x14ac:dyDescent="0.3">
      <c r="A104" s="31">
        <v>13</v>
      </c>
      <c r="B104" s="129">
        <v>5</v>
      </c>
      <c r="C104" s="130"/>
      <c r="D104" s="130"/>
      <c r="E104" s="130"/>
      <c r="F104" s="130"/>
      <c r="G104" s="130"/>
      <c r="H104" s="130"/>
      <c r="I104" s="32"/>
      <c r="J104" s="32"/>
      <c r="K104" s="32"/>
      <c r="L104" s="32"/>
      <c r="M104" s="33"/>
    </row>
    <row r="105" spans="1:13" ht="18.75" x14ac:dyDescent="0.3">
      <c r="A105" s="34">
        <v>14</v>
      </c>
      <c r="B105" s="130"/>
      <c r="C105" s="130"/>
      <c r="D105" s="130"/>
      <c r="E105" s="130"/>
      <c r="F105" s="130"/>
      <c r="G105" s="130"/>
      <c r="H105" s="130"/>
      <c r="I105" s="29"/>
      <c r="J105" s="29"/>
      <c r="K105" s="29"/>
      <c r="L105" s="29"/>
      <c r="M105" s="35"/>
    </row>
    <row r="106" spans="1:13" ht="19.5" thickBot="1" x14ac:dyDescent="0.35">
      <c r="A106" s="36">
        <v>15</v>
      </c>
      <c r="B106" s="131"/>
      <c r="C106" s="131"/>
      <c r="D106" s="131"/>
      <c r="E106" s="131"/>
      <c r="F106" s="131"/>
      <c r="G106" s="131"/>
      <c r="H106" s="131"/>
      <c r="I106" s="37"/>
      <c r="J106" s="37"/>
      <c r="K106" s="37"/>
      <c r="L106" s="37"/>
      <c r="M106" s="38"/>
    </row>
  </sheetData>
  <mergeCells count="77">
    <mergeCell ref="H2:H16"/>
    <mergeCell ref="B5:B7"/>
    <mergeCell ref="B8:B10"/>
    <mergeCell ref="B11:B13"/>
    <mergeCell ref="B14:B16"/>
    <mergeCell ref="B2:B4"/>
    <mergeCell ref="C2:C16"/>
    <mergeCell ref="D2:D16"/>
    <mergeCell ref="E2:E16"/>
    <mergeCell ref="F2:F16"/>
    <mergeCell ref="G2:G16"/>
    <mergeCell ref="G17:G31"/>
    <mergeCell ref="H17:H31"/>
    <mergeCell ref="B20:B22"/>
    <mergeCell ref="B23:B25"/>
    <mergeCell ref="B26:B28"/>
    <mergeCell ref="B29:B31"/>
    <mergeCell ref="B17:B19"/>
    <mergeCell ref="C17:C31"/>
    <mergeCell ref="D17:D31"/>
    <mergeCell ref="E17:E31"/>
    <mergeCell ref="F17:F31"/>
    <mergeCell ref="H32:H46"/>
    <mergeCell ref="B35:B37"/>
    <mergeCell ref="B38:B40"/>
    <mergeCell ref="B41:B43"/>
    <mergeCell ref="B44:B46"/>
    <mergeCell ref="B32:B34"/>
    <mergeCell ref="C32:C46"/>
    <mergeCell ref="D32:D46"/>
    <mergeCell ref="E32:E46"/>
    <mergeCell ref="F32:F46"/>
    <mergeCell ref="G32:G46"/>
    <mergeCell ref="G47:G61"/>
    <mergeCell ref="H47:H61"/>
    <mergeCell ref="B50:B52"/>
    <mergeCell ref="B53:B55"/>
    <mergeCell ref="B56:B58"/>
    <mergeCell ref="B59:B61"/>
    <mergeCell ref="B47:B49"/>
    <mergeCell ref="C47:C61"/>
    <mergeCell ref="D47:D61"/>
    <mergeCell ref="E47:E61"/>
    <mergeCell ref="F47:F61"/>
    <mergeCell ref="H62:H76"/>
    <mergeCell ref="B65:B67"/>
    <mergeCell ref="B68:B70"/>
    <mergeCell ref="B71:B73"/>
    <mergeCell ref="B74:B76"/>
    <mergeCell ref="B62:B64"/>
    <mergeCell ref="C62:C76"/>
    <mergeCell ref="D62:D76"/>
    <mergeCell ref="E62:E76"/>
    <mergeCell ref="F62:F76"/>
    <mergeCell ref="G62:G76"/>
    <mergeCell ref="G77:G91"/>
    <mergeCell ref="H77:H91"/>
    <mergeCell ref="B80:B82"/>
    <mergeCell ref="B83:B85"/>
    <mergeCell ref="B86:B88"/>
    <mergeCell ref="B89:B91"/>
    <mergeCell ref="B77:B79"/>
    <mergeCell ref="C77:C91"/>
    <mergeCell ref="D77:D91"/>
    <mergeCell ref="E77:E91"/>
    <mergeCell ref="F77:F91"/>
    <mergeCell ref="H92:H106"/>
    <mergeCell ref="B95:B97"/>
    <mergeCell ref="B98:B100"/>
    <mergeCell ref="B101:B103"/>
    <mergeCell ref="B104:B106"/>
    <mergeCell ref="B92:B94"/>
    <mergeCell ref="C92:C106"/>
    <mergeCell ref="D92:D106"/>
    <mergeCell ref="E92:E106"/>
    <mergeCell ref="F92:F106"/>
    <mergeCell ref="G92:G106"/>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2E043-3194-4367-B46C-C293AA82638F}">
  <dimension ref="A1:L41"/>
  <sheetViews>
    <sheetView zoomScale="115" zoomScaleNormal="115" workbookViewId="0">
      <selection activeCell="E12" sqref="E12"/>
    </sheetView>
  </sheetViews>
  <sheetFormatPr defaultRowHeight="18.75" x14ac:dyDescent="0.3"/>
  <cols>
    <col min="1" max="1" width="9.140625" style="17"/>
    <col min="2" max="2" width="85.140625" style="17" bestFit="1" customWidth="1"/>
    <col min="3" max="3" width="84.42578125" style="17" customWidth="1"/>
    <col min="4" max="4" width="28.140625" style="17" bestFit="1" customWidth="1"/>
    <col min="5" max="16384" width="9.140625" style="17"/>
  </cols>
  <sheetData>
    <row r="1" spans="1:12" x14ac:dyDescent="0.3">
      <c r="A1" s="17" t="s">
        <v>33</v>
      </c>
      <c r="B1" s="17" t="s">
        <v>812</v>
      </c>
      <c r="D1" s="17" t="s">
        <v>822</v>
      </c>
    </row>
    <row r="2" spans="1:12" x14ac:dyDescent="0.3">
      <c r="A2" s="23">
        <v>1</v>
      </c>
      <c r="B2" s="60" t="s">
        <v>859</v>
      </c>
      <c r="C2" s="17" t="s">
        <v>867</v>
      </c>
      <c r="D2" s="17" t="s">
        <v>875</v>
      </c>
    </row>
    <row r="3" spans="1:12" x14ac:dyDescent="0.3">
      <c r="A3" s="23">
        <v>2</v>
      </c>
      <c r="B3" s="60" t="s">
        <v>860</v>
      </c>
      <c r="C3" s="17" t="s">
        <v>868</v>
      </c>
      <c r="D3" s="17" t="s">
        <v>875</v>
      </c>
    </row>
    <row r="4" spans="1:12" x14ac:dyDescent="0.3">
      <c r="A4" s="23">
        <v>3</v>
      </c>
      <c r="B4" s="60" t="s">
        <v>861</v>
      </c>
      <c r="C4" s="17" t="s">
        <v>869</v>
      </c>
      <c r="D4" s="17" t="s">
        <v>875</v>
      </c>
    </row>
    <row r="5" spans="1:12" x14ac:dyDescent="0.3">
      <c r="A5" s="23">
        <v>4</v>
      </c>
      <c r="B5" s="60" t="s">
        <v>862</v>
      </c>
      <c r="C5" s="17" t="s">
        <v>870</v>
      </c>
      <c r="D5" s="17" t="s">
        <v>875</v>
      </c>
      <c r="L5" s="17" t="s">
        <v>823</v>
      </c>
    </row>
    <row r="6" spans="1:12" x14ac:dyDescent="0.3">
      <c r="A6" s="23">
        <v>5</v>
      </c>
      <c r="B6" s="60" t="s">
        <v>863</v>
      </c>
      <c r="C6" s="17" t="s">
        <v>871</v>
      </c>
      <c r="D6" s="17" t="s">
        <v>875</v>
      </c>
      <c r="L6" s="17" t="s">
        <v>824</v>
      </c>
    </row>
    <row r="7" spans="1:12" x14ac:dyDescent="0.3">
      <c r="A7" s="23">
        <v>6</v>
      </c>
      <c r="B7" s="60" t="s">
        <v>864</v>
      </c>
      <c r="C7" s="17" t="s">
        <v>872</v>
      </c>
      <c r="D7" s="17" t="s">
        <v>875</v>
      </c>
      <c r="L7" s="17" t="s">
        <v>825</v>
      </c>
    </row>
    <row r="8" spans="1:12" x14ac:dyDescent="0.3">
      <c r="A8" s="23">
        <v>7</v>
      </c>
      <c r="B8" s="60" t="s">
        <v>865</v>
      </c>
      <c r="C8" s="17" t="s">
        <v>873</v>
      </c>
      <c r="D8" s="17" t="s">
        <v>875</v>
      </c>
    </row>
    <row r="9" spans="1:12" x14ac:dyDescent="0.3">
      <c r="A9" s="23">
        <v>8</v>
      </c>
      <c r="B9" s="60" t="s">
        <v>866</v>
      </c>
      <c r="C9" s="17" t="s">
        <v>874</v>
      </c>
      <c r="D9" s="17" t="s">
        <v>875</v>
      </c>
    </row>
    <row r="10" spans="1:12" x14ac:dyDescent="0.3">
      <c r="A10" s="23">
        <v>9</v>
      </c>
      <c r="B10" s="60" t="s">
        <v>876</v>
      </c>
      <c r="C10" s="17" t="s">
        <v>877</v>
      </c>
      <c r="D10" s="17" t="s">
        <v>875</v>
      </c>
    </row>
    <row r="11" spans="1:12" x14ac:dyDescent="0.3">
      <c r="A11" s="23">
        <v>10</v>
      </c>
      <c r="B11" s="60" t="s">
        <v>879</v>
      </c>
      <c r="C11" s="61" t="s">
        <v>892</v>
      </c>
      <c r="D11" s="17" t="s">
        <v>878</v>
      </c>
    </row>
    <row r="12" spans="1:12" x14ac:dyDescent="0.3">
      <c r="A12" s="23">
        <v>11</v>
      </c>
      <c r="B12" s="60" t="s">
        <v>880</v>
      </c>
      <c r="C12" s="61" t="s">
        <v>893</v>
      </c>
      <c r="D12" s="17" t="s">
        <v>878</v>
      </c>
    </row>
    <row r="13" spans="1:12" x14ac:dyDescent="0.3">
      <c r="A13" s="23">
        <v>12</v>
      </c>
      <c r="B13" s="60" t="s">
        <v>881</v>
      </c>
      <c r="C13" s="17" t="s">
        <v>882</v>
      </c>
      <c r="D13" s="17" t="s">
        <v>298</v>
      </c>
    </row>
    <row r="14" spans="1:12" x14ac:dyDescent="0.3">
      <c r="A14" s="23">
        <v>13</v>
      </c>
      <c r="B14" s="60" t="s">
        <v>883</v>
      </c>
      <c r="C14" s="17" t="s">
        <v>884</v>
      </c>
      <c r="D14" s="17" t="s">
        <v>885</v>
      </c>
    </row>
    <row r="15" spans="1:12" x14ac:dyDescent="0.3">
      <c r="A15" s="23">
        <v>14</v>
      </c>
      <c r="B15" s="60" t="s">
        <v>894</v>
      </c>
      <c r="C15" s="17" t="s">
        <v>886</v>
      </c>
      <c r="D15" s="17" t="s">
        <v>298</v>
      </c>
    </row>
    <row r="16" spans="1:12" x14ac:dyDescent="0.3">
      <c r="A16" s="23">
        <v>15</v>
      </c>
      <c r="B16" s="60" t="s">
        <v>888</v>
      </c>
      <c r="C16" s="17" t="s">
        <v>887</v>
      </c>
      <c r="D16" s="17" t="s">
        <v>889</v>
      </c>
    </row>
    <row r="17" spans="1:4" ht="23.25" customHeight="1" x14ac:dyDescent="0.3">
      <c r="A17" s="23">
        <v>16</v>
      </c>
      <c r="B17" s="62" t="s">
        <v>896</v>
      </c>
      <c r="C17" s="17" t="s">
        <v>895</v>
      </c>
      <c r="D17" s="17" t="s">
        <v>875</v>
      </c>
    </row>
    <row r="18" spans="1:4" x14ac:dyDescent="0.3">
      <c r="A18" s="23">
        <v>17</v>
      </c>
      <c r="B18" s="60" t="s">
        <v>891</v>
      </c>
      <c r="C18" s="17" t="s">
        <v>890</v>
      </c>
      <c r="D18" s="17" t="s">
        <v>889</v>
      </c>
    </row>
    <row r="19" spans="1:4" x14ac:dyDescent="0.3">
      <c r="A19" s="23">
        <v>18</v>
      </c>
      <c r="B19" s="61"/>
    </row>
    <row r="20" spans="1:4" x14ac:dyDescent="0.3">
      <c r="A20" s="23">
        <v>19</v>
      </c>
      <c r="B20" s="61"/>
    </row>
    <row r="21" spans="1:4" x14ac:dyDescent="0.3">
      <c r="A21" s="23">
        <v>20</v>
      </c>
      <c r="B21" s="61"/>
    </row>
    <row r="22" spans="1:4" x14ac:dyDescent="0.3">
      <c r="A22" s="23">
        <v>21</v>
      </c>
      <c r="B22" s="61"/>
    </row>
    <row r="23" spans="1:4" x14ac:dyDescent="0.3">
      <c r="A23" s="23">
        <v>22</v>
      </c>
      <c r="B23" s="61"/>
    </row>
    <row r="24" spans="1:4" x14ac:dyDescent="0.3">
      <c r="A24" s="23">
        <v>23</v>
      </c>
    </row>
    <row r="25" spans="1:4" x14ac:dyDescent="0.3">
      <c r="A25" s="23">
        <v>24</v>
      </c>
    </row>
    <row r="26" spans="1:4" x14ac:dyDescent="0.3">
      <c r="A26" s="23">
        <v>25</v>
      </c>
    </row>
    <row r="27" spans="1:4" x14ac:dyDescent="0.3">
      <c r="A27" s="23">
        <v>26</v>
      </c>
    </row>
    <row r="28" spans="1:4" x14ac:dyDescent="0.3">
      <c r="A28" s="23">
        <v>27</v>
      </c>
    </row>
    <row r="29" spans="1:4" x14ac:dyDescent="0.3">
      <c r="A29" s="23">
        <v>28</v>
      </c>
    </row>
    <row r="30" spans="1:4" x14ac:dyDescent="0.3">
      <c r="A30" s="23">
        <v>29</v>
      </c>
    </row>
    <row r="31" spans="1:4" x14ac:dyDescent="0.3">
      <c r="A31" s="23">
        <v>30</v>
      </c>
    </row>
    <row r="32" spans="1:4" x14ac:dyDescent="0.3">
      <c r="A32" s="23">
        <v>31</v>
      </c>
    </row>
    <row r="33" spans="1:1" x14ac:dyDescent="0.3">
      <c r="A33" s="23">
        <v>32</v>
      </c>
    </row>
    <row r="34" spans="1:1" x14ac:dyDescent="0.3">
      <c r="A34" s="23">
        <v>33</v>
      </c>
    </row>
    <row r="35" spans="1:1" x14ac:dyDescent="0.3">
      <c r="A35" s="23">
        <v>34</v>
      </c>
    </row>
    <row r="36" spans="1:1" x14ac:dyDescent="0.3">
      <c r="A36" s="23">
        <v>35</v>
      </c>
    </row>
    <row r="37" spans="1:1" x14ac:dyDescent="0.3">
      <c r="A37" s="23">
        <v>36</v>
      </c>
    </row>
    <row r="38" spans="1:1" x14ac:dyDescent="0.3">
      <c r="A38" s="23">
        <v>37</v>
      </c>
    </row>
    <row r="39" spans="1:1" x14ac:dyDescent="0.3">
      <c r="A39" s="23">
        <v>38</v>
      </c>
    </row>
    <row r="40" spans="1:1" x14ac:dyDescent="0.3">
      <c r="A40" s="23">
        <v>39</v>
      </c>
    </row>
    <row r="41" spans="1:1" x14ac:dyDescent="0.3">
      <c r="A41" s="23">
        <v>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BE-7C78-4E6F-B7A6-C2DE4C82A339}">
  <dimension ref="A1:K13"/>
  <sheetViews>
    <sheetView zoomScale="96" zoomScaleNormal="96" workbookViewId="0">
      <pane xSplit="2" ySplit="2" topLeftCell="J3" activePane="bottomRight" state="frozen"/>
      <selection pane="topRight" activeCell="C1" sqref="C1"/>
      <selection pane="bottomLeft" activeCell="A3" sqref="A3"/>
      <selection pane="bottomRight" activeCell="K14" sqref="K14"/>
    </sheetView>
  </sheetViews>
  <sheetFormatPr defaultRowHeight="18.75" x14ac:dyDescent="0.3"/>
  <cols>
    <col min="1" max="1" width="9.140625" style="17"/>
    <col min="2" max="2" width="14.42578125" style="17" customWidth="1"/>
    <col min="3" max="3" width="40.5703125" style="17" bestFit="1" customWidth="1"/>
    <col min="4" max="4" width="61" style="17" bestFit="1" customWidth="1"/>
    <col min="5" max="5" width="74.85546875" style="17" customWidth="1"/>
    <col min="6" max="6" width="59.140625" style="17" bestFit="1" customWidth="1"/>
    <col min="7" max="7" width="84" style="17" bestFit="1" customWidth="1"/>
    <col min="8" max="8" width="83.85546875" style="17" bestFit="1" customWidth="1"/>
    <col min="9" max="9" width="88" style="17" bestFit="1" customWidth="1"/>
    <col min="10" max="10" width="90.28515625" style="17" bestFit="1" customWidth="1"/>
    <col min="11" max="11" width="52.42578125" style="17" customWidth="1"/>
    <col min="12" max="16384" width="9.140625" style="17"/>
  </cols>
  <sheetData>
    <row r="1" spans="1:11" x14ac:dyDescent="0.3">
      <c r="C1" s="135" t="s">
        <v>897</v>
      </c>
      <c r="D1" s="135"/>
      <c r="E1" s="135"/>
      <c r="F1" s="135" t="s">
        <v>898</v>
      </c>
      <c r="G1" s="135"/>
      <c r="H1" s="135"/>
      <c r="I1" s="135" t="s">
        <v>899</v>
      </c>
      <c r="J1" s="135"/>
      <c r="K1" s="135"/>
    </row>
    <row r="2" spans="1:11" x14ac:dyDescent="0.3">
      <c r="A2" s="17" t="s">
        <v>33</v>
      </c>
      <c r="B2" s="17" t="s">
        <v>812</v>
      </c>
      <c r="C2" s="63">
        <v>1</v>
      </c>
      <c r="D2" s="64">
        <v>2</v>
      </c>
      <c r="E2" s="64">
        <v>3</v>
      </c>
      <c r="F2" s="63">
        <v>1</v>
      </c>
      <c r="G2" s="64">
        <v>2</v>
      </c>
      <c r="H2" s="64">
        <v>3</v>
      </c>
      <c r="I2" s="63">
        <v>1</v>
      </c>
      <c r="J2" s="64">
        <v>2</v>
      </c>
      <c r="K2" s="64">
        <v>3</v>
      </c>
    </row>
    <row r="3" spans="1:11" x14ac:dyDescent="0.3">
      <c r="A3" s="23">
        <v>1</v>
      </c>
      <c r="B3" s="17" t="s">
        <v>939</v>
      </c>
      <c r="C3" s="65" t="s">
        <v>903</v>
      </c>
      <c r="D3" s="65" t="s">
        <v>906</v>
      </c>
      <c r="E3" s="65" t="s">
        <v>920</v>
      </c>
      <c r="F3" s="65" t="s">
        <v>944</v>
      </c>
      <c r="G3" s="65" t="s">
        <v>945</v>
      </c>
      <c r="H3" s="65" t="s">
        <v>942</v>
      </c>
      <c r="I3" s="66" t="s">
        <v>943</v>
      </c>
      <c r="J3" s="65" t="s">
        <v>946</v>
      </c>
      <c r="K3" s="67" t="s">
        <v>1284</v>
      </c>
    </row>
    <row r="4" spans="1:11" x14ac:dyDescent="0.3">
      <c r="A4" s="23">
        <v>2</v>
      </c>
      <c r="B4" s="17" t="s">
        <v>562</v>
      </c>
      <c r="C4" s="65" t="s">
        <v>902</v>
      </c>
      <c r="D4" s="65" t="s">
        <v>923</v>
      </c>
      <c r="E4" s="65" t="s">
        <v>916</v>
      </c>
      <c r="F4" s="65" t="s">
        <v>907</v>
      </c>
      <c r="G4" s="65" t="s">
        <v>925</v>
      </c>
      <c r="H4" s="65" t="s">
        <v>926</v>
      </c>
      <c r="I4" s="65" t="s">
        <v>924</v>
      </c>
      <c r="J4" s="65" t="s">
        <v>915</v>
      </c>
      <c r="K4" s="67" t="s">
        <v>941</v>
      </c>
    </row>
    <row r="5" spans="1:11" x14ac:dyDescent="0.3">
      <c r="A5" s="23">
        <v>3</v>
      </c>
      <c r="B5" s="17" t="s">
        <v>552</v>
      </c>
      <c r="C5" s="65" t="s">
        <v>904</v>
      </c>
      <c r="D5" s="65" t="s">
        <v>927</v>
      </c>
      <c r="E5" s="65" t="s">
        <v>917</v>
      </c>
      <c r="F5" s="65" t="s">
        <v>838</v>
      </c>
      <c r="G5" s="65" t="s">
        <v>721</v>
      </c>
      <c r="H5" s="65" t="s">
        <v>895</v>
      </c>
      <c r="I5" s="65" t="s">
        <v>836</v>
      </c>
      <c r="J5" s="65" t="s">
        <v>929</v>
      </c>
      <c r="K5" s="65" t="s">
        <v>928</v>
      </c>
    </row>
    <row r="6" spans="1:11" x14ac:dyDescent="0.3">
      <c r="A6" s="23">
        <v>4</v>
      </c>
      <c r="B6" s="17" t="s">
        <v>92</v>
      </c>
      <c r="C6" s="65" t="s">
        <v>932</v>
      </c>
      <c r="D6" s="65" t="s">
        <v>930</v>
      </c>
      <c r="E6" s="65" t="s">
        <v>931</v>
      </c>
      <c r="F6" s="65" t="s">
        <v>908</v>
      </c>
      <c r="G6" s="65"/>
      <c r="H6" s="65"/>
      <c r="I6" s="65" t="s">
        <v>914</v>
      </c>
      <c r="J6" s="65" t="s">
        <v>912</v>
      </c>
      <c r="K6" s="67"/>
    </row>
    <row r="7" spans="1:11" x14ac:dyDescent="0.3">
      <c r="A7" s="23">
        <v>5</v>
      </c>
      <c r="B7" s="17" t="s">
        <v>661</v>
      </c>
      <c r="C7" s="65" t="s">
        <v>905</v>
      </c>
      <c r="D7" s="65" t="s">
        <v>919</v>
      </c>
      <c r="E7" s="65" t="s">
        <v>1285</v>
      </c>
      <c r="F7" s="65" t="s">
        <v>933</v>
      </c>
      <c r="G7" s="65" t="s">
        <v>934</v>
      </c>
      <c r="H7" s="65" t="s">
        <v>947</v>
      </c>
      <c r="I7" s="65" t="s">
        <v>937</v>
      </c>
      <c r="J7" s="65" t="s">
        <v>936</v>
      </c>
      <c r="K7" s="67" t="s">
        <v>935</v>
      </c>
    </row>
    <row r="8" spans="1:11" x14ac:dyDescent="0.3">
      <c r="A8" s="23">
        <v>6</v>
      </c>
      <c r="B8" s="17" t="s">
        <v>698</v>
      </c>
      <c r="C8" s="65"/>
      <c r="D8" s="65"/>
      <c r="E8" s="65"/>
      <c r="F8" s="65"/>
      <c r="G8" s="65"/>
      <c r="H8" s="65"/>
      <c r="I8" s="65"/>
      <c r="J8" s="65"/>
      <c r="K8" s="67"/>
    </row>
    <row r="9" spans="1:11" x14ac:dyDescent="0.3">
      <c r="A9" s="23">
        <v>7</v>
      </c>
      <c r="B9" s="17" t="s">
        <v>794</v>
      </c>
      <c r="C9" s="65"/>
      <c r="D9" s="65"/>
      <c r="E9" s="65"/>
      <c r="F9" s="65"/>
      <c r="G9" s="65"/>
      <c r="H9" s="65"/>
      <c r="I9" s="65"/>
      <c r="J9" s="65"/>
      <c r="K9" s="67"/>
    </row>
    <row r="10" spans="1:11" x14ac:dyDescent="0.3">
      <c r="A10" s="23">
        <v>8</v>
      </c>
      <c r="B10" s="17" t="s">
        <v>220</v>
      </c>
      <c r="C10" s="66" t="s">
        <v>909</v>
      </c>
      <c r="D10" s="65" t="s">
        <v>921</v>
      </c>
      <c r="E10" s="66" t="s">
        <v>911</v>
      </c>
      <c r="F10" s="66" t="s">
        <v>910</v>
      </c>
      <c r="G10" s="66"/>
      <c r="H10" s="66"/>
      <c r="I10" s="66" t="s">
        <v>922</v>
      </c>
      <c r="J10" s="65" t="s">
        <v>913</v>
      </c>
      <c r="K10" s="68"/>
    </row>
    <row r="11" spans="1:11" x14ac:dyDescent="0.3">
      <c r="I11" s="66"/>
    </row>
    <row r="13" spans="1:11" x14ac:dyDescent="0.3">
      <c r="J13" s="65" t="s">
        <v>918</v>
      </c>
    </row>
  </sheetData>
  <mergeCells count="3">
    <mergeCell ref="C1:E1"/>
    <mergeCell ref="F1:H1"/>
    <mergeCell ref="I1:K1"/>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FFB0-32D2-4AC9-9BA2-0EBA9B20F67F}">
  <dimension ref="A1:M106"/>
  <sheetViews>
    <sheetView zoomScale="85" zoomScaleNormal="85" workbookViewId="0">
      <selection activeCell="J64" sqref="J64"/>
    </sheetView>
  </sheetViews>
  <sheetFormatPr defaultRowHeight="15" x14ac:dyDescent="0.25"/>
  <cols>
    <col min="2" max="2" width="6.85546875" customWidth="1"/>
    <col min="3" max="4" width="20.28515625" customWidth="1"/>
    <col min="5" max="5" width="9.140625" bestFit="1" customWidth="1"/>
    <col min="6" max="6" width="9" customWidth="1"/>
    <col min="7" max="7" width="10.140625" customWidth="1"/>
    <col min="8" max="8" width="11.28515625" customWidth="1"/>
    <col min="9" max="9" width="38.5703125" customWidth="1"/>
    <col min="10" max="10" width="27" customWidth="1"/>
    <col min="11" max="11" width="46" customWidth="1"/>
    <col min="12" max="12" width="118.42578125" bestFit="1" customWidth="1"/>
    <col min="13" max="13" width="89.85546875" customWidth="1"/>
  </cols>
  <sheetData>
    <row r="1" spans="1:13" ht="19.5" thickBot="1" x14ac:dyDescent="0.35">
      <c r="A1" s="28" t="s">
        <v>33</v>
      </c>
      <c r="B1" s="28" t="s">
        <v>535</v>
      </c>
      <c r="C1" s="28" t="s">
        <v>532</v>
      </c>
      <c r="D1" s="28" t="s">
        <v>534</v>
      </c>
      <c r="E1" s="47" t="s">
        <v>741</v>
      </c>
      <c r="F1" s="47" t="s">
        <v>295</v>
      </c>
      <c r="G1" s="47"/>
      <c r="H1" s="47"/>
      <c r="I1" s="30" t="s">
        <v>136</v>
      </c>
      <c r="J1" s="30" t="s">
        <v>542</v>
      </c>
      <c r="K1" s="30" t="s">
        <v>178</v>
      </c>
      <c r="L1" s="30" t="s">
        <v>344</v>
      </c>
      <c r="M1" s="30" t="s">
        <v>177</v>
      </c>
    </row>
    <row r="2" spans="1:13" ht="18.75" customHeight="1" x14ac:dyDescent="0.3">
      <c r="A2" s="31">
        <v>1</v>
      </c>
      <c r="B2" s="129">
        <v>1</v>
      </c>
      <c r="C2" s="129" t="s">
        <v>533</v>
      </c>
      <c r="D2" s="132" t="s">
        <v>739</v>
      </c>
      <c r="E2" s="132">
        <v>100</v>
      </c>
      <c r="F2" s="132">
        <v>10</v>
      </c>
      <c r="G2" s="132"/>
      <c r="H2" s="132"/>
      <c r="I2" s="32" t="s">
        <v>556</v>
      </c>
      <c r="J2" s="32" t="s">
        <v>544</v>
      </c>
      <c r="K2" s="32" t="s">
        <v>546</v>
      </c>
      <c r="L2" s="32" t="s">
        <v>757</v>
      </c>
      <c r="M2" s="33" t="s">
        <v>545</v>
      </c>
    </row>
    <row r="3" spans="1:13" ht="18.75" x14ac:dyDescent="0.3">
      <c r="A3" s="34">
        <v>2</v>
      </c>
      <c r="B3" s="130"/>
      <c r="C3" s="130"/>
      <c r="D3" s="133"/>
      <c r="E3" s="133"/>
      <c r="F3" s="133"/>
      <c r="G3" s="133"/>
      <c r="H3" s="133"/>
      <c r="I3" s="29" t="s">
        <v>557</v>
      </c>
      <c r="J3" s="29" t="s">
        <v>544</v>
      </c>
      <c r="K3" s="29" t="s">
        <v>547</v>
      </c>
      <c r="L3" s="29" t="s">
        <v>758</v>
      </c>
      <c r="M3" s="35" t="s">
        <v>548</v>
      </c>
    </row>
    <row r="4" spans="1:13" ht="19.5" thickBot="1" x14ac:dyDescent="0.35">
      <c r="A4" s="36">
        <v>3</v>
      </c>
      <c r="B4" s="131"/>
      <c r="C4" s="130"/>
      <c r="D4" s="133"/>
      <c r="E4" s="133"/>
      <c r="F4" s="133"/>
      <c r="G4" s="133"/>
      <c r="H4" s="133"/>
      <c r="I4" s="37" t="s">
        <v>558</v>
      </c>
      <c r="J4" s="37" t="s">
        <v>544</v>
      </c>
      <c r="K4" s="37" t="s">
        <v>550</v>
      </c>
      <c r="L4" s="37" t="s">
        <v>759</v>
      </c>
      <c r="M4" s="38" t="s">
        <v>549</v>
      </c>
    </row>
    <row r="5" spans="1:13" ht="18.75" x14ac:dyDescent="0.3">
      <c r="A5" s="31">
        <v>4</v>
      </c>
      <c r="B5" s="129">
        <v>2</v>
      </c>
      <c r="C5" s="130"/>
      <c r="D5" s="133"/>
      <c r="E5" s="133"/>
      <c r="F5" s="133"/>
      <c r="G5" s="133"/>
      <c r="H5" s="133"/>
      <c r="I5" s="32" t="s">
        <v>554</v>
      </c>
      <c r="J5" s="32" t="s">
        <v>543</v>
      </c>
      <c r="K5" s="32" t="s">
        <v>538</v>
      </c>
      <c r="L5" s="32" t="s">
        <v>536</v>
      </c>
      <c r="M5" s="33" t="s">
        <v>537</v>
      </c>
    </row>
    <row r="6" spans="1:13" ht="18.75" x14ac:dyDescent="0.3">
      <c r="A6" s="34">
        <v>5</v>
      </c>
      <c r="B6" s="130"/>
      <c r="C6" s="130"/>
      <c r="D6" s="133"/>
      <c r="E6" s="133"/>
      <c r="F6" s="133"/>
      <c r="G6" s="133"/>
      <c r="H6" s="133"/>
      <c r="I6" s="29" t="s">
        <v>555</v>
      </c>
      <c r="J6" s="29" t="s">
        <v>543</v>
      </c>
      <c r="K6" s="29" t="s">
        <v>540</v>
      </c>
      <c r="L6" s="29" t="s">
        <v>539</v>
      </c>
      <c r="M6" s="35" t="s">
        <v>541</v>
      </c>
    </row>
    <row r="7" spans="1:13" ht="19.5" thickBot="1" x14ac:dyDescent="0.35">
      <c r="A7" s="36">
        <v>6</v>
      </c>
      <c r="B7" s="131"/>
      <c r="C7" s="130"/>
      <c r="D7" s="133"/>
      <c r="E7" s="133"/>
      <c r="F7" s="133"/>
      <c r="G7" s="133"/>
      <c r="H7" s="133"/>
      <c r="I7" s="37" t="s">
        <v>740</v>
      </c>
      <c r="J7" s="29" t="s">
        <v>543</v>
      </c>
      <c r="K7" s="37"/>
      <c r="L7" s="37" t="s">
        <v>727</v>
      </c>
      <c r="M7" s="38"/>
    </row>
    <row r="8" spans="1:13" ht="18.75" x14ac:dyDescent="0.3">
      <c r="A8" s="31">
        <v>7</v>
      </c>
      <c r="B8" s="129">
        <v>3</v>
      </c>
      <c r="C8" s="130"/>
      <c r="D8" s="133"/>
      <c r="E8" s="133"/>
      <c r="F8" s="133"/>
      <c r="G8" s="133"/>
      <c r="H8" s="133"/>
      <c r="I8" s="29" t="s">
        <v>742</v>
      </c>
      <c r="J8" s="32" t="s">
        <v>544</v>
      </c>
      <c r="K8" s="32"/>
      <c r="L8" s="32" t="s">
        <v>745</v>
      </c>
      <c r="M8" s="33"/>
    </row>
    <row r="9" spans="1:13" ht="16.5" customHeight="1" x14ac:dyDescent="0.3">
      <c r="A9" s="34">
        <v>8</v>
      </c>
      <c r="B9" s="130"/>
      <c r="C9" s="130"/>
      <c r="D9" s="133"/>
      <c r="E9" s="133"/>
      <c r="F9" s="133"/>
      <c r="G9" s="133"/>
      <c r="H9" s="133"/>
      <c r="I9" s="29" t="s">
        <v>743</v>
      </c>
      <c r="J9" s="29" t="s">
        <v>544</v>
      </c>
      <c r="K9" s="29"/>
      <c r="L9" s="44" t="s">
        <v>746</v>
      </c>
      <c r="M9" s="35"/>
    </row>
    <row r="10" spans="1:13" ht="19.5" thickBot="1" x14ac:dyDescent="0.35">
      <c r="A10" s="36">
        <v>9</v>
      </c>
      <c r="B10" s="131"/>
      <c r="C10" s="130"/>
      <c r="D10" s="133"/>
      <c r="E10" s="133"/>
      <c r="F10" s="133"/>
      <c r="G10" s="133"/>
      <c r="H10" s="133"/>
      <c r="I10" s="37" t="s">
        <v>749</v>
      </c>
      <c r="J10" s="37" t="s">
        <v>544</v>
      </c>
      <c r="K10" s="37"/>
      <c r="L10" s="37" t="s">
        <v>766</v>
      </c>
      <c r="M10" s="38"/>
    </row>
    <row r="11" spans="1:13" ht="18.75" x14ac:dyDescent="0.3">
      <c r="A11" s="31">
        <v>10</v>
      </c>
      <c r="B11" s="129">
        <v>4</v>
      </c>
      <c r="C11" s="130"/>
      <c r="D11" s="133"/>
      <c r="E11" s="133"/>
      <c r="F11" s="133"/>
      <c r="G11" s="133"/>
      <c r="H11" s="133"/>
      <c r="I11" s="29" t="s">
        <v>748</v>
      </c>
      <c r="J11" s="29" t="s">
        <v>543</v>
      </c>
      <c r="K11" s="32"/>
      <c r="L11" s="32" t="s">
        <v>760</v>
      </c>
      <c r="M11" s="33"/>
    </row>
    <row r="12" spans="1:13" ht="16.5" customHeight="1" x14ac:dyDescent="0.3">
      <c r="A12" s="34">
        <v>11</v>
      </c>
      <c r="B12" s="130"/>
      <c r="C12" s="130"/>
      <c r="D12" s="133"/>
      <c r="E12" s="133"/>
      <c r="F12" s="133"/>
      <c r="G12" s="133"/>
      <c r="H12" s="133"/>
      <c r="I12" s="29" t="s">
        <v>735</v>
      </c>
      <c r="J12" s="29" t="s">
        <v>543</v>
      </c>
      <c r="K12" s="29"/>
      <c r="L12" s="44" t="s">
        <v>734</v>
      </c>
      <c r="M12" s="35"/>
    </row>
    <row r="13" spans="1:13" ht="19.5" thickBot="1" x14ac:dyDescent="0.35">
      <c r="A13" s="36">
        <v>12</v>
      </c>
      <c r="B13" s="131"/>
      <c r="C13" s="130"/>
      <c r="D13" s="133"/>
      <c r="E13" s="133"/>
      <c r="F13" s="133"/>
      <c r="G13" s="133"/>
      <c r="H13" s="133"/>
      <c r="I13" s="37" t="s">
        <v>744</v>
      </c>
      <c r="J13" s="37" t="s">
        <v>543</v>
      </c>
      <c r="K13" s="37"/>
      <c r="L13" s="37" t="s">
        <v>747</v>
      </c>
      <c r="M13" s="38"/>
    </row>
    <row r="14" spans="1:13" ht="18.75" x14ac:dyDescent="0.3">
      <c r="A14" s="31">
        <v>13</v>
      </c>
      <c r="B14" s="129">
        <v>5</v>
      </c>
      <c r="C14" s="130"/>
      <c r="D14" s="133"/>
      <c r="E14" s="133"/>
      <c r="F14" s="133"/>
      <c r="G14" s="133"/>
      <c r="H14" s="133"/>
      <c r="I14" s="32" t="s">
        <v>750</v>
      </c>
      <c r="J14" s="32" t="s">
        <v>544</v>
      </c>
      <c r="K14" s="32"/>
      <c r="L14" s="32" t="s">
        <v>751</v>
      </c>
      <c r="M14" s="33"/>
    </row>
    <row r="15" spans="1:13" ht="18.75" x14ac:dyDescent="0.3">
      <c r="A15" s="34">
        <v>14</v>
      </c>
      <c r="B15" s="130"/>
      <c r="C15" s="130"/>
      <c r="D15" s="133"/>
      <c r="E15" s="133"/>
      <c r="F15" s="133"/>
      <c r="G15" s="133"/>
      <c r="H15" s="133"/>
      <c r="I15" s="29" t="s">
        <v>753</v>
      </c>
      <c r="J15" s="29" t="s">
        <v>544</v>
      </c>
      <c r="K15" s="29"/>
      <c r="L15" s="29" t="s">
        <v>752</v>
      </c>
      <c r="M15" s="35"/>
    </row>
    <row r="16" spans="1:13" ht="19.5" thickBot="1" x14ac:dyDescent="0.35">
      <c r="A16" s="36">
        <v>15</v>
      </c>
      <c r="B16" s="131"/>
      <c r="C16" s="131"/>
      <c r="D16" s="134"/>
      <c r="E16" s="134"/>
      <c r="F16" s="134"/>
      <c r="G16" s="134"/>
      <c r="H16" s="134"/>
      <c r="I16" s="37" t="s">
        <v>754</v>
      </c>
      <c r="J16" s="37" t="s">
        <v>544</v>
      </c>
      <c r="K16" s="37"/>
      <c r="L16" s="37" t="s">
        <v>755</v>
      </c>
      <c r="M16" s="38"/>
    </row>
    <row r="17" spans="1:13" ht="18.75" x14ac:dyDescent="0.3">
      <c r="A17" s="31">
        <v>1</v>
      </c>
      <c r="B17" s="129">
        <v>1</v>
      </c>
      <c r="C17" s="129" t="s">
        <v>562</v>
      </c>
      <c r="D17" s="129" t="s">
        <v>235</v>
      </c>
      <c r="E17" s="129">
        <v>100</v>
      </c>
      <c r="F17" s="129">
        <v>5</v>
      </c>
      <c r="G17" s="129"/>
      <c r="H17" s="129"/>
      <c r="I17" s="32" t="s">
        <v>728</v>
      </c>
      <c r="J17" s="32" t="s">
        <v>544</v>
      </c>
      <c r="K17" s="32"/>
      <c r="L17" s="32" t="s">
        <v>756</v>
      </c>
      <c r="M17" s="33"/>
    </row>
    <row r="18" spans="1:13" ht="18.75" x14ac:dyDescent="0.3">
      <c r="A18" s="34">
        <v>2</v>
      </c>
      <c r="B18" s="130"/>
      <c r="C18" s="130"/>
      <c r="D18" s="130"/>
      <c r="E18" s="130"/>
      <c r="F18" s="130"/>
      <c r="G18" s="130"/>
      <c r="H18" s="130"/>
      <c r="I18" s="29" t="s">
        <v>665</v>
      </c>
      <c r="J18" s="29" t="s">
        <v>544</v>
      </c>
      <c r="K18" s="29"/>
      <c r="L18" s="29" t="s">
        <v>737</v>
      </c>
      <c r="M18" s="35"/>
    </row>
    <row r="19" spans="1:13" ht="19.5" thickBot="1" x14ac:dyDescent="0.35">
      <c r="A19" s="36">
        <v>3</v>
      </c>
      <c r="B19" s="131"/>
      <c r="C19" s="130"/>
      <c r="D19" s="130"/>
      <c r="E19" s="130"/>
      <c r="F19" s="130"/>
      <c r="G19" s="130"/>
      <c r="H19" s="130"/>
      <c r="I19" s="37" t="s">
        <v>666</v>
      </c>
      <c r="J19" s="37" t="s">
        <v>544</v>
      </c>
      <c r="K19" s="37"/>
      <c r="L19" s="37" t="s">
        <v>738</v>
      </c>
      <c r="M19" s="38"/>
    </row>
    <row r="20" spans="1:13" ht="18.75" x14ac:dyDescent="0.3">
      <c r="A20" s="31">
        <v>4</v>
      </c>
      <c r="B20" s="129">
        <v>2</v>
      </c>
      <c r="C20" s="130"/>
      <c r="D20" s="130"/>
      <c r="E20" s="130"/>
      <c r="F20" s="130"/>
      <c r="G20" s="130"/>
      <c r="H20" s="130"/>
      <c r="I20" s="32" t="s">
        <v>761</v>
      </c>
      <c r="J20" s="29" t="s">
        <v>543</v>
      </c>
      <c r="K20" s="32"/>
      <c r="L20" s="40" t="s">
        <v>762</v>
      </c>
      <c r="M20" s="33"/>
    </row>
    <row r="21" spans="1:13" ht="18.75" x14ac:dyDescent="0.3">
      <c r="A21" s="34">
        <v>5</v>
      </c>
      <c r="B21" s="130"/>
      <c r="C21" s="130"/>
      <c r="D21" s="130"/>
      <c r="E21" s="130"/>
      <c r="F21" s="130"/>
      <c r="G21" s="130"/>
      <c r="H21" s="130"/>
      <c r="I21" s="29" t="s">
        <v>565</v>
      </c>
      <c r="J21" s="29" t="s">
        <v>543</v>
      </c>
      <c r="K21" s="29"/>
      <c r="L21" s="29" t="s">
        <v>564</v>
      </c>
      <c r="M21" s="35"/>
    </row>
    <row r="22" spans="1:13" ht="19.5" thickBot="1" x14ac:dyDescent="0.35">
      <c r="A22" s="36">
        <v>6</v>
      </c>
      <c r="B22" s="131"/>
      <c r="C22" s="130"/>
      <c r="D22" s="130"/>
      <c r="E22" s="130"/>
      <c r="F22" s="130"/>
      <c r="G22" s="130"/>
      <c r="H22" s="130"/>
      <c r="I22" s="37" t="s">
        <v>668</v>
      </c>
      <c r="J22" s="37" t="s">
        <v>543</v>
      </c>
      <c r="K22" s="37"/>
      <c r="L22" s="37" t="s">
        <v>667</v>
      </c>
      <c r="M22" s="38"/>
    </row>
    <row r="23" spans="1:13" ht="18.75" x14ac:dyDescent="0.3">
      <c r="A23" s="31">
        <v>7</v>
      </c>
      <c r="B23" s="129">
        <v>3</v>
      </c>
      <c r="C23" s="130"/>
      <c r="D23" s="130"/>
      <c r="E23" s="130"/>
      <c r="F23" s="130"/>
      <c r="G23" s="130"/>
      <c r="H23" s="130"/>
      <c r="I23" s="32" t="s">
        <v>764</v>
      </c>
      <c r="J23" s="29" t="s">
        <v>544</v>
      </c>
      <c r="K23" s="32"/>
      <c r="L23" s="40" t="s">
        <v>765</v>
      </c>
      <c r="M23" s="33"/>
    </row>
    <row r="24" spans="1:13" ht="18.75" x14ac:dyDescent="0.3">
      <c r="A24" s="34">
        <v>8</v>
      </c>
      <c r="B24" s="130"/>
      <c r="C24" s="130"/>
      <c r="D24" s="130"/>
      <c r="E24" s="130"/>
      <c r="F24" s="130"/>
      <c r="G24" s="130"/>
      <c r="H24" s="130"/>
      <c r="I24" s="29" t="s">
        <v>767</v>
      </c>
      <c r="J24" s="29" t="s">
        <v>544</v>
      </c>
      <c r="K24" s="29"/>
      <c r="L24" s="29" t="s">
        <v>768</v>
      </c>
      <c r="M24" s="35"/>
    </row>
    <row r="25" spans="1:13" s="46" customFormat="1" ht="19.5" thickBot="1" x14ac:dyDescent="0.35">
      <c r="A25" s="43">
        <v>9</v>
      </c>
      <c r="B25" s="131"/>
      <c r="C25" s="130"/>
      <c r="D25" s="130"/>
      <c r="E25" s="130"/>
      <c r="F25" s="130"/>
      <c r="G25" s="130"/>
      <c r="H25" s="130"/>
      <c r="I25" s="44" t="s">
        <v>769</v>
      </c>
      <c r="J25" s="37" t="s">
        <v>544</v>
      </c>
      <c r="K25" s="42"/>
      <c r="L25" s="42" t="s">
        <v>770</v>
      </c>
      <c r="M25" s="45"/>
    </row>
    <row r="26" spans="1:13" ht="18.75" x14ac:dyDescent="0.3">
      <c r="A26" s="31">
        <v>10</v>
      </c>
      <c r="B26" s="129">
        <v>4</v>
      </c>
      <c r="C26" s="130"/>
      <c r="D26" s="130"/>
      <c r="E26" s="130"/>
      <c r="F26" s="130"/>
      <c r="G26" s="130"/>
      <c r="H26" s="130"/>
      <c r="I26" s="32" t="s">
        <v>729</v>
      </c>
      <c r="J26" s="29" t="s">
        <v>543</v>
      </c>
      <c r="K26" s="32"/>
      <c r="L26" s="32" t="s">
        <v>790</v>
      </c>
      <c r="M26" s="33"/>
    </row>
    <row r="27" spans="1:13" ht="18.75" x14ac:dyDescent="0.3">
      <c r="A27" s="34">
        <v>11</v>
      </c>
      <c r="B27" s="130"/>
      <c r="C27" s="130"/>
      <c r="D27" s="130"/>
      <c r="E27" s="130"/>
      <c r="F27" s="130"/>
      <c r="G27" s="130"/>
      <c r="H27" s="130"/>
      <c r="I27" s="29" t="s">
        <v>731</v>
      </c>
      <c r="J27" s="29" t="s">
        <v>543</v>
      </c>
      <c r="K27" s="29"/>
      <c r="L27" s="29" t="s">
        <v>732</v>
      </c>
      <c r="M27" s="35"/>
    </row>
    <row r="28" spans="1:13" ht="19.5" thickBot="1" x14ac:dyDescent="0.35">
      <c r="A28" s="36">
        <v>12</v>
      </c>
      <c r="B28" s="131"/>
      <c r="C28" s="130"/>
      <c r="D28" s="130"/>
      <c r="E28" s="130"/>
      <c r="F28" s="130"/>
      <c r="G28" s="130"/>
      <c r="H28" s="130"/>
      <c r="I28" s="44" t="s">
        <v>736</v>
      </c>
      <c r="J28" s="44" t="s">
        <v>543</v>
      </c>
      <c r="K28" s="42"/>
      <c r="L28" s="42" t="s">
        <v>733</v>
      </c>
      <c r="M28" s="45"/>
    </row>
    <row r="29" spans="1:13" ht="18.75" x14ac:dyDescent="0.3">
      <c r="A29" s="31">
        <v>13</v>
      </c>
      <c r="B29" s="129">
        <v>5</v>
      </c>
      <c r="C29" s="130"/>
      <c r="D29" s="130"/>
      <c r="E29" s="130"/>
      <c r="F29" s="130"/>
      <c r="G29" s="130"/>
      <c r="H29" s="130"/>
      <c r="I29" s="32" t="s">
        <v>561</v>
      </c>
      <c r="J29" s="32" t="s">
        <v>544</v>
      </c>
      <c r="K29" s="32"/>
      <c r="L29" s="40" t="s">
        <v>763</v>
      </c>
      <c r="M29" s="33"/>
    </row>
    <row r="30" spans="1:13" ht="18.75" x14ac:dyDescent="0.3">
      <c r="A30" s="34">
        <v>14</v>
      </c>
      <c r="B30" s="130"/>
      <c r="C30" s="130"/>
      <c r="D30" s="130"/>
      <c r="E30" s="130"/>
      <c r="F30" s="130"/>
      <c r="G30" s="130"/>
      <c r="H30" s="130"/>
      <c r="I30" s="29" t="s">
        <v>771</v>
      </c>
      <c r="J30" s="29" t="s">
        <v>544</v>
      </c>
      <c r="K30" s="29"/>
      <c r="L30" s="29" t="s">
        <v>772</v>
      </c>
      <c r="M30" s="35"/>
    </row>
    <row r="31" spans="1:13" ht="19.5" thickBot="1" x14ac:dyDescent="0.35">
      <c r="A31" s="36">
        <v>15</v>
      </c>
      <c r="B31" s="131"/>
      <c r="C31" s="131"/>
      <c r="D31" s="131"/>
      <c r="E31" s="131"/>
      <c r="F31" s="131"/>
      <c r="G31" s="131"/>
      <c r="H31" s="131"/>
      <c r="I31" s="37" t="s">
        <v>774</v>
      </c>
      <c r="J31" s="37" t="s">
        <v>544</v>
      </c>
      <c r="K31" s="37"/>
      <c r="L31" s="37" t="s">
        <v>773</v>
      </c>
      <c r="M31" s="38"/>
    </row>
    <row r="32" spans="1:13" ht="37.5" x14ac:dyDescent="0.3">
      <c r="A32" s="31">
        <v>1</v>
      </c>
      <c r="B32" s="129">
        <v>1</v>
      </c>
      <c r="C32" s="129" t="s">
        <v>552</v>
      </c>
      <c r="D32" s="129" t="s">
        <v>551</v>
      </c>
      <c r="E32" s="129">
        <v>100</v>
      </c>
      <c r="F32" s="129">
        <v>2</v>
      </c>
      <c r="G32" s="129"/>
      <c r="H32" s="129"/>
      <c r="I32" s="32" t="s">
        <v>722</v>
      </c>
      <c r="J32" s="32" t="s">
        <v>544</v>
      </c>
      <c r="K32" s="32"/>
      <c r="L32" s="41" t="s">
        <v>723</v>
      </c>
      <c r="M32" s="33"/>
    </row>
    <row r="33" spans="1:13" ht="18.75" x14ac:dyDescent="0.3">
      <c r="A33" s="34">
        <v>2</v>
      </c>
      <c r="B33" s="130"/>
      <c r="C33" s="130"/>
      <c r="D33" s="130"/>
      <c r="E33" s="130"/>
      <c r="F33" s="130"/>
      <c r="G33" s="130"/>
      <c r="H33" s="130"/>
      <c r="I33" s="29" t="s">
        <v>724</v>
      </c>
      <c r="J33" s="29" t="s">
        <v>544</v>
      </c>
      <c r="K33" s="29"/>
      <c r="L33" s="29" t="s">
        <v>783</v>
      </c>
      <c r="M33" s="35"/>
    </row>
    <row r="34" spans="1:13" ht="38.25" thickBot="1" x14ac:dyDescent="0.35">
      <c r="A34" s="36">
        <v>3</v>
      </c>
      <c r="B34" s="131"/>
      <c r="C34" s="130"/>
      <c r="D34" s="130"/>
      <c r="E34" s="130"/>
      <c r="F34" s="130"/>
      <c r="G34" s="130"/>
      <c r="H34" s="130"/>
      <c r="I34" s="37" t="s">
        <v>725</v>
      </c>
      <c r="J34" s="37" t="s">
        <v>544</v>
      </c>
      <c r="K34" s="37"/>
      <c r="L34" s="42" t="s">
        <v>726</v>
      </c>
      <c r="M34" s="38"/>
    </row>
    <row r="35" spans="1:13" ht="18.75" x14ac:dyDescent="0.3">
      <c r="A35" s="31">
        <v>4</v>
      </c>
      <c r="B35" s="129">
        <v>2</v>
      </c>
      <c r="C35" s="130"/>
      <c r="D35" s="130"/>
      <c r="E35" s="130"/>
      <c r="F35" s="130"/>
      <c r="G35" s="130"/>
      <c r="H35" s="130"/>
      <c r="I35" s="32" t="s">
        <v>559</v>
      </c>
      <c r="J35" s="32" t="s">
        <v>543</v>
      </c>
      <c r="K35" s="32"/>
      <c r="L35" s="32" t="s">
        <v>775</v>
      </c>
      <c r="M35" s="33" t="s">
        <v>776</v>
      </c>
    </row>
    <row r="36" spans="1:13" ht="18.75" x14ac:dyDescent="0.3">
      <c r="A36" s="34">
        <v>5</v>
      </c>
      <c r="B36" s="130"/>
      <c r="C36" s="130"/>
      <c r="D36" s="130"/>
      <c r="E36" s="130"/>
      <c r="F36" s="130"/>
      <c r="G36" s="130"/>
      <c r="H36" s="130"/>
      <c r="I36" s="29" t="s">
        <v>720</v>
      </c>
      <c r="J36" s="29" t="s">
        <v>543</v>
      </c>
      <c r="K36" s="29"/>
      <c r="L36" s="29" t="s">
        <v>730</v>
      </c>
      <c r="M36" s="35" t="s">
        <v>563</v>
      </c>
    </row>
    <row r="37" spans="1:13" ht="19.5" thickBot="1" x14ac:dyDescent="0.35">
      <c r="A37" s="36">
        <v>6</v>
      </c>
      <c r="B37" s="131"/>
      <c r="C37" s="130"/>
      <c r="D37" s="130"/>
      <c r="E37" s="130"/>
      <c r="F37" s="130"/>
      <c r="G37" s="130"/>
      <c r="H37" s="130"/>
      <c r="I37" s="37" t="s">
        <v>560</v>
      </c>
      <c r="J37" s="37" t="s">
        <v>543</v>
      </c>
      <c r="K37" s="37"/>
      <c r="L37" s="37" t="s">
        <v>721</v>
      </c>
      <c r="M37" s="38" t="s">
        <v>553</v>
      </c>
    </row>
    <row r="38" spans="1:13" ht="18.75" x14ac:dyDescent="0.3">
      <c r="A38" s="31">
        <v>7</v>
      </c>
      <c r="B38" s="129">
        <v>3</v>
      </c>
      <c r="C38" s="130"/>
      <c r="D38" s="130"/>
      <c r="E38" s="130"/>
      <c r="F38" s="130"/>
      <c r="G38" s="130"/>
      <c r="H38" s="130"/>
      <c r="I38" s="32" t="s">
        <v>778</v>
      </c>
      <c r="J38" s="32" t="s">
        <v>544</v>
      </c>
      <c r="K38" s="32"/>
      <c r="L38" s="32" t="s">
        <v>777</v>
      </c>
      <c r="M38" s="33"/>
    </row>
    <row r="39" spans="1:13" ht="18.75" x14ac:dyDescent="0.3">
      <c r="A39" s="34">
        <v>8</v>
      </c>
      <c r="B39" s="130"/>
      <c r="C39" s="130"/>
      <c r="D39" s="130"/>
      <c r="E39" s="130"/>
      <c r="F39" s="130"/>
      <c r="G39" s="130"/>
      <c r="H39" s="130"/>
      <c r="I39" s="29" t="s">
        <v>779</v>
      </c>
      <c r="J39" s="29" t="s">
        <v>544</v>
      </c>
      <c r="K39" s="29"/>
      <c r="L39" s="29" t="s">
        <v>780</v>
      </c>
      <c r="M39" s="35"/>
    </row>
    <row r="40" spans="1:13" ht="19.5" thickBot="1" x14ac:dyDescent="0.35">
      <c r="A40" s="36">
        <v>9</v>
      </c>
      <c r="B40" s="131"/>
      <c r="C40" s="130"/>
      <c r="D40" s="130"/>
      <c r="E40" s="130"/>
      <c r="F40" s="130"/>
      <c r="G40" s="130"/>
      <c r="H40" s="130"/>
      <c r="I40" s="37" t="s">
        <v>782</v>
      </c>
      <c r="J40" s="37" t="s">
        <v>544</v>
      </c>
      <c r="K40" s="37"/>
      <c r="L40" s="37" t="s">
        <v>781</v>
      </c>
      <c r="M40" s="38"/>
    </row>
    <row r="41" spans="1:13" ht="18.75" x14ac:dyDescent="0.3">
      <c r="A41" s="31">
        <v>10</v>
      </c>
      <c r="B41" s="129">
        <v>4</v>
      </c>
      <c r="C41" s="130"/>
      <c r="D41" s="130"/>
      <c r="E41" s="130"/>
      <c r="F41" s="130"/>
      <c r="G41" s="130"/>
      <c r="H41" s="130"/>
      <c r="I41" s="32" t="s">
        <v>787</v>
      </c>
      <c r="J41" s="32" t="s">
        <v>543</v>
      </c>
      <c r="K41" s="32"/>
      <c r="L41" s="32" t="s">
        <v>786</v>
      </c>
      <c r="M41" s="33"/>
    </row>
    <row r="42" spans="1:13" ht="18.75" x14ac:dyDescent="0.3">
      <c r="A42" s="34">
        <v>11</v>
      </c>
      <c r="B42" s="130"/>
      <c r="C42" s="130"/>
      <c r="D42" s="130"/>
      <c r="E42" s="130"/>
      <c r="F42" s="130"/>
      <c r="G42" s="130"/>
      <c r="H42" s="130"/>
      <c r="I42" s="29"/>
      <c r="J42" s="29" t="s">
        <v>543</v>
      </c>
      <c r="K42" s="29"/>
      <c r="L42" s="29"/>
      <c r="M42" s="35"/>
    </row>
    <row r="43" spans="1:13" ht="19.5" thickBot="1" x14ac:dyDescent="0.35">
      <c r="A43" s="36">
        <v>12</v>
      </c>
      <c r="B43" s="131"/>
      <c r="C43" s="130"/>
      <c r="D43" s="130"/>
      <c r="E43" s="130"/>
      <c r="F43" s="130"/>
      <c r="G43" s="130"/>
      <c r="H43" s="130"/>
      <c r="I43" s="37" t="s">
        <v>785</v>
      </c>
      <c r="J43" s="37" t="s">
        <v>543</v>
      </c>
      <c r="K43" s="37"/>
      <c r="L43" s="37" t="s">
        <v>784</v>
      </c>
      <c r="M43" s="38"/>
    </row>
    <row r="44" spans="1:13" ht="18.75" x14ac:dyDescent="0.3">
      <c r="A44" s="31">
        <v>13</v>
      </c>
      <c r="B44" s="129">
        <v>5</v>
      </c>
      <c r="C44" s="130"/>
      <c r="D44" s="130"/>
      <c r="E44" s="130"/>
      <c r="F44" s="130"/>
      <c r="G44" s="130"/>
      <c r="H44" s="130"/>
      <c r="I44" s="32"/>
      <c r="J44" s="32" t="s">
        <v>544</v>
      </c>
      <c r="K44" s="32"/>
      <c r="L44" s="32"/>
      <c r="M44" s="33"/>
    </row>
    <row r="45" spans="1:13" ht="18.75" x14ac:dyDescent="0.3">
      <c r="A45" s="34">
        <v>14</v>
      </c>
      <c r="B45" s="130"/>
      <c r="C45" s="130"/>
      <c r="D45" s="130"/>
      <c r="E45" s="130"/>
      <c r="F45" s="130"/>
      <c r="G45" s="130"/>
      <c r="H45" s="130"/>
      <c r="I45" s="29" t="s">
        <v>788</v>
      </c>
      <c r="J45" s="29" t="s">
        <v>544</v>
      </c>
      <c r="K45" s="29"/>
      <c r="L45" s="29" t="s">
        <v>789</v>
      </c>
      <c r="M45" s="35"/>
    </row>
    <row r="46" spans="1:13" ht="19.5" thickBot="1" x14ac:dyDescent="0.35">
      <c r="A46" s="36">
        <v>15</v>
      </c>
      <c r="B46" s="131"/>
      <c r="C46" s="131"/>
      <c r="D46" s="131"/>
      <c r="E46" s="131"/>
      <c r="F46" s="131"/>
      <c r="G46" s="131"/>
      <c r="H46" s="131"/>
      <c r="I46" s="37"/>
      <c r="J46" s="37" t="s">
        <v>544</v>
      </c>
      <c r="K46" s="37"/>
      <c r="L46" s="37"/>
      <c r="M46" s="38"/>
    </row>
    <row r="47" spans="1:13" ht="18.75" x14ac:dyDescent="0.3">
      <c r="A47" s="31">
        <v>1</v>
      </c>
      <c r="B47" s="129">
        <v>1</v>
      </c>
      <c r="C47" s="129" t="s">
        <v>92</v>
      </c>
      <c r="D47" s="129" t="s">
        <v>167</v>
      </c>
      <c r="E47" s="129"/>
      <c r="F47" s="129"/>
      <c r="G47" s="129"/>
      <c r="H47" s="129"/>
      <c r="I47" s="32"/>
      <c r="J47" s="32" t="s">
        <v>543</v>
      </c>
      <c r="K47" s="32"/>
      <c r="L47" s="32"/>
      <c r="M47" s="33"/>
    </row>
    <row r="48" spans="1:13" ht="18.75" x14ac:dyDescent="0.3">
      <c r="A48" s="34">
        <v>2</v>
      </c>
      <c r="B48" s="130"/>
      <c r="C48" s="130"/>
      <c r="D48" s="130"/>
      <c r="E48" s="130"/>
      <c r="F48" s="130"/>
      <c r="G48" s="130"/>
      <c r="H48" s="130"/>
      <c r="I48" s="29"/>
      <c r="J48" s="29" t="s">
        <v>543</v>
      </c>
      <c r="K48" s="29"/>
      <c r="L48" s="29"/>
      <c r="M48" s="35"/>
    </row>
    <row r="49" spans="1:13" ht="19.5" thickBot="1" x14ac:dyDescent="0.35">
      <c r="A49" s="36">
        <v>3</v>
      </c>
      <c r="B49" s="131"/>
      <c r="C49" s="130"/>
      <c r="D49" s="130"/>
      <c r="E49" s="130"/>
      <c r="F49" s="130"/>
      <c r="G49" s="130"/>
      <c r="H49" s="130"/>
      <c r="I49" s="37"/>
      <c r="J49" s="37" t="s">
        <v>543</v>
      </c>
      <c r="K49" s="37"/>
      <c r="L49" s="37"/>
      <c r="M49" s="38"/>
    </row>
    <row r="50" spans="1:13" ht="18.75" x14ac:dyDescent="0.3">
      <c r="A50" s="31">
        <v>4</v>
      </c>
      <c r="B50" s="129">
        <v>2</v>
      </c>
      <c r="C50" s="130"/>
      <c r="D50" s="130"/>
      <c r="E50" s="130"/>
      <c r="F50" s="130"/>
      <c r="G50" s="130"/>
      <c r="H50" s="130"/>
      <c r="I50" s="32" t="s">
        <v>662</v>
      </c>
      <c r="J50" s="32" t="s">
        <v>544</v>
      </c>
      <c r="K50" s="32"/>
      <c r="L50" s="32" t="s">
        <v>663</v>
      </c>
      <c r="M50" s="33"/>
    </row>
    <row r="51" spans="1:13" ht="18.75" x14ac:dyDescent="0.3">
      <c r="A51" s="34">
        <v>5</v>
      </c>
      <c r="B51" s="130"/>
      <c r="C51" s="130"/>
      <c r="D51" s="130"/>
      <c r="E51" s="130"/>
      <c r="F51" s="130"/>
      <c r="G51" s="130"/>
      <c r="H51" s="130"/>
      <c r="I51" s="29" t="s">
        <v>689</v>
      </c>
      <c r="J51" s="29" t="s">
        <v>544</v>
      </c>
      <c r="K51" s="29"/>
      <c r="L51" s="29" t="s">
        <v>690</v>
      </c>
      <c r="M51" s="35"/>
    </row>
    <row r="52" spans="1:13" ht="19.5" thickBot="1" x14ac:dyDescent="0.35">
      <c r="A52" s="36">
        <v>6</v>
      </c>
      <c r="B52" s="131"/>
      <c r="C52" s="130"/>
      <c r="D52" s="130"/>
      <c r="E52" s="130"/>
      <c r="F52" s="130"/>
      <c r="G52" s="130"/>
      <c r="H52" s="130"/>
      <c r="I52" s="37" t="s">
        <v>691</v>
      </c>
      <c r="J52" s="37" t="s">
        <v>544</v>
      </c>
      <c r="K52" s="37"/>
      <c r="L52" s="37" t="s">
        <v>692</v>
      </c>
      <c r="M52" s="38"/>
    </row>
    <row r="53" spans="1:13" ht="18.75" x14ac:dyDescent="0.3">
      <c r="A53" s="31">
        <v>7</v>
      </c>
      <c r="B53" s="129">
        <v>3</v>
      </c>
      <c r="C53" s="130"/>
      <c r="D53" s="130"/>
      <c r="E53" s="130"/>
      <c r="F53" s="130"/>
      <c r="G53" s="130"/>
      <c r="H53" s="130"/>
      <c r="I53" s="29"/>
      <c r="J53" s="29" t="s">
        <v>543</v>
      </c>
      <c r="K53" s="32"/>
      <c r="L53" s="32"/>
      <c r="M53" s="33"/>
    </row>
    <row r="54" spans="1:13" ht="18.75" x14ac:dyDescent="0.3">
      <c r="A54" s="34">
        <v>8</v>
      </c>
      <c r="B54" s="130"/>
      <c r="C54" s="130"/>
      <c r="D54" s="130"/>
      <c r="E54" s="130"/>
      <c r="F54" s="130"/>
      <c r="G54" s="130"/>
      <c r="H54" s="130"/>
      <c r="I54" s="29"/>
      <c r="J54" s="29" t="s">
        <v>543</v>
      </c>
      <c r="K54" s="29"/>
      <c r="L54" s="29"/>
      <c r="M54" s="35"/>
    </row>
    <row r="55" spans="1:13" ht="19.5" thickBot="1" x14ac:dyDescent="0.35">
      <c r="A55" s="36">
        <v>9</v>
      </c>
      <c r="B55" s="131"/>
      <c r="C55" s="130"/>
      <c r="D55" s="130"/>
      <c r="E55" s="130"/>
      <c r="F55" s="130"/>
      <c r="G55" s="130"/>
      <c r="H55" s="130"/>
      <c r="I55" s="29"/>
      <c r="J55" s="29" t="s">
        <v>543</v>
      </c>
      <c r="K55" s="37"/>
      <c r="L55" s="37"/>
      <c r="M55" s="38"/>
    </row>
    <row r="56" spans="1:13" ht="18.75" x14ac:dyDescent="0.3">
      <c r="A56" s="31">
        <v>10</v>
      </c>
      <c r="B56" s="129">
        <v>4</v>
      </c>
      <c r="C56" s="130"/>
      <c r="D56" s="130"/>
      <c r="E56" s="130"/>
      <c r="F56" s="130"/>
      <c r="G56" s="130"/>
      <c r="H56" s="130"/>
      <c r="I56" s="32"/>
      <c r="J56" s="32"/>
      <c r="K56" s="32"/>
      <c r="L56" s="32"/>
      <c r="M56" s="33"/>
    </row>
    <row r="57" spans="1:13" ht="18.75" x14ac:dyDescent="0.3">
      <c r="A57" s="34">
        <v>11</v>
      </c>
      <c r="B57" s="130"/>
      <c r="C57" s="130"/>
      <c r="D57" s="130"/>
      <c r="E57" s="130"/>
      <c r="F57" s="130"/>
      <c r="G57" s="130"/>
      <c r="H57" s="130"/>
      <c r="I57" s="29"/>
      <c r="J57" s="29"/>
      <c r="K57" s="29"/>
      <c r="L57" s="29"/>
      <c r="M57" s="35"/>
    </row>
    <row r="58" spans="1:13" ht="19.5" thickBot="1" x14ac:dyDescent="0.35">
      <c r="A58" s="36">
        <v>12</v>
      </c>
      <c r="B58" s="131"/>
      <c r="C58" s="130"/>
      <c r="D58" s="130"/>
      <c r="E58" s="130"/>
      <c r="F58" s="130"/>
      <c r="G58" s="130"/>
      <c r="H58" s="130"/>
      <c r="I58" s="37"/>
      <c r="J58" s="37"/>
      <c r="K58" s="37"/>
      <c r="L58" s="37"/>
      <c r="M58" s="38"/>
    </row>
    <row r="59" spans="1:13" ht="18.75" x14ac:dyDescent="0.3">
      <c r="A59" s="31">
        <v>13</v>
      </c>
      <c r="B59" s="129">
        <v>5</v>
      </c>
      <c r="C59" s="130"/>
      <c r="D59" s="130"/>
      <c r="E59" s="130"/>
      <c r="F59" s="130"/>
      <c r="G59" s="130"/>
      <c r="H59" s="130"/>
      <c r="I59" s="32"/>
      <c r="J59" s="32"/>
      <c r="K59" s="32"/>
      <c r="L59" s="32"/>
      <c r="M59" s="33"/>
    </row>
    <row r="60" spans="1:13" ht="18.75" x14ac:dyDescent="0.3">
      <c r="A60" s="34">
        <v>14</v>
      </c>
      <c r="B60" s="130"/>
      <c r="C60" s="130"/>
      <c r="D60" s="130"/>
      <c r="E60" s="130"/>
      <c r="F60" s="130"/>
      <c r="G60" s="130"/>
      <c r="H60" s="130"/>
      <c r="I60" s="29"/>
      <c r="J60" s="29"/>
      <c r="K60" s="29"/>
      <c r="L60" s="29"/>
      <c r="M60" s="35"/>
    </row>
    <row r="61" spans="1:13" ht="19.5" thickBot="1" x14ac:dyDescent="0.35">
      <c r="A61" s="36">
        <v>15</v>
      </c>
      <c r="B61" s="131"/>
      <c r="C61" s="131"/>
      <c r="D61" s="131"/>
      <c r="E61" s="131"/>
      <c r="F61" s="131"/>
      <c r="G61" s="131"/>
      <c r="H61" s="131"/>
      <c r="I61" s="37"/>
      <c r="J61" s="37"/>
      <c r="K61" s="37"/>
      <c r="L61" s="37"/>
      <c r="M61" s="38"/>
    </row>
    <row r="62" spans="1:13" ht="18.75" x14ac:dyDescent="0.3">
      <c r="A62" s="31">
        <v>1</v>
      </c>
      <c r="B62" s="129">
        <v>1</v>
      </c>
      <c r="C62" s="129" t="s">
        <v>661</v>
      </c>
      <c r="D62" s="129" t="s">
        <v>164</v>
      </c>
      <c r="E62" s="129"/>
      <c r="F62" s="129"/>
      <c r="G62" s="129"/>
      <c r="H62" s="129"/>
      <c r="I62" s="32" t="s">
        <v>696</v>
      </c>
      <c r="J62" s="32" t="s">
        <v>543</v>
      </c>
      <c r="K62" s="32"/>
      <c r="L62" s="32" t="s">
        <v>697</v>
      </c>
      <c r="M62" s="33"/>
    </row>
    <row r="63" spans="1:13" ht="18.75" x14ac:dyDescent="0.3">
      <c r="A63" s="34">
        <v>2</v>
      </c>
      <c r="B63" s="130"/>
      <c r="C63" s="130"/>
      <c r="D63" s="130"/>
      <c r="E63" s="130"/>
      <c r="F63" s="130"/>
      <c r="G63" s="130"/>
      <c r="H63" s="130"/>
      <c r="I63" s="29"/>
      <c r="J63" s="29" t="s">
        <v>543</v>
      </c>
      <c r="K63" s="29"/>
      <c r="L63" s="29"/>
      <c r="M63" s="35"/>
    </row>
    <row r="64" spans="1:13" ht="19.5" thickBot="1" x14ac:dyDescent="0.35">
      <c r="A64" s="36">
        <v>3</v>
      </c>
      <c r="B64" s="131"/>
      <c r="C64" s="130"/>
      <c r="D64" s="130"/>
      <c r="E64" s="130"/>
      <c r="F64" s="130"/>
      <c r="G64" s="130"/>
      <c r="H64" s="130"/>
      <c r="I64" s="37"/>
      <c r="J64" s="37" t="s">
        <v>543</v>
      </c>
      <c r="K64" s="37"/>
      <c r="L64" s="37"/>
      <c r="M64" s="38"/>
    </row>
    <row r="65" spans="1:13" ht="18.75" x14ac:dyDescent="0.3">
      <c r="A65" s="31">
        <v>4</v>
      </c>
      <c r="B65" s="129">
        <v>2</v>
      </c>
      <c r="C65" s="130"/>
      <c r="D65" s="130"/>
      <c r="E65" s="130"/>
      <c r="F65" s="130"/>
      <c r="G65" s="130"/>
      <c r="H65" s="130"/>
      <c r="I65" s="32" t="s">
        <v>664</v>
      </c>
      <c r="J65" s="32" t="s">
        <v>544</v>
      </c>
      <c r="K65" s="32"/>
      <c r="L65" s="32" t="s">
        <v>695</v>
      </c>
      <c r="M65" s="33"/>
    </row>
    <row r="66" spans="1:13" ht="18.75" x14ac:dyDescent="0.3">
      <c r="A66" s="34">
        <v>5</v>
      </c>
      <c r="B66" s="130"/>
      <c r="C66" s="130"/>
      <c r="D66" s="130"/>
      <c r="E66" s="130"/>
      <c r="F66" s="130"/>
      <c r="G66" s="130"/>
      <c r="H66" s="130"/>
      <c r="I66" s="29" t="s">
        <v>694</v>
      </c>
      <c r="J66" s="29" t="s">
        <v>544</v>
      </c>
      <c r="K66" s="29"/>
      <c r="L66" s="29" t="s">
        <v>693</v>
      </c>
      <c r="M66" s="35"/>
    </row>
    <row r="67" spans="1:13" ht="19.5" thickBot="1" x14ac:dyDescent="0.35">
      <c r="A67" s="36">
        <v>6</v>
      </c>
      <c r="B67" s="131"/>
      <c r="C67" s="130"/>
      <c r="D67" s="130"/>
      <c r="E67" s="130"/>
      <c r="F67" s="130"/>
      <c r="G67" s="130"/>
      <c r="H67" s="130"/>
      <c r="I67" s="37"/>
      <c r="J67" s="37" t="s">
        <v>544</v>
      </c>
      <c r="K67" s="37"/>
      <c r="L67" s="37"/>
      <c r="M67" s="38"/>
    </row>
    <row r="68" spans="1:13" ht="18.75" x14ac:dyDescent="0.3">
      <c r="A68" s="31">
        <v>7</v>
      </c>
      <c r="B68" s="129">
        <v>3</v>
      </c>
      <c r="C68" s="130"/>
      <c r="D68" s="130"/>
      <c r="E68" s="130"/>
      <c r="F68" s="130"/>
      <c r="G68" s="130"/>
      <c r="H68" s="130"/>
      <c r="I68" s="29"/>
      <c r="J68" s="29" t="s">
        <v>543</v>
      </c>
      <c r="K68" s="32"/>
      <c r="L68" s="32"/>
      <c r="M68" s="33"/>
    </row>
    <row r="69" spans="1:13" ht="18.75" x14ac:dyDescent="0.3">
      <c r="A69" s="34">
        <v>8</v>
      </c>
      <c r="B69" s="130"/>
      <c r="C69" s="130"/>
      <c r="D69" s="130"/>
      <c r="E69" s="130"/>
      <c r="F69" s="130"/>
      <c r="G69" s="130"/>
      <c r="H69" s="130"/>
      <c r="I69" s="29"/>
      <c r="J69" s="29" t="s">
        <v>543</v>
      </c>
      <c r="K69" s="29"/>
      <c r="L69" s="29"/>
      <c r="M69" s="35"/>
    </row>
    <row r="70" spans="1:13" ht="19.5" thickBot="1" x14ac:dyDescent="0.35">
      <c r="A70" s="36">
        <v>9</v>
      </c>
      <c r="B70" s="131"/>
      <c r="C70" s="130"/>
      <c r="D70" s="130"/>
      <c r="E70" s="130"/>
      <c r="F70" s="130"/>
      <c r="G70" s="130"/>
      <c r="H70" s="130"/>
      <c r="I70" s="29"/>
      <c r="J70" s="29" t="s">
        <v>543</v>
      </c>
      <c r="K70" s="37"/>
      <c r="L70" s="37"/>
      <c r="M70" s="38"/>
    </row>
    <row r="71" spans="1:13" ht="18.75" x14ac:dyDescent="0.3">
      <c r="A71" s="31">
        <v>10</v>
      </c>
      <c r="B71" s="129">
        <v>4</v>
      </c>
      <c r="C71" s="130"/>
      <c r="D71" s="130"/>
      <c r="E71" s="130"/>
      <c r="F71" s="130"/>
      <c r="G71" s="130"/>
      <c r="H71" s="130"/>
      <c r="I71" s="32"/>
      <c r="J71" s="32"/>
      <c r="K71" s="32"/>
      <c r="L71" s="32"/>
      <c r="M71" s="33"/>
    </row>
    <row r="72" spans="1:13" ht="18.75" x14ac:dyDescent="0.3">
      <c r="A72" s="34">
        <v>11</v>
      </c>
      <c r="B72" s="130"/>
      <c r="C72" s="130"/>
      <c r="D72" s="130"/>
      <c r="E72" s="130"/>
      <c r="F72" s="130"/>
      <c r="G72" s="130"/>
      <c r="H72" s="130"/>
      <c r="I72" s="29"/>
      <c r="J72" s="29"/>
      <c r="K72" s="29"/>
      <c r="L72" s="29"/>
      <c r="M72" s="35"/>
    </row>
    <row r="73" spans="1:13" ht="19.5" thickBot="1" x14ac:dyDescent="0.35">
      <c r="A73" s="36">
        <v>12</v>
      </c>
      <c r="B73" s="131"/>
      <c r="C73" s="130"/>
      <c r="D73" s="130"/>
      <c r="E73" s="130"/>
      <c r="F73" s="130"/>
      <c r="G73" s="130"/>
      <c r="H73" s="130"/>
      <c r="I73" s="37"/>
      <c r="J73" s="37"/>
      <c r="K73" s="37"/>
      <c r="L73" s="37"/>
      <c r="M73" s="38"/>
    </row>
    <row r="74" spans="1:13" ht="18.75" x14ac:dyDescent="0.3">
      <c r="A74" s="31">
        <v>13</v>
      </c>
      <c r="B74" s="129">
        <v>5</v>
      </c>
      <c r="C74" s="130"/>
      <c r="D74" s="130"/>
      <c r="E74" s="130"/>
      <c r="F74" s="130"/>
      <c r="G74" s="130"/>
      <c r="H74" s="130"/>
      <c r="I74" s="32"/>
      <c r="J74" s="32"/>
      <c r="K74" s="32"/>
      <c r="L74" s="32"/>
      <c r="M74" s="33"/>
    </row>
    <row r="75" spans="1:13" ht="18.75" x14ac:dyDescent="0.3">
      <c r="A75" s="34">
        <v>14</v>
      </c>
      <c r="B75" s="130"/>
      <c r="C75" s="130"/>
      <c r="D75" s="130"/>
      <c r="E75" s="130"/>
      <c r="F75" s="130"/>
      <c r="G75" s="130"/>
      <c r="H75" s="130"/>
      <c r="I75" s="29"/>
      <c r="J75" s="29"/>
      <c r="K75" s="29"/>
      <c r="L75" s="29"/>
      <c r="M75" s="35"/>
    </row>
    <row r="76" spans="1:13" ht="19.5" thickBot="1" x14ac:dyDescent="0.35">
      <c r="A76" s="36">
        <v>15</v>
      </c>
      <c r="B76" s="131"/>
      <c r="C76" s="131"/>
      <c r="D76" s="131"/>
      <c r="E76" s="131"/>
      <c r="F76" s="131"/>
      <c r="G76" s="131"/>
      <c r="H76" s="131"/>
      <c r="I76" s="37"/>
      <c r="J76" s="37"/>
      <c r="K76" s="37"/>
      <c r="L76" s="37"/>
      <c r="M76" s="38"/>
    </row>
    <row r="77" spans="1:13" ht="18.75" x14ac:dyDescent="0.3">
      <c r="A77" s="31">
        <v>1</v>
      </c>
      <c r="B77" s="129">
        <v>1</v>
      </c>
      <c r="C77" s="129" t="s">
        <v>698</v>
      </c>
      <c r="D77" s="129" t="s">
        <v>699</v>
      </c>
      <c r="E77" s="129"/>
      <c r="F77" s="129"/>
      <c r="G77" s="129"/>
      <c r="H77" s="129"/>
      <c r="I77" s="32"/>
      <c r="J77" s="32" t="s">
        <v>543</v>
      </c>
      <c r="K77" s="32"/>
      <c r="L77" s="32"/>
      <c r="M77" s="33"/>
    </row>
    <row r="78" spans="1:13" ht="18.75" x14ac:dyDescent="0.3">
      <c r="A78" s="34">
        <v>2</v>
      </c>
      <c r="B78" s="130"/>
      <c r="C78" s="130"/>
      <c r="D78" s="130"/>
      <c r="E78" s="130"/>
      <c r="F78" s="130"/>
      <c r="G78" s="130"/>
      <c r="H78" s="130"/>
      <c r="I78" s="29"/>
      <c r="J78" s="29" t="s">
        <v>543</v>
      </c>
      <c r="K78" s="29"/>
      <c r="L78" s="29"/>
      <c r="M78" s="35"/>
    </row>
    <row r="79" spans="1:13" ht="19.5" thickBot="1" x14ac:dyDescent="0.35">
      <c r="A79" s="36">
        <v>3</v>
      </c>
      <c r="B79" s="131"/>
      <c r="C79" s="130"/>
      <c r="D79" s="130"/>
      <c r="E79" s="130"/>
      <c r="F79" s="130"/>
      <c r="G79" s="130"/>
      <c r="H79" s="130"/>
      <c r="I79" s="37"/>
      <c r="J79" s="37" t="s">
        <v>543</v>
      </c>
      <c r="K79" s="37"/>
      <c r="L79" s="37"/>
      <c r="M79" s="38"/>
    </row>
    <row r="80" spans="1:13" ht="18.75" x14ac:dyDescent="0.3">
      <c r="A80" s="31">
        <v>4</v>
      </c>
      <c r="B80" s="129">
        <v>2</v>
      </c>
      <c r="C80" s="130"/>
      <c r="D80" s="130"/>
      <c r="E80" s="130"/>
      <c r="F80" s="130"/>
      <c r="G80" s="130"/>
      <c r="H80" s="130"/>
      <c r="I80" s="32" t="s">
        <v>700</v>
      </c>
      <c r="J80" s="32" t="s">
        <v>544</v>
      </c>
      <c r="K80" s="32"/>
      <c r="L80" s="32" t="s">
        <v>701</v>
      </c>
      <c r="M80" s="33"/>
    </row>
    <row r="81" spans="1:13" ht="18.75" x14ac:dyDescent="0.3">
      <c r="A81" s="34">
        <v>5</v>
      </c>
      <c r="B81" s="130"/>
      <c r="C81" s="130"/>
      <c r="D81" s="130"/>
      <c r="E81" s="130"/>
      <c r="F81" s="130"/>
      <c r="G81" s="130"/>
      <c r="H81" s="130"/>
      <c r="I81" s="29"/>
      <c r="J81" s="29" t="s">
        <v>544</v>
      </c>
      <c r="K81" s="29"/>
      <c r="L81" s="29"/>
      <c r="M81" s="35"/>
    </row>
    <row r="82" spans="1:13" ht="19.5" thickBot="1" x14ac:dyDescent="0.35">
      <c r="A82" s="36">
        <v>6</v>
      </c>
      <c r="B82" s="131"/>
      <c r="C82" s="130"/>
      <c r="D82" s="130"/>
      <c r="E82" s="130"/>
      <c r="F82" s="130"/>
      <c r="G82" s="130"/>
      <c r="H82" s="130"/>
      <c r="I82" s="37"/>
      <c r="J82" s="37" t="s">
        <v>544</v>
      </c>
      <c r="K82" s="37"/>
      <c r="L82" s="37"/>
      <c r="M82" s="38"/>
    </row>
    <row r="83" spans="1:13" ht="18.75" x14ac:dyDescent="0.3">
      <c r="A83" s="31">
        <v>7</v>
      </c>
      <c r="B83" s="129">
        <v>3</v>
      </c>
      <c r="C83" s="130"/>
      <c r="D83" s="130"/>
      <c r="E83" s="130"/>
      <c r="F83" s="130"/>
      <c r="G83" s="130"/>
      <c r="H83" s="130"/>
      <c r="I83" s="29"/>
      <c r="J83" s="29" t="s">
        <v>543</v>
      </c>
      <c r="K83" s="32"/>
      <c r="L83" s="32"/>
      <c r="M83" s="33"/>
    </row>
    <row r="84" spans="1:13" ht="18.75" x14ac:dyDescent="0.3">
      <c r="A84" s="34">
        <v>8</v>
      </c>
      <c r="B84" s="130"/>
      <c r="C84" s="130"/>
      <c r="D84" s="130"/>
      <c r="E84" s="130"/>
      <c r="F84" s="130"/>
      <c r="G84" s="130"/>
      <c r="H84" s="130"/>
      <c r="I84" s="29"/>
      <c r="J84" s="29" t="s">
        <v>543</v>
      </c>
      <c r="K84" s="29"/>
      <c r="L84" s="29"/>
      <c r="M84" s="35"/>
    </row>
    <row r="85" spans="1:13" ht="19.5" thickBot="1" x14ac:dyDescent="0.35">
      <c r="A85" s="36">
        <v>9</v>
      </c>
      <c r="B85" s="131"/>
      <c r="C85" s="130"/>
      <c r="D85" s="130"/>
      <c r="E85" s="130"/>
      <c r="F85" s="130"/>
      <c r="G85" s="130"/>
      <c r="H85" s="130"/>
      <c r="I85" s="29"/>
      <c r="J85" s="29" t="s">
        <v>543</v>
      </c>
      <c r="K85" s="37"/>
      <c r="L85" s="37"/>
      <c r="M85" s="38"/>
    </row>
    <row r="86" spans="1:13" ht="18.75" x14ac:dyDescent="0.3">
      <c r="A86" s="31">
        <v>10</v>
      </c>
      <c r="B86" s="129">
        <v>4</v>
      </c>
      <c r="C86" s="130"/>
      <c r="D86" s="130"/>
      <c r="E86" s="130"/>
      <c r="F86" s="130"/>
      <c r="G86" s="130"/>
      <c r="H86" s="130"/>
      <c r="I86" s="32"/>
      <c r="J86" s="32"/>
      <c r="K86" s="32"/>
      <c r="L86" s="32"/>
      <c r="M86" s="33"/>
    </row>
    <row r="87" spans="1:13" ht="18.75" x14ac:dyDescent="0.3">
      <c r="A87" s="34">
        <v>11</v>
      </c>
      <c r="B87" s="130"/>
      <c r="C87" s="130"/>
      <c r="D87" s="130"/>
      <c r="E87" s="130"/>
      <c r="F87" s="130"/>
      <c r="G87" s="130"/>
      <c r="H87" s="130"/>
      <c r="I87" s="29"/>
      <c r="J87" s="29"/>
      <c r="K87" s="29"/>
      <c r="L87" s="29"/>
      <c r="M87" s="35"/>
    </row>
    <row r="88" spans="1:13" ht="19.5" thickBot="1" x14ac:dyDescent="0.35">
      <c r="A88" s="36">
        <v>12</v>
      </c>
      <c r="B88" s="131"/>
      <c r="C88" s="130"/>
      <c r="D88" s="130"/>
      <c r="E88" s="130"/>
      <c r="F88" s="130"/>
      <c r="G88" s="130"/>
      <c r="H88" s="130"/>
      <c r="I88" s="37"/>
      <c r="J88" s="37"/>
      <c r="K88" s="37"/>
      <c r="L88" s="37"/>
      <c r="M88" s="38"/>
    </row>
    <row r="89" spans="1:13" ht="18.75" x14ac:dyDescent="0.3">
      <c r="A89" s="31">
        <v>13</v>
      </c>
      <c r="B89" s="129">
        <v>5</v>
      </c>
      <c r="C89" s="130"/>
      <c r="D89" s="130"/>
      <c r="E89" s="130"/>
      <c r="F89" s="130"/>
      <c r="G89" s="130"/>
      <c r="H89" s="130"/>
      <c r="I89" s="32"/>
      <c r="J89" s="32"/>
      <c r="K89" s="32"/>
      <c r="L89" s="32"/>
      <c r="M89" s="33"/>
    </row>
    <row r="90" spans="1:13" ht="18.75" x14ac:dyDescent="0.3">
      <c r="A90" s="34">
        <v>14</v>
      </c>
      <c r="B90" s="130"/>
      <c r="C90" s="130"/>
      <c r="D90" s="130"/>
      <c r="E90" s="130"/>
      <c r="F90" s="130"/>
      <c r="G90" s="130"/>
      <c r="H90" s="130"/>
      <c r="I90" s="29"/>
      <c r="J90" s="29"/>
      <c r="K90" s="29"/>
      <c r="L90" s="29"/>
      <c r="M90" s="35"/>
    </row>
    <row r="91" spans="1:13" ht="19.5" thickBot="1" x14ac:dyDescent="0.35">
      <c r="A91" s="36">
        <v>15</v>
      </c>
      <c r="B91" s="131"/>
      <c r="C91" s="131"/>
      <c r="D91" s="131"/>
      <c r="E91" s="131"/>
      <c r="F91" s="131"/>
      <c r="G91" s="131"/>
      <c r="H91" s="131"/>
      <c r="I91" s="37"/>
      <c r="J91" s="37"/>
      <c r="K91" s="37"/>
      <c r="L91" s="37"/>
      <c r="M91" s="38"/>
    </row>
    <row r="92" spans="1:13" ht="18.75" x14ac:dyDescent="0.3">
      <c r="A92" s="31">
        <v>1</v>
      </c>
      <c r="B92" s="129">
        <v>1</v>
      </c>
      <c r="C92" s="129" t="s">
        <v>794</v>
      </c>
      <c r="D92" s="129" t="s">
        <v>795</v>
      </c>
      <c r="E92" s="129"/>
      <c r="F92" s="129"/>
      <c r="G92" s="129"/>
      <c r="H92" s="129"/>
      <c r="I92" s="32"/>
      <c r="J92" s="32" t="s">
        <v>543</v>
      </c>
      <c r="K92" s="32"/>
      <c r="L92" s="32"/>
      <c r="M92" s="33"/>
    </row>
    <row r="93" spans="1:13" ht="18.75" x14ac:dyDescent="0.3">
      <c r="A93" s="34">
        <v>2</v>
      </c>
      <c r="B93" s="130"/>
      <c r="C93" s="130"/>
      <c r="D93" s="130"/>
      <c r="E93" s="130"/>
      <c r="F93" s="130"/>
      <c r="G93" s="130"/>
      <c r="H93" s="130"/>
      <c r="I93" s="29"/>
      <c r="J93" s="29" t="s">
        <v>543</v>
      </c>
      <c r="K93" s="29"/>
      <c r="L93" s="29"/>
      <c r="M93" s="35"/>
    </row>
    <row r="94" spans="1:13" ht="19.5" thickBot="1" x14ac:dyDescent="0.35">
      <c r="A94" s="36">
        <v>3</v>
      </c>
      <c r="B94" s="131"/>
      <c r="C94" s="130"/>
      <c r="D94" s="130"/>
      <c r="E94" s="130"/>
      <c r="F94" s="130"/>
      <c r="G94" s="130"/>
      <c r="H94" s="130"/>
      <c r="I94" s="37"/>
      <c r="J94" s="37" t="s">
        <v>543</v>
      </c>
      <c r="K94" s="37"/>
      <c r="L94" s="37"/>
      <c r="M94" s="38"/>
    </row>
    <row r="95" spans="1:13" ht="18.75" x14ac:dyDescent="0.3">
      <c r="A95" s="31">
        <v>4</v>
      </c>
      <c r="B95" s="129">
        <v>2</v>
      </c>
      <c r="C95" s="130"/>
      <c r="D95" s="130"/>
      <c r="E95" s="130"/>
      <c r="F95" s="130"/>
      <c r="G95" s="130"/>
      <c r="H95" s="130"/>
      <c r="I95" s="32"/>
      <c r="J95" s="32" t="s">
        <v>544</v>
      </c>
      <c r="K95" s="32"/>
      <c r="L95" s="32"/>
      <c r="M95" s="33"/>
    </row>
    <row r="96" spans="1:13" ht="18.75" x14ac:dyDescent="0.3">
      <c r="A96" s="34">
        <v>5</v>
      </c>
      <c r="B96" s="130"/>
      <c r="C96" s="130"/>
      <c r="D96" s="130"/>
      <c r="E96" s="130"/>
      <c r="F96" s="130"/>
      <c r="G96" s="130"/>
      <c r="H96" s="130"/>
      <c r="I96" s="29"/>
      <c r="J96" s="29" t="s">
        <v>544</v>
      </c>
      <c r="K96" s="29"/>
      <c r="L96" s="29"/>
      <c r="M96" s="35"/>
    </row>
    <row r="97" spans="1:13" ht="19.5" thickBot="1" x14ac:dyDescent="0.35">
      <c r="A97" s="36">
        <v>6</v>
      </c>
      <c r="B97" s="131"/>
      <c r="C97" s="130"/>
      <c r="D97" s="130"/>
      <c r="E97" s="130"/>
      <c r="F97" s="130"/>
      <c r="G97" s="130"/>
      <c r="H97" s="130"/>
      <c r="I97" s="37"/>
      <c r="J97" s="37" t="s">
        <v>544</v>
      </c>
      <c r="K97" s="37"/>
      <c r="L97" s="37"/>
      <c r="M97" s="38"/>
    </row>
    <row r="98" spans="1:13" ht="18.75" x14ac:dyDescent="0.3">
      <c r="A98" s="31">
        <v>7</v>
      </c>
      <c r="B98" s="129">
        <v>3</v>
      </c>
      <c r="C98" s="130"/>
      <c r="D98" s="130"/>
      <c r="E98" s="130"/>
      <c r="F98" s="130"/>
      <c r="G98" s="130"/>
      <c r="H98" s="130"/>
      <c r="I98" s="29"/>
      <c r="J98" s="29" t="s">
        <v>543</v>
      </c>
      <c r="K98" s="32"/>
      <c r="L98" s="32"/>
      <c r="M98" s="33"/>
    </row>
    <row r="99" spans="1:13" ht="18.75" x14ac:dyDescent="0.3">
      <c r="A99" s="34">
        <v>8</v>
      </c>
      <c r="B99" s="130"/>
      <c r="C99" s="130"/>
      <c r="D99" s="130"/>
      <c r="E99" s="130"/>
      <c r="F99" s="130"/>
      <c r="G99" s="130"/>
      <c r="H99" s="130"/>
      <c r="I99" s="29"/>
      <c r="J99" s="29" t="s">
        <v>543</v>
      </c>
      <c r="K99" s="29"/>
      <c r="L99" s="29"/>
      <c r="M99" s="35"/>
    </row>
    <row r="100" spans="1:13" ht="19.5" thickBot="1" x14ac:dyDescent="0.35">
      <c r="A100" s="36">
        <v>9</v>
      </c>
      <c r="B100" s="131"/>
      <c r="C100" s="130"/>
      <c r="D100" s="130"/>
      <c r="E100" s="130"/>
      <c r="F100" s="130"/>
      <c r="G100" s="130"/>
      <c r="H100" s="130"/>
      <c r="I100" s="29"/>
      <c r="J100" s="29" t="s">
        <v>543</v>
      </c>
      <c r="K100" s="37"/>
      <c r="L100" s="37"/>
      <c r="M100" s="38"/>
    </row>
    <row r="101" spans="1:13" ht="18.75" x14ac:dyDescent="0.3">
      <c r="A101" s="31">
        <v>10</v>
      </c>
      <c r="B101" s="129">
        <v>4</v>
      </c>
      <c r="C101" s="130"/>
      <c r="D101" s="130"/>
      <c r="E101" s="130"/>
      <c r="F101" s="130"/>
      <c r="G101" s="130"/>
      <c r="H101" s="130"/>
      <c r="I101" s="32"/>
      <c r="J101" s="32"/>
      <c r="K101" s="32"/>
      <c r="L101" s="32"/>
      <c r="M101" s="33"/>
    </row>
    <row r="102" spans="1:13" ht="18.75" x14ac:dyDescent="0.3">
      <c r="A102" s="34">
        <v>11</v>
      </c>
      <c r="B102" s="130"/>
      <c r="C102" s="130"/>
      <c r="D102" s="130"/>
      <c r="E102" s="130"/>
      <c r="F102" s="130"/>
      <c r="G102" s="130"/>
      <c r="H102" s="130"/>
      <c r="I102" s="29"/>
      <c r="J102" s="29"/>
      <c r="K102" s="29"/>
      <c r="L102" s="29"/>
      <c r="M102" s="35"/>
    </row>
    <row r="103" spans="1:13" ht="19.5" thickBot="1" x14ac:dyDescent="0.35">
      <c r="A103" s="36">
        <v>12</v>
      </c>
      <c r="B103" s="131"/>
      <c r="C103" s="130"/>
      <c r="D103" s="130"/>
      <c r="E103" s="130"/>
      <c r="F103" s="130"/>
      <c r="G103" s="130"/>
      <c r="H103" s="130"/>
      <c r="I103" s="37"/>
      <c r="J103" s="37"/>
      <c r="K103" s="37"/>
      <c r="L103" s="37"/>
      <c r="M103" s="38"/>
    </row>
    <row r="104" spans="1:13" ht="18.75" x14ac:dyDescent="0.3">
      <c r="A104" s="31">
        <v>13</v>
      </c>
      <c r="B104" s="129">
        <v>5</v>
      </c>
      <c r="C104" s="130"/>
      <c r="D104" s="130"/>
      <c r="E104" s="130"/>
      <c r="F104" s="130"/>
      <c r="G104" s="130"/>
      <c r="H104" s="130"/>
      <c r="I104" s="32"/>
      <c r="J104" s="32"/>
      <c r="K104" s="32"/>
      <c r="L104" s="32"/>
      <c r="M104" s="33"/>
    </row>
    <row r="105" spans="1:13" ht="18.75" x14ac:dyDescent="0.3">
      <c r="A105" s="34">
        <v>14</v>
      </c>
      <c r="B105" s="130"/>
      <c r="C105" s="130"/>
      <c r="D105" s="130"/>
      <c r="E105" s="130"/>
      <c r="F105" s="130"/>
      <c r="G105" s="130"/>
      <c r="H105" s="130"/>
      <c r="I105" s="29"/>
      <c r="J105" s="29"/>
      <c r="K105" s="29"/>
      <c r="L105" s="29"/>
      <c r="M105" s="35"/>
    </row>
    <row r="106" spans="1:13" ht="19.5" thickBot="1" x14ac:dyDescent="0.35">
      <c r="A106" s="36">
        <v>15</v>
      </c>
      <c r="B106" s="131"/>
      <c r="C106" s="131"/>
      <c r="D106" s="131"/>
      <c r="E106" s="131"/>
      <c r="F106" s="131"/>
      <c r="G106" s="131"/>
      <c r="H106" s="131"/>
      <c r="I106" s="37"/>
      <c r="J106" s="37"/>
      <c r="K106" s="37"/>
      <c r="L106" s="37"/>
      <c r="M106" s="38"/>
    </row>
  </sheetData>
  <mergeCells count="77">
    <mergeCell ref="G92:G106"/>
    <mergeCell ref="H92:H106"/>
    <mergeCell ref="B95:B97"/>
    <mergeCell ref="B98:B100"/>
    <mergeCell ref="B101:B103"/>
    <mergeCell ref="B104:B106"/>
    <mergeCell ref="B92:B94"/>
    <mergeCell ref="C92:C106"/>
    <mergeCell ref="D92:D106"/>
    <mergeCell ref="E92:E106"/>
    <mergeCell ref="F92:F106"/>
    <mergeCell ref="F77:F91"/>
    <mergeCell ref="G77:G91"/>
    <mergeCell ref="H77:H91"/>
    <mergeCell ref="E77:E91"/>
    <mergeCell ref="F2:F16"/>
    <mergeCell ref="G2:G16"/>
    <mergeCell ref="H2:H16"/>
    <mergeCell ref="F17:F31"/>
    <mergeCell ref="G17:G31"/>
    <mergeCell ref="H17:H31"/>
    <mergeCell ref="F32:F46"/>
    <mergeCell ref="G32:G46"/>
    <mergeCell ref="H32:H46"/>
    <mergeCell ref="F47:F61"/>
    <mergeCell ref="G47:G61"/>
    <mergeCell ref="H47:H61"/>
    <mergeCell ref="F62:F76"/>
    <mergeCell ref="G62:G76"/>
    <mergeCell ref="H62:H76"/>
    <mergeCell ref="E2:E16"/>
    <mergeCell ref="E17:E31"/>
    <mergeCell ref="E32:E46"/>
    <mergeCell ref="E47:E61"/>
    <mergeCell ref="E62:E76"/>
    <mergeCell ref="B62:B64"/>
    <mergeCell ref="C62:C76"/>
    <mergeCell ref="D62:D76"/>
    <mergeCell ref="B65:B67"/>
    <mergeCell ref="B68:B70"/>
    <mergeCell ref="B71:B73"/>
    <mergeCell ref="B74:B76"/>
    <mergeCell ref="B47:B49"/>
    <mergeCell ref="C47:C61"/>
    <mergeCell ref="D47:D61"/>
    <mergeCell ref="B50:B52"/>
    <mergeCell ref="B53:B55"/>
    <mergeCell ref="B56:B58"/>
    <mergeCell ref="B59:B61"/>
    <mergeCell ref="B32:B34"/>
    <mergeCell ref="C32:C46"/>
    <mergeCell ref="D32:D46"/>
    <mergeCell ref="B35:B37"/>
    <mergeCell ref="B38:B40"/>
    <mergeCell ref="B41:B43"/>
    <mergeCell ref="B44:B46"/>
    <mergeCell ref="B17:B19"/>
    <mergeCell ref="C17:C31"/>
    <mergeCell ref="D17:D31"/>
    <mergeCell ref="B20:B22"/>
    <mergeCell ref="B23:B25"/>
    <mergeCell ref="B26:B28"/>
    <mergeCell ref="B29:B31"/>
    <mergeCell ref="D2:D16"/>
    <mergeCell ref="C2:C16"/>
    <mergeCell ref="B2:B4"/>
    <mergeCell ref="B5:B7"/>
    <mergeCell ref="B8:B10"/>
    <mergeCell ref="B11:B13"/>
    <mergeCell ref="B14:B16"/>
    <mergeCell ref="B77:B79"/>
    <mergeCell ref="C77:C91"/>
    <mergeCell ref="D77:D91"/>
    <mergeCell ref="B80:B82"/>
    <mergeCell ref="B83:B85"/>
    <mergeCell ref="B86:B88"/>
    <mergeCell ref="B89:B91"/>
  </mergeCells>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4D21-BD28-4119-AC33-27722DBE21DE}">
  <dimension ref="A1:L26"/>
  <sheetViews>
    <sheetView zoomScale="115" zoomScaleNormal="115" workbookViewId="0">
      <selection activeCell="C6" sqref="C6"/>
    </sheetView>
  </sheetViews>
  <sheetFormatPr defaultRowHeight="18.75" x14ac:dyDescent="0.3"/>
  <cols>
    <col min="1" max="1" width="9.140625" style="17"/>
    <col min="2" max="2" width="61" style="17" bestFit="1" customWidth="1"/>
    <col min="3" max="3" width="80.140625" style="17" customWidth="1"/>
    <col min="4" max="4" width="28.140625" style="17" bestFit="1" customWidth="1"/>
    <col min="5" max="16384" width="9.140625" style="17"/>
  </cols>
  <sheetData>
    <row r="1" spans="1:12" x14ac:dyDescent="0.3">
      <c r="A1" s="17" t="s">
        <v>33</v>
      </c>
      <c r="B1" s="17" t="s">
        <v>812</v>
      </c>
      <c r="D1" s="17" t="s">
        <v>822</v>
      </c>
    </row>
    <row r="2" spans="1:12" x14ac:dyDescent="0.3">
      <c r="A2" s="23">
        <v>1</v>
      </c>
      <c r="B2" s="60" t="s">
        <v>826</v>
      </c>
      <c r="C2" s="17" t="s">
        <v>832</v>
      </c>
      <c r="D2" s="17" t="s">
        <v>825</v>
      </c>
    </row>
    <row r="3" spans="1:12" x14ac:dyDescent="0.3">
      <c r="A3" s="23">
        <v>2</v>
      </c>
      <c r="B3" s="60" t="s">
        <v>827</v>
      </c>
      <c r="C3" s="17" t="s">
        <v>844</v>
      </c>
      <c r="D3" s="17" t="s">
        <v>824</v>
      </c>
    </row>
    <row r="4" spans="1:12" x14ac:dyDescent="0.3">
      <c r="A4" s="23">
        <v>3</v>
      </c>
      <c r="B4" s="60" t="s">
        <v>828</v>
      </c>
      <c r="C4" s="17" t="s">
        <v>833</v>
      </c>
      <c r="D4" s="17" t="s">
        <v>824</v>
      </c>
    </row>
    <row r="5" spans="1:12" x14ac:dyDescent="0.3">
      <c r="A5" s="23">
        <v>4</v>
      </c>
      <c r="B5" s="60" t="s">
        <v>813</v>
      </c>
      <c r="C5" s="17" t="s">
        <v>834</v>
      </c>
      <c r="D5" s="17" t="s">
        <v>823</v>
      </c>
      <c r="L5" s="17" t="s">
        <v>823</v>
      </c>
    </row>
    <row r="6" spans="1:12" x14ac:dyDescent="0.3">
      <c r="A6" s="23">
        <v>5</v>
      </c>
      <c r="B6" s="60" t="s">
        <v>814</v>
      </c>
      <c r="C6" s="17" t="s">
        <v>839</v>
      </c>
      <c r="D6" s="17" t="s">
        <v>823</v>
      </c>
      <c r="L6" s="17" t="s">
        <v>824</v>
      </c>
    </row>
    <row r="7" spans="1:12" x14ac:dyDescent="0.3">
      <c r="A7" s="23">
        <v>6</v>
      </c>
      <c r="B7" s="60" t="s">
        <v>815</v>
      </c>
      <c r="C7" s="17" t="s">
        <v>840</v>
      </c>
      <c r="D7" s="17" t="s">
        <v>823</v>
      </c>
      <c r="L7" s="17" t="s">
        <v>825</v>
      </c>
    </row>
    <row r="8" spans="1:12" x14ac:dyDescent="0.3">
      <c r="A8" s="23">
        <v>7</v>
      </c>
      <c r="B8" s="60" t="s">
        <v>816</v>
      </c>
      <c r="C8" s="17" t="s">
        <v>841</v>
      </c>
      <c r="D8" s="17" t="s">
        <v>823</v>
      </c>
    </row>
    <row r="9" spans="1:12" x14ac:dyDescent="0.3">
      <c r="A9" s="23">
        <v>8</v>
      </c>
      <c r="B9" s="60" t="s">
        <v>817</v>
      </c>
      <c r="C9" s="17" t="s">
        <v>842</v>
      </c>
      <c r="D9" s="17" t="s">
        <v>823</v>
      </c>
    </row>
    <row r="10" spans="1:12" x14ac:dyDescent="0.3">
      <c r="A10" s="23">
        <v>9</v>
      </c>
      <c r="B10" s="60" t="s">
        <v>858</v>
      </c>
      <c r="C10" s="17" t="s">
        <v>843</v>
      </c>
      <c r="D10" s="17" t="s">
        <v>824</v>
      </c>
    </row>
    <row r="11" spans="1:12" x14ac:dyDescent="0.3">
      <c r="A11" s="23">
        <v>10</v>
      </c>
      <c r="B11" s="60" t="s">
        <v>857</v>
      </c>
      <c r="C11" s="17" t="s">
        <v>845</v>
      </c>
      <c r="D11" s="17" t="s">
        <v>825</v>
      </c>
    </row>
    <row r="12" spans="1:12" x14ac:dyDescent="0.3">
      <c r="A12" s="23">
        <v>11</v>
      </c>
      <c r="B12" s="60" t="s">
        <v>818</v>
      </c>
      <c r="C12" s="17" t="s">
        <v>846</v>
      </c>
      <c r="D12" s="17" t="s">
        <v>824</v>
      </c>
    </row>
    <row r="13" spans="1:12" x14ac:dyDescent="0.3">
      <c r="A13" s="23">
        <v>12</v>
      </c>
      <c r="B13" s="60" t="s">
        <v>819</v>
      </c>
      <c r="C13" s="17" t="s">
        <v>847</v>
      </c>
      <c r="D13" s="17" t="s">
        <v>823</v>
      </c>
    </row>
    <row r="14" spans="1:12" x14ac:dyDescent="0.3">
      <c r="A14" s="23">
        <v>13</v>
      </c>
      <c r="B14" s="60" t="s">
        <v>820</v>
      </c>
      <c r="C14" s="17" t="s">
        <v>835</v>
      </c>
      <c r="D14" s="17" t="s">
        <v>824</v>
      </c>
    </row>
    <row r="15" spans="1:12" x14ac:dyDescent="0.3">
      <c r="A15" s="23">
        <v>14</v>
      </c>
      <c r="B15" s="60" t="s">
        <v>821</v>
      </c>
      <c r="C15" s="17" t="s">
        <v>836</v>
      </c>
      <c r="D15" s="17" t="s">
        <v>824</v>
      </c>
    </row>
    <row r="16" spans="1:12" x14ac:dyDescent="0.3">
      <c r="A16" s="23">
        <v>15</v>
      </c>
      <c r="B16" s="60" t="s">
        <v>829</v>
      </c>
      <c r="C16" s="17" t="s">
        <v>837</v>
      </c>
      <c r="D16" s="17" t="s">
        <v>824</v>
      </c>
    </row>
    <row r="17" spans="1:8" x14ac:dyDescent="0.3">
      <c r="A17" s="23">
        <v>16</v>
      </c>
      <c r="B17" s="60" t="s">
        <v>830</v>
      </c>
      <c r="C17" s="17" t="s">
        <v>838</v>
      </c>
      <c r="D17" s="17" t="s">
        <v>824</v>
      </c>
    </row>
    <row r="18" spans="1:8" x14ac:dyDescent="0.3">
      <c r="A18" s="23">
        <v>17</v>
      </c>
      <c r="B18" s="60" t="s">
        <v>852</v>
      </c>
      <c r="C18" s="17" t="s">
        <v>848</v>
      </c>
      <c r="D18" s="17" t="s">
        <v>825</v>
      </c>
    </row>
    <row r="19" spans="1:8" x14ac:dyDescent="0.3">
      <c r="A19" s="23">
        <v>18</v>
      </c>
      <c r="B19" s="60" t="s">
        <v>853</v>
      </c>
      <c r="C19" s="17" t="s">
        <v>849</v>
      </c>
      <c r="D19" s="17" t="s">
        <v>825</v>
      </c>
    </row>
    <row r="20" spans="1:8" x14ac:dyDescent="0.3">
      <c r="A20" s="23">
        <v>19</v>
      </c>
      <c r="B20" s="60" t="s">
        <v>854</v>
      </c>
      <c r="C20" s="17" t="s">
        <v>850</v>
      </c>
      <c r="D20" s="17" t="s">
        <v>825</v>
      </c>
    </row>
    <row r="21" spans="1:8" x14ac:dyDescent="0.3">
      <c r="A21" s="23">
        <v>20</v>
      </c>
      <c r="B21" s="60" t="s">
        <v>831</v>
      </c>
      <c r="C21" s="17" t="s">
        <v>851</v>
      </c>
      <c r="D21" s="17" t="s">
        <v>824</v>
      </c>
    </row>
    <row r="22" spans="1:8" x14ac:dyDescent="0.3">
      <c r="A22" s="23">
        <v>21</v>
      </c>
      <c r="B22" s="60" t="s">
        <v>900</v>
      </c>
      <c r="C22" s="17" t="s">
        <v>901</v>
      </c>
      <c r="D22" s="17" t="s">
        <v>824</v>
      </c>
    </row>
    <row r="23" spans="1:8" x14ac:dyDescent="0.3">
      <c r="A23" s="23">
        <v>22</v>
      </c>
      <c r="B23" s="60" t="s">
        <v>855</v>
      </c>
      <c r="C23" s="17" t="s">
        <v>856</v>
      </c>
      <c r="D23" s="17" t="s">
        <v>824</v>
      </c>
    </row>
    <row r="24" spans="1:8" x14ac:dyDescent="0.3">
      <c r="A24" s="23">
        <v>23</v>
      </c>
    </row>
    <row r="25" spans="1:8" x14ac:dyDescent="0.3">
      <c r="A25" s="23">
        <v>24</v>
      </c>
    </row>
    <row r="26" spans="1:8" x14ac:dyDescent="0.3">
      <c r="F26" s="17">
        <v>4</v>
      </c>
      <c r="H26" s="17">
        <f>4*5*2</f>
        <v>40</v>
      </c>
    </row>
  </sheetData>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3AF0-E760-4341-ADDA-647CB97E926A}">
  <dimension ref="A1:I31"/>
  <sheetViews>
    <sheetView zoomScale="85" zoomScaleNormal="85" workbookViewId="0">
      <selection activeCell="D53" sqref="D53"/>
    </sheetView>
  </sheetViews>
  <sheetFormatPr defaultRowHeight="15" x14ac:dyDescent="0.25"/>
  <cols>
    <col min="1" max="2" width="38.5703125" customWidth="1"/>
    <col min="3" max="3" width="27" customWidth="1"/>
    <col min="4" max="4" width="46" customWidth="1"/>
    <col min="5" max="5" width="118.42578125" bestFit="1" customWidth="1"/>
    <col min="6" max="6" width="89.85546875" customWidth="1"/>
    <col min="7" max="7" width="22.7109375" style="48" customWidth="1"/>
    <col min="8" max="9" width="23.85546875" style="48" customWidth="1"/>
  </cols>
  <sheetData>
    <row r="1" spans="1:9" ht="19.5" thickBot="1" x14ac:dyDescent="0.35">
      <c r="A1" s="30" t="s">
        <v>136</v>
      </c>
      <c r="B1" s="30"/>
      <c r="C1" s="30" t="s">
        <v>542</v>
      </c>
      <c r="D1" s="30" t="s">
        <v>178</v>
      </c>
      <c r="E1" s="30" t="s">
        <v>344</v>
      </c>
      <c r="F1" s="30" t="s">
        <v>177</v>
      </c>
      <c r="G1" s="49" t="s">
        <v>801</v>
      </c>
      <c r="H1" s="49" t="s">
        <v>2</v>
      </c>
      <c r="I1" s="49" t="s">
        <v>804</v>
      </c>
    </row>
    <row r="2" spans="1:9" ht="19.5" thickBot="1" x14ac:dyDescent="0.35">
      <c r="A2" s="32" t="s">
        <v>556</v>
      </c>
      <c r="B2" s="32" t="s">
        <v>810</v>
      </c>
      <c r="C2" s="32" t="s">
        <v>544</v>
      </c>
      <c r="D2" s="32" t="s">
        <v>546</v>
      </c>
      <c r="E2" s="32" t="s">
        <v>757</v>
      </c>
      <c r="F2" s="33" t="s">
        <v>545</v>
      </c>
      <c r="G2" s="51" t="s">
        <v>802</v>
      </c>
      <c r="H2" s="51" t="s">
        <v>1</v>
      </c>
      <c r="I2" s="51" t="s">
        <v>805</v>
      </c>
    </row>
    <row r="3" spans="1:9" ht="18.75" x14ac:dyDescent="0.3">
      <c r="A3" s="29" t="s">
        <v>557</v>
      </c>
      <c r="B3" s="32" t="s">
        <v>811</v>
      </c>
      <c r="C3" s="29" t="s">
        <v>544</v>
      </c>
      <c r="D3" s="29" t="s">
        <v>547</v>
      </c>
      <c r="E3" s="29" t="s">
        <v>758</v>
      </c>
      <c r="F3" s="35" t="s">
        <v>548</v>
      </c>
      <c r="G3" s="52" t="s">
        <v>802</v>
      </c>
      <c r="H3" s="52" t="s">
        <v>1</v>
      </c>
      <c r="I3" s="52" t="s">
        <v>805</v>
      </c>
    </row>
    <row r="4" spans="1:9" ht="19.5" thickBot="1" x14ac:dyDescent="0.35">
      <c r="A4" s="37" t="s">
        <v>558</v>
      </c>
      <c r="B4" s="37"/>
      <c r="C4" s="37" t="s">
        <v>544</v>
      </c>
      <c r="D4" s="37" t="s">
        <v>550</v>
      </c>
      <c r="E4" s="37" t="s">
        <v>759</v>
      </c>
      <c r="F4" s="38" t="s">
        <v>549</v>
      </c>
      <c r="G4" s="53" t="s">
        <v>803</v>
      </c>
      <c r="H4" s="53" t="s">
        <v>0</v>
      </c>
      <c r="I4" s="53" t="s">
        <v>806</v>
      </c>
    </row>
    <row r="5" spans="1:9" ht="18.75" x14ac:dyDescent="0.3">
      <c r="A5" s="29" t="s">
        <v>742</v>
      </c>
      <c r="B5" s="58"/>
      <c r="C5" s="32" t="s">
        <v>544</v>
      </c>
      <c r="D5" s="32"/>
      <c r="E5" s="32" t="s">
        <v>745</v>
      </c>
      <c r="F5" s="33"/>
      <c r="G5" s="51" t="s">
        <v>803</v>
      </c>
      <c r="H5" s="51" t="s">
        <v>0</v>
      </c>
      <c r="I5" s="51" t="s">
        <v>805</v>
      </c>
    </row>
    <row r="6" spans="1:9" ht="18.75" x14ac:dyDescent="0.3">
      <c r="A6" s="29" t="s">
        <v>743</v>
      </c>
      <c r="B6" s="29"/>
      <c r="C6" s="29" t="s">
        <v>544</v>
      </c>
      <c r="D6" s="29"/>
      <c r="E6" s="44" t="s">
        <v>746</v>
      </c>
      <c r="F6" s="35"/>
      <c r="G6" s="52" t="s">
        <v>802</v>
      </c>
      <c r="H6" s="52" t="s">
        <v>0</v>
      </c>
      <c r="I6" s="52" t="s">
        <v>805</v>
      </c>
    </row>
    <row r="7" spans="1:9" ht="19.5" thickBot="1" x14ac:dyDescent="0.35">
      <c r="A7" s="37" t="s">
        <v>749</v>
      </c>
      <c r="B7" s="37"/>
      <c r="C7" s="37" t="s">
        <v>544</v>
      </c>
      <c r="D7" s="37"/>
      <c r="E7" s="37" t="s">
        <v>766</v>
      </c>
      <c r="F7" s="38"/>
      <c r="G7" s="53" t="s">
        <v>802</v>
      </c>
      <c r="H7" s="53" t="s">
        <v>1</v>
      </c>
      <c r="I7" s="53" t="s">
        <v>805</v>
      </c>
    </row>
    <row r="8" spans="1:9" ht="18.75" x14ac:dyDescent="0.3">
      <c r="A8" s="32" t="s">
        <v>750</v>
      </c>
      <c r="B8" s="32"/>
      <c r="C8" s="32" t="s">
        <v>544</v>
      </c>
      <c r="D8" s="32"/>
      <c r="E8" s="32" t="s">
        <v>751</v>
      </c>
      <c r="F8" s="33"/>
      <c r="G8" s="51" t="s">
        <v>807</v>
      </c>
      <c r="H8" s="51" t="s">
        <v>1</v>
      </c>
      <c r="I8" s="51" t="s">
        <v>805</v>
      </c>
    </row>
    <row r="9" spans="1:9" ht="18.75" x14ac:dyDescent="0.3">
      <c r="A9" s="29" t="s">
        <v>753</v>
      </c>
      <c r="B9" s="29"/>
      <c r="C9" s="29" t="s">
        <v>544</v>
      </c>
      <c r="D9" s="29"/>
      <c r="E9" s="29" t="s">
        <v>752</v>
      </c>
      <c r="F9" s="35"/>
      <c r="G9" s="52" t="s">
        <v>808</v>
      </c>
      <c r="H9" s="52" t="s">
        <v>1</v>
      </c>
      <c r="I9" s="52" t="s">
        <v>805</v>
      </c>
    </row>
    <row r="10" spans="1:9" ht="19.5" thickBot="1" x14ac:dyDescent="0.35">
      <c r="A10" s="37" t="s">
        <v>754</v>
      </c>
      <c r="B10" s="37"/>
      <c r="C10" s="37" t="s">
        <v>544</v>
      </c>
      <c r="D10" s="37"/>
      <c r="E10" s="37" t="s">
        <v>755</v>
      </c>
      <c r="F10" s="38"/>
      <c r="G10" s="53" t="s">
        <v>807</v>
      </c>
      <c r="H10" s="53" t="s">
        <v>1</v>
      </c>
      <c r="I10" s="53" t="s">
        <v>805</v>
      </c>
    </row>
    <row r="11" spans="1:9" ht="18.75" x14ac:dyDescent="0.3">
      <c r="A11" s="32" t="s">
        <v>728</v>
      </c>
      <c r="B11" s="32"/>
      <c r="C11" s="32" t="s">
        <v>544</v>
      </c>
      <c r="D11" s="32"/>
      <c r="E11" s="32" t="s">
        <v>756</v>
      </c>
      <c r="F11" s="33"/>
      <c r="G11" s="51" t="s">
        <v>802</v>
      </c>
      <c r="H11" s="51" t="s">
        <v>0</v>
      </c>
      <c r="I11" s="51" t="s">
        <v>805</v>
      </c>
    </row>
    <row r="12" spans="1:9" ht="18.75" x14ac:dyDescent="0.3">
      <c r="A12" s="29" t="s">
        <v>665</v>
      </c>
      <c r="B12" s="29"/>
      <c r="C12" s="29" t="s">
        <v>544</v>
      </c>
      <c r="D12" s="29"/>
      <c r="E12" s="29" t="s">
        <v>737</v>
      </c>
      <c r="F12" s="35"/>
      <c r="G12" s="52" t="s">
        <v>808</v>
      </c>
      <c r="H12" s="52" t="s">
        <v>0</v>
      </c>
      <c r="I12" s="52" t="s">
        <v>805</v>
      </c>
    </row>
    <row r="13" spans="1:9" ht="19.5" thickBot="1" x14ac:dyDescent="0.35">
      <c r="A13" s="37" t="s">
        <v>666</v>
      </c>
      <c r="B13" s="37"/>
      <c r="C13" s="37" t="s">
        <v>544</v>
      </c>
      <c r="D13" s="37"/>
      <c r="E13" s="37" t="s">
        <v>738</v>
      </c>
      <c r="F13" s="38"/>
      <c r="G13" s="53" t="s">
        <v>802</v>
      </c>
      <c r="H13" s="53" t="s">
        <v>0</v>
      </c>
      <c r="I13" s="53" t="s">
        <v>805</v>
      </c>
    </row>
    <row r="14" spans="1:9" ht="18.75" x14ac:dyDescent="0.3">
      <c r="A14" s="32" t="s">
        <v>764</v>
      </c>
      <c r="B14" s="58"/>
      <c r="C14" s="29" t="s">
        <v>544</v>
      </c>
      <c r="D14" s="32"/>
      <c r="E14" s="40" t="s">
        <v>765</v>
      </c>
      <c r="F14" s="33"/>
      <c r="G14" s="51" t="s">
        <v>808</v>
      </c>
      <c r="H14" s="51" t="s">
        <v>1</v>
      </c>
      <c r="I14" s="51" t="s">
        <v>805</v>
      </c>
    </row>
    <row r="15" spans="1:9" ht="18.75" x14ac:dyDescent="0.3">
      <c r="A15" s="29" t="s">
        <v>767</v>
      </c>
      <c r="B15" s="29"/>
      <c r="C15" s="29" t="s">
        <v>544</v>
      </c>
      <c r="D15" s="29"/>
      <c r="E15" s="29" t="s">
        <v>768</v>
      </c>
      <c r="F15" s="35"/>
      <c r="G15" s="52" t="s">
        <v>802</v>
      </c>
      <c r="H15" s="52" t="s">
        <v>0</v>
      </c>
      <c r="I15" s="52" t="s">
        <v>805</v>
      </c>
    </row>
    <row r="16" spans="1:9" ht="19.5" thickBot="1" x14ac:dyDescent="0.35">
      <c r="A16" s="44" t="s">
        <v>769</v>
      </c>
      <c r="B16" s="59"/>
      <c r="C16" s="37" t="s">
        <v>544</v>
      </c>
      <c r="D16" s="42"/>
      <c r="E16" s="42" t="s">
        <v>770</v>
      </c>
      <c r="F16" s="45"/>
      <c r="G16" s="54" t="s">
        <v>802</v>
      </c>
      <c r="H16" s="54" t="s">
        <v>0</v>
      </c>
      <c r="I16" s="54" t="s">
        <v>805</v>
      </c>
    </row>
    <row r="17" spans="1:9" ht="18.75" x14ac:dyDescent="0.3">
      <c r="A17" s="32" t="s">
        <v>561</v>
      </c>
      <c r="B17" s="32"/>
      <c r="C17" s="32" t="s">
        <v>544</v>
      </c>
      <c r="D17" s="32"/>
      <c r="E17" s="40" t="s">
        <v>763</v>
      </c>
      <c r="F17" s="33"/>
      <c r="G17" s="51" t="s">
        <v>802</v>
      </c>
      <c r="H17" s="51" t="s">
        <v>1</v>
      </c>
      <c r="I17" s="51" t="s">
        <v>805</v>
      </c>
    </row>
    <row r="18" spans="1:9" ht="18.75" x14ac:dyDescent="0.3">
      <c r="A18" s="29" t="s">
        <v>771</v>
      </c>
      <c r="B18" s="29"/>
      <c r="C18" s="29" t="s">
        <v>544</v>
      </c>
      <c r="D18" s="29"/>
      <c r="E18" s="29" t="s">
        <v>772</v>
      </c>
      <c r="F18" s="35"/>
      <c r="G18" s="52" t="s">
        <v>808</v>
      </c>
      <c r="H18" s="52" t="s">
        <v>0</v>
      </c>
      <c r="I18" s="52" t="s">
        <v>805</v>
      </c>
    </row>
    <row r="19" spans="1:9" ht="19.5" thickBot="1" x14ac:dyDescent="0.35">
      <c r="A19" s="37" t="s">
        <v>774</v>
      </c>
      <c r="B19" s="37"/>
      <c r="C19" s="37" t="s">
        <v>544</v>
      </c>
      <c r="D19" s="37"/>
      <c r="E19" s="37" t="s">
        <v>773</v>
      </c>
      <c r="F19" s="38"/>
      <c r="G19" s="53" t="s">
        <v>802</v>
      </c>
      <c r="H19" s="53" t="s">
        <v>0</v>
      </c>
      <c r="I19" s="53" t="s">
        <v>805</v>
      </c>
    </row>
    <row r="20" spans="1:9" ht="37.5" x14ac:dyDescent="0.3">
      <c r="A20" s="55" t="s">
        <v>722</v>
      </c>
      <c r="B20" s="55"/>
      <c r="C20" s="32" t="s">
        <v>544</v>
      </c>
      <c r="D20" s="32"/>
      <c r="E20" s="41" t="s">
        <v>723</v>
      </c>
      <c r="F20" s="33"/>
      <c r="G20" s="51" t="s">
        <v>802</v>
      </c>
      <c r="H20" s="51" t="s">
        <v>0</v>
      </c>
      <c r="I20" s="51" t="s">
        <v>806</v>
      </c>
    </row>
    <row r="21" spans="1:9" ht="18.75" x14ac:dyDescent="0.3">
      <c r="A21" s="56" t="s">
        <v>724</v>
      </c>
      <c r="B21" s="56"/>
      <c r="C21" s="29" t="s">
        <v>544</v>
      </c>
      <c r="D21" s="29"/>
      <c r="E21" s="29" t="s">
        <v>783</v>
      </c>
      <c r="F21" s="35"/>
      <c r="G21" s="52" t="s">
        <v>802</v>
      </c>
      <c r="H21" s="52" t="s">
        <v>0</v>
      </c>
      <c r="I21" s="52" t="s">
        <v>805</v>
      </c>
    </row>
    <row r="22" spans="1:9" ht="38.25" thickBot="1" x14ac:dyDescent="0.35">
      <c r="A22" s="57" t="s">
        <v>725</v>
      </c>
      <c r="B22" s="57"/>
      <c r="C22" s="37" t="s">
        <v>544</v>
      </c>
      <c r="D22" s="37"/>
      <c r="E22" s="42" t="s">
        <v>726</v>
      </c>
      <c r="F22" s="38"/>
      <c r="G22" s="53" t="s">
        <v>802</v>
      </c>
      <c r="H22" s="53" t="s">
        <v>0</v>
      </c>
      <c r="I22" s="53" t="s">
        <v>805</v>
      </c>
    </row>
    <row r="23" spans="1:9" ht="18.75" x14ac:dyDescent="0.3">
      <c r="A23" s="55" t="s">
        <v>778</v>
      </c>
      <c r="B23" s="55"/>
      <c r="C23" s="32" t="s">
        <v>544</v>
      </c>
      <c r="D23" s="32"/>
      <c r="E23" s="32" t="s">
        <v>777</v>
      </c>
      <c r="F23" s="33"/>
      <c r="G23" s="51" t="s">
        <v>802</v>
      </c>
      <c r="H23" s="51" t="s">
        <v>1</v>
      </c>
      <c r="I23" s="51" t="s">
        <v>805</v>
      </c>
    </row>
    <row r="24" spans="1:9" ht="18.75" x14ac:dyDescent="0.3">
      <c r="A24" s="56" t="s">
        <v>779</v>
      </c>
      <c r="B24" s="56"/>
      <c r="C24" s="29" t="s">
        <v>544</v>
      </c>
      <c r="D24" s="29"/>
      <c r="E24" s="29" t="s">
        <v>780</v>
      </c>
      <c r="F24" s="35"/>
      <c r="G24" s="52" t="s">
        <v>807</v>
      </c>
      <c r="H24" s="52" t="s">
        <v>1</v>
      </c>
      <c r="I24" s="52" t="s">
        <v>805</v>
      </c>
    </row>
    <row r="25" spans="1:9" ht="19.5" thickBot="1" x14ac:dyDescent="0.35">
      <c r="A25" s="57" t="s">
        <v>782</v>
      </c>
      <c r="B25" s="57"/>
      <c r="C25" s="37" t="s">
        <v>544</v>
      </c>
      <c r="D25" s="37"/>
      <c r="E25" s="37" t="s">
        <v>781</v>
      </c>
      <c r="F25" s="38"/>
      <c r="G25" s="53" t="s">
        <v>802</v>
      </c>
      <c r="H25" s="53" t="s">
        <v>1</v>
      </c>
      <c r="I25" s="53" t="s">
        <v>805</v>
      </c>
    </row>
    <row r="26" spans="1:9" ht="18.75" x14ac:dyDescent="0.3">
      <c r="A26" s="55"/>
      <c r="B26" s="55"/>
      <c r="C26" s="32" t="s">
        <v>544</v>
      </c>
      <c r="D26" s="32"/>
      <c r="E26" s="32"/>
      <c r="F26" s="33"/>
      <c r="G26" s="51"/>
      <c r="H26" s="51"/>
      <c r="I26" s="51"/>
    </row>
    <row r="27" spans="1:9" ht="18.75" x14ac:dyDescent="0.3">
      <c r="A27" s="56" t="s">
        <v>788</v>
      </c>
      <c r="B27" s="56"/>
      <c r="C27" s="29" t="s">
        <v>544</v>
      </c>
      <c r="D27" s="29"/>
      <c r="E27" s="29" t="s">
        <v>789</v>
      </c>
      <c r="F27" s="35"/>
      <c r="G27" s="52" t="s">
        <v>802</v>
      </c>
      <c r="H27" s="52" t="s">
        <v>0</v>
      </c>
      <c r="I27" s="52" t="s">
        <v>805</v>
      </c>
    </row>
    <row r="28" spans="1:9" ht="19.5" thickBot="1" x14ac:dyDescent="0.35">
      <c r="A28" s="57"/>
      <c r="B28" s="57"/>
      <c r="C28" s="37" t="s">
        <v>544</v>
      </c>
      <c r="D28" s="37"/>
      <c r="E28" s="37"/>
      <c r="F28" s="38"/>
      <c r="G28" s="53"/>
      <c r="H28" s="53"/>
      <c r="I28" s="53"/>
    </row>
    <row r="29" spans="1:9" ht="18.75" x14ac:dyDescent="0.3">
      <c r="A29" s="55" t="s">
        <v>662</v>
      </c>
      <c r="B29" s="55"/>
      <c r="C29" s="32" t="s">
        <v>544</v>
      </c>
      <c r="D29" s="32"/>
      <c r="E29" s="32" t="s">
        <v>663</v>
      </c>
      <c r="F29" s="33"/>
      <c r="G29" s="51" t="s">
        <v>802</v>
      </c>
      <c r="H29" s="51" t="s">
        <v>0</v>
      </c>
      <c r="I29" s="51" t="s">
        <v>805</v>
      </c>
    </row>
    <row r="30" spans="1:9" ht="18.75" x14ac:dyDescent="0.3">
      <c r="A30" s="56" t="s">
        <v>689</v>
      </c>
      <c r="B30" s="56"/>
      <c r="C30" s="29" t="s">
        <v>544</v>
      </c>
      <c r="D30" s="29"/>
      <c r="E30" s="29" t="s">
        <v>690</v>
      </c>
      <c r="F30" s="35"/>
      <c r="G30" s="52" t="s">
        <v>809</v>
      </c>
      <c r="H30" s="52" t="s">
        <v>0</v>
      </c>
      <c r="I30" s="52" t="s">
        <v>805</v>
      </c>
    </row>
    <row r="31" spans="1:9" ht="19.5" thickBot="1" x14ac:dyDescent="0.35">
      <c r="A31" s="57" t="s">
        <v>691</v>
      </c>
      <c r="B31" s="57"/>
      <c r="C31" s="37" t="s">
        <v>544</v>
      </c>
      <c r="D31" s="37"/>
      <c r="E31" s="37" t="s">
        <v>692</v>
      </c>
      <c r="F31" s="38"/>
      <c r="G31" s="53" t="s">
        <v>808</v>
      </c>
      <c r="H31" s="53" t="s">
        <v>1</v>
      </c>
      <c r="I31" s="53" t="s">
        <v>805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ED8DF-9F19-4892-9BE4-3735708FD071}">
  <dimension ref="A1:H13"/>
  <sheetViews>
    <sheetView workbookViewId="0">
      <selection activeCell="P22" sqref="P22"/>
    </sheetView>
  </sheetViews>
  <sheetFormatPr defaultRowHeight="15" x14ac:dyDescent="0.25"/>
  <cols>
    <col min="2" max="2" width="13.5703125" bestFit="1" customWidth="1"/>
  </cols>
  <sheetData>
    <row r="1" spans="1:8" x14ac:dyDescent="0.25">
      <c r="A1" t="s">
        <v>33</v>
      </c>
      <c r="B1" t="s">
        <v>47</v>
      </c>
    </row>
    <row r="2" spans="1:8" x14ac:dyDescent="0.25">
      <c r="A2" s="1">
        <v>1</v>
      </c>
      <c r="B2" t="s">
        <v>55</v>
      </c>
    </row>
    <row r="3" spans="1:8" x14ac:dyDescent="0.25">
      <c r="A3" s="1">
        <v>2</v>
      </c>
      <c r="B3" t="s">
        <v>59</v>
      </c>
      <c r="C3" t="s">
        <v>72</v>
      </c>
      <c r="D3" t="s">
        <v>67</v>
      </c>
      <c r="E3" t="s">
        <v>68</v>
      </c>
      <c r="F3" t="s">
        <v>69</v>
      </c>
      <c r="G3" t="s">
        <v>70</v>
      </c>
      <c r="H3" t="s">
        <v>71</v>
      </c>
    </row>
    <row r="4" spans="1:8" x14ac:dyDescent="0.25">
      <c r="A4" s="1">
        <v>3</v>
      </c>
      <c r="B4" t="s">
        <v>57</v>
      </c>
      <c r="C4" t="s">
        <v>72</v>
      </c>
      <c r="D4" t="s">
        <v>67</v>
      </c>
      <c r="E4" t="s">
        <v>68</v>
      </c>
      <c r="F4" t="s">
        <v>69</v>
      </c>
      <c r="G4" t="s">
        <v>70</v>
      </c>
      <c r="H4" t="s">
        <v>71</v>
      </c>
    </row>
    <row r="5" spans="1:8" x14ac:dyDescent="0.25">
      <c r="A5" s="1">
        <v>4</v>
      </c>
      <c r="B5" t="s">
        <v>58</v>
      </c>
      <c r="C5" t="s">
        <v>72</v>
      </c>
      <c r="D5" t="s">
        <v>67</v>
      </c>
      <c r="E5" t="s">
        <v>68</v>
      </c>
      <c r="F5" t="s">
        <v>69</v>
      </c>
      <c r="G5" t="s">
        <v>70</v>
      </c>
      <c r="H5" t="s">
        <v>71</v>
      </c>
    </row>
    <row r="6" spans="1:8" x14ac:dyDescent="0.25">
      <c r="A6" s="1">
        <v>5</v>
      </c>
      <c r="B6" t="s">
        <v>56</v>
      </c>
      <c r="C6" t="s">
        <v>72</v>
      </c>
      <c r="D6" t="s">
        <v>67</v>
      </c>
      <c r="E6" t="s">
        <v>68</v>
      </c>
      <c r="F6" t="s">
        <v>69</v>
      </c>
      <c r="G6" t="s">
        <v>70</v>
      </c>
      <c r="H6" t="s">
        <v>71</v>
      </c>
    </row>
    <row r="7" spans="1:8" x14ac:dyDescent="0.25">
      <c r="A7" s="1">
        <v>6</v>
      </c>
      <c r="B7" t="s">
        <v>75</v>
      </c>
      <c r="C7" t="s">
        <v>72</v>
      </c>
      <c r="D7" t="s">
        <v>67</v>
      </c>
      <c r="E7" t="s">
        <v>68</v>
      </c>
      <c r="F7" t="s">
        <v>69</v>
      </c>
      <c r="G7" t="s">
        <v>70</v>
      </c>
      <c r="H7" t="s">
        <v>71</v>
      </c>
    </row>
    <row r="8" spans="1:8" x14ac:dyDescent="0.25">
      <c r="A8" s="1">
        <v>7</v>
      </c>
      <c r="B8" t="s">
        <v>89</v>
      </c>
    </row>
    <row r="9" spans="1:8" x14ac:dyDescent="0.25">
      <c r="A9" s="1">
        <v>8</v>
      </c>
    </row>
    <row r="10" spans="1:8" x14ac:dyDescent="0.25">
      <c r="A10" s="1">
        <v>9</v>
      </c>
    </row>
    <row r="11" spans="1:8" x14ac:dyDescent="0.25">
      <c r="A11" s="1">
        <v>10</v>
      </c>
    </row>
    <row r="12" spans="1:8" x14ac:dyDescent="0.25">
      <c r="A12" s="1">
        <v>11</v>
      </c>
    </row>
    <row r="13" spans="1:8" x14ac:dyDescent="0.25">
      <c r="A13" s="1">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606CC-396E-4D46-A946-42555803515B}">
  <dimension ref="A1:I18"/>
  <sheetViews>
    <sheetView zoomScale="130" zoomScaleNormal="130" workbookViewId="0">
      <selection activeCell="G20" sqref="G20"/>
    </sheetView>
  </sheetViews>
  <sheetFormatPr defaultRowHeight="15" x14ac:dyDescent="0.25"/>
  <cols>
    <col min="2" max="2" width="16" customWidth="1"/>
    <col min="3" max="3" width="18.85546875" bestFit="1" customWidth="1"/>
    <col min="4" max="5" width="16" customWidth="1"/>
    <col min="6" max="6" width="21.85546875" bestFit="1" customWidth="1"/>
    <col min="7" max="7" width="67.7109375" customWidth="1"/>
    <col min="8" max="9" width="42.85546875" bestFit="1" customWidth="1"/>
  </cols>
  <sheetData>
    <row r="1" spans="1:9" x14ac:dyDescent="0.25">
      <c r="A1" t="s">
        <v>33</v>
      </c>
      <c r="B1" t="s">
        <v>55</v>
      </c>
      <c r="C1" t="s">
        <v>79</v>
      </c>
      <c r="D1" t="s">
        <v>81</v>
      </c>
    </row>
    <row r="2" spans="1:9" x14ac:dyDescent="0.25">
      <c r="A2" s="1">
        <v>1</v>
      </c>
      <c r="B2" t="s">
        <v>76</v>
      </c>
      <c r="C2" t="s">
        <v>80</v>
      </c>
      <c r="D2" t="s">
        <v>82</v>
      </c>
      <c r="E2" t="s">
        <v>83</v>
      </c>
      <c r="F2" t="s">
        <v>482</v>
      </c>
      <c r="G2" t="s">
        <v>453</v>
      </c>
      <c r="H2" t="s">
        <v>77</v>
      </c>
      <c r="I2" t="s">
        <v>78</v>
      </c>
    </row>
    <row r="3" spans="1:9" x14ac:dyDescent="0.25">
      <c r="A3" s="1">
        <v>2</v>
      </c>
      <c r="B3" t="s">
        <v>84</v>
      </c>
      <c r="C3" t="s">
        <v>85</v>
      </c>
      <c r="D3" t="s">
        <v>90</v>
      </c>
      <c r="F3" t="s">
        <v>483</v>
      </c>
    </row>
    <row r="4" spans="1:9" x14ac:dyDescent="0.25">
      <c r="A4" s="1">
        <v>3</v>
      </c>
      <c r="B4" t="s">
        <v>254</v>
      </c>
      <c r="C4" t="s">
        <v>86</v>
      </c>
      <c r="D4" t="s">
        <v>87</v>
      </c>
      <c r="E4" t="s">
        <v>88</v>
      </c>
      <c r="F4" t="s">
        <v>448</v>
      </c>
    </row>
    <row r="5" spans="1:9" x14ac:dyDescent="0.25">
      <c r="A5" s="1">
        <v>4</v>
      </c>
      <c r="B5" t="s">
        <v>284</v>
      </c>
      <c r="C5" t="s">
        <v>447</v>
      </c>
      <c r="F5" t="s">
        <v>449</v>
      </c>
      <c r="G5" t="s">
        <v>454</v>
      </c>
    </row>
    <row r="6" spans="1:9" x14ac:dyDescent="0.25">
      <c r="A6" s="1">
        <v>5</v>
      </c>
      <c r="B6" t="s">
        <v>150</v>
      </c>
      <c r="D6" t="s">
        <v>91</v>
      </c>
      <c r="F6" t="s">
        <v>450</v>
      </c>
    </row>
    <row r="7" spans="1:9" x14ac:dyDescent="0.25">
      <c r="A7" s="1">
        <v>6</v>
      </c>
      <c r="B7" t="s">
        <v>92</v>
      </c>
      <c r="C7" t="s">
        <v>93</v>
      </c>
      <c r="F7" t="s">
        <v>451</v>
      </c>
    </row>
    <row r="8" spans="1:9" x14ac:dyDescent="0.25">
      <c r="A8" s="1">
        <v>7</v>
      </c>
    </row>
    <row r="9" spans="1:9" x14ac:dyDescent="0.25">
      <c r="A9" s="1">
        <v>8</v>
      </c>
    </row>
    <row r="10" spans="1:9" x14ac:dyDescent="0.25">
      <c r="A10" s="1">
        <v>9</v>
      </c>
      <c r="F10" s="8" t="s">
        <v>457</v>
      </c>
      <c r="G10" s="8" t="s">
        <v>468</v>
      </c>
      <c r="H10" s="8" t="s">
        <v>472</v>
      </c>
      <c r="I10" s="136" t="s">
        <v>481</v>
      </c>
    </row>
    <row r="11" spans="1:9" x14ac:dyDescent="0.25">
      <c r="A11" s="1">
        <v>10</v>
      </c>
      <c r="F11" s="8" t="s">
        <v>458</v>
      </c>
      <c r="G11" s="8" t="s">
        <v>456</v>
      </c>
      <c r="H11" s="8" t="s">
        <v>455</v>
      </c>
      <c r="I11" s="136"/>
    </row>
    <row r="12" spans="1:9" x14ac:dyDescent="0.25">
      <c r="A12" s="1">
        <v>11</v>
      </c>
      <c r="F12" s="8" t="s">
        <v>459</v>
      </c>
      <c r="G12" s="8" t="s">
        <v>460</v>
      </c>
      <c r="H12" s="8" t="s">
        <v>473</v>
      </c>
      <c r="I12" s="136"/>
    </row>
    <row r="13" spans="1:9" x14ac:dyDescent="0.25">
      <c r="A13" s="1">
        <v>12</v>
      </c>
      <c r="F13" s="8" t="s">
        <v>461</v>
      </c>
      <c r="G13" s="8" t="s">
        <v>462</v>
      </c>
      <c r="H13" s="8" t="s">
        <v>474</v>
      </c>
      <c r="I13" s="136"/>
    </row>
    <row r="14" spans="1:9" x14ac:dyDescent="0.25">
      <c r="F14" s="8" t="s">
        <v>463</v>
      </c>
      <c r="G14" s="8" t="s">
        <v>464</v>
      </c>
      <c r="H14" s="8" t="s">
        <v>477</v>
      </c>
      <c r="I14" s="136"/>
    </row>
    <row r="15" spans="1:9" x14ac:dyDescent="0.25">
      <c r="F15" s="8" t="s">
        <v>465</v>
      </c>
      <c r="G15" s="8" t="s">
        <v>466</v>
      </c>
      <c r="H15" s="8" t="s">
        <v>475</v>
      </c>
      <c r="I15" s="136"/>
    </row>
    <row r="16" spans="1:9" x14ac:dyDescent="0.25">
      <c r="F16" s="8" t="s">
        <v>467</v>
      </c>
      <c r="G16" s="8" t="s">
        <v>469</v>
      </c>
      <c r="H16" s="8" t="s">
        <v>476</v>
      </c>
      <c r="I16" s="136"/>
    </row>
    <row r="17" spans="6:9" x14ac:dyDescent="0.25">
      <c r="F17" s="8" t="s">
        <v>470</v>
      </c>
      <c r="G17" s="8" t="s">
        <v>471</v>
      </c>
      <c r="H17" s="8" t="s">
        <v>476</v>
      </c>
      <c r="I17" s="136"/>
    </row>
    <row r="18" spans="6:9" x14ac:dyDescent="0.25">
      <c r="F18" s="27" t="s">
        <v>478</v>
      </c>
      <c r="G18" s="27" t="s">
        <v>479</v>
      </c>
      <c r="H18" s="27" t="s">
        <v>480</v>
      </c>
      <c r="I18" s="136"/>
    </row>
  </sheetData>
  <mergeCells count="1">
    <mergeCell ref="I10:I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BEA66-55DB-45C3-8CD4-E9D8ED512CD0}">
  <dimension ref="C1:C12"/>
  <sheetViews>
    <sheetView zoomScale="145" zoomScaleNormal="145" workbookViewId="0">
      <selection activeCell="D17" sqref="D17"/>
    </sheetView>
  </sheetViews>
  <sheetFormatPr defaultRowHeight="15" x14ac:dyDescent="0.25"/>
  <cols>
    <col min="3" max="3" width="20.140625" bestFit="1" customWidth="1"/>
  </cols>
  <sheetData>
    <row r="1" spans="3:3" x14ac:dyDescent="0.25">
      <c r="C1" t="s">
        <v>26</v>
      </c>
    </row>
    <row r="2" spans="3:3" x14ac:dyDescent="0.25">
      <c r="C2" t="s">
        <v>24</v>
      </c>
    </row>
    <row r="7" spans="3:3" x14ac:dyDescent="0.25">
      <c r="C7" t="s">
        <v>27</v>
      </c>
    </row>
    <row r="12" spans="3:3" x14ac:dyDescent="0.25">
      <c r="C12" t="s">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7E1E-33DD-4FD8-B6B2-6AC82C26A9E6}">
  <dimension ref="A1:C11"/>
  <sheetViews>
    <sheetView zoomScale="145" zoomScaleNormal="145" workbookViewId="0">
      <selection activeCell="E10" sqref="E10"/>
    </sheetView>
  </sheetViews>
  <sheetFormatPr defaultRowHeight="15" x14ac:dyDescent="0.25"/>
  <cols>
    <col min="3" max="3" width="10.85546875" bestFit="1" customWidth="1"/>
  </cols>
  <sheetData>
    <row r="1" spans="1:3" x14ac:dyDescent="0.25">
      <c r="A1" t="s">
        <v>33</v>
      </c>
      <c r="B1" t="s">
        <v>151</v>
      </c>
      <c r="C1" t="s">
        <v>56</v>
      </c>
    </row>
    <row r="2" spans="1:3" x14ac:dyDescent="0.25">
      <c r="A2">
        <v>1</v>
      </c>
      <c r="B2">
        <v>1</v>
      </c>
      <c r="C2">
        <v>0</v>
      </c>
    </row>
    <row r="3" spans="1:3" x14ac:dyDescent="0.25">
      <c r="A3">
        <v>2</v>
      </c>
      <c r="B3">
        <v>2</v>
      </c>
      <c r="C3">
        <v>100</v>
      </c>
    </row>
    <row r="4" spans="1:3" x14ac:dyDescent="0.25">
      <c r="A4">
        <v>3</v>
      </c>
      <c r="B4">
        <v>3</v>
      </c>
      <c r="C4">
        <v>300</v>
      </c>
    </row>
    <row r="5" spans="1:3" x14ac:dyDescent="0.25">
      <c r="A5">
        <v>4</v>
      </c>
      <c r="B5">
        <v>4</v>
      </c>
      <c r="C5">
        <v>600</v>
      </c>
    </row>
    <row r="6" spans="1:3" x14ac:dyDescent="0.25">
      <c r="A6">
        <v>5</v>
      </c>
      <c r="B6">
        <v>5</v>
      </c>
      <c r="C6">
        <v>1000</v>
      </c>
    </row>
    <row r="7" spans="1:3" x14ac:dyDescent="0.25">
      <c r="A7">
        <v>6</v>
      </c>
      <c r="B7">
        <v>6</v>
      </c>
      <c r="C7">
        <v>1500</v>
      </c>
    </row>
    <row r="8" spans="1:3" x14ac:dyDescent="0.25">
      <c r="A8">
        <v>7</v>
      </c>
      <c r="B8">
        <v>7</v>
      </c>
      <c r="C8">
        <v>2000</v>
      </c>
    </row>
    <row r="9" spans="1:3" x14ac:dyDescent="0.25">
      <c r="A9">
        <v>8</v>
      </c>
      <c r="B9">
        <v>8</v>
      </c>
      <c r="C9">
        <v>3000</v>
      </c>
    </row>
    <row r="10" spans="1:3" x14ac:dyDescent="0.25">
      <c r="A10">
        <v>9</v>
      </c>
      <c r="B10">
        <v>9</v>
      </c>
      <c r="C10">
        <v>5000</v>
      </c>
    </row>
    <row r="11" spans="1:3" x14ac:dyDescent="0.25">
      <c r="A11">
        <v>10</v>
      </c>
      <c r="B11">
        <v>10</v>
      </c>
      <c r="C11">
        <v>10000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24CA5-BD51-42B0-A131-291FEB30B22C}">
  <dimension ref="A1:AK17"/>
  <sheetViews>
    <sheetView zoomScale="130" zoomScaleNormal="130" workbookViewId="0">
      <selection activeCell="K10" sqref="K10"/>
    </sheetView>
  </sheetViews>
  <sheetFormatPr defaultRowHeight="15" x14ac:dyDescent="0.25"/>
  <cols>
    <col min="2" max="2" width="17.5703125" customWidth="1"/>
    <col min="3" max="3" width="7.28515625" bestFit="1" customWidth="1"/>
    <col min="4" max="4" width="6.140625" customWidth="1"/>
    <col min="5" max="5" width="6" customWidth="1"/>
    <col min="6" max="6" width="36.5703125" customWidth="1"/>
    <col min="7" max="7" width="24.7109375" bestFit="1" customWidth="1"/>
    <col min="8" max="8" width="9" customWidth="1"/>
    <col min="9" max="10" width="10.7109375" customWidth="1"/>
    <col min="11" max="11" width="11.140625" bestFit="1" customWidth="1"/>
    <col min="12" max="12" width="15.7109375" customWidth="1"/>
    <col min="15" max="15" width="27.7109375" bestFit="1" customWidth="1"/>
    <col min="16" max="16" width="11.42578125" customWidth="1"/>
    <col min="18" max="18" width="11.85546875" customWidth="1"/>
    <col min="19" max="19" width="10.85546875" customWidth="1"/>
    <col min="20" max="20" width="15.140625" customWidth="1"/>
    <col min="24" max="24" width="68.140625" customWidth="1"/>
    <col min="25" max="25" width="13.140625" customWidth="1"/>
    <col min="29" max="29" width="22.140625" customWidth="1"/>
    <col min="34" max="34" width="20.7109375" customWidth="1"/>
    <col min="35" max="35" width="9.7109375" customWidth="1"/>
    <col min="36" max="36" width="13" customWidth="1"/>
    <col min="37" max="37" width="12.7109375" customWidth="1"/>
  </cols>
  <sheetData>
    <row r="1" spans="1:37" x14ac:dyDescent="0.25">
      <c r="A1" s="138" t="s">
        <v>33</v>
      </c>
      <c r="B1" s="137" t="s">
        <v>76</v>
      </c>
      <c r="C1" s="137"/>
      <c r="D1" s="137"/>
      <c r="E1" s="137"/>
      <c r="F1" s="137"/>
      <c r="G1" s="137"/>
      <c r="H1" s="137"/>
      <c r="I1" s="137"/>
      <c r="J1" s="137"/>
      <c r="K1" s="137" t="s">
        <v>84</v>
      </c>
      <c r="L1" s="137"/>
      <c r="M1" s="137"/>
      <c r="N1" s="137"/>
      <c r="O1" s="137"/>
      <c r="P1" s="137"/>
      <c r="Q1" s="137"/>
      <c r="R1" s="137"/>
      <c r="S1" s="137"/>
      <c r="T1" s="137" t="s">
        <v>254</v>
      </c>
      <c r="U1" s="137"/>
      <c r="V1" s="137"/>
      <c r="W1" s="137"/>
      <c r="X1" s="137"/>
      <c r="Y1" s="137"/>
      <c r="Z1" s="137"/>
      <c r="AA1" s="137"/>
      <c r="AB1" s="137"/>
      <c r="AC1" s="137" t="s">
        <v>284</v>
      </c>
      <c r="AD1" s="137"/>
      <c r="AE1" s="137"/>
      <c r="AF1" s="137"/>
      <c r="AG1" s="137"/>
      <c r="AH1" s="137"/>
      <c r="AI1" s="137"/>
      <c r="AJ1" s="137"/>
      <c r="AK1" s="137"/>
    </row>
    <row r="2" spans="1:37" x14ac:dyDescent="0.25">
      <c r="A2" s="138"/>
      <c r="B2" s="6" t="s">
        <v>55</v>
      </c>
      <c r="C2" s="7" t="s">
        <v>175</v>
      </c>
      <c r="D2" s="7" t="s">
        <v>176</v>
      </c>
      <c r="E2" s="7" t="s">
        <v>57</v>
      </c>
      <c r="F2" s="7" t="s">
        <v>178</v>
      </c>
      <c r="G2" s="7" t="s">
        <v>177</v>
      </c>
      <c r="H2" s="7" t="s">
        <v>189</v>
      </c>
      <c r="I2" s="7" t="s">
        <v>190</v>
      </c>
      <c r="J2" s="7" t="s">
        <v>242</v>
      </c>
      <c r="K2" s="6" t="s">
        <v>55</v>
      </c>
      <c r="L2" s="7" t="s">
        <v>175</v>
      </c>
      <c r="M2" s="7" t="s">
        <v>176</v>
      </c>
      <c r="N2" s="7" t="s">
        <v>57</v>
      </c>
      <c r="O2" s="7" t="s">
        <v>178</v>
      </c>
      <c r="P2" s="7" t="s">
        <v>177</v>
      </c>
      <c r="Q2" s="7" t="s">
        <v>189</v>
      </c>
      <c r="R2" s="7" t="s">
        <v>190</v>
      </c>
      <c r="S2" s="7" t="s">
        <v>242</v>
      </c>
      <c r="T2" s="6" t="s">
        <v>55</v>
      </c>
      <c r="U2" s="7" t="s">
        <v>175</v>
      </c>
      <c r="V2" s="7" t="s">
        <v>176</v>
      </c>
      <c r="W2" s="7" t="s">
        <v>57</v>
      </c>
      <c r="X2" s="7" t="s">
        <v>178</v>
      </c>
      <c r="Y2" s="7" t="s">
        <v>177</v>
      </c>
      <c r="Z2" s="7" t="s">
        <v>189</v>
      </c>
      <c r="AA2" s="7" t="s">
        <v>190</v>
      </c>
      <c r="AB2" s="7" t="s">
        <v>242</v>
      </c>
      <c r="AC2" s="6" t="s">
        <v>55</v>
      </c>
      <c r="AD2" s="7" t="s">
        <v>175</v>
      </c>
      <c r="AE2" s="7" t="s">
        <v>176</v>
      </c>
      <c r="AF2" s="7" t="s">
        <v>57</v>
      </c>
      <c r="AG2" s="7" t="s">
        <v>178</v>
      </c>
      <c r="AH2" s="7" t="s">
        <v>177</v>
      </c>
      <c r="AI2" s="7" t="s">
        <v>189</v>
      </c>
      <c r="AJ2" s="7" t="s">
        <v>190</v>
      </c>
      <c r="AK2" s="7" t="s">
        <v>242</v>
      </c>
    </row>
    <row r="3" spans="1:37" ht="15.75" customHeight="1" x14ac:dyDescent="0.25">
      <c r="A3" s="6">
        <v>1</v>
      </c>
      <c r="B3" s="8" t="s">
        <v>174</v>
      </c>
      <c r="C3" s="8">
        <v>2</v>
      </c>
      <c r="D3" s="8">
        <v>2</v>
      </c>
      <c r="E3" s="8">
        <v>1</v>
      </c>
      <c r="F3" s="8" t="s">
        <v>180</v>
      </c>
      <c r="G3" s="8"/>
      <c r="H3" s="8">
        <f>100/C3*D3</f>
        <v>100</v>
      </c>
      <c r="I3" s="8">
        <f>100/C3*E3</f>
        <v>50</v>
      </c>
      <c r="J3" s="8">
        <f>100/(C3*D3+C3*E3)</f>
        <v>16.666666666666668</v>
      </c>
      <c r="K3" s="9" t="s">
        <v>182</v>
      </c>
      <c r="L3" s="8">
        <v>4</v>
      </c>
      <c r="M3" s="8">
        <v>3</v>
      </c>
      <c r="N3" s="8">
        <v>3</v>
      </c>
      <c r="O3" s="8" t="s">
        <v>181</v>
      </c>
      <c r="P3" s="8"/>
      <c r="Q3" s="8">
        <f>100/L3*M3</f>
        <v>75</v>
      </c>
      <c r="R3" s="8">
        <f>100/L3*N3</f>
        <v>75</v>
      </c>
      <c r="S3" s="8">
        <f>L3/(M3+N3)</f>
        <v>0.66666666666666663</v>
      </c>
      <c r="T3" s="9" t="s">
        <v>255</v>
      </c>
      <c r="U3" s="8">
        <v>3</v>
      </c>
      <c r="V3" s="8">
        <v>2</v>
      </c>
      <c r="W3" s="8">
        <v>3</v>
      </c>
      <c r="X3" s="8" t="s">
        <v>256</v>
      </c>
      <c r="Y3" s="8"/>
      <c r="Z3" s="8">
        <f>100/U3*V3</f>
        <v>66.666666666666671</v>
      </c>
      <c r="AA3" s="8">
        <f>100/U3*W3</f>
        <v>100</v>
      </c>
      <c r="AB3" s="8">
        <f>U3/(V3+W3)</f>
        <v>0.6</v>
      </c>
      <c r="AC3" s="9" t="s">
        <v>285</v>
      </c>
      <c r="AD3" s="8"/>
      <c r="AE3" s="8"/>
      <c r="AF3" s="8"/>
      <c r="AG3" s="8"/>
      <c r="AH3" s="8"/>
      <c r="AI3" s="8"/>
      <c r="AJ3" s="8"/>
      <c r="AK3" s="8"/>
    </row>
    <row r="4" spans="1:37" x14ac:dyDescent="0.25">
      <c r="A4" s="6">
        <v>2</v>
      </c>
      <c r="B4" s="8" t="s">
        <v>191</v>
      </c>
      <c r="C4" s="8">
        <v>6</v>
      </c>
      <c r="D4" s="8">
        <v>5</v>
      </c>
      <c r="E4" s="8">
        <v>5</v>
      </c>
      <c r="F4" s="8" t="s">
        <v>183</v>
      </c>
      <c r="G4" s="8"/>
      <c r="H4" s="8">
        <f>100/C4*D4</f>
        <v>83.333333333333343</v>
      </c>
      <c r="I4" s="8">
        <f t="shared" ref="I4:I5" si="0">100/C4*E4</f>
        <v>83.333333333333343</v>
      </c>
      <c r="J4" s="8">
        <f t="shared" ref="J4:J13" si="1">100/(C4*D4+C4*E4)</f>
        <v>1.6666666666666667</v>
      </c>
      <c r="K4" s="8" t="s">
        <v>187</v>
      </c>
      <c r="L4" s="8">
        <v>5</v>
      </c>
      <c r="M4" s="8">
        <v>3</v>
      </c>
      <c r="N4" s="8">
        <v>2</v>
      </c>
      <c r="O4" s="8" t="s">
        <v>188</v>
      </c>
      <c r="P4" s="8"/>
      <c r="Q4" s="8">
        <f>100/L4*M4</f>
        <v>60</v>
      </c>
      <c r="R4" s="8">
        <f t="shared" ref="R4:R5" si="2">100/L4*N4</f>
        <v>40</v>
      </c>
      <c r="S4" s="8">
        <f t="shared" ref="S4:S11" si="3">L4/(M4+N4)</f>
        <v>1</v>
      </c>
      <c r="T4" s="8" t="s">
        <v>257</v>
      </c>
      <c r="U4" s="8">
        <v>6</v>
      </c>
      <c r="V4" s="8">
        <v>4</v>
      </c>
      <c r="W4" s="8">
        <v>4</v>
      </c>
      <c r="X4" s="8" t="s">
        <v>259</v>
      </c>
      <c r="Y4" s="8"/>
      <c r="Z4" s="8">
        <f>100/U4*V4</f>
        <v>66.666666666666671</v>
      </c>
      <c r="AA4" s="8">
        <f t="shared" ref="AA4:AA13" si="4">100/U4*W4</f>
        <v>66.666666666666671</v>
      </c>
      <c r="AB4" s="8">
        <f t="shared" ref="AB4:AB13" si="5">U4/(V4+W4)</f>
        <v>0.75</v>
      </c>
      <c r="AC4" s="8"/>
      <c r="AD4" s="8"/>
      <c r="AE4" s="8"/>
      <c r="AF4" s="8"/>
      <c r="AG4" s="8"/>
      <c r="AH4" s="8"/>
      <c r="AI4" s="8"/>
      <c r="AJ4" s="8"/>
      <c r="AK4" s="8"/>
    </row>
    <row r="5" spans="1:37" x14ac:dyDescent="0.25">
      <c r="A5" s="6">
        <v>3</v>
      </c>
      <c r="B5" s="8" t="s">
        <v>184</v>
      </c>
      <c r="C5" s="8">
        <v>6</v>
      </c>
      <c r="D5" s="8">
        <v>9</v>
      </c>
      <c r="E5" s="8">
        <v>1</v>
      </c>
      <c r="F5" s="8" t="s">
        <v>186</v>
      </c>
      <c r="G5" s="8" t="s">
        <v>185</v>
      </c>
      <c r="H5" s="8">
        <f>100/C5*D5</f>
        <v>150</v>
      </c>
      <c r="I5" s="8">
        <f t="shared" si="0"/>
        <v>16.666666666666668</v>
      </c>
      <c r="J5" s="8">
        <f t="shared" si="1"/>
        <v>1.6666666666666667</v>
      </c>
      <c r="K5" s="8" t="s">
        <v>194</v>
      </c>
      <c r="L5" s="8">
        <v>6</v>
      </c>
      <c r="M5" s="8">
        <v>8</v>
      </c>
      <c r="N5" s="8">
        <v>2</v>
      </c>
      <c r="O5" s="8" t="s">
        <v>195</v>
      </c>
      <c r="P5" s="8"/>
      <c r="Q5" s="8">
        <f>100/L5*M5</f>
        <v>133.33333333333334</v>
      </c>
      <c r="R5" s="8">
        <f t="shared" si="2"/>
        <v>33.333333333333336</v>
      </c>
      <c r="S5" s="8">
        <f t="shared" si="3"/>
        <v>0.6</v>
      </c>
      <c r="T5" s="8" t="s">
        <v>258</v>
      </c>
      <c r="U5" s="8">
        <v>8</v>
      </c>
      <c r="V5" s="8">
        <v>8</v>
      </c>
      <c r="W5" s="8">
        <v>6</v>
      </c>
      <c r="X5" s="8" t="s">
        <v>263</v>
      </c>
      <c r="Y5" s="8"/>
      <c r="Z5" s="8">
        <f>100/U5*V5</f>
        <v>100</v>
      </c>
      <c r="AA5" s="8">
        <f t="shared" si="4"/>
        <v>75</v>
      </c>
      <c r="AB5" s="8">
        <f>U5/(V5+W5)</f>
        <v>0.5714285714285714</v>
      </c>
      <c r="AC5" s="8"/>
      <c r="AD5" s="8"/>
      <c r="AE5" s="8"/>
      <c r="AF5" s="8"/>
      <c r="AG5" s="8"/>
      <c r="AH5" s="8"/>
      <c r="AI5" s="8"/>
      <c r="AJ5" s="8"/>
      <c r="AK5" s="8"/>
    </row>
    <row r="6" spans="1:37" x14ac:dyDescent="0.25">
      <c r="A6" s="6">
        <v>4</v>
      </c>
      <c r="B6" s="8" t="s">
        <v>196</v>
      </c>
      <c r="C6" s="8">
        <v>10</v>
      </c>
      <c r="D6" s="8">
        <v>8</v>
      </c>
      <c r="E6" s="8">
        <v>3</v>
      </c>
      <c r="F6" s="8" t="s">
        <v>230</v>
      </c>
      <c r="G6" s="8"/>
      <c r="H6" s="8">
        <f t="shared" ref="H6:H10" si="6">100/C6*D6</f>
        <v>80</v>
      </c>
      <c r="I6" s="8">
        <f t="shared" ref="I6:I10" si="7">100/C6*E6</f>
        <v>30</v>
      </c>
      <c r="J6" s="8">
        <f t="shared" si="1"/>
        <v>0.90909090909090906</v>
      </c>
      <c r="K6" s="8" t="s">
        <v>236</v>
      </c>
      <c r="L6" s="8">
        <v>10</v>
      </c>
      <c r="M6" s="8">
        <v>6</v>
      </c>
      <c r="N6" s="8">
        <v>10</v>
      </c>
      <c r="O6" s="8" t="s">
        <v>209</v>
      </c>
      <c r="P6" s="8"/>
      <c r="Q6" s="8">
        <f t="shared" ref="Q6:Q11" si="8">100/L6*M6</f>
        <v>60</v>
      </c>
      <c r="R6" s="8">
        <f t="shared" ref="R6:R11" si="9">100/L6*N6</f>
        <v>100</v>
      </c>
      <c r="S6" s="8">
        <f t="shared" si="3"/>
        <v>0.625</v>
      </c>
      <c r="T6" s="8" t="s">
        <v>264</v>
      </c>
      <c r="U6" s="8">
        <v>9</v>
      </c>
      <c r="V6" s="8">
        <v>10</v>
      </c>
      <c r="W6" s="8">
        <v>2</v>
      </c>
      <c r="X6" s="8" t="s">
        <v>265</v>
      </c>
      <c r="Y6" s="8"/>
      <c r="Z6" s="8">
        <f t="shared" ref="Z6:Z13" si="10">100/U6*V6</f>
        <v>111.11111111111111</v>
      </c>
      <c r="AA6" s="8">
        <f t="shared" si="4"/>
        <v>22.222222222222221</v>
      </c>
      <c r="AB6" s="8">
        <f>U6/(V6+W6)</f>
        <v>0.75</v>
      </c>
      <c r="AC6" s="8"/>
      <c r="AD6" s="8"/>
      <c r="AE6" s="8"/>
      <c r="AF6" s="8"/>
      <c r="AG6" s="8"/>
      <c r="AH6" s="8"/>
      <c r="AI6" s="8"/>
      <c r="AJ6" s="8"/>
      <c r="AK6" s="8"/>
    </row>
    <row r="7" spans="1:37" x14ac:dyDescent="0.25">
      <c r="A7" s="6">
        <v>5</v>
      </c>
      <c r="B7" s="8" t="s">
        <v>192</v>
      </c>
      <c r="C7" s="8">
        <v>8</v>
      </c>
      <c r="D7" s="8">
        <v>6</v>
      </c>
      <c r="E7" s="8">
        <v>6</v>
      </c>
      <c r="F7" s="8" t="s">
        <v>198</v>
      </c>
      <c r="G7" s="8"/>
      <c r="H7" s="8">
        <f t="shared" si="6"/>
        <v>75</v>
      </c>
      <c r="I7" s="8">
        <f t="shared" si="7"/>
        <v>75</v>
      </c>
      <c r="J7" s="8">
        <f t="shared" si="1"/>
        <v>1.0416666666666667</v>
      </c>
      <c r="K7" s="8" t="s">
        <v>237</v>
      </c>
      <c r="L7" s="8">
        <v>12</v>
      </c>
      <c r="M7" s="8">
        <v>6</v>
      </c>
      <c r="N7" s="8">
        <v>4</v>
      </c>
      <c r="O7" s="8" t="s">
        <v>238</v>
      </c>
      <c r="P7" s="8"/>
      <c r="Q7" s="8">
        <f t="shared" si="8"/>
        <v>50</v>
      </c>
      <c r="R7" s="8">
        <f t="shared" si="9"/>
        <v>33.333333333333336</v>
      </c>
      <c r="S7" s="8">
        <f t="shared" si="3"/>
        <v>1.2</v>
      </c>
      <c r="T7" s="8" t="s">
        <v>266</v>
      </c>
      <c r="U7" s="8">
        <v>12</v>
      </c>
      <c r="V7" s="8">
        <v>8</v>
      </c>
      <c r="W7" s="8">
        <v>10</v>
      </c>
      <c r="X7" s="8" t="s">
        <v>267</v>
      </c>
      <c r="Y7" s="8"/>
      <c r="Z7" s="8">
        <f t="shared" si="10"/>
        <v>66.666666666666671</v>
      </c>
      <c r="AA7" s="8">
        <f t="shared" si="4"/>
        <v>83.333333333333343</v>
      </c>
      <c r="AB7" s="8">
        <f t="shared" si="5"/>
        <v>0.66666666666666663</v>
      </c>
      <c r="AC7" s="8"/>
      <c r="AD7" s="8"/>
      <c r="AE7" s="8"/>
      <c r="AF7" s="8"/>
      <c r="AG7" s="8"/>
      <c r="AH7" s="8"/>
      <c r="AI7" s="8"/>
      <c r="AJ7" s="8"/>
      <c r="AK7" s="8"/>
    </row>
    <row r="8" spans="1:37" x14ac:dyDescent="0.25">
      <c r="A8" s="6">
        <v>6</v>
      </c>
      <c r="B8" s="8" t="s">
        <v>193</v>
      </c>
      <c r="C8" s="8">
        <v>12</v>
      </c>
      <c r="D8" s="8">
        <v>10</v>
      </c>
      <c r="E8" s="8">
        <v>4</v>
      </c>
      <c r="F8" s="8" t="s">
        <v>240</v>
      </c>
      <c r="G8" s="8"/>
      <c r="H8" s="8">
        <f t="shared" si="6"/>
        <v>83.333333333333343</v>
      </c>
      <c r="I8" s="8">
        <f t="shared" si="7"/>
        <v>33.333333333333336</v>
      </c>
      <c r="J8" s="8">
        <f t="shared" si="1"/>
        <v>0.59523809523809523</v>
      </c>
      <c r="K8" s="8" t="s">
        <v>239</v>
      </c>
      <c r="L8" s="8">
        <v>4</v>
      </c>
      <c r="M8" s="8">
        <v>3</v>
      </c>
      <c r="N8" s="8">
        <v>3</v>
      </c>
      <c r="O8" s="8" t="s">
        <v>220</v>
      </c>
      <c r="P8" s="8"/>
      <c r="Q8" s="8">
        <f t="shared" si="8"/>
        <v>75</v>
      </c>
      <c r="R8" s="8">
        <f t="shared" si="9"/>
        <v>75</v>
      </c>
      <c r="S8" s="8">
        <f t="shared" si="3"/>
        <v>0.66666666666666663</v>
      </c>
      <c r="T8" s="8" t="s">
        <v>270</v>
      </c>
      <c r="U8" s="8">
        <v>10</v>
      </c>
      <c r="V8" s="8">
        <v>15</v>
      </c>
      <c r="W8" s="8">
        <v>10</v>
      </c>
      <c r="X8" s="8" t="s">
        <v>273</v>
      </c>
      <c r="Y8" s="8"/>
      <c r="Z8" s="8">
        <f t="shared" si="10"/>
        <v>150</v>
      </c>
      <c r="AA8" s="8">
        <f t="shared" si="4"/>
        <v>100</v>
      </c>
      <c r="AB8" s="8">
        <f t="shared" si="5"/>
        <v>0.4</v>
      </c>
      <c r="AC8" s="8"/>
      <c r="AD8" s="8"/>
      <c r="AE8" s="8"/>
      <c r="AF8" s="8"/>
      <c r="AG8" s="8"/>
      <c r="AH8" s="8"/>
      <c r="AI8" s="8"/>
      <c r="AJ8" s="8"/>
      <c r="AK8" s="8"/>
    </row>
    <row r="9" spans="1:37" x14ac:dyDescent="0.25">
      <c r="A9" s="6">
        <v>7</v>
      </c>
      <c r="B9" s="8" t="s">
        <v>245</v>
      </c>
      <c r="C9" s="8">
        <v>8</v>
      </c>
      <c r="D9" s="8">
        <v>1</v>
      </c>
      <c r="E9" s="8">
        <v>1</v>
      </c>
      <c r="F9" s="8" t="s">
        <v>246</v>
      </c>
      <c r="G9" s="8"/>
      <c r="H9" s="8">
        <f t="shared" si="6"/>
        <v>12.5</v>
      </c>
      <c r="I9" s="8">
        <f t="shared" si="7"/>
        <v>12.5</v>
      </c>
      <c r="J9" s="8">
        <f t="shared" si="1"/>
        <v>6.25</v>
      </c>
      <c r="K9" s="8" t="s">
        <v>241</v>
      </c>
      <c r="L9" s="8">
        <v>12</v>
      </c>
      <c r="M9" s="8">
        <v>14</v>
      </c>
      <c r="N9" s="8">
        <v>6</v>
      </c>
      <c r="O9" s="8" t="s">
        <v>204</v>
      </c>
      <c r="P9" s="8"/>
      <c r="Q9" s="8">
        <f t="shared" si="8"/>
        <v>116.66666666666667</v>
      </c>
      <c r="R9" s="8">
        <f t="shared" si="9"/>
        <v>50</v>
      </c>
      <c r="S9" s="8">
        <f t="shared" si="3"/>
        <v>0.6</v>
      </c>
      <c r="T9" s="8" t="s">
        <v>274</v>
      </c>
      <c r="U9" s="8">
        <v>12</v>
      </c>
      <c r="V9" s="8">
        <v>15</v>
      </c>
      <c r="W9" s="8">
        <v>12</v>
      </c>
      <c r="X9" s="8" t="s">
        <v>277</v>
      </c>
      <c r="Y9" s="8"/>
      <c r="Z9" s="8">
        <f t="shared" si="10"/>
        <v>125.00000000000001</v>
      </c>
      <c r="AA9" s="8">
        <f t="shared" si="4"/>
        <v>100</v>
      </c>
      <c r="AB9" s="8">
        <f t="shared" si="5"/>
        <v>0.44444444444444442</v>
      </c>
      <c r="AC9" s="8"/>
      <c r="AD9" s="8"/>
      <c r="AE9" s="8"/>
      <c r="AF9" s="8"/>
      <c r="AG9" s="8"/>
      <c r="AH9" s="8"/>
      <c r="AI9" s="8"/>
      <c r="AJ9" s="8"/>
      <c r="AK9" s="8"/>
    </row>
    <row r="10" spans="1:37" x14ac:dyDescent="0.25">
      <c r="A10" s="6">
        <v>8</v>
      </c>
      <c r="B10" s="8" t="s">
        <v>247</v>
      </c>
      <c r="C10" s="8">
        <v>15</v>
      </c>
      <c r="D10" s="8">
        <v>12</v>
      </c>
      <c r="E10" s="8">
        <v>6</v>
      </c>
      <c r="F10" s="8" t="s">
        <v>250</v>
      </c>
      <c r="G10" s="8"/>
      <c r="H10" s="8">
        <f t="shared" si="6"/>
        <v>80</v>
      </c>
      <c r="I10" s="8">
        <f t="shared" si="7"/>
        <v>40</v>
      </c>
      <c r="J10" s="8">
        <f t="shared" si="1"/>
        <v>0.37037037037037035</v>
      </c>
      <c r="K10" s="8" t="s">
        <v>251</v>
      </c>
      <c r="L10" s="8">
        <v>15</v>
      </c>
      <c r="M10" s="8">
        <v>15</v>
      </c>
      <c r="N10" s="8">
        <v>10</v>
      </c>
      <c r="O10" s="8" t="s">
        <v>223</v>
      </c>
      <c r="P10" s="8"/>
      <c r="Q10" s="8">
        <f t="shared" si="8"/>
        <v>100</v>
      </c>
      <c r="R10" s="8">
        <f t="shared" si="9"/>
        <v>66.666666666666671</v>
      </c>
      <c r="S10" s="8">
        <f t="shared" si="3"/>
        <v>0.6</v>
      </c>
      <c r="T10" s="8" t="s">
        <v>275</v>
      </c>
      <c r="U10" s="8">
        <v>14</v>
      </c>
      <c r="V10" s="8">
        <v>10</v>
      </c>
      <c r="W10" s="8">
        <v>6</v>
      </c>
      <c r="X10" s="8" t="s">
        <v>278</v>
      </c>
      <c r="Y10" s="8"/>
      <c r="Z10" s="8">
        <f t="shared" si="10"/>
        <v>71.428571428571431</v>
      </c>
      <c r="AA10" s="8">
        <f t="shared" si="4"/>
        <v>42.857142857142861</v>
      </c>
      <c r="AB10" s="8">
        <f t="shared" si="5"/>
        <v>0.875</v>
      </c>
      <c r="AC10" s="8"/>
      <c r="AD10" s="8"/>
      <c r="AE10" s="8"/>
      <c r="AF10" s="8"/>
      <c r="AG10" s="8"/>
      <c r="AH10" s="8"/>
      <c r="AI10" s="8"/>
      <c r="AJ10" s="8"/>
      <c r="AK10" s="8"/>
    </row>
    <row r="11" spans="1:37" x14ac:dyDescent="0.25">
      <c r="A11" s="6">
        <v>9</v>
      </c>
      <c r="B11" s="8" t="s">
        <v>249</v>
      </c>
      <c r="C11" s="8">
        <v>6</v>
      </c>
      <c r="D11" s="8">
        <v>3</v>
      </c>
      <c r="E11" s="8">
        <v>1</v>
      </c>
      <c r="F11" s="8" t="s">
        <v>248</v>
      </c>
      <c r="G11" s="8"/>
      <c r="H11" s="8">
        <f t="shared" ref="H11:H14" si="11">100/C11*D11</f>
        <v>50</v>
      </c>
      <c r="I11" s="8">
        <f t="shared" ref="I11:I14" si="12">100/C11*E11</f>
        <v>16.666666666666668</v>
      </c>
      <c r="J11" s="8">
        <f t="shared" si="1"/>
        <v>4.166666666666667</v>
      </c>
      <c r="K11" s="8" t="s">
        <v>268</v>
      </c>
      <c r="L11" s="8">
        <v>10</v>
      </c>
      <c r="M11" s="8">
        <v>10</v>
      </c>
      <c r="N11" s="8">
        <v>2</v>
      </c>
      <c r="O11" s="8" t="s">
        <v>269</v>
      </c>
      <c r="P11" s="8"/>
      <c r="Q11" s="8">
        <f t="shared" si="8"/>
        <v>100</v>
      </c>
      <c r="R11" s="8">
        <f t="shared" si="9"/>
        <v>20</v>
      </c>
      <c r="S11" s="8">
        <f t="shared" si="3"/>
        <v>0.83333333333333337</v>
      </c>
      <c r="T11" s="8" t="s">
        <v>276</v>
      </c>
      <c r="U11" s="8">
        <v>20</v>
      </c>
      <c r="V11" s="8">
        <v>20</v>
      </c>
      <c r="W11" s="8">
        <v>15</v>
      </c>
      <c r="X11" s="8" t="s">
        <v>279</v>
      </c>
      <c r="Y11" s="8"/>
      <c r="Z11" s="8">
        <f t="shared" si="10"/>
        <v>100</v>
      </c>
      <c r="AA11" s="8">
        <f t="shared" si="4"/>
        <v>75</v>
      </c>
      <c r="AB11" s="8">
        <f t="shared" si="5"/>
        <v>0.5714285714285714</v>
      </c>
      <c r="AC11" s="8"/>
      <c r="AD11" s="8"/>
      <c r="AE11" s="8"/>
      <c r="AF11" s="8"/>
      <c r="AG11" s="8"/>
      <c r="AH11" s="8"/>
      <c r="AI11" s="8"/>
      <c r="AJ11" s="8"/>
      <c r="AK11" s="8"/>
    </row>
    <row r="12" spans="1:37" x14ac:dyDescent="0.25">
      <c r="A12" s="6">
        <v>10</v>
      </c>
      <c r="B12" s="8" t="s">
        <v>253</v>
      </c>
      <c r="C12" s="8">
        <v>25</v>
      </c>
      <c r="D12" s="8">
        <v>20</v>
      </c>
      <c r="E12" s="8">
        <v>15</v>
      </c>
      <c r="F12" s="8" t="s">
        <v>198</v>
      </c>
      <c r="G12" s="8"/>
      <c r="H12" s="8">
        <f t="shared" si="11"/>
        <v>80</v>
      </c>
      <c r="I12" s="8">
        <f t="shared" si="12"/>
        <v>60</v>
      </c>
      <c r="J12" s="8">
        <f t="shared" si="1"/>
        <v>0.11428571428571428</v>
      </c>
      <c r="K12" s="8"/>
      <c r="L12" s="8"/>
      <c r="M12" s="8"/>
      <c r="N12" s="8"/>
      <c r="O12" s="8"/>
      <c r="P12" s="8"/>
      <c r="Q12" s="8"/>
      <c r="R12" s="8"/>
      <c r="S12" s="8"/>
      <c r="T12" s="8" t="s">
        <v>280</v>
      </c>
      <c r="U12" s="8">
        <v>10</v>
      </c>
      <c r="V12" s="8">
        <v>2</v>
      </c>
      <c r="W12" s="8">
        <v>10</v>
      </c>
      <c r="X12" s="8" t="s">
        <v>281</v>
      </c>
      <c r="Y12" s="8"/>
      <c r="Z12" s="8">
        <f t="shared" si="10"/>
        <v>20</v>
      </c>
      <c r="AA12" s="8">
        <f t="shared" si="4"/>
        <v>100</v>
      </c>
      <c r="AB12" s="8">
        <f t="shared" si="5"/>
        <v>0.83333333333333337</v>
      </c>
      <c r="AC12" s="8"/>
      <c r="AD12" s="8"/>
      <c r="AE12" s="8"/>
      <c r="AF12" s="8"/>
      <c r="AG12" s="8"/>
      <c r="AH12" s="8"/>
      <c r="AI12" s="8"/>
      <c r="AJ12" s="8"/>
      <c r="AK12" s="8"/>
    </row>
    <row r="13" spans="1:37" x14ac:dyDescent="0.25">
      <c r="A13" s="6">
        <v>11</v>
      </c>
      <c r="B13" s="8" t="s">
        <v>252</v>
      </c>
      <c r="C13" s="8">
        <v>8</v>
      </c>
      <c r="D13" s="8">
        <v>2</v>
      </c>
      <c r="E13" s="8">
        <v>10</v>
      </c>
      <c r="F13" s="8" t="s">
        <v>223</v>
      </c>
      <c r="G13" s="8"/>
      <c r="H13" s="8">
        <f t="shared" si="11"/>
        <v>25</v>
      </c>
      <c r="I13" s="8">
        <f>100/C13*E13</f>
        <v>125</v>
      </c>
      <c r="J13" s="8">
        <f t="shared" si="1"/>
        <v>1.0416666666666667</v>
      </c>
      <c r="K13" s="8"/>
      <c r="L13" s="8"/>
      <c r="M13" s="8"/>
      <c r="N13" s="8"/>
      <c r="O13" s="8"/>
      <c r="P13" s="8"/>
      <c r="Q13" s="8"/>
      <c r="R13" s="8"/>
      <c r="S13" s="8"/>
      <c r="T13" s="8" t="s">
        <v>282</v>
      </c>
      <c r="U13" s="8">
        <v>8</v>
      </c>
      <c r="V13" s="8">
        <v>15</v>
      </c>
      <c r="W13" s="8">
        <v>1</v>
      </c>
      <c r="X13" s="8" t="s">
        <v>283</v>
      </c>
      <c r="Y13" s="8"/>
      <c r="Z13" s="8">
        <f t="shared" si="10"/>
        <v>187.5</v>
      </c>
      <c r="AA13" s="8">
        <f t="shared" si="4"/>
        <v>12.5</v>
      </c>
      <c r="AB13" s="8">
        <f t="shared" si="5"/>
        <v>0.5</v>
      </c>
      <c r="AC13" s="8"/>
      <c r="AD13" s="8"/>
      <c r="AE13" s="8"/>
      <c r="AF13" s="8"/>
      <c r="AG13" s="8"/>
      <c r="AH13" s="8"/>
      <c r="AI13" s="8"/>
      <c r="AJ13" s="8"/>
      <c r="AK13" s="8"/>
    </row>
    <row r="14" spans="1:37" x14ac:dyDescent="0.25">
      <c r="A14" s="6">
        <v>12</v>
      </c>
      <c r="B14" s="8"/>
      <c r="C14" s="8"/>
      <c r="D14" s="8"/>
      <c r="E14" s="8"/>
      <c r="F14" s="8"/>
      <c r="G14" s="8"/>
      <c r="H14" s="8" t="e">
        <f t="shared" si="11"/>
        <v>#DIV/0!</v>
      </c>
      <c r="I14" s="8" t="e">
        <f t="shared" si="12"/>
        <v>#DIV/0!</v>
      </c>
      <c r="J14" s="8" t="e">
        <f t="shared" ref="J14" si="13">C14/(D14+E14)</f>
        <v>#DIV/0!</v>
      </c>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x14ac:dyDescent="0.25">
      <c r="A15" s="8" t="s">
        <v>179</v>
      </c>
      <c r="B15" s="8"/>
      <c r="C15" s="8">
        <f>SUM(C3:C14)</f>
        <v>106</v>
      </c>
      <c r="D15" s="8">
        <f t="shared" ref="D15:E15" si="14">SUM(D3:D14)</f>
        <v>78</v>
      </c>
      <c r="E15" s="8">
        <f t="shared" si="14"/>
        <v>53</v>
      </c>
      <c r="F15" s="8"/>
      <c r="G15" s="8"/>
      <c r="H15" s="8"/>
      <c r="I15" s="8"/>
      <c r="J15" s="8"/>
      <c r="K15" s="8"/>
      <c r="L15" s="8">
        <f t="shared" ref="L15:N15" si="15">SUM(L3:L14)</f>
        <v>78</v>
      </c>
      <c r="M15" s="8">
        <f t="shared" si="15"/>
        <v>68</v>
      </c>
      <c r="N15" s="8">
        <f t="shared" si="15"/>
        <v>42</v>
      </c>
      <c r="O15" s="8"/>
      <c r="P15" s="8"/>
      <c r="Q15" s="8"/>
      <c r="R15" s="8"/>
      <c r="S15" s="8"/>
      <c r="T15" s="8"/>
      <c r="U15" s="8">
        <f t="shared" ref="U15:W15" si="16">SUM(U3:U14)</f>
        <v>112</v>
      </c>
      <c r="V15" s="8">
        <f t="shared" si="16"/>
        <v>109</v>
      </c>
      <c r="W15" s="8">
        <f t="shared" si="16"/>
        <v>79</v>
      </c>
      <c r="X15" s="8"/>
      <c r="Y15" s="8"/>
      <c r="Z15" s="8"/>
      <c r="AA15" s="8"/>
      <c r="AB15" s="8"/>
      <c r="AC15" s="8"/>
      <c r="AD15" s="8">
        <f t="shared" ref="AD15:AF15" si="17">SUM(AD3:AD14)</f>
        <v>0</v>
      </c>
      <c r="AE15" s="8">
        <f t="shared" si="17"/>
        <v>0</v>
      </c>
      <c r="AF15" s="8">
        <f t="shared" si="17"/>
        <v>0</v>
      </c>
      <c r="AG15" s="8"/>
      <c r="AH15" s="8"/>
      <c r="AI15" s="8"/>
      <c r="AJ15" s="8"/>
      <c r="AK15" s="8"/>
    </row>
    <row r="17" spans="24:24" x14ac:dyDescent="0.25">
      <c r="X17">
        <f>1+2+3+4+3+10+8+8+8+2+4</f>
        <v>53</v>
      </c>
    </row>
  </sheetData>
  <mergeCells count="5">
    <mergeCell ref="T1:AB1"/>
    <mergeCell ref="AC1:AK1"/>
    <mergeCell ref="A1:A2"/>
    <mergeCell ref="K1:S1"/>
    <mergeCell ref="B1:J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FE8C-763F-4390-BE21-192EB5A42550}">
  <dimension ref="F5:K27"/>
  <sheetViews>
    <sheetView topLeftCell="A10" workbookViewId="0">
      <selection activeCell="P20" sqref="P20"/>
    </sheetView>
  </sheetViews>
  <sheetFormatPr defaultRowHeight="15" x14ac:dyDescent="0.25"/>
  <sheetData>
    <row r="5" spans="6:11" x14ac:dyDescent="0.25">
      <c r="F5" t="s">
        <v>111</v>
      </c>
      <c r="G5" t="s">
        <v>110</v>
      </c>
      <c r="J5" t="s">
        <v>111</v>
      </c>
      <c r="K5" t="s">
        <v>110</v>
      </c>
    </row>
    <row r="6" spans="6:11" x14ac:dyDescent="0.25">
      <c r="F6">
        <v>0</v>
      </c>
      <c r="G6">
        <v>447</v>
      </c>
      <c r="J6">
        <v>0</v>
      </c>
      <c r="K6">
        <v>900</v>
      </c>
    </row>
    <row r="7" spans="6:11" x14ac:dyDescent="0.25">
      <c r="F7">
        <v>264</v>
      </c>
      <c r="G7">
        <v>1100</v>
      </c>
      <c r="J7">
        <v>260</v>
      </c>
      <c r="K7">
        <v>1380</v>
      </c>
    </row>
    <row r="12" spans="6:11" x14ac:dyDescent="0.25">
      <c r="F12" t="s">
        <v>111</v>
      </c>
      <c r="G12" t="s">
        <v>110</v>
      </c>
      <c r="J12" t="s">
        <v>111</v>
      </c>
      <c r="K12" t="s">
        <v>110</v>
      </c>
    </row>
    <row r="13" spans="6:11" x14ac:dyDescent="0.25">
      <c r="F13">
        <v>-9000</v>
      </c>
      <c r="G13">
        <v>1000</v>
      </c>
      <c r="J13">
        <v>4500</v>
      </c>
      <c r="K13">
        <v>1000</v>
      </c>
    </row>
    <row r="14" spans="6:11" x14ac:dyDescent="0.25">
      <c r="F14">
        <v>-5000</v>
      </c>
      <c r="G14">
        <v>-1000</v>
      </c>
      <c r="J14">
        <v>8500</v>
      </c>
      <c r="K14">
        <v>-1000</v>
      </c>
    </row>
    <row r="18" spans="9:11" x14ac:dyDescent="0.25">
      <c r="J18">
        <v>5900</v>
      </c>
      <c r="K18">
        <v>911</v>
      </c>
    </row>
    <row r="25" spans="9:11" x14ac:dyDescent="0.25">
      <c r="I25" t="s">
        <v>110</v>
      </c>
      <c r="J25" t="s">
        <v>111</v>
      </c>
    </row>
    <row r="26" spans="9:11" x14ac:dyDescent="0.25">
      <c r="I26">
        <v>0</v>
      </c>
      <c r="J26">
        <v>0</v>
      </c>
    </row>
    <row r="27" spans="9:11" x14ac:dyDescent="0.25">
      <c r="I27">
        <v>1400</v>
      </c>
      <c r="J27">
        <v>300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A6102-C3AA-43A0-9000-11BFEBEDDB70}">
  <dimension ref="A1:M32"/>
  <sheetViews>
    <sheetView zoomScale="115" zoomScaleNormal="115" workbookViewId="0">
      <selection activeCell="D12" sqref="D12"/>
    </sheetView>
  </sheetViews>
  <sheetFormatPr defaultRowHeight="15" x14ac:dyDescent="0.25"/>
  <cols>
    <col min="2" max="2" width="31.28515625" customWidth="1"/>
    <col min="3" max="3" width="21.85546875" bestFit="1" customWidth="1"/>
    <col min="4" max="5" width="96.28515625" customWidth="1"/>
    <col min="6" max="6" width="14.5703125" bestFit="1" customWidth="1"/>
    <col min="9" max="9" width="13.140625" bestFit="1" customWidth="1"/>
    <col min="11" max="11" width="12.28515625" customWidth="1"/>
  </cols>
  <sheetData>
    <row r="1" spans="1:13" x14ac:dyDescent="0.25">
      <c r="A1" t="s">
        <v>33</v>
      </c>
      <c r="B1" t="s">
        <v>55</v>
      </c>
      <c r="C1" t="s">
        <v>152</v>
      </c>
      <c r="D1" t="s">
        <v>177</v>
      </c>
      <c r="E1" t="s">
        <v>289</v>
      </c>
    </row>
    <row r="2" spans="1:13" x14ac:dyDescent="0.25">
      <c r="A2">
        <v>1</v>
      </c>
      <c r="B2" s="25" t="s">
        <v>204</v>
      </c>
      <c r="C2" t="s">
        <v>213</v>
      </c>
      <c r="D2" t="s">
        <v>199</v>
      </c>
      <c r="E2" s="10" t="s">
        <v>290</v>
      </c>
    </row>
    <row r="3" spans="1:13" x14ac:dyDescent="0.25">
      <c r="A3">
        <v>2</v>
      </c>
      <c r="B3" s="25" t="s">
        <v>198</v>
      </c>
      <c r="C3" t="s">
        <v>214</v>
      </c>
      <c r="D3" t="s">
        <v>200</v>
      </c>
      <c r="E3" t="s">
        <v>303</v>
      </c>
      <c r="F3" t="s">
        <v>201</v>
      </c>
      <c r="G3" s="25" t="s">
        <v>197</v>
      </c>
      <c r="H3" s="25" t="s">
        <v>207</v>
      </c>
      <c r="I3" s="25" t="s">
        <v>205</v>
      </c>
      <c r="J3" t="s">
        <v>229</v>
      </c>
      <c r="K3" s="25" t="s">
        <v>203</v>
      </c>
      <c r="L3" s="5" t="s">
        <v>243</v>
      </c>
      <c r="M3" s="5" t="s">
        <v>244</v>
      </c>
    </row>
    <row r="4" spans="1:13" x14ac:dyDescent="0.25">
      <c r="A4">
        <v>3</v>
      </c>
      <c r="B4" s="25" t="s">
        <v>203</v>
      </c>
      <c r="C4" t="s">
        <v>215</v>
      </c>
      <c r="D4" t="s">
        <v>202</v>
      </c>
      <c r="E4" s="11" t="s">
        <v>291</v>
      </c>
    </row>
    <row r="5" spans="1:13" x14ac:dyDescent="0.25">
      <c r="A5">
        <v>4</v>
      </c>
      <c r="B5" s="25" t="s">
        <v>205</v>
      </c>
      <c r="C5" t="s">
        <v>216</v>
      </c>
      <c r="D5" t="s">
        <v>206</v>
      </c>
      <c r="E5" s="15" t="s">
        <v>292</v>
      </c>
    </row>
    <row r="6" spans="1:13" x14ac:dyDescent="0.25">
      <c r="A6">
        <v>5</v>
      </c>
      <c r="B6" s="25" t="s">
        <v>207</v>
      </c>
      <c r="C6" t="s">
        <v>217</v>
      </c>
      <c r="D6" t="s">
        <v>208</v>
      </c>
      <c r="E6" s="13" t="s">
        <v>295</v>
      </c>
    </row>
    <row r="7" spans="1:13" x14ac:dyDescent="0.25">
      <c r="A7">
        <v>6</v>
      </c>
      <c r="B7" s="25" t="s">
        <v>209</v>
      </c>
      <c r="C7" t="s">
        <v>218</v>
      </c>
      <c r="D7" t="s">
        <v>210</v>
      </c>
      <c r="E7" s="13" t="s">
        <v>295</v>
      </c>
    </row>
    <row r="8" spans="1:13" x14ac:dyDescent="0.25">
      <c r="A8">
        <v>7</v>
      </c>
      <c r="B8" s="25" t="s">
        <v>211</v>
      </c>
      <c r="C8" t="s">
        <v>219</v>
      </c>
      <c r="D8" t="s">
        <v>212</v>
      </c>
      <c r="E8" s="13" t="s">
        <v>295</v>
      </c>
    </row>
    <row r="9" spans="1:13" x14ac:dyDescent="0.25">
      <c r="A9">
        <v>8</v>
      </c>
      <c r="B9" s="25" t="s">
        <v>220</v>
      </c>
      <c r="C9" t="s">
        <v>221</v>
      </c>
      <c r="D9" t="s">
        <v>222</v>
      </c>
      <c r="E9" s="13" t="s">
        <v>295</v>
      </c>
    </row>
    <row r="10" spans="1:13" x14ac:dyDescent="0.25">
      <c r="A10">
        <v>9</v>
      </c>
      <c r="B10" s="25" t="s">
        <v>223</v>
      </c>
      <c r="C10" t="s">
        <v>225</v>
      </c>
      <c r="D10" t="s">
        <v>224</v>
      </c>
      <c r="E10" s="13" t="s">
        <v>295</v>
      </c>
    </row>
    <row r="11" spans="1:13" x14ac:dyDescent="0.25">
      <c r="A11">
        <v>10</v>
      </c>
      <c r="B11" s="25" t="s">
        <v>226</v>
      </c>
      <c r="C11" t="s">
        <v>227</v>
      </c>
      <c r="D11" t="s">
        <v>228</v>
      </c>
      <c r="E11" s="13" t="s">
        <v>295</v>
      </c>
    </row>
    <row r="12" spans="1:13" x14ac:dyDescent="0.25">
      <c r="A12">
        <v>11</v>
      </c>
      <c r="B12" s="25" t="s">
        <v>230</v>
      </c>
      <c r="C12" t="s">
        <v>231</v>
      </c>
      <c r="D12" t="s">
        <v>232</v>
      </c>
      <c r="E12" s="13" t="s">
        <v>295</v>
      </c>
    </row>
    <row r="13" spans="1:13" x14ac:dyDescent="0.25">
      <c r="A13">
        <v>12</v>
      </c>
      <c r="B13" s="25" t="s">
        <v>260</v>
      </c>
      <c r="C13" t="s">
        <v>261</v>
      </c>
      <c r="D13" t="s">
        <v>262</v>
      </c>
      <c r="E13" s="14" t="s">
        <v>296</v>
      </c>
      <c r="F13" t="s">
        <v>527</v>
      </c>
    </row>
    <row r="14" spans="1:13" x14ac:dyDescent="0.25">
      <c r="A14">
        <v>13</v>
      </c>
      <c r="B14" s="25" t="s">
        <v>525</v>
      </c>
      <c r="C14" t="s">
        <v>271</v>
      </c>
      <c r="D14" t="s">
        <v>272</v>
      </c>
      <c r="E14" s="12" t="s">
        <v>297</v>
      </c>
    </row>
    <row r="15" spans="1:13" x14ac:dyDescent="0.25">
      <c r="A15">
        <v>14</v>
      </c>
      <c r="B15" s="25" t="s">
        <v>286</v>
      </c>
      <c r="C15" t="s">
        <v>287</v>
      </c>
      <c r="D15" t="s">
        <v>288</v>
      </c>
      <c r="E15" s="12" t="s">
        <v>297</v>
      </c>
      <c r="F15" t="s">
        <v>526</v>
      </c>
    </row>
    <row r="16" spans="1:13" x14ac:dyDescent="0.25">
      <c r="A16">
        <v>15</v>
      </c>
      <c r="B16" s="25" t="s">
        <v>293</v>
      </c>
      <c r="C16" t="s">
        <v>294</v>
      </c>
      <c r="D16" t="s">
        <v>634</v>
      </c>
      <c r="E16" s="11" t="s">
        <v>291</v>
      </c>
    </row>
    <row r="17" spans="1:5" x14ac:dyDescent="0.25">
      <c r="A17">
        <v>16</v>
      </c>
      <c r="B17" s="25" t="s">
        <v>298</v>
      </c>
      <c r="C17" t="s">
        <v>299</v>
      </c>
      <c r="D17" t="s">
        <v>300</v>
      </c>
      <c r="E17" s="16" t="s">
        <v>304</v>
      </c>
    </row>
    <row r="18" spans="1:5" x14ac:dyDescent="0.25">
      <c r="A18">
        <v>17</v>
      </c>
      <c r="B18" s="25" t="s">
        <v>633</v>
      </c>
      <c r="C18" t="s">
        <v>301</v>
      </c>
      <c r="D18" t="s">
        <v>302</v>
      </c>
      <c r="E18" s="16" t="s">
        <v>304</v>
      </c>
    </row>
    <row r="19" spans="1:5" x14ac:dyDescent="0.25">
      <c r="A19">
        <v>18</v>
      </c>
      <c r="B19" s="25" t="s">
        <v>420</v>
      </c>
      <c r="C19" t="s">
        <v>529</v>
      </c>
      <c r="D19" t="s">
        <v>529</v>
      </c>
    </row>
    <row r="20" spans="1:5" x14ac:dyDescent="0.25">
      <c r="A20">
        <v>19</v>
      </c>
      <c r="B20" s="25" t="s">
        <v>528</v>
      </c>
    </row>
    <row r="21" spans="1:5" x14ac:dyDescent="0.25">
      <c r="A21">
        <v>20</v>
      </c>
      <c r="B21" s="25" t="s">
        <v>530</v>
      </c>
      <c r="D21" t="s">
        <v>531</v>
      </c>
    </row>
    <row r="22" spans="1:5" x14ac:dyDescent="0.25">
      <c r="A22">
        <v>21</v>
      </c>
      <c r="B22" s="25" t="s">
        <v>630</v>
      </c>
    </row>
    <row r="23" spans="1:5" x14ac:dyDescent="0.25">
      <c r="A23">
        <v>22</v>
      </c>
      <c r="B23" s="25" t="s">
        <v>631</v>
      </c>
    </row>
    <row r="24" spans="1:5" x14ac:dyDescent="0.25">
      <c r="A24">
        <v>23</v>
      </c>
      <c r="B24" s="25" t="s">
        <v>632</v>
      </c>
    </row>
    <row r="25" spans="1:5" x14ac:dyDescent="0.25">
      <c r="A25">
        <v>24</v>
      </c>
      <c r="B25" s="25" t="s">
        <v>949</v>
      </c>
    </row>
    <row r="26" spans="1:5" x14ac:dyDescent="0.25">
      <c r="A26">
        <v>25</v>
      </c>
      <c r="B26" s="25" t="s">
        <v>948</v>
      </c>
    </row>
    <row r="27" spans="1:5" x14ac:dyDescent="0.25">
      <c r="A27">
        <v>26</v>
      </c>
      <c r="B27" s="25" t="s">
        <v>950</v>
      </c>
    </row>
    <row r="28" spans="1:5" x14ac:dyDescent="0.25">
      <c r="A28">
        <v>27</v>
      </c>
      <c r="B28" s="25" t="s">
        <v>951</v>
      </c>
    </row>
    <row r="29" spans="1:5" x14ac:dyDescent="0.25">
      <c r="A29">
        <v>28</v>
      </c>
      <c r="B29" s="25" t="s">
        <v>813</v>
      </c>
    </row>
    <row r="30" spans="1:5" x14ac:dyDescent="0.25">
      <c r="A30">
        <v>29</v>
      </c>
    </row>
    <row r="31" spans="1:5" x14ac:dyDescent="0.25">
      <c r="A31">
        <v>30</v>
      </c>
    </row>
    <row r="32" spans="1:5" x14ac:dyDescent="0.25">
      <c r="A32">
        <v>31</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769A4-51C7-49E4-A9C1-7CD3C91E5D71}">
  <dimension ref="A1:F11"/>
  <sheetViews>
    <sheetView workbookViewId="0">
      <selection activeCell="L26" sqref="L26"/>
    </sheetView>
  </sheetViews>
  <sheetFormatPr defaultRowHeight="15" x14ac:dyDescent="0.25"/>
  <sheetData>
    <row r="1" spans="1:6" x14ac:dyDescent="0.25">
      <c r="A1">
        <v>1</v>
      </c>
      <c r="B1">
        <v>2</v>
      </c>
      <c r="C1">
        <v>3</v>
      </c>
      <c r="D1">
        <v>4</v>
      </c>
    </row>
    <row r="4" spans="1:6" x14ac:dyDescent="0.25">
      <c r="A4">
        <v>12</v>
      </c>
    </row>
    <row r="5" spans="1:6" x14ac:dyDescent="0.25">
      <c r="A5">
        <v>13</v>
      </c>
    </row>
    <row r="6" spans="1:6" x14ac:dyDescent="0.25">
      <c r="A6">
        <v>14</v>
      </c>
    </row>
    <row r="7" spans="1:6" x14ac:dyDescent="0.25">
      <c r="A7">
        <v>23</v>
      </c>
      <c r="F7" t="s">
        <v>77</v>
      </c>
    </row>
    <row r="8" spans="1:6" x14ac:dyDescent="0.25">
      <c r="A8">
        <v>24</v>
      </c>
      <c r="F8" t="s">
        <v>323</v>
      </c>
    </row>
    <row r="9" spans="1:6" x14ac:dyDescent="0.25">
      <c r="A9">
        <v>34</v>
      </c>
      <c r="F9" t="s">
        <v>343</v>
      </c>
    </row>
    <row r="10" spans="1:6" x14ac:dyDescent="0.25">
      <c r="F10" t="s">
        <v>421</v>
      </c>
    </row>
    <row r="11" spans="1:6" x14ac:dyDescent="0.25">
      <c r="F11" t="s">
        <v>642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86DB-592D-4AEE-8A92-504F60398C5C}">
  <dimension ref="A1:C16"/>
  <sheetViews>
    <sheetView workbookViewId="0">
      <selection activeCell="G30" sqref="G30"/>
    </sheetView>
  </sheetViews>
  <sheetFormatPr defaultRowHeight="15" x14ac:dyDescent="0.25"/>
  <cols>
    <col min="2" max="2" width="29.28515625" bestFit="1" customWidth="1"/>
    <col min="3" max="3" width="15.42578125" bestFit="1" customWidth="1"/>
  </cols>
  <sheetData>
    <row r="1" spans="1:3" x14ac:dyDescent="0.25">
      <c r="A1" t="s">
        <v>33</v>
      </c>
      <c r="B1" t="s">
        <v>382</v>
      </c>
      <c r="C1" t="s">
        <v>385</v>
      </c>
    </row>
    <row r="2" spans="1:3" x14ac:dyDescent="0.25">
      <c r="A2">
        <v>1</v>
      </c>
      <c r="B2" t="s">
        <v>383</v>
      </c>
      <c r="C2" t="s">
        <v>386</v>
      </c>
    </row>
    <row r="3" spans="1:3" x14ac:dyDescent="0.25">
      <c r="A3">
        <v>2</v>
      </c>
      <c r="B3" t="s">
        <v>384</v>
      </c>
      <c r="C3" t="s">
        <v>387</v>
      </c>
    </row>
    <row r="4" spans="1:3" x14ac:dyDescent="0.25">
      <c r="A4">
        <v>3</v>
      </c>
      <c r="B4" t="s">
        <v>388</v>
      </c>
      <c r="C4" t="s">
        <v>387</v>
      </c>
    </row>
    <row r="5" spans="1:3" x14ac:dyDescent="0.25">
      <c r="A5">
        <v>4</v>
      </c>
      <c r="B5" t="s">
        <v>389</v>
      </c>
      <c r="C5" t="s">
        <v>386</v>
      </c>
    </row>
    <row r="6" spans="1:3" x14ac:dyDescent="0.25">
      <c r="A6">
        <v>5</v>
      </c>
    </row>
    <row r="7" spans="1:3" x14ac:dyDescent="0.25">
      <c r="A7">
        <v>6</v>
      </c>
    </row>
    <row r="8" spans="1:3" x14ac:dyDescent="0.25">
      <c r="A8">
        <v>7</v>
      </c>
    </row>
    <row r="9" spans="1:3" x14ac:dyDescent="0.25">
      <c r="A9">
        <v>8</v>
      </c>
    </row>
    <row r="10" spans="1:3" x14ac:dyDescent="0.25">
      <c r="A10">
        <v>9</v>
      </c>
    </row>
    <row r="11" spans="1:3" x14ac:dyDescent="0.25">
      <c r="A11">
        <v>10</v>
      </c>
    </row>
    <row r="12" spans="1:3" x14ac:dyDescent="0.25">
      <c r="A12">
        <v>11</v>
      </c>
    </row>
    <row r="13" spans="1:3" x14ac:dyDescent="0.25">
      <c r="A13">
        <v>12</v>
      </c>
    </row>
    <row r="14" spans="1:3" x14ac:dyDescent="0.25">
      <c r="A14">
        <v>13</v>
      </c>
    </row>
    <row r="15" spans="1:3" x14ac:dyDescent="0.25">
      <c r="A15">
        <v>14</v>
      </c>
    </row>
    <row r="16" spans="1:3" x14ac:dyDescent="0.25">
      <c r="A16">
        <v>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CEE4A-8472-4C7B-992D-00B5E5D95053}">
  <sheetPr>
    <pageSetUpPr fitToPage="1"/>
  </sheetPr>
  <dimension ref="A1:M114"/>
  <sheetViews>
    <sheetView topLeftCell="A6" zoomScaleNormal="100" workbookViewId="0">
      <pane xSplit="3" ySplit="1" topLeftCell="D64" activePane="bottomRight" state="frozen"/>
      <selection activeCell="A6" sqref="A6"/>
      <selection pane="topRight" activeCell="C6" sqref="C6"/>
      <selection pane="bottomLeft" activeCell="A7" sqref="A7"/>
      <selection pane="bottomRight" activeCell="E70" sqref="E70:E79"/>
    </sheetView>
  </sheetViews>
  <sheetFormatPr defaultColWidth="9.140625" defaultRowHeight="18.75" x14ac:dyDescent="0.3"/>
  <cols>
    <col min="1" max="2" width="9.140625" style="17"/>
    <col min="3" max="3" width="26.85546875" style="17" customWidth="1"/>
    <col min="4" max="4" width="44.140625" style="17" bestFit="1" customWidth="1"/>
    <col min="5" max="5" width="23.28515625" style="17" customWidth="1"/>
    <col min="6" max="7" width="9.140625" style="17" customWidth="1"/>
    <col min="8" max="8" width="15" style="17" customWidth="1"/>
    <col min="9" max="9" width="15" style="17" bestFit="1" customWidth="1"/>
    <col min="10" max="10" width="11.5703125" style="17" customWidth="1"/>
    <col min="11" max="11" width="86.85546875" style="17" customWidth="1"/>
    <col min="12" max="12" width="106.7109375" style="17" customWidth="1"/>
    <col min="13" max="13" width="30.5703125" style="17" hidden="1" customWidth="1"/>
    <col min="14" max="16384" width="9.140625" style="17"/>
  </cols>
  <sheetData>
    <row r="1" spans="1:13" ht="37.5" x14ac:dyDescent="0.3">
      <c r="L1" s="22" t="s">
        <v>381</v>
      </c>
    </row>
    <row r="3" spans="1:13" x14ac:dyDescent="0.3">
      <c r="A3" s="141" t="s">
        <v>308</v>
      </c>
      <c r="B3" s="141"/>
      <c r="C3" s="141"/>
      <c r="D3" s="141"/>
      <c r="E3" s="141"/>
      <c r="F3" s="141"/>
      <c r="G3" s="141"/>
      <c r="H3" s="141"/>
      <c r="I3" s="141"/>
      <c r="J3" s="141"/>
      <c r="K3" s="141"/>
      <c r="L3" s="141"/>
      <c r="M3" s="141"/>
    </row>
    <row r="4" spans="1:13" x14ac:dyDescent="0.3">
      <c r="A4" s="141" t="s">
        <v>309</v>
      </c>
      <c r="B4" s="141"/>
      <c r="C4" s="141"/>
      <c r="D4" s="141"/>
      <c r="E4" s="141"/>
      <c r="F4" s="141"/>
      <c r="G4" s="141"/>
      <c r="H4" s="141"/>
      <c r="I4" s="141"/>
      <c r="J4" s="141"/>
      <c r="K4" s="141"/>
      <c r="L4" s="141"/>
      <c r="M4" s="141"/>
    </row>
    <row r="6" spans="1:13" x14ac:dyDescent="0.3">
      <c r="A6" s="18" t="s">
        <v>33</v>
      </c>
      <c r="B6" s="18" t="s">
        <v>437</v>
      </c>
      <c r="C6" s="18" t="s">
        <v>55</v>
      </c>
      <c r="D6" s="18" t="s">
        <v>136</v>
      </c>
      <c r="E6" s="18" t="s">
        <v>322</v>
      </c>
      <c r="F6" s="19" t="s">
        <v>175</v>
      </c>
      <c r="G6" s="19" t="s">
        <v>176</v>
      </c>
      <c r="H6" s="19" t="s">
        <v>57</v>
      </c>
      <c r="I6" s="19" t="s">
        <v>435</v>
      </c>
      <c r="J6" s="19" t="s">
        <v>938</v>
      </c>
      <c r="K6" s="19" t="s">
        <v>178</v>
      </c>
      <c r="L6" s="19" t="s">
        <v>344</v>
      </c>
      <c r="M6" s="19" t="s">
        <v>177</v>
      </c>
    </row>
    <row r="7" spans="1:13" x14ac:dyDescent="0.3">
      <c r="A7" s="18">
        <v>1</v>
      </c>
      <c r="B7" s="18">
        <v>1</v>
      </c>
      <c r="C7" s="20" t="s">
        <v>174</v>
      </c>
      <c r="D7" s="20" t="s">
        <v>310</v>
      </c>
      <c r="E7" s="142" t="s">
        <v>77</v>
      </c>
      <c r="F7" s="20">
        <v>2</v>
      </c>
      <c r="G7" s="20">
        <v>2</v>
      </c>
      <c r="H7" s="20">
        <v>1</v>
      </c>
      <c r="I7" s="26">
        <f>F7/(G7+H7)</f>
        <v>0.66666666666666663</v>
      </c>
      <c r="J7" s="69">
        <v>2001</v>
      </c>
      <c r="K7" s="20" t="s">
        <v>180</v>
      </c>
      <c r="L7" s="20" t="s">
        <v>345</v>
      </c>
      <c r="M7" s="20"/>
    </row>
    <row r="8" spans="1:13" x14ac:dyDescent="0.3">
      <c r="A8" s="18">
        <v>2</v>
      </c>
      <c r="B8" s="18">
        <v>2</v>
      </c>
      <c r="C8" s="20" t="s">
        <v>191</v>
      </c>
      <c r="D8" s="20" t="s">
        <v>311</v>
      </c>
      <c r="E8" s="130"/>
      <c r="F8" s="20">
        <v>6</v>
      </c>
      <c r="G8" s="20">
        <v>5</v>
      </c>
      <c r="H8" s="20">
        <v>5</v>
      </c>
      <c r="I8" s="26">
        <f t="shared" ref="I8:I112" si="0">F8/(G8+H8)</f>
        <v>0.6</v>
      </c>
      <c r="J8" s="69">
        <v>2002</v>
      </c>
      <c r="K8" s="20" t="s">
        <v>183</v>
      </c>
      <c r="L8" s="20" t="s">
        <v>346</v>
      </c>
      <c r="M8" s="20"/>
    </row>
    <row r="9" spans="1:13" x14ac:dyDescent="0.3">
      <c r="A9" s="18">
        <v>3</v>
      </c>
      <c r="B9" s="18">
        <v>3</v>
      </c>
      <c r="C9" s="20" t="s">
        <v>184</v>
      </c>
      <c r="D9" s="20" t="s">
        <v>312</v>
      </c>
      <c r="E9" s="130"/>
      <c r="F9" s="20">
        <v>6</v>
      </c>
      <c r="G9" s="20">
        <v>9</v>
      </c>
      <c r="H9" s="20">
        <v>1</v>
      </c>
      <c r="I9" s="26">
        <f t="shared" si="0"/>
        <v>0.6</v>
      </c>
      <c r="J9" s="69">
        <v>2003</v>
      </c>
      <c r="K9" s="20" t="s">
        <v>186</v>
      </c>
      <c r="L9" s="20" t="s">
        <v>347</v>
      </c>
      <c r="M9" s="20" t="s">
        <v>185</v>
      </c>
    </row>
    <row r="10" spans="1:13" x14ac:dyDescent="0.3">
      <c r="A10" s="18">
        <v>4</v>
      </c>
      <c r="B10" s="18">
        <v>4</v>
      </c>
      <c r="C10" s="20" t="s">
        <v>518</v>
      </c>
      <c r="D10" s="20" t="s">
        <v>313</v>
      </c>
      <c r="E10" s="130"/>
      <c r="F10" s="20">
        <v>15</v>
      </c>
      <c r="G10" s="20">
        <v>6</v>
      </c>
      <c r="H10" s="20">
        <v>3</v>
      </c>
      <c r="I10" s="26">
        <f t="shared" si="0"/>
        <v>1.6666666666666667</v>
      </c>
      <c r="J10" s="69">
        <v>2004</v>
      </c>
      <c r="K10" s="20" t="s">
        <v>519</v>
      </c>
      <c r="L10" s="20" t="s">
        <v>231</v>
      </c>
      <c r="M10" s="20"/>
    </row>
    <row r="11" spans="1:13" x14ac:dyDescent="0.3">
      <c r="A11" s="18">
        <v>5</v>
      </c>
      <c r="B11" s="18">
        <v>5</v>
      </c>
      <c r="C11" s="20" t="s">
        <v>192</v>
      </c>
      <c r="D11" s="20" t="s">
        <v>314</v>
      </c>
      <c r="E11" s="130"/>
      <c r="F11" s="20">
        <v>10</v>
      </c>
      <c r="G11" s="20">
        <v>6</v>
      </c>
      <c r="H11" s="20">
        <v>6</v>
      </c>
      <c r="I11" s="26">
        <f t="shared" si="0"/>
        <v>0.83333333333333337</v>
      </c>
      <c r="J11" s="69">
        <v>2005</v>
      </c>
      <c r="K11" s="20" t="s">
        <v>641</v>
      </c>
      <c r="L11" s="20" t="s">
        <v>214</v>
      </c>
      <c r="M11" s="20"/>
    </row>
    <row r="12" spans="1:13" x14ac:dyDescent="0.3">
      <c r="A12" s="18">
        <v>6</v>
      </c>
      <c r="B12" s="18">
        <v>6</v>
      </c>
      <c r="C12" s="20" t="s">
        <v>193</v>
      </c>
      <c r="D12" s="20" t="s">
        <v>315</v>
      </c>
      <c r="E12" s="130"/>
      <c r="F12" s="20">
        <v>12</v>
      </c>
      <c r="G12" s="20">
        <v>10</v>
      </c>
      <c r="H12" s="20">
        <v>4</v>
      </c>
      <c r="I12" s="26">
        <f t="shared" si="0"/>
        <v>0.8571428571428571</v>
      </c>
      <c r="J12" s="69">
        <v>2006</v>
      </c>
      <c r="K12" s="20" t="s">
        <v>240</v>
      </c>
      <c r="L12" s="20" t="s">
        <v>348</v>
      </c>
      <c r="M12" s="20"/>
    </row>
    <row r="13" spans="1:13" x14ac:dyDescent="0.3">
      <c r="A13" s="18">
        <v>7</v>
      </c>
      <c r="B13" s="18">
        <v>7</v>
      </c>
      <c r="C13" s="20" t="s">
        <v>245</v>
      </c>
      <c r="D13" s="20" t="s">
        <v>316</v>
      </c>
      <c r="E13" s="130"/>
      <c r="F13" s="20">
        <v>8</v>
      </c>
      <c r="G13" s="20">
        <v>1</v>
      </c>
      <c r="H13" s="20">
        <v>1</v>
      </c>
      <c r="I13" s="26">
        <f t="shared" si="0"/>
        <v>4</v>
      </c>
      <c r="J13" s="69">
        <v>2007</v>
      </c>
      <c r="K13" s="20" t="s">
        <v>246</v>
      </c>
      <c r="L13" s="20" t="s">
        <v>349</v>
      </c>
      <c r="M13" s="20"/>
    </row>
    <row r="14" spans="1:13" x14ac:dyDescent="0.3">
      <c r="A14" s="18">
        <v>8</v>
      </c>
      <c r="B14" s="18">
        <v>8</v>
      </c>
      <c r="C14" s="20" t="s">
        <v>247</v>
      </c>
      <c r="D14" s="20" t="s">
        <v>317</v>
      </c>
      <c r="E14" s="130"/>
      <c r="F14" s="20">
        <v>15</v>
      </c>
      <c r="G14" s="20">
        <v>12</v>
      </c>
      <c r="H14" s="20">
        <v>6</v>
      </c>
      <c r="I14" s="26">
        <f t="shared" si="0"/>
        <v>0.83333333333333337</v>
      </c>
      <c r="J14" s="69">
        <v>2008</v>
      </c>
      <c r="K14" s="20" t="s">
        <v>250</v>
      </c>
      <c r="L14" s="20" t="s">
        <v>350</v>
      </c>
      <c r="M14" s="20"/>
    </row>
    <row r="15" spans="1:13" x14ac:dyDescent="0.3">
      <c r="A15" s="18">
        <v>9</v>
      </c>
      <c r="B15" s="18">
        <v>9</v>
      </c>
      <c r="C15" s="20" t="s">
        <v>249</v>
      </c>
      <c r="D15" s="20" t="s">
        <v>318</v>
      </c>
      <c r="E15" s="130"/>
      <c r="F15" s="20">
        <v>6</v>
      </c>
      <c r="G15" s="20">
        <v>3</v>
      </c>
      <c r="H15" s="20">
        <v>1</v>
      </c>
      <c r="I15" s="26">
        <f t="shared" si="0"/>
        <v>1.5</v>
      </c>
      <c r="J15" s="69">
        <v>2009</v>
      </c>
      <c r="K15" s="20" t="s">
        <v>248</v>
      </c>
      <c r="L15" s="20" t="s">
        <v>351</v>
      </c>
      <c r="M15" s="20"/>
    </row>
    <row r="16" spans="1:13" x14ac:dyDescent="0.3">
      <c r="A16" s="18">
        <v>10</v>
      </c>
      <c r="B16" s="18">
        <v>10</v>
      </c>
      <c r="C16" s="20" t="s">
        <v>253</v>
      </c>
      <c r="D16" s="20" t="s">
        <v>319</v>
      </c>
      <c r="E16" s="130"/>
      <c r="F16" s="20">
        <v>25</v>
      </c>
      <c r="G16" s="20">
        <v>20</v>
      </c>
      <c r="H16" s="20">
        <v>10</v>
      </c>
      <c r="I16" s="26">
        <f t="shared" si="0"/>
        <v>0.83333333333333337</v>
      </c>
      <c r="J16" s="69">
        <v>2010</v>
      </c>
      <c r="K16" s="20" t="s">
        <v>198</v>
      </c>
      <c r="L16" s="20" t="s">
        <v>214</v>
      </c>
      <c r="M16" s="20"/>
    </row>
    <row r="17" spans="1:13" x14ac:dyDescent="0.3">
      <c r="A17" s="18">
        <v>11</v>
      </c>
      <c r="B17" s="18">
        <v>11</v>
      </c>
      <c r="C17" s="20" t="s">
        <v>252</v>
      </c>
      <c r="D17" s="20" t="s">
        <v>320</v>
      </c>
      <c r="E17" s="143"/>
      <c r="F17" s="20">
        <v>8</v>
      </c>
      <c r="G17" s="20">
        <v>2</v>
      </c>
      <c r="H17" s="20">
        <v>10</v>
      </c>
      <c r="I17" s="26">
        <f t="shared" si="0"/>
        <v>0.66666666666666663</v>
      </c>
      <c r="J17" s="69">
        <v>2011</v>
      </c>
      <c r="K17" s="20" t="s">
        <v>223</v>
      </c>
      <c r="L17" s="20" t="s">
        <v>352</v>
      </c>
      <c r="M17" s="20"/>
    </row>
    <row r="18" spans="1:13" x14ac:dyDescent="0.3">
      <c r="A18" s="18">
        <v>13</v>
      </c>
      <c r="B18" s="18">
        <v>1</v>
      </c>
      <c r="C18" s="21" t="s">
        <v>182</v>
      </c>
      <c r="D18" s="21" t="s">
        <v>321</v>
      </c>
      <c r="E18" s="142" t="s">
        <v>323</v>
      </c>
      <c r="F18" s="20">
        <v>4</v>
      </c>
      <c r="G18" s="20">
        <v>3</v>
      </c>
      <c r="H18" s="20">
        <v>3</v>
      </c>
      <c r="I18" s="26">
        <f t="shared" si="0"/>
        <v>0.66666666666666663</v>
      </c>
      <c r="J18" s="69">
        <v>3001</v>
      </c>
      <c r="K18" s="20" t="s">
        <v>181</v>
      </c>
      <c r="L18" s="20" t="s">
        <v>353</v>
      </c>
      <c r="M18" s="20"/>
    </row>
    <row r="19" spans="1:13" x14ac:dyDescent="0.3">
      <c r="A19" s="18">
        <v>15</v>
      </c>
      <c r="B19" s="18">
        <v>2</v>
      </c>
      <c r="C19" s="20" t="s">
        <v>187</v>
      </c>
      <c r="D19" s="20" t="s">
        <v>324</v>
      </c>
      <c r="E19" s="130"/>
      <c r="F19" s="20">
        <v>5</v>
      </c>
      <c r="G19" s="20">
        <v>3</v>
      </c>
      <c r="H19" s="20">
        <v>2</v>
      </c>
      <c r="I19" s="26">
        <f t="shared" si="0"/>
        <v>1</v>
      </c>
      <c r="J19" s="69">
        <v>3002</v>
      </c>
      <c r="K19" s="20" t="s">
        <v>188</v>
      </c>
      <c r="L19" s="20" t="s">
        <v>354</v>
      </c>
      <c r="M19" s="20"/>
    </row>
    <row r="20" spans="1:13" x14ac:dyDescent="0.3">
      <c r="A20" s="18">
        <v>17</v>
      </c>
      <c r="B20" s="18">
        <v>3</v>
      </c>
      <c r="C20" s="20" t="s">
        <v>194</v>
      </c>
      <c r="D20" s="20" t="s">
        <v>325</v>
      </c>
      <c r="E20" s="130"/>
      <c r="F20" s="20">
        <v>6</v>
      </c>
      <c r="G20" s="20">
        <v>8</v>
      </c>
      <c r="H20" s="20">
        <v>2</v>
      </c>
      <c r="I20" s="26">
        <f t="shared" si="0"/>
        <v>0.6</v>
      </c>
      <c r="J20" s="69">
        <v>3003</v>
      </c>
      <c r="K20" s="20" t="s">
        <v>195</v>
      </c>
      <c r="L20" s="20" t="s">
        <v>355</v>
      </c>
      <c r="M20" s="20"/>
    </row>
    <row r="21" spans="1:13" x14ac:dyDescent="0.3">
      <c r="A21" s="18">
        <v>19</v>
      </c>
      <c r="B21" s="18">
        <v>4</v>
      </c>
      <c r="C21" s="20" t="s">
        <v>236</v>
      </c>
      <c r="D21" s="20" t="s">
        <v>167</v>
      </c>
      <c r="E21" s="130"/>
      <c r="F21" s="20">
        <v>10</v>
      </c>
      <c r="G21" s="20">
        <v>6</v>
      </c>
      <c r="H21" s="20">
        <v>10</v>
      </c>
      <c r="I21" s="26">
        <f t="shared" si="0"/>
        <v>0.625</v>
      </c>
      <c r="J21" s="69">
        <v>3004</v>
      </c>
      <c r="K21" s="20" t="s">
        <v>209</v>
      </c>
      <c r="L21" s="20" t="s">
        <v>356</v>
      </c>
      <c r="M21" s="20"/>
    </row>
    <row r="22" spans="1:13" x14ac:dyDescent="0.3">
      <c r="A22" s="18">
        <v>21</v>
      </c>
      <c r="B22" s="18">
        <v>5</v>
      </c>
      <c r="C22" s="20" t="s">
        <v>237</v>
      </c>
      <c r="D22" s="20" t="s">
        <v>326</v>
      </c>
      <c r="E22" s="130"/>
      <c r="F22" s="20">
        <v>12</v>
      </c>
      <c r="G22" s="20">
        <v>6</v>
      </c>
      <c r="H22" s="20">
        <v>4</v>
      </c>
      <c r="I22" s="26">
        <f t="shared" si="0"/>
        <v>1.2</v>
      </c>
      <c r="J22" s="69">
        <v>3005</v>
      </c>
      <c r="K22" s="20" t="s">
        <v>238</v>
      </c>
      <c r="L22" s="20" t="s">
        <v>357</v>
      </c>
      <c r="M22" s="20"/>
    </row>
    <row r="23" spans="1:13" x14ac:dyDescent="0.3">
      <c r="A23" s="18">
        <v>23</v>
      </c>
      <c r="B23" s="18">
        <v>6</v>
      </c>
      <c r="C23" s="20" t="s">
        <v>239</v>
      </c>
      <c r="D23" s="20" t="s">
        <v>327</v>
      </c>
      <c r="E23" s="130"/>
      <c r="F23" s="20">
        <v>4</v>
      </c>
      <c r="G23" s="20">
        <v>3</v>
      </c>
      <c r="H23" s="20">
        <v>3</v>
      </c>
      <c r="I23" s="26">
        <f t="shared" si="0"/>
        <v>0.66666666666666663</v>
      </c>
      <c r="J23" s="69">
        <v>3006</v>
      </c>
      <c r="K23" s="20" t="s">
        <v>220</v>
      </c>
      <c r="L23" s="20" t="s">
        <v>358</v>
      </c>
      <c r="M23" s="20"/>
    </row>
    <row r="24" spans="1:13" x14ac:dyDescent="0.3">
      <c r="A24" s="18">
        <v>25</v>
      </c>
      <c r="B24" s="18">
        <v>7</v>
      </c>
      <c r="C24" s="20" t="s">
        <v>241</v>
      </c>
      <c r="D24" s="20" t="s">
        <v>328</v>
      </c>
      <c r="E24" s="130"/>
      <c r="F24" s="20">
        <v>14</v>
      </c>
      <c r="G24" s="20">
        <v>14</v>
      </c>
      <c r="H24" s="20">
        <v>6</v>
      </c>
      <c r="I24" s="26">
        <f t="shared" si="0"/>
        <v>0.7</v>
      </c>
      <c r="J24" s="69">
        <v>3007</v>
      </c>
      <c r="K24" s="20" t="s">
        <v>204</v>
      </c>
      <c r="L24" s="20" t="s">
        <v>508</v>
      </c>
      <c r="M24" s="20"/>
    </row>
    <row r="25" spans="1:13" x14ac:dyDescent="0.3">
      <c r="A25" s="18">
        <v>27</v>
      </c>
      <c r="B25" s="18">
        <v>8</v>
      </c>
      <c r="C25" s="20" t="s">
        <v>251</v>
      </c>
      <c r="D25" s="20" t="s">
        <v>329</v>
      </c>
      <c r="E25" s="130"/>
      <c r="F25" s="20">
        <v>25</v>
      </c>
      <c r="G25" s="20">
        <v>20</v>
      </c>
      <c r="H25" s="20">
        <v>15</v>
      </c>
      <c r="I25" s="26">
        <f t="shared" si="0"/>
        <v>0.7142857142857143</v>
      </c>
      <c r="J25" s="69">
        <v>3008</v>
      </c>
      <c r="K25" s="20" t="s">
        <v>509</v>
      </c>
      <c r="L25" s="20" t="s">
        <v>510</v>
      </c>
      <c r="M25" s="20"/>
    </row>
    <row r="26" spans="1:13" x14ac:dyDescent="0.3">
      <c r="A26" s="18">
        <v>29</v>
      </c>
      <c r="B26" s="18">
        <v>9</v>
      </c>
      <c r="C26" s="20" t="s">
        <v>268</v>
      </c>
      <c r="D26" s="20" t="s">
        <v>330</v>
      </c>
      <c r="E26" s="143"/>
      <c r="F26" s="20">
        <v>10</v>
      </c>
      <c r="G26" s="20">
        <v>10</v>
      </c>
      <c r="H26" s="20">
        <v>2</v>
      </c>
      <c r="I26" s="26">
        <f t="shared" si="0"/>
        <v>0.83333333333333337</v>
      </c>
      <c r="J26" s="69">
        <v>3009</v>
      </c>
      <c r="K26" s="20" t="s">
        <v>269</v>
      </c>
      <c r="L26" s="20" t="s">
        <v>511</v>
      </c>
      <c r="M26" s="20"/>
    </row>
    <row r="27" spans="1:13" x14ac:dyDescent="0.3">
      <c r="A27" s="18">
        <v>31</v>
      </c>
      <c r="B27" s="18">
        <v>1</v>
      </c>
      <c r="C27" s="21" t="s">
        <v>255</v>
      </c>
      <c r="D27" s="21" t="s">
        <v>331</v>
      </c>
      <c r="E27" s="139" t="s">
        <v>343</v>
      </c>
      <c r="F27" s="20">
        <v>3</v>
      </c>
      <c r="G27" s="20">
        <v>2</v>
      </c>
      <c r="H27" s="20">
        <v>3</v>
      </c>
      <c r="I27" s="26">
        <f t="shared" si="0"/>
        <v>0.6</v>
      </c>
      <c r="J27" s="69">
        <v>4001</v>
      </c>
      <c r="K27" s="20" t="s">
        <v>359</v>
      </c>
      <c r="L27" s="20" t="s">
        <v>370</v>
      </c>
      <c r="M27" s="20"/>
    </row>
    <row r="28" spans="1:13" x14ac:dyDescent="0.3">
      <c r="A28" s="18">
        <v>33</v>
      </c>
      <c r="B28" s="18">
        <v>2</v>
      </c>
      <c r="C28" s="20" t="s">
        <v>257</v>
      </c>
      <c r="D28" s="20" t="s">
        <v>332</v>
      </c>
      <c r="E28" s="133"/>
      <c r="F28" s="20">
        <v>6</v>
      </c>
      <c r="G28" s="20">
        <v>4</v>
      </c>
      <c r="H28" s="20">
        <v>4</v>
      </c>
      <c r="I28" s="26">
        <f t="shared" si="0"/>
        <v>0.75</v>
      </c>
      <c r="J28" s="69">
        <v>4002</v>
      </c>
      <c r="K28" s="20" t="s">
        <v>360</v>
      </c>
      <c r="L28" s="20" t="s">
        <v>371</v>
      </c>
      <c r="M28" s="20"/>
    </row>
    <row r="29" spans="1:13" x14ac:dyDescent="0.3">
      <c r="A29" s="18">
        <v>35</v>
      </c>
      <c r="B29" s="18">
        <v>3</v>
      </c>
      <c r="C29" s="20" t="s">
        <v>258</v>
      </c>
      <c r="D29" s="20" t="s">
        <v>333</v>
      </c>
      <c r="E29" s="133"/>
      <c r="F29" s="20">
        <v>8</v>
      </c>
      <c r="G29" s="20">
        <v>8</v>
      </c>
      <c r="H29" s="20">
        <v>6</v>
      </c>
      <c r="I29" s="26">
        <f t="shared" si="0"/>
        <v>0.5714285714285714</v>
      </c>
      <c r="J29" s="69">
        <v>4003</v>
      </c>
      <c r="K29" s="20" t="s">
        <v>361</v>
      </c>
      <c r="L29" s="20" t="s">
        <v>372</v>
      </c>
      <c r="M29" s="20"/>
    </row>
    <row r="30" spans="1:13" x14ac:dyDescent="0.3">
      <c r="A30" s="18">
        <v>37</v>
      </c>
      <c r="B30" s="18">
        <v>4</v>
      </c>
      <c r="C30" s="20" t="s">
        <v>264</v>
      </c>
      <c r="D30" s="20" t="s">
        <v>334</v>
      </c>
      <c r="E30" s="133"/>
      <c r="F30" s="20">
        <v>9</v>
      </c>
      <c r="G30" s="20">
        <v>10</v>
      </c>
      <c r="H30" s="20">
        <v>2</v>
      </c>
      <c r="I30" s="26">
        <f t="shared" si="0"/>
        <v>0.75</v>
      </c>
      <c r="J30" s="69">
        <v>4004</v>
      </c>
      <c r="K30" s="20" t="s">
        <v>362</v>
      </c>
      <c r="L30" s="20" t="s">
        <v>373</v>
      </c>
      <c r="M30" s="20"/>
    </row>
    <row r="31" spans="1:13" x14ac:dyDescent="0.3">
      <c r="A31" s="18">
        <v>39</v>
      </c>
      <c r="B31" s="18">
        <v>5</v>
      </c>
      <c r="C31" s="20" t="s">
        <v>266</v>
      </c>
      <c r="D31" s="20" t="s">
        <v>335</v>
      </c>
      <c r="E31" s="133"/>
      <c r="F31" s="20">
        <v>12</v>
      </c>
      <c r="G31" s="20">
        <v>8</v>
      </c>
      <c r="H31" s="20">
        <v>10</v>
      </c>
      <c r="I31" s="26">
        <f t="shared" si="0"/>
        <v>0.66666666666666663</v>
      </c>
      <c r="J31" s="69">
        <v>4005</v>
      </c>
      <c r="K31" s="20" t="s">
        <v>363</v>
      </c>
      <c r="L31" s="20" t="s">
        <v>374</v>
      </c>
      <c r="M31" s="20"/>
    </row>
    <row r="32" spans="1:13" x14ac:dyDescent="0.3">
      <c r="A32" s="18">
        <v>41</v>
      </c>
      <c r="B32" s="18">
        <v>6</v>
      </c>
      <c r="C32" s="20" t="s">
        <v>270</v>
      </c>
      <c r="D32" s="20" t="s">
        <v>336</v>
      </c>
      <c r="E32" s="133"/>
      <c r="F32" s="20">
        <v>10</v>
      </c>
      <c r="G32" s="20">
        <v>15</v>
      </c>
      <c r="H32" s="20">
        <v>10</v>
      </c>
      <c r="I32" s="26">
        <f t="shared" si="0"/>
        <v>0.4</v>
      </c>
      <c r="J32" s="69">
        <v>4006</v>
      </c>
      <c r="K32" s="20" t="s">
        <v>364</v>
      </c>
      <c r="L32" s="20" t="s">
        <v>375</v>
      </c>
      <c r="M32" s="20"/>
    </row>
    <row r="33" spans="1:13" x14ac:dyDescent="0.3">
      <c r="A33" s="18">
        <v>43</v>
      </c>
      <c r="B33" s="18">
        <v>7</v>
      </c>
      <c r="C33" s="20" t="s">
        <v>274</v>
      </c>
      <c r="D33" s="20" t="s">
        <v>337</v>
      </c>
      <c r="E33" s="133"/>
      <c r="F33" s="20">
        <v>12</v>
      </c>
      <c r="G33" s="20">
        <v>15</v>
      </c>
      <c r="H33" s="20">
        <v>12</v>
      </c>
      <c r="I33" s="26">
        <f t="shared" si="0"/>
        <v>0.44444444444444442</v>
      </c>
      <c r="J33" s="69">
        <v>4007</v>
      </c>
      <c r="K33" s="20" t="s">
        <v>365</v>
      </c>
      <c r="L33" s="20" t="s">
        <v>376</v>
      </c>
      <c r="M33" s="20"/>
    </row>
    <row r="34" spans="1:13" x14ac:dyDescent="0.3">
      <c r="A34" s="18">
        <v>45</v>
      </c>
      <c r="B34" s="18">
        <v>8</v>
      </c>
      <c r="C34" s="20" t="s">
        <v>275</v>
      </c>
      <c r="D34" s="20" t="s">
        <v>338</v>
      </c>
      <c r="E34" s="133"/>
      <c r="F34" s="20">
        <v>14</v>
      </c>
      <c r="G34" s="20">
        <v>10</v>
      </c>
      <c r="H34" s="20">
        <v>6</v>
      </c>
      <c r="I34" s="26">
        <f t="shared" si="0"/>
        <v>0.875</v>
      </c>
      <c r="J34" s="69">
        <v>4008</v>
      </c>
      <c r="K34" s="20" t="s">
        <v>366</v>
      </c>
      <c r="L34" s="20" t="s">
        <v>377</v>
      </c>
      <c r="M34" s="20"/>
    </row>
    <row r="35" spans="1:13" x14ac:dyDescent="0.3">
      <c r="A35" s="18">
        <v>47</v>
      </c>
      <c r="B35" s="18">
        <v>9</v>
      </c>
      <c r="C35" s="20" t="s">
        <v>276</v>
      </c>
      <c r="D35" s="20" t="s">
        <v>339</v>
      </c>
      <c r="E35" s="133"/>
      <c r="F35" s="20">
        <v>20</v>
      </c>
      <c r="G35" s="20">
        <v>20</v>
      </c>
      <c r="H35" s="20">
        <v>15</v>
      </c>
      <c r="I35" s="26">
        <f t="shared" si="0"/>
        <v>0.5714285714285714</v>
      </c>
      <c r="J35" s="69">
        <v>4009</v>
      </c>
      <c r="K35" s="20" t="s">
        <v>367</v>
      </c>
      <c r="L35" s="20" t="s">
        <v>378</v>
      </c>
      <c r="M35" s="20"/>
    </row>
    <row r="36" spans="1:13" x14ac:dyDescent="0.3">
      <c r="A36" s="18">
        <v>49</v>
      </c>
      <c r="B36" s="18">
        <v>10</v>
      </c>
      <c r="C36" s="20" t="s">
        <v>280</v>
      </c>
      <c r="D36" s="20" t="s">
        <v>340</v>
      </c>
      <c r="E36" s="133"/>
      <c r="F36" s="20">
        <v>10</v>
      </c>
      <c r="G36" s="20">
        <v>2</v>
      </c>
      <c r="H36" s="20">
        <v>10</v>
      </c>
      <c r="I36" s="26">
        <f t="shared" si="0"/>
        <v>0.83333333333333337</v>
      </c>
      <c r="J36" s="69">
        <v>4010</v>
      </c>
      <c r="K36" s="20" t="s">
        <v>368</v>
      </c>
      <c r="L36" s="20" t="s">
        <v>379</v>
      </c>
      <c r="M36" s="20"/>
    </row>
    <row r="37" spans="1:13" x14ac:dyDescent="0.3">
      <c r="A37" s="18">
        <v>50</v>
      </c>
      <c r="B37" s="18">
        <v>11</v>
      </c>
      <c r="C37" s="20" t="s">
        <v>342</v>
      </c>
      <c r="D37" s="20" t="s">
        <v>341</v>
      </c>
      <c r="E37" s="140"/>
      <c r="F37" s="20">
        <v>20</v>
      </c>
      <c r="G37" s="20">
        <v>25</v>
      </c>
      <c r="H37" s="20">
        <v>15</v>
      </c>
      <c r="I37" s="26">
        <f t="shared" si="0"/>
        <v>0.5</v>
      </c>
      <c r="J37" s="69">
        <v>4011</v>
      </c>
      <c r="K37" s="20" t="s">
        <v>369</v>
      </c>
      <c r="L37" s="20" t="s">
        <v>380</v>
      </c>
      <c r="M37" s="20"/>
    </row>
    <row r="38" spans="1:13" x14ac:dyDescent="0.3">
      <c r="A38" s="18">
        <v>51</v>
      </c>
      <c r="B38" s="18">
        <v>1</v>
      </c>
      <c r="C38" s="21" t="s">
        <v>285</v>
      </c>
      <c r="D38" s="21" t="s">
        <v>422</v>
      </c>
      <c r="E38" s="139" t="s">
        <v>421</v>
      </c>
      <c r="F38" s="20">
        <v>1</v>
      </c>
      <c r="G38" s="20">
        <v>1</v>
      </c>
      <c r="H38" s="20">
        <v>1</v>
      </c>
      <c r="I38" s="26">
        <f t="shared" si="0"/>
        <v>0.5</v>
      </c>
      <c r="J38" s="69">
        <v>5001</v>
      </c>
      <c r="K38" s="20" t="s">
        <v>298</v>
      </c>
      <c r="L38" s="20" t="s">
        <v>452</v>
      </c>
    </row>
    <row r="39" spans="1:13" x14ac:dyDescent="0.3">
      <c r="A39" s="18">
        <v>52</v>
      </c>
      <c r="B39" s="18">
        <v>2</v>
      </c>
      <c r="C39" s="20" t="s">
        <v>423</v>
      </c>
      <c r="D39" s="20" t="s">
        <v>424</v>
      </c>
      <c r="E39" s="133"/>
      <c r="F39" s="20">
        <v>2</v>
      </c>
      <c r="G39" s="20">
        <v>2</v>
      </c>
      <c r="H39" s="20">
        <v>2</v>
      </c>
      <c r="I39" s="26">
        <f t="shared" si="0"/>
        <v>0.5</v>
      </c>
      <c r="J39" s="69">
        <v>5002</v>
      </c>
      <c r="K39" s="20" t="s">
        <v>298</v>
      </c>
      <c r="L39" s="20" t="s">
        <v>425</v>
      </c>
    </row>
    <row r="40" spans="1:13" x14ac:dyDescent="0.3">
      <c r="A40" s="18">
        <v>53</v>
      </c>
      <c r="B40" s="18">
        <v>3</v>
      </c>
      <c r="C40" s="20" t="s">
        <v>426</v>
      </c>
      <c r="D40" s="17" t="s">
        <v>427</v>
      </c>
      <c r="E40" s="133"/>
      <c r="F40" s="20">
        <v>6</v>
      </c>
      <c r="G40" s="20">
        <v>7</v>
      </c>
      <c r="H40" s="20">
        <v>1</v>
      </c>
      <c r="I40" s="26">
        <f t="shared" si="0"/>
        <v>0.75</v>
      </c>
      <c r="J40" s="69">
        <v>5003</v>
      </c>
      <c r="K40" s="20" t="s">
        <v>429</v>
      </c>
      <c r="L40" s="20" t="s">
        <v>428</v>
      </c>
    </row>
    <row r="41" spans="1:13" x14ac:dyDescent="0.3">
      <c r="A41" s="18">
        <v>54</v>
      </c>
      <c r="B41" s="18">
        <v>4</v>
      </c>
      <c r="C41" s="20" t="s">
        <v>430</v>
      </c>
      <c r="D41" s="20" t="s">
        <v>431</v>
      </c>
      <c r="E41" s="133"/>
      <c r="F41" s="20">
        <v>5</v>
      </c>
      <c r="G41" s="20">
        <v>2</v>
      </c>
      <c r="H41" s="20">
        <v>5</v>
      </c>
      <c r="I41" s="26">
        <f t="shared" si="0"/>
        <v>0.7142857142857143</v>
      </c>
      <c r="J41" s="69">
        <v>5004</v>
      </c>
      <c r="K41" s="20" t="s">
        <v>223</v>
      </c>
      <c r="L41" s="20"/>
    </row>
    <row r="42" spans="1:13" x14ac:dyDescent="0.3">
      <c r="A42" s="18">
        <v>55</v>
      </c>
      <c r="B42" s="18">
        <v>5</v>
      </c>
      <c r="C42" s="20" t="s">
        <v>433</v>
      </c>
      <c r="D42" s="20" t="s">
        <v>432</v>
      </c>
      <c r="E42" s="133"/>
      <c r="F42" s="20">
        <v>7</v>
      </c>
      <c r="G42" s="20">
        <v>6</v>
      </c>
      <c r="H42" s="20">
        <v>3</v>
      </c>
      <c r="I42" s="26">
        <f t="shared" si="0"/>
        <v>0.77777777777777779</v>
      </c>
      <c r="J42" s="69">
        <v>5005</v>
      </c>
      <c r="K42" s="20" t="s">
        <v>434</v>
      </c>
      <c r="L42" s="20"/>
    </row>
    <row r="43" spans="1:13" x14ac:dyDescent="0.3">
      <c r="A43" s="18">
        <v>56</v>
      </c>
      <c r="B43" s="18">
        <v>6</v>
      </c>
      <c r="C43" s="20" t="s">
        <v>443</v>
      </c>
      <c r="D43" s="20" t="s">
        <v>442</v>
      </c>
      <c r="E43" s="133"/>
      <c r="F43" s="20">
        <v>6</v>
      </c>
      <c r="G43" s="20">
        <v>1</v>
      </c>
      <c r="H43" s="20">
        <v>1</v>
      </c>
      <c r="I43" s="26">
        <f t="shared" si="0"/>
        <v>3</v>
      </c>
      <c r="J43" s="69">
        <v>5006</v>
      </c>
      <c r="K43" s="20" t="s">
        <v>444</v>
      </c>
      <c r="L43" s="20"/>
    </row>
    <row r="44" spans="1:13" x14ac:dyDescent="0.3">
      <c r="A44" s="18">
        <v>57</v>
      </c>
      <c r="B44" s="18">
        <v>7</v>
      </c>
      <c r="C44" s="20" t="s">
        <v>512</v>
      </c>
      <c r="D44" s="20" t="s">
        <v>164</v>
      </c>
      <c r="E44" s="133"/>
      <c r="F44" s="20">
        <v>12</v>
      </c>
      <c r="G44" s="20">
        <v>8</v>
      </c>
      <c r="H44" s="20">
        <v>12</v>
      </c>
      <c r="I44" s="26">
        <f t="shared" si="0"/>
        <v>0.6</v>
      </c>
      <c r="J44" s="69">
        <v>5007</v>
      </c>
      <c r="K44" s="20" t="s">
        <v>514</v>
      </c>
      <c r="L44" s="20" t="s">
        <v>513</v>
      </c>
    </row>
    <row r="45" spans="1:13" x14ac:dyDescent="0.3">
      <c r="A45" s="18">
        <v>58</v>
      </c>
      <c r="B45" s="18">
        <v>8</v>
      </c>
      <c r="C45" s="20" t="s">
        <v>517</v>
      </c>
      <c r="D45" s="20" t="s">
        <v>515</v>
      </c>
      <c r="E45" s="133"/>
      <c r="F45" s="20">
        <v>20</v>
      </c>
      <c r="G45" s="20">
        <v>15</v>
      </c>
      <c r="H45" s="20">
        <v>6</v>
      </c>
      <c r="I45" s="26">
        <f t="shared" si="0"/>
        <v>0.95238095238095233</v>
      </c>
      <c r="J45" s="69">
        <v>5008</v>
      </c>
      <c r="K45" s="20" t="s">
        <v>298</v>
      </c>
      <c r="L45" s="20" t="s">
        <v>516</v>
      </c>
    </row>
    <row r="46" spans="1:13" x14ac:dyDescent="0.3">
      <c r="A46" s="18">
        <v>59</v>
      </c>
      <c r="B46" s="18">
        <v>9</v>
      </c>
      <c r="C46" s="20"/>
      <c r="D46" s="20"/>
      <c r="E46" s="133"/>
      <c r="F46" s="20"/>
      <c r="G46" s="20">
        <v>1</v>
      </c>
      <c r="H46" s="20"/>
      <c r="I46" s="26">
        <f t="shared" si="0"/>
        <v>0</v>
      </c>
      <c r="J46" s="69">
        <v>5009</v>
      </c>
      <c r="K46" s="20"/>
      <c r="L46" s="20"/>
    </row>
    <row r="47" spans="1:13" x14ac:dyDescent="0.3">
      <c r="A47" s="18">
        <v>60</v>
      </c>
      <c r="B47" s="18">
        <v>10</v>
      </c>
      <c r="C47" s="20"/>
      <c r="D47" s="20"/>
      <c r="E47" s="133"/>
      <c r="F47" s="20"/>
      <c r="G47" s="20">
        <v>1</v>
      </c>
      <c r="H47" s="20"/>
      <c r="I47" s="26">
        <f t="shared" si="0"/>
        <v>0</v>
      </c>
      <c r="J47" s="69">
        <v>5010</v>
      </c>
      <c r="K47" s="20"/>
      <c r="L47" s="20"/>
    </row>
    <row r="48" spans="1:13" x14ac:dyDescent="0.3">
      <c r="A48" s="18">
        <v>61</v>
      </c>
      <c r="B48" s="18">
        <v>11</v>
      </c>
      <c r="C48" s="20"/>
      <c r="D48" s="20"/>
      <c r="E48" s="140"/>
      <c r="F48" s="20"/>
      <c r="G48" s="20">
        <v>1</v>
      </c>
      <c r="H48" s="20"/>
      <c r="I48" s="26">
        <f t="shared" si="0"/>
        <v>0</v>
      </c>
      <c r="J48" s="69">
        <v>5011</v>
      </c>
      <c r="K48" s="20"/>
      <c r="L48" s="20"/>
    </row>
    <row r="49" spans="1:12" x14ac:dyDescent="0.3">
      <c r="A49" s="18">
        <v>62</v>
      </c>
      <c r="B49" s="18">
        <v>1</v>
      </c>
      <c r="C49" s="20" t="s">
        <v>643</v>
      </c>
      <c r="D49" s="20" t="s">
        <v>644</v>
      </c>
      <c r="E49" s="139" t="s">
        <v>642</v>
      </c>
      <c r="F49" s="20">
        <v>3</v>
      </c>
      <c r="G49" s="20">
        <v>1</v>
      </c>
      <c r="H49" s="20">
        <v>4</v>
      </c>
      <c r="I49" s="26">
        <f t="shared" si="0"/>
        <v>0.6</v>
      </c>
      <c r="J49" s="69">
        <v>6001</v>
      </c>
      <c r="K49" s="20" t="s">
        <v>223</v>
      </c>
      <c r="L49" s="20"/>
    </row>
    <row r="50" spans="1:12" x14ac:dyDescent="0.3">
      <c r="A50" s="18">
        <v>63</v>
      </c>
      <c r="B50" s="18">
        <v>2</v>
      </c>
      <c r="C50" s="20" t="s">
        <v>645</v>
      </c>
      <c r="D50" s="20" t="s">
        <v>646</v>
      </c>
      <c r="E50" s="133"/>
      <c r="F50" s="20">
        <v>5</v>
      </c>
      <c r="G50" s="20">
        <v>2</v>
      </c>
      <c r="H50" s="20">
        <v>3</v>
      </c>
      <c r="I50" s="26">
        <f t="shared" si="0"/>
        <v>1</v>
      </c>
      <c r="J50" s="69">
        <v>6002</v>
      </c>
      <c r="K50" s="20" t="s">
        <v>649</v>
      </c>
      <c r="L50" s="20"/>
    </row>
    <row r="51" spans="1:12" x14ac:dyDescent="0.3">
      <c r="A51" s="18">
        <v>64</v>
      </c>
      <c r="B51" s="18">
        <v>3</v>
      </c>
      <c r="C51" s="20" t="s">
        <v>647</v>
      </c>
      <c r="D51" s="20" t="s">
        <v>648</v>
      </c>
      <c r="E51" s="133"/>
      <c r="F51" s="20">
        <v>8</v>
      </c>
      <c r="G51" s="20">
        <v>10</v>
      </c>
      <c r="H51" s="20">
        <v>4</v>
      </c>
      <c r="I51" s="26">
        <f t="shared" si="0"/>
        <v>0.5714285714285714</v>
      </c>
      <c r="J51" s="69">
        <v>6003</v>
      </c>
      <c r="K51" s="20" t="s">
        <v>650</v>
      </c>
      <c r="L51" s="20"/>
    </row>
    <row r="52" spans="1:12" x14ac:dyDescent="0.3">
      <c r="A52" s="18">
        <v>65</v>
      </c>
      <c r="B52" s="18">
        <v>4</v>
      </c>
      <c r="C52" s="20" t="s">
        <v>652</v>
      </c>
      <c r="D52" s="20" t="s">
        <v>651</v>
      </c>
      <c r="E52" s="133"/>
      <c r="F52" s="20">
        <v>15</v>
      </c>
      <c r="G52" s="20">
        <v>15</v>
      </c>
      <c r="H52" s="20">
        <v>1</v>
      </c>
      <c r="I52" s="26">
        <f t="shared" si="0"/>
        <v>0.9375</v>
      </c>
      <c r="J52" s="69">
        <v>6004</v>
      </c>
      <c r="K52" s="20" t="s">
        <v>656</v>
      </c>
      <c r="L52" s="20"/>
    </row>
    <row r="53" spans="1:12" x14ac:dyDescent="0.3">
      <c r="A53" s="18">
        <v>66</v>
      </c>
      <c r="B53" s="18">
        <v>5</v>
      </c>
      <c r="C53" s="20" t="s">
        <v>653</v>
      </c>
      <c r="D53" s="20" t="s">
        <v>654</v>
      </c>
      <c r="E53" s="133"/>
      <c r="F53" s="20">
        <v>30</v>
      </c>
      <c r="G53" s="20">
        <v>20</v>
      </c>
      <c r="H53" s="20">
        <v>10</v>
      </c>
      <c r="I53" s="26">
        <f t="shared" si="0"/>
        <v>1</v>
      </c>
      <c r="J53" s="69">
        <v>6005</v>
      </c>
      <c r="K53" s="20" t="s">
        <v>230</v>
      </c>
      <c r="L53" s="20"/>
    </row>
    <row r="54" spans="1:12" x14ac:dyDescent="0.3">
      <c r="A54" s="18">
        <v>67</v>
      </c>
      <c r="B54" s="18">
        <v>6</v>
      </c>
      <c r="C54" s="20" t="s">
        <v>655</v>
      </c>
      <c r="D54" s="20" t="s">
        <v>657</v>
      </c>
      <c r="E54" s="133"/>
      <c r="F54" s="20">
        <v>35</v>
      </c>
      <c r="G54" s="20">
        <v>30</v>
      </c>
      <c r="H54" s="20">
        <v>30</v>
      </c>
      <c r="I54" s="26">
        <f t="shared" si="0"/>
        <v>0.58333333333333337</v>
      </c>
      <c r="J54" s="69">
        <v>6006</v>
      </c>
      <c r="K54" s="20" t="s">
        <v>209</v>
      </c>
      <c r="L54" s="20"/>
    </row>
    <row r="55" spans="1:12" x14ac:dyDescent="0.3">
      <c r="A55" s="18">
        <v>68</v>
      </c>
      <c r="B55" s="18">
        <v>7</v>
      </c>
      <c r="C55" s="20" t="s">
        <v>658</v>
      </c>
      <c r="D55" s="20" t="s">
        <v>659</v>
      </c>
      <c r="E55" s="133"/>
      <c r="F55" s="20">
        <v>10</v>
      </c>
      <c r="G55" s="20">
        <v>6</v>
      </c>
      <c r="H55" s="20">
        <v>8</v>
      </c>
      <c r="I55" s="26">
        <f t="shared" si="0"/>
        <v>0.7142857142857143</v>
      </c>
      <c r="J55" s="69">
        <v>6007</v>
      </c>
      <c r="K55" s="20" t="s">
        <v>220</v>
      </c>
      <c r="L55" s="20"/>
    </row>
    <row r="56" spans="1:12" x14ac:dyDescent="0.3">
      <c r="A56" s="18">
        <v>69</v>
      </c>
      <c r="B56" s="18">
        <v>8</v>
      </c>
      <c r="C56" s="20" t="s">
        <v>660</v>
      </c>
      <c r="D56" s="20" t="s">
        <v>674</v>
      </c>
      <c r="E56" s="133"/>
      <c r="F56" s="20">
        <v>15</v>
      </c>
      <c r="G56" s="20">
        <v>9</v>
      </c>
      <c r="H56" s="20">
        <v>10</v>
      </c>
      <c r="I56" s="26">
        <f t="shared" si="0"/>
        <v>0.78947368421052633</v>
      </c>
      <c r="J56" s="69">
        <v>6008</v>
      </c>
      <c r="K56" s="20" t="s">
        <v>673</v>
      </c>
      <c r="L56" s="20"/>
    </row>
    <row r="57" spans="1:12" x14ac:dyDescent="0.3">
      <c r="A57" s="18">
        <v>70</v>
      </c>
      <c r="B57" s="18">
        <v>9</v>
      </c>
      <c r="C57" s="20"/>
      <c r="D57" s="20"/>
      <c r="E57" s="133"/>
      <c r="F57" s="20"/>
      <c r="G57" s="20">
        <v>1</v>
      </c>
      <c r="H57" s="20"/>
      <c r="I57" s="26">
        <f t="shared" si="0"/>
        <v>0</v>
      </c>
      <c r="J57" s="69">
        <v>6009</v>
      </c>
      <c r="K57" s="20"/>
      <c r="L57" s="20"/>
    </row>
    <row r="58" spans="1:12" x14ac:dyDescent="0.3">
      <c r="A58" s="18">
        <v>71</v>
      </c>
      <c r="B58" s="18">
        <v>10</v>
      </c>
      <c r="C58" s="20"/>
      <c r="D58" s="20"/>
      <c r="E58" s="140"/>
      <c r="F58" s="20"/>
      <c r="G58" s="20">
        <v>1</v>
      </c>
      <c r="H58" s="20"/>
      <c r="I58" s="26">
        <f t="shared" si="0"/>
        <v>0</v>
      </c>
      <c r="J58" s="69">
        <v>6010</v>
      </c>
      <c r="K58" s="20"/>
      <c r="L58" s="20"/>
    </row>
    <row r="59" spans="1:12" x14ac:dyDescent="0.3">
      <c r="A59" s="18">
        <v>72</v>
      </c>
      <c r="B59" s="18">
        <v>1</v>
      </c>
      <c r="C59" s="20"/>
      <c r="D59" s="20" t="s">
        <v>677</v>
      </c>
      <c r="E59" s="139" t="s">
        <v>676</v>
      </c>
      <c r="F59" s="20">
        <v>4</v>
      </c>
      <c r="G59" s="20">
        <v>1</v>
      </c>
      <c r="H59" s="20">
        <v>6</v>
      </c>
      <c r="I59" s="26">
        <f>F59/(G59+H59)</f>
        <v>0.5714285714285714</v>
      </c>
      <c r="J59" s="69">
        <v>7001</v>
      </c>
      <c r="K59" s="20" t="s">
        <v>211</v>
      </c>
      <c r="L59" s="20"/>
    </row>
    <row r="60" spans="1:12" x14ac:dyDescent="0.3">
      <c r="A60" s="18">
        <v>73</v>
      </c>
      <c r="B60" s="18">
        <v>2</v>
      </c>
      <c r="C60" s="20"/>
      <c r="D60" s="20" t="s">
        <v>678</v>
      </c>
      <c r="E60" s="133"/>
      <c r="F60" s="20">
        <v>4</v>
      </c>
      <c r="G60" s="20">
        <v>3</v>
      </c>
      <c r="H60" s="20">
        <v>4</v>
      </c>
      <c r="I60" s="26">
        <f>F60/(G60+H60)</f>
        <v>0.5714285714285714</v>
      </c>
      <c r="J60" s="69">
        <v>7002</v>
      </c>
      <c r="K60" s="20" t="s">
        <v>209</v>
      </c>
      <c r="L60" s="20"/>
    </row>
    <row r="61" spans="1:12" x14ac:dyDescent="0.3">
      <c r="A61" s="18">
        <v>74</v>
      </c>
      <c r="B61" s="18">
        <v>3</v>
      </c>
      <c r="C61" s="20"/>
      <c r="D61" s="20" t="s">
        <v>679</v>
      </c>
      <c r="E61" s="133"/>
      <c r="F61" s="20">
        <v>4</v>
      </c>
      <c r="G61" s="20">
        <v>6</v>
      </c>
      <c r="H61" s="20">
        <v>1</v>
      </c>
      <c r="I61" s="26">
        <f>F61/(G61+H61)</f>
        <v>0.5714285714285714</v>
      </c>
      <c r="J61" s="69">
        <v>7003</v>
      </c>
      <c r="K61" s="20" t="s">
        <v>204</v>
      </c>
      <c r="L61" s="20"/>
    </row>
    <row r="62" spans="1:12" x14ac:dyDescent="0.3">
      <c r="A62" s="18">
        <v>75</v>
      </c>
      <c r="B62" s="18">
        <v>4</v>
      </c>
      <c r="C62" s="20"/>
      <c r="D62" s="20" t="s">
        <v>680</v>
      </c>
      <c r="E62" s="133"/>
      <c r="F62" s="20">
        <v>4</v>
      </c>
      <c r="G62" s="20">
        <v>4</v>
      </c>
      <c r="H62" s="20">
        <v>3</v>
      </c>
      <c r="I62" s="26">
        <f>F62/(G62+H62)</f>
        <v>0.5714285714285714</v>
      </c>
      <c r="J62" s="69">
        <v>7004</v>
      </c>
      <c r="K62" s="20" t="s">
        <v>220</v>
      </c>
      <c r="L62" s="20"/>
    </row>
    <row r="63" spans="1:12" x14ac:dyDescent="0.3">
      <c r="A63" s="18">
        <v>76</v>
      </c>
      <c r="B63" s="18">
        <v>5</v>
      </c>
      <c r="C63" s="20"/>
      <c r="D63" s="20" t="s">
        <v>681</v>
      </c>
      <c r="E63" s="133"/>
      <c r="F63" s="20"/>
      <c r="G63" s="20"/>
      <c r="H63" s="20">
        <v>49021002</v>
      </c>
      <c r="I63" s="26">
        <f t="shared" si="0"/>
        <v>0</v>
      </c>
      <c r="J63" s="69">
        <f>J59*J60</f>
        <v>49021002</v>
      </c>
      <c r="K63" s="20"/>
      <c r="L63" s="20"/>
    </row>
    <row r="64" spans="1:12" x14ac:dyDescent="0.3">
      <c r="A64" s="18">
        <v>77</v>
      </c>
      <c r="B64" s="18">
        <v>6</v>
      </c>
      <c r="C64" s="20"/>
      <c r="D64" s="20" t="s">
        <v>682</v>
      </c>
      <c r="E64" s="133"/>
      <c r="F64" s="20"/>
      <c r="G64" s="20"/>
      <c r="H64" s="20"/>
      <c r="I64" s="26" t="e">
        <f t="shared" si="0"/>
        <v>#DIV/0!</v>
      </c>
      <c r="J64" s="69">
        <v>49028003</v>
      </c>
      <c r="K64" s="20"/>
      <c r="L64" s="20"/>
    </row>
    <row r="65" spans="1:12" x14ac:dyDescent="0.3">
      <c r="A65" s="18">
        <v>78</v>
      </c>
      <c r="B65" s="18">
        <v>7</v>
      </c>
      <c r="C65" s="20"/>
      <c r="D65" s="20" t="s">
        <v>683</v>
      </c>
      <c r="E65" s="133"/>
      <c r="F65" s="20"/>
      <c r="G65" s="20"/>
      <c r="H65" s="20"/>
      <c r="I65" s="26" t="e">
        <f t="shared" si="0"/>
        <v>#DIV/0!</v>
      </c>
      <c r="J65" s="69">
        <v>49035004</v>
      </c>
      <c r="K65" s="20"/>
      <c r="L65" s="20"/>
    </row>
    <row r="66" spans="1:12" x14ac:dyDescent="0.3">
      <c r="A66" s="18">
        <v>79</v>
      </c>
      <c r="B66" s="18">
        <v>8</v>
      </c>
      <c r="C66" s="20"/>
      <c r="D66" s="20" t="s">
        <v>684</v>
      </c>
      <c r="E66" s="133"/>
      <c r="F66" s="20"/>
      <c r="G66" s="20"/>
      <c r="H66" s="20"/>
      <c r="I66" s="26" t="e">
        <f t="shared" si="0"/>
        <v>#DIV/0!</v>
      </c>
      <c r="J66" s="69">
        <v>49035006</v>
      </c>
      <c r="K66" s="20"/>
      <c r="L66" s="20"/>
    </row>
    <row r="67" spans="1:12" x14ac:dyDescent="0.3">
      <c r="A67" s="18">
        <v>80</v>
      </c>
      <c r="B67" s="18">
        <v>9</v>
      </c>
      <c r="C67" s="20"/>
      <c r="D67" s="20" t="s">
        <v>685</v>
      </c>
      <c r="E67" s="133"/>
      <c r="F67" s="20"/>
      <c r="G67" s="20"/>
      <c r="H67" s="20"/>
      <c r="I67" s="26" t="e">
        <f t="shared" si="0"/>
        <v>#DIV/0!</v>
      </c>
      <c r="J67" s="69">
        <v>49042008</v>
      </c>
      <c r="K67" s="20"/>
      <c r="L67" s="20"/>
    </row>
    <row r="68" spans="1:12" x14ac:dyDescent="0.3">
      <c r="A68" s="18">
        <v>81</v>
      </c>
      <c r="B68" s="18">
        <v>10</v>
      </c>
      <c r="C68" s="20"/>
      <c r="D68" s="20" t="s">
        <v>686</v>
      </c>
      <c r="E68" s="133"/>
      <c r="F68" s="20"/>
      <c r="G68" s="20"/>
      <c r="H68" s="20"/>
      <c r="I68" s="26"/>
      <c r="J68" s="69">
        <f>J61*J62</f>
        <v>49049012</v>
      </c>
      <c r="K68" s="20"/>
      <c r="L68" s="20"/>
    </row>
    <row r="69" spans="1:12" x14ac:dyDescent="0.3">
      <c r="A69" s="18">
        <v>82</v>
      </c>
      <c r="B69" s="18">
        <v>10</v>
      </c>
      <c r="C69" s="20"/>
      <c r="D69" s="20" t="s">
        <v>953</v>
      </c>
      <c r="E69" s="133"/>
      <c r="F69" s="20"/>
      <c r="G69" s="20"/>
      <c r="H69" s="20"/>
      <c r="I69" s="26"/>
      <c r="J69" s="69">
        <v>98056008</v>
      </c>
      <c r="K69" s="20">
        <v>98056008</v>
      </c>
      <c r="L69" s="20"/>
    </row>
    <row r="70" spans="1:12" x14ac:dyDescent="0.3">
      <c r="A70" s="18">
        <v>83</v>
      </c>
      <c r="B70" s="18">
        <v>1</v>
      </c>
      <c r="C70" s="20"/>
      <c r="D70" s="20" t="s">
        <v>703</v>
      </c>
      <c r="E70" s="139" t="s">
        <v>702</v>
      </c>
      <c r="F70" s="20">
        <v>5</v>
      </c>
      <c r="G70" s="20">
        <v>5</v>
      </c>
      <c r="H70" s="20">
        <v>2</v>
      </c>
      <c r="I70" s="26">
        <f>F70/(G70+H70)</f>
        <v>0.7142857142857143</v>
      </c>
      <c r="J70" s="69">
        <v>8001</v>
      </c>
      <c r="K70" s="20" t="s">
        <v>952</v>
      </c>
      <c r="L70" s="20"/>
    </row>
    <row r="71" spans="1:12" x14ac:dyDescent="0.3">
      <c r="A71" s="18">
        <v>84</v>
      </c>
      <c r="B71" s="18">
        <v>2</v>
      </c>
      <c r="C71" s="20"/>
      <c r="D71" s="20" t="s">
        <v>704</v>
      </c>
      <c r="E71" s="133"/>
      <c r="F71" s="20">
        <v>15</v>
      </c>
      <c r="G71" s="20">
        <v>15</v>
      </c>
      <c r="H71" s="20">
        <v>8</v>
      </c>
      <c r="I71" s="26">
        <f>F71/(G71+H71)</f>
        <v>0.65217391304347827</v>
      </c>
      <c r="J71" s="69">
        <v>8002</v>
      </c>
      <c r="K71" s="20" t="s">
        <v>204</v>
      </c>
      <c r="L71" s="20"/>
    </row>
    <row r="72" spans="1:12" x14ac:dyDescent="0.3">
      <c r="A72" s="18">
        <v>85</v>
      </c>
      <c r="B72" s="18">
        <v>3</v>
      </c>
      <c r="C72" s="20"/>
      <c r="D72" s="20" t="s">
        <v>705</v>
      </c>
      <c r="E72" s="133"/>
      <c r="F72" s="20">
        <v>15</v>
      </c>
      <c r="G72" s="20">
        <v>6</v>
      </c>
      <c r="H72" s="20">
        <v>15</v>
      </c>
      <c r="I72" s="26">
        <f>F72/(G72+H72)</f>
        <v>0.7142857142857143</v>
      </c>
      <c r="J72" s="69">
        <v>8003</v>
      </c>
      <c r="K72" s="20" t="s">
        <v>709</v>
      </c>
      <c r="L72" s="20"/>
    </row>
    <row r="73" spans="1:12" x14ac:dyDescent="0.3">
      <c r="A73" s="18">
        <v>86</v>
      </c>
      <c r="B73" s="18">
        <v>4</v>
      </c>
      <c r="C73" s="20"/>
      <c r="D73" s="20" t="s">
        <v>707</v>
      </c>
      <c r="E73" s="133"/>
      <c r="F73" s="20">
        <v>9</v>
      </c>
      <c r="G73" s="20">
        <v>6</v>
      </c>
      <c r="H73" s="20">
        <v>2</v>
      </c>
      <c r="I73" s="26">
        <f>F73/(G73+H73)</f>
        <v>1.125</v>
      </c>
      <c r="J73" s="69">
        <v>8004</v>
      </c>
      <c r="K73" s="20" t="s">
        <v>710</v>
      </c>
      <c r="L73" s="20"/>
    </row>
    <row r="74" spans="1:12" x14ac:dyDescent="0.3">
      <c r="A74" s="18">
        <v>87</v>
      </c>
      <c r="B74" s="18">
        <v>5</v>
      </c>
      <c r="C74" s="20"/>
      <c r="D74" s="20" t="s">
        <v>712</v>
      </c>
      <c r="E74" s="133"/>
      <c r="F74" s="20">
        <v>7</v>
      </c>
      <c r="G74" s="20">
        <v>1</v>
      </c>
      <c r="H74" s="20">
        <v>1</v>
      </c>
      <c r="I74" s="26">
        <f t="shared" ref="I74:I89" si="1">F74/(G74+H74)</f>
        <v>3.5</v>
      </c>
      <c r="J74" s="69">
        <v>8005</v>
      </c>
      <c r="K74" s="20" t="s">
        <v>713</v>
      </c>
      <c r="L74" s="20"/>
    </row>
    <row r="75" spans="1:12" x14ac:dyDescent="0.3">
      <c r="A75" s="18">
        <v>88</v>
      </c>
      <c r="B75" s="18">
        <v>6</v>
      </c>
      <c r="C75" s="20"/>
      <c r="D75" s="20" t="s">
        <v>714</v>
      </c>
      <c r="E75" s="133"/>
      <c r="F75" s="20">
        <v>25</v>
      </c>
      <c r="G75" s="20">
        <v>10</v>
      </c>
      <c r="H75" s="20">
        <v>35</v>
      </c>
      <c r="I75" s="26">
        <f t="shared" si="1"/>
        <v>0.55555555555555558</v>
      </c>
      <c r="J75" s="69">
        <v>8006</v>
      </c>
      <c r="K75" s="20" t="s">
        <v>715</v>
      </c>
      <c r="L75" s="20"/>
    </row>
    <row r="76" spans="1:12" x14ac:dyDescent="0.3">
      <c r="A76" s="18">
        <v>89</v>
      </c>
      <c r="B76" s="18">
        <v>7</v>
      </c>
      <c r="C76" s="20"/>
      <c r="D76" s="20" t="s">
        <v>716</v>
      </c>
      <c r="E76" s="133"/>
      <c r="F76" s="20">
        <v>10</v>
      </c>
      <c r="G76" s="20">
        <v>8</v>
      </c>
      <c r="H76" s="20">
        <v>5</v>
      </c>
      <c r="I76" s="26">
        <f t="shared" si="1"/>
        <v>0.76923076923076927</v>
      </c>
      <c r="J76" s="69">
        <v>8007</v>
      </c>
      <c r="K76" s="20" t="s">
        <v>220</v>
      </c>
      <c r="L76" s="20"/>
    </row>
    <row r="77" spans="1:12" x14ac:dyDescent="0.3">
      <c r="A77" s="18">
        <v>90</v>
      </c>
      <c r="B77" s="18">
        <v>8</v>
      </c>
      <c r="C77" s="20"/>
      <c r="D77" s="20" t="s">
        <v>706</v>
      </c>
      <c r="E77" s="133"/>
      <c r="F77" s="20">
        <v>50</v>
      </c>
      <c r="G77" s="20">
        <v>50</v>
      </c>
      <c r="H77" s="20">
        <v>10</v>
      </c>
      <c r="I77" s="26">
        <f t="shared" si="1"/>
        <v>0.83333333333333337</v>
      </c>
      <c r="J77" s="69">
        <v>8008</v>
      </c>
      <c r="K77" s="20" t="s">
        <v>708</v>
      </c>
      <c r="L77" s="20"/>
    </row>
    <row r="78" spans="1:12" x14ac:dyDescent="0.3">
      <c r="A78" s="18">
        <v>91</v>
      </c>
      <c r="B78" s="18">
        <v>9</v>
      </c>
      <c r="C78" s="20"/>
      <c r="D78" s="20"/>
      <c r="E78" s="133"/>
      <c r="F78" s="20"/>
      <c r="G78" s="20"/>
      <c r="H78" s="20"/>
      <c r="I78" s="26" t="e">
        <f t="shared" si="1"/>
        <v>#DIV/0!</v>
      </c>
      <c r="J78" s="69">
        <v>8009</v>
      </c>
      <c r="K78" s="20"/>
      <c r="L78" s="20"/>
    </row>
    <row r="79" spans="1:12" x14ac:dyDescent="0.3">
      <c r="A79" s="18">
        <v>92</v>
      </c>
      <c r="B79" s="18">
        <v>10</v>
      </c>
      <c r="C79" s="20"/>
      <c r="D79" s="20"/>
      <c r="E79" s="133"/>
      <c r="F79" s="20"/>
      <c r="G79" s="20"/>
      <c r="H79" s="20"/>
      <c r="I79" s="26" t="e">
        <f t="shared" si="1"/>
        <v>#DIV/0!</v>
      </c>
      <c r="J79" s="69">
        <v>8010</v>
      </c>
      <c r="K79" s="20"/>
      <c r="L79" s="20"/>
    </row>
    <row r="80" spans="1:12" x14ac:dyDescent="0.3">
      <c r="A80" s="18">
        <v>93</v>
      </c>
      <c r="B80" s="18">
        <v>1</v>
      </c>
      <c r="C80" s="20"/>
      <c r="D80" s="20" t="s">
        <v>718</v>
      </c>
      <c r="E80" s="139" t="s">
        <v>717</v>
      </c>
      <c r="F80" s="20">
        <v>4</v>
      </c>
      <c r="G80" s="20">
        <v>2</v>
      </c>
      <c r="H80" s="20">
        <v>5</v>
      </c>
      <c r="I80" s="26">
        <f t="shared" si="1"/>
        <v>0.5714285714285714</v>
      </c>
      <c r="J80" s="69">
        <v>9001</v>
      </c>
      <c r="K80" s="20"/>
      <c r="L80" s="20"/>
    </row>
    <row r="81" spans="1:12" x14ac:dyDescent="0.3">
      <c r="A81" s="18">
        <v>94</v>
      </c>
      <c r="B81" s="18">
        <v>2</v>
      </c>
      <c r="C81" s="20"/>
      <c r="D81" s="20" t="s">
        <v>719</v>
      </c>
      <c r="E81" s="133"/>
      <c r="F81" s="20">
        <v>15</v>
      </c>
      <c r="G81" s="20">
        <v>18</v>
      </c>
      <c r="H81" s="20">
        <v>10</v>
      </c>
      <c r="I81" s="26">
        <f t="shared" si="1"/>
        <v>0.5357142857142857</v>
      </c>
      <c r="J81" s="69">
        <v>9002</v>
      </c>
      <c r="K81" s="20"/>
      <c r="L81" s="20"/>
    </row>
    <row r="82" spans="1:12" x14ac:dyDescent="0.3">
      <c r="A82" s="18">
        <v>95</v>
      </c>
      <c r="B82" s="18">
        <v>3</v>
      </c>
      <c r="C82" s="20"/>
      <c r="D82" s="20"/>
      <c r="E82" s="133"/>
      <c r="F82" s="20"/>
      <c r="G82" s="20"/>
      <c r="H82" s="20"/>
      <c r="I82" s="26" t="e">
        <f t="shared" si="1"/>
        <v>#DIV/0!</v>
      </c>
      <c r="J82" s="69">
        <v>9003</v>
      </c>
      <c r="K82" s="20"/>
      <c r="L82" s="20"/>
    </row>
    <row r="83" spans="1:12" x14ac:dyDescent="0.3">
      <c r="A83" s="18">
        <v>96</v>
      </c>
      <c r="B83" s="18">
        <v>4</v>
      </c>
      <c r="C83" s="20"/>
      <c r="D83" s="20"/>
      <c r="E83" s="133"/>
      <c r="F83" s="20"/>
      <c r="G83" s="20"/>
      <c r="H83" s="20"/>
      <c r="I83" s="26" t="e">
        <f t="shared" si="1"/>
        <v>#DIV/0!</v>
      </c>
      <c r="J83" s="69">
        <v>9004</v>
      </c>
      <c r="K83" s="20"/>
      <c r="L83" s="20"/>
    </row>
    <row r="84" spans="1:12" x14ac:dyDescent="0.3">
      <c r="A84" s="18">
        <v>97</v>
      </c>
      <c r="B84" s="18">
        <v>5</v>
      </c>
      <c r="C84" s="20"/>
      <c r="D84" s="20"/>
      <c r="E84" s="133"/>
      <c r="F84" s="20"/>
      <c r="G84" s="20"/>
      <c r="H84" s="20"/>
      <c r="I84" s="26" t="e">
        <f t="shared" si="1"/>
        <v>#DIV/0!</v>
      </c>
      <c r="J84" s="69">
        <v>9005</v>
      </c>
      <c r="K84" s="20"/>
      <c r="L84" s="20"/>
    </row>
    <row r="85" spans="1:12" x14ac:dyDescent="0.3">
      <c r="A85" s="18">
        <v>98</v>
      </c>
      <c r="B85" s="18">
        <v>6</v>
      </c>
      <c r="C85" s="20"/>
      <c r="D85" s="20"/>
      <c r="E85" s="133"/>
      <c r="F85" s="20"/>
      <c r="G85" s="20"/>
      <c r="H85" s="20"/>
      <c r="I85" s="26" t="e">
        <f t="shared" si="1"/>
        <v>#DIV/0!</v>
      </c>
      <c r="J85" s="69">
        <v>9006</v>
      </c>
      <c r="K85" s="20"/>
      <c r="L85" s="20"/>
    </row>
    <row r="86" spans="1:12" x14ac:dyDescent="0.3">
      <c r="A86" s="18">
        <v>99</v>
      </c>
      <c r="B86" s="18">
        <v>7</v>
      </c>
      <c r="C86" s="20"/>
      <c r="D86" s="20"/>
      <c r="E86" s="133"/>
      <c r="F86" s="20"/>
      <c r="G86" s="20"/>
      <c r="H86" s="20"/>
      <c r="I86" s="26" t="e">
        <f t="shared" si="1"/>
        <v>#DIV/0!</v>
      </c>
      <c r="J86" s="69">
        <v>9007</v>
      </c>
      <c r="K86" s="20"/>
      <c r="L86" s="20"/>
    </row>
    <row r="87" spans="1:12" x14ac:dyDescent="0.3">
      <c r="A87" s="18">
        <v>100</v>
      </c>
      <c r="B87" s="18">
        <v>8</v>
      </c>
      <c r="C87" s="20"/>
      <c r="D87" s="20"/>
      <c r="E87" s="133"/>
      <c r="F87" s="20"/>
      <c r="G87" s="20"/>
      <c r="H87" s="20"/>
      <c r="I87" s="26" t="e">
        <f t="shared" si="1"/>
        <v>#DIV/0!</v>
      </c>
      <c r="J87" s="69">
        <v>9008</v>
      </c>
      <c r="K87" s="20"/>
      <c r="L87" s="20"/>
    </row>
    <row r="88" spans="1:12" x14ac:dyDescent="0.3">
      <c r="A88" s="18">
        <v>101</v>
      </c>
      <c r="B88" s="18">
        <v>9</v>
      </c>
      <c r="C88" s="20"/>
      <c r="D88" s="20"/>
      <c r="E88" s="133"/>
      <c r="F88" s="20"/>
      <c r="G88" s="20"/>
      <c r="H88" s="20"/>
      <c r="I88" s="26" t="e">
        <f t="shared" si="1"/>
        <v>#DIV/0!</v>
      </c>
      <c r="J88" s="69">
        <v>9009</v>
      </c>
      <c r="K88" s="20"/>
      <c r="L88" s="20"/>
    </row>
    <row r="89" spans="1:12" x14ac:dyDescent="0.3">
      <c r="A89" s="18">
        <v>102</v>
      </c>
      <c r="B89" s="18">
        <v>10</v>
      </c>
      <c r="C89" s="20"/>
      <c r="D89" s="20"/>
      <c r="E89" s="133"/>
      <c r="F89" s="20"/>
      <c r="G89" s="20"/>
      <c r="H89" s="20"/>
      <c r="I89" s="26" t="e">
        <f t="shared" si="1"/>
        <v>#DIV/0!</v>
      </c>
      <c r="J89" s="69">
        <v>9010</v>
      </c>
      <c r="K89" s="20"/>
      <c r="L89" s="20"/>
    </row>
    <row r="90" spans="1:12" x14ac:dyDescent="0.3">
      <c r="A90" s="18">
        <v>103</v>
      </c>
      <c r="B90" s="18">
        <v>1</v>
      </c>
      <c r="C90" s="21" t="s">
        <v>439</v>
      </c>
      <c r="D90" s="21" t="s">
        <v>438</v>
      </c>
      <c r="E90" s="139" t="s">
        <v>436</v>
      </c>
      <c r="F90" s="20">
        <v>10</v>
      </c>
      <c r="G90" s="20">
        <v>1</v>
      </c>
      <c r="H90" s="20">
        <v>12</v>
      </c>
      <c r="I90" s="26">
        <f t="shared" si="0"/>
        <v>0.76923076923076927</v>
      </c>
      <c r="J90" s="69">
        <v>1001</v>
      </c>
      <c r="K90" s="20"/>
      <c r="L90" s="20"/>
    </row>
    <row r="91" spans="1:12" x14ac:dyDescent="0.3">
      <c r="A91" s="18">
        <v>104</v>
      </c>
      <c r="B91" s="18">
        <v>2</v>
      </c>
      <c r="C91" s="20" t="s">
        <v>441</v>
      </c>
      <c r="D91" s="20" t="s">
        <v>440</v>
      </c>
      <c r="E91" s="133"/>
      <c r="F91" s="20">
        <v>10</v>
      </c>
      <c r="G91" s="20">
        <v>3</v>
      </c>
      <c r="H91" s="20">
        <v>0</v>
      </c>
      <c r="I91" s="26">
        <f t="shared" si="0"/>
        <v>3.3333333333333335</v>
      </c>
      <c r="J91" s="69">
        <v>1002</v>
      </c>
      <c r="K91" s="20"/>
      <c r="L91" s="20" t="s">
        <v>799</v>
      </c>
    </row>
    <row r="92" spans="1:12" x14ac:dyDescent="0.3">
      <c r="A92" s="18">
        <v>105</v>
      </c>
      <c r="B92" s="18">
        <v>3</v>
      </c>
      <c r="C92" s="20" t="s">
        <v>445</v>
      </c>
      <c r="D92" s="17" t="s">
        <v>446</v>
      </c>
      <c r="E92" s="133"/>
      <c r="F92" s="20"/>
      <c r="G92" s="20">
        <v>1</v>
      </c>
      <c r="H92" s="20"/>
      <c r="I92" s="26">
        <f t="shared" si="0"/>
        <v>0</v>
      </c>
      <c r="J92" s="69">
        <v>1003</v>
      </c>
      <c r="K92" s="20"/>
      <c r="L92" s="20" t="s">
        <v>800</v>
      </c>
    </row>
    <row r="93" spans="1:12" x14ac:dyDescent="0.3">
      <c r="A93" s="18">
        <v>106</v>
      </c>
      <c r="B93" s="18">
        <v>4</v>
      </c>
      <c r="C93" s="20" t="s">
        <v>484</v>
      </c>
      <c r="D93" s="20" t="s">
        <v>639</v>
      </c>
      <c r="E93" s="133"/>
      <c r="F93" s="20"/>
      <c r="G93" s="20">
        <v>1</v>
      </c>
      <c r="H93" s="20"/>
      <c r="I93" s="26">
        <f t="shared" si="0"/>
        <v>0</v>
      </c>
      <c r="J93" s="69">
        <v>1004</v>
      </c>
      <c r="K93" s="20"/>
      <c r="L93" s="20" t="s">
        <v>507</v>
      </c>
    </row>
    <row r="94" spans="1:12" x14ac:dyDescent="0.3">
      <c r="A94" s="18">
        <v>107</v>
      </c>
      <c r="B94" s="18">
        <v>5</v>
      </c>
      <c r="C94" s="20" t="s">
        <v>486</v>
      </c>
      <c r="D94" s="20" t="s">
        <v>485</v>
      </c>
      <c r="E94" s="133"/>
      <c r="F94" s="20">
        <v>9</v>
      </c>
      <c r="G94" s="20">
        <v>2</v>
      </c>
      <c r="H94" s="20">
        <v>2</v>
      </c>
      <c r="I94" s="26">
        <f t="shared" si="0"/>
        <v>2.25</v>
      </c>
      <c r="J94" s="69">
        <v>1005</v>
      </c>
      <c r="K94" s="20"/>
      <c r="L94" s="20" t="s">
        <v>487</v>
      </c>
    </row>
    <row r="95" spans="1:12" x14ac:dyDescent="0.3">
      <c r="A95" s="18">
        <v>108</v>
      </c>
      <c r="B95" s="18">
        <v>6</v>
      </c>
      <c r="C95" s="20" t="s">
        <v>490</v>
      </c>
      <c r="D95" s="20" t="s">
        <v>488</v>
      </c>
      <c r="E95" s="133"/>
      <c r="F95" s="20">
        <v>15</v>
      </c>
      <c r="G95" s="20">
        <v>2</v>
      </c>
      <c r="H95" s="20">
        <v>3</v>
      </c>
      <c r="I95" s="26">
        <f t="shared" si="0"/>
        <v>3</v>
      </c>
      <c r="J95" s="69">
        <v>1006</v>
      </c>
      <c r="K95" s="20" t="s">
        <v>287</v>
      </c>
      <c r="L95" s="20" t="s">
        <v>489</v>
      </c>
    </row>
    <row r="96" spans="1:12" x14ac:dyDescent="0.3">
      <c r="A96" s="18">
        <v>109</v>
      </c>
      <c r="B96" s="18">
        <v>7</v>
      </c>
      <c r="C96" s="20" t="s">
        <v>491</v>
      </c>
      <c r="D96" s="20" t="s">
        <v>492</v>
      </c>
      <c r="E96" s="133"/>
      <c r="F96" s="20">
        <v>8</v>
      </c>
      <c r="G96" s="20">
        <v>4</v>
      </c>
      <c r="H96" s="20">
        <v>6</v>
      </c>
      <c r="I96" s="26">
        <f t="shared" si="0"/>
        <v>0.8</v>
      </c>
      <c r="J96" s="69">
        <v>1007</v>
      </c>
      <c r="K96" s="20"/>
      <c r="L96" s="20" t="s">
        <v>493</v>
      </c>
    </row>
    <row r="97" spans="1:12" x14ac:dyDescent="0.3">
      <c r="A97" s="18">
        <v>110</v>
      </c>
      <c r="B97" s="18">
        <v>8</v>
      </c>
      <c r="C97" s="20" t="s">
        <v>520</v>
      </c>
      <c r="D97" s="20" t="s">
        <v>521</v>
      </c>
      <c r="E97" s="133"/>
      <c r="F97" s="20">
        <v>12</v>
      </c>
      <c r="G97" s="20">
        <v>5</v>
      </c>
      <c r="H97" s="20">
        <v>5</v>
      </c>
      <c r="I97" s="26">
        <f t="shared" si="0"/>
        <v>1.2</v>
      </c>
      <c r="J97" s="69">
        <v>1008</v>
      </c>
      <c r="K97" s="20" t="s">
        <v>287</v>
      </c>
      <c r="L97" s="20" t="s">
        <v>494</v>
      </c>
    </row>
    <row r="98" spans="1:12" x14ac:dyDescent="0.3">
      <c r="A98" s="18">
        <v>111</v>
      </c>
      <c r="B98" s="18">
        <v>9</v>
      </c>
      <c r="C98" s="20" t="s">
        <v>496</v>
      </c>
      <c r="D98" s="20" t="s">
        <v>495</v>
      </c>
      <c r="E98" s="133"/>
      <c r="F98" s="20">
        <v>10</v>
      </c>
      <c r="G98" s="20">
        <v>1</v>
      </c>
      <c r="H98" s="20">
        <v>1</v>
      </c>
      <c r="I98" s="26">
        <f t="shared" si="0"/>
        <v>5</v>
      </c>
      <c r="J98" s="69">
        <v>1009</v>
      </c>
      <c r="K98" s="20" t="s">
        <v>287</v>
      </c>
      <c r="L98" s="20" t="s">
        <v>675</v>
      </c>
    </row>
    <row r="99" spans="1:12" x14ac:dyDescent="0.3">
      <c r="A99" s="18">
        <v>112</v>
      </c>
      <c r="B99" s="18">
        <v>10</v>
      </c>
      <c r="C99" s="20" t="s">
        <v>498</v>
      </c>
      <c r="D99" s="20" t="s">
        <v>497</v>
      </c>
      <c r="E99" s="133"/>
      <c r="F99" s="20">
        <v>20</v>
      </c>
      <c r="G99" s="20">
        <v>15</v>
      </c>
      <c r="H99" s="20">
        <v>0</v>
      </c>
      <c r="I99" s="26">
        <f t="shared" si="0"/>
        <v>1.3333333333333333</v>
      </c>
      <c r="J99" s="69">
        <v>1010</v>
      </c>
      <c r="K99" s="20" t="s">
        <v>499</v>
      </c>
      <c r="L99" s="20" t="s">
        <v>500</v>
      </c>
    </row>
    <row r="100" spans="1:12" x14ac:dyDescent="0.3">
      <c r="A100" s="18">
        <v>113</v>
      </c>
      <c r="B100" s="18">
        <v>11</v>
      </c>
      <c r="C100" s="20" t="s">
        <v>501</v>
      </c>
      <c r="D100" s="20" t="s">
        <v>502</v>
      </c>
      <c r="E100" s="133"/>
      <c r="F100" s="20">
        <v>8</v>
      </c>
      <c r="G100" s="20">
        <v>3</v>
      </c>
      <c r="H100" s="20">
        <v>2</v>
      </c>
      <c r="I100" s="26">
        <f t="shared" si="0"/>
        <v>1.6</v>
      </c>
      <c r="J100" s="69">
        <v>1011</v>
      </c>
      <c r="K100" s="20" t="s">
        <v>287</v>
      </c>
      <c r="L100" s="20" t="s">
        <v>503</v>
      </c>
    </row>
    <row r="101" spans="1:12" x14ac:dyDescent="0.3">
      <c r="A101" s="18">
        <v>114</v>
      </c>
      <c r="B101" s="18">
        <v>12</v>
      </c>
      <c r="C101" s="20" t="s">
        <v>504</v>
      </c>
      <c r="D101" s="20" t="s">
        <v>505</v>
      </c>
      <c r="E101" s="133"/>
      <c r="F101" s="20">
        <v>20</v>
      </c>
      <c r="G101" s="20">
        <v>40</v>
      </c>
      <c r="H101" s="20">
        <v>0</v>
      </c>
      <c r="I101" s="26">
        <f t="shared" si="0"/>
        <v>0.5</v>
      </c>
      <c r="J101" s="69">
        <v>1012</v>
      </c>
      <c r="K101" s="20"/>
      <c r="L101" s="20" t="s">
        <v>506</v>
      </c>
    </row>
    <row r="102" spans="1:12" x14ac:dyDescent="0.3">
      <c r="A102" s="18">
        <v>115</v>
      </c>
      <c r="B102" s="18">
        <v>13</v>
      </c>
      <c r="C102" s="20" t="s">
        <v>522</v>
      </c>
      <c r="D102" s="20" t="s">
        <v>523</v>
      </c>
      <c r="E102" s="133"/>
      <c r="F102" s="20">
        <v>10</v>
      </c>
      <c r="G102" s="20">
        <v>1</v>
      </c>
      <c r="H102" s="20">
        <v>3</v>
      </c>
      <c r="I102" s="26">
        <f t="shared" si="0"/>
        <v>2.5</v>
      </c>
      <c r="J102" s="69">
        <v>1013</v>
      </c>
      <c r="K102" s="20"/>
      <c r="L102" s="20" t="s">
        <v>524</v>
      </c>
    </row>
    <row r="103" spans="1:12" x14ac:dyDescent="0.3">
      <c r="A103" s="18">
        <v>116</v>
      </c>
      <c r="B103" s="18">
        <v>14</v>
      </c>
      <c r="C103" s="20" t="s">
        <v>640</v>
      </c>
      <c r="D103" s="20" t="s">
        <v>669</v>
      </c>
      <c r="E103" s="133"/>
      <c r="F103" s="20">
        <v>10</v>
      </c>
      <c r="G103" s="20">
        <v>1</v>
      </c>
      <c r="H103" s="20">
        <v>1</v>
      </c>
      <c r="I103" s="26">
        <f t="shared" si="0"/>
        <v>5</v>
      </c>
      <c r="J103" s="69">
        <v>1014</v>
      </c>
      <c r="K103" s="20" t="s">
        <v>499</v>
      </c>
      <c r="L103" s="20" t="s">
        <v>670</v>
      </c>
    </row>
    <row r="104" spans="1:12" x14ac:dyDescent="0.3">
      <c r="A104" s="18">
        <v>117</v>
      </c>
      <c r="B104" s="18">
        <v>15</v>
      </c>
      <c r="C104" s="20" t="s">
        <v>671</v>
      </c>
      <c r="D104" s="20" t="s">
        <v>672</v>
      </c>
      <c r="E104" s="133"/>
      <c r="F104" s="20">
        <v>30</v>
      </c>
      <c r="G104" s="20">
        <v>20</v>
      </c>
      <c r="H104" s="20">
        <v>25</v>
      </c>
      <c r="I104" s="26">
        <f t="shared" si="0"/>
        <v>0.66666666666666663</v>
      </c>
      <c r="J104" s="69">
        <v>1015</v>
      </c>
      <c r="K104" s="20" t="s">
        <v>211</v>
      </c>
      <c r="L104" s="20"/>
    </row>
    <row r="105" spans="1:12" x14ac:dyDescent="0.3">
      <c r="A105" s="18">
        <v>118</v>
      </c>
      <c r="B105" s="18">
        <v>16</v>
      </c>
      <c r="C105" s="20" t="s">
        <v>687</v>
      </c>
      <c r="D105" s="20" t="s">
        <v>688</v>
      </c>
      <c r="E105" s="133"/>
      <c r="F105" s="20">
        <v>40</v>
      </c>
      <c r="G105" s="20">
        <v>5</v>
      </c>
      <c r="H105" s="20">
        <v>25</v>
      </c>
      <c r="I105" s="26">
        <f t="shared" si="0"/>
        <v>1.3333333333333333</v>
      </c>
      <c r="J105" s="69">
        <v>1016</v>
      </c>
      <c r="K105" s="20" t="s">
        <v>287</v>
      </c>
      <c r="L105" s="20" t="s">
        <v>793</v>
      </c>
    </row>
    <row r="106" spans="1:12" x14ac:dyDescent="0.3">
      <c r="A106" s="18">
        <v>119</v>
      </c>
      <c r="B106" s="18">
        <v>17</v>
      </c>
      <c r="C106" s="20" t="s">
        <v>791</v>
      </c>
      <c r="D106" s="20" t="s">
        <v>792</v>
      </c>
      <c r="E106" s="133"/>
      <c r="F106" s="20">
        <v>15</v>
      </c>
      <c r="G106" s="20">
        <v>15</v>
      </c>
      <c r="H106" s="20">
        <v>5</v>
      </c>
      <c r="I106" s="26">
        <f t="shared" si="0"/>
        <v>0.75</v>
      </c>
      <c r="J106" s="69">
        <v>1017</v>
      </c>
      <c r="K106" s="20" t="s">
        <v>673</v>
      </c>
      <c r="L106" s="20"/>
    </row>
    <row r="107" spans="1:12" x14ac:dyDescent="0.3">
      <c r="A107" s="18">
        <v>120</v>
      </c>
      <c r="B107" s="18">
        <v>18</v>
      </c>
      <c r="C107" s="20" t="s">
        <v>796</v>
      </c>
      <c r="D107" s="20" t="s">
        <v>797</v>
      </c>
      <c r="E107" s="133"/>
      <c r="F107" s="20">
        <v>25</v>
      </c>
      <c r="G107" s="20">
        <v>25</v>
      </c>
      <c r="H107" s="20">
        <v>0</v>
      </c>
      <c r="I107" s="26">
        <f t="shared" si="0"/>
        <v>1</v>
      </c>
      <c r="J107" s="69">
        <v>1018</v>
      </c>
      <c r="K107" s="20" t="s">
        <v>798</v>
      </c>
      <c r="L107" s="20" t="s">
        <v>506</v>
      </c>
    </row>
    <row r="108" spans="1:12" x14ac:dyDescent="0.3">
      <c r="A108" s="18">
        <v>121</v>
      </c>
      <c r="B108" s="18">
        <v>19</v>
      </c>
      <c r="C108" s="20"/>
      <c r="D108" s="20"/>
      <c r="E108" s="133"/>
      <c r="F108" s="20"/>
      <c r="G108" s="20">
        <v>1</v>
      </c>
      <c r="H108" s="20"/>
      <c r="I108" s="26">
        <f t="shared" si="0"/>
        <v>0</v>
      </c>
      <c r="J108" s="69">
        <v>1019</v>
      </c>
      <c r="K108" s="20"/>
      <c r="L108" s="20"/>
    </row>
    <row r="109" spans="1:12" x14ac:dyDescent="0.3">
      <c r="A109" s="18">
        <v>122</v>
      </c>
      <c r="B109" s="18">
        <v>20</v>
      </c>
      <c r="C109" s="20"/>
      <c r="D109" s="20"/>
      <c r="E109" s="133"/>
      <c r="F109" s="20"/>
      <c r="G109" s="20">
        <v>1</v>
      </c>
      <c r="H109" s="20"/>
      <c r="I109" s="26">
        <f t="shared" si="0"/>
        <v>0</v>
      </c>
      <c r="J109" s="69">
        <v>1020</v>
      </c>
      <c r="K109" s="20"/>
      <c r="L109" s="20"/>
    </row>
    <row r="110" spans="1:12" x14ac:dyDescent="0.3">
      <c r="A110" s="18">
        <v>123</v>
      </c>
      <c r="B110" s="18">
        <v>21</v>
      </c>
      <c r="C110" s="20"/>
      <c r="D110" s="20"/>
      <c r="E110" s="133"/>
      <c r="F110" s="20"/>
      <c r="G110" s="20">
        <v>1</v>
      </c>
      <c r="H110" s="20"/>
      <c r="I110" s="26">
        <f t="shared" si="0"/>
        <v>0</v>
      </c>
      <c r="J110" s="69">
        <v>1021</v>
      </c>
      <c r="K110" s="20"/>
      <c r="L110" s="20"/>
    </row>
    <row r="111" spans="1:12" x14ac:dyDescent="0.3">
      <c r="A111" s="18">
        <v>124</v>
      </c>
      <c r="B111" s="18">
        <v>22</v>
      </c>
      <c r="C111" s="20"/>
      <c r="D111" s="20"/>
      <c r="E111" s="133"/>
      <c r="F111" s="20"/>
      <c r="G111" s="20">
        <v>1</v>
      </c>
      <c r="H111" s="20"/>
      <c r="I111" s="26">
        <f t="shared" si="0"/>
        <v>0</v>
      </c>
      <c r="J111" s="69">
        <v>1022</v>
      </c>
      <c r="K111" s="20"/>
      <c r="L111" s="20"/>
    </row>
    <row r="112" spans="1:12" x14ac:dyDescent="0.3">
      <c r="A112" s="18">
        <v>125</v>
      </c>
      <c r="B112" s="18">
        <v>23</v>
      </c>
      <c r="C112" s="20"/>
      <c r="D112" s="20"/>
      <c r="E112" s="133"/>
      <c r="F112" s="20"/>
      <c r="G112" s="20">
        <v>1</v>
      </c>
      <c r="H112" s="20"/>
      <c r="I112" s="26">
        <f t="shared" si="0"/>
        <v>0</v>
      </c>
      <c r="J112" s="69">
        <v>1023</v>
      </c>
      <c r="K112" s="20"/>
      <c r="L112" s="20"/>
    </row>
    <row r="113" spans="1:12" x14ac:dyDescent="0.3">
      <c r="A113" s="18">
        <v>126</v>
      </c>
      <c r="B113" s="18">
        <v>24</v>
      </c>
      <c r="C113" s="20"/>
      <c r="D113" s="20"/>
      <c r="E113" s="133"/>
      <c r="F113" s="20"/>
      <c r="G113" s="20">
        <v>1</v>
      </c>
      <c r="H113" s="20"/>
      <c r="I113" s="26">
        <f t="shared" ref="I113:I114" si="2">F113/(G113+H113)</f>
        <v>0</v>
      </c>
      <c r="J113" s="69">
        <v>1024</v>
      </c>
      <c r="K113" s="20"/>
      <c r="L113" s="20"/>
    </row>
    <row r="114" spans="1:12" x14ac:dyDescent="0.3">
      <c r="A114" s="18">
        <v>127</v>
      </c>
      <c r="B114" s="18">
        <v>25</v>
      </c>
      <c r="C114" s="20"/>
      <c r="D114" s="20"/>
      <c r="E114" s="140"/>
      <c r="F114" s="20"/>
      <c r="G114" s="20">
        <v>1</v>
      </c>
      <c r="H114" s="20"/>
      <c r="I114" s="26">
        <f t="shared" si="2"/>
        <v>0</v>
      </c>
      <c r="J114" s="69">
        <v>1025</v>
      </c>
      <c r="K114" s="20"/>
      <c r="L114" s="20"/>
    </row>
  </sheetData>
  <mergeCells count="11">
    <mergeCell ref="E49:E58"/>
    <mergeCell ref="E59:E69"/>
    <mergeCell ref="E70:E79"/>
    <mergeCell ref="E80:E89"/>
    <mergeCell ref="E90:E114"/>
    <mergeCell ref="E38:E48"/>
    <mergeCell ref="A3:M3"/>
    <mergeCell ref="A4:M4"/>
    <mergeCell ref="E7:E17"/>
    <mergeCell ref="E18:E26"/>
    <mergeCell ref="E27:E37"/>
  </mergeCells>
  <pageMargins left="0.31496062992125984" right="0.31496062992125984"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C89D7-4476-4C7E-B918-AB8289E06CEB}">
  <sheetPr>
    <pageSetUpPr fitToPage="1"/>
  </sheetPr>
  <dimension ref="A1:M113"/>
  <sheetViews>
    <sheetView topLeftCell="A6" zoomScaleNormal="100" workbookViewId="0">
      <pane xSplit="3" ySplit="1" topLeftCell="D70" activePane="bottomRight" state="frozen"/>
      <selection activeCell="A6" sqref="A6"/>
      <selection pane="topRight" activeCell="C6" sqref="C6"/>
      <selection pane="bottomLeft" activeCell="A7" sqref="A7"/>
      <selection pane="bottomRight" activeCell="C12" sqref="C12"/>
    </sheetView>
  </sheetViews>
  <sheetFormatPr defaultColWidth="9.140625" defaultRowHeight="18.75" x14ac:dyDescent="0.3"/>
  <cols>
    <col min="1" max="2" width="9.140625" style="17"/>
    <col min="3" max="3" width="26.85546875" style="17" customWidth="1"/>
    <col min="4" max="4" width="44.140625" style="17" bestFit="1" customWidth="1"/>
    <col min="5" max="5" width="23.28515625" style="17" customWidth="1"/>
    <col min="6" max="8" width="9.140625" style="17" customWidth="1"/>
    <col min="9" max="9" width="11.7109375" style="17" bestFit="1" customWidth="1"/>
    <col min="10" max="10" width="11.7109375" style="17" customWidth="1"/>
    <col min="11" max="11" width="86.85546875" style="17" customWidth="1"/>
    <col min="12" max="12" width="106.7109375" style="17" customWidth="1"/>
    <col min="13" max="13" width="30.5703125" style="17" hidden="1" customWidth="1"/>
    <col min="14" max="16384" width="9.140625" style="17"/>
  </cols>
  <sheetData>
    <row r="1" spans="1:13" ht="37.5" x14ac:dyDescent="0.3">
      <c r="L1" s="22" t="s">
        <v>381</v>
      </c>
    </row>
    <row r="3" spans="1:13" x14ac:dyDescent="0.3">
      <c r="A3" s="141" t="s">
        <v>308</v>
      </c>
      <c r="B3" s="141"/>
      <c r="C3" s="141"/>
      <c r="D3" s="141"/>
      <c r="E3" s="141"/>
      <c r="F3" s="141"/>
      <c r="G3" s="141"/>
      <c r="H3" s="141"/>
      <c r="I3" s="141"/>
      <c r="J3" s="141"/>
      <c r="K3" s="141"/>
      <c r="L3" s="141"/>
      <c r="M3" s="141"/>
    </row>
    <row r="4" spans="1:13" x14ac:dyDescent="0.3">
      <c r="A4" s="141" t="s">
        <v>309</v>
      </c>
      <c r="B4" s="141"/>
      <c r="C4" s="141"/>
      <c r="D4" s="141"/>
      <c r="E4" s="141"/>
      <c r="F4" s="141"/>
      <c r="G4" s="141"/>
      <c r="H4" s="141"/>
      <c r="I4" s="141"/>
      <c r="J4" s="141"/>
      <c r="K4" s="141"/>
      <c r="L4" s="141"/>
      <c r="M4" s="141"/>
    </row>
    <row r="6" spans="1:13" x14ac:dyDescent="0.3">
      <c r="A6" s="18" t="s">
        <v>33</v>
      </c>
      <c r="B6" s="18" t="s">
        <v>437</v>
      </c>
      <c r="C6" s="18" t="s">
        <v>55</v>
      </c>
      <c r="D6" s="18" t="s">
        <v>136</v>
      </c>
      <c r="E6" s="18" t="s">
        <v>322</v>
      </c>
      <c r="F6" s="19" t="s">
        <v>175</v>
      </c>
      <c r="G6" s="19" t="s">
        <v>176</v>
      </c>
      <c r="H6" s="19" t="s">
        <v>57</v>
      </c>
      <c r="I6" s="19" t="s">
        <v>435</v>
      </c>
      <c r="J6" s="19" t="s">
        <v>938</v>
      </c>
      <c r="K6" s="19" t="s">
        <v>178</v>
      </c>
      <c r="L6" s="19" t="s">
        <v>344</v>
      </c>
      <c r="M6" s="19" t="s">
        <v>177</v>
      </c>
    </row>
    <row r="7" spans="1:13" x14ac:dyDescent="0.3">
      <c r="A7" s="18">
        <v>1</v>
      </c>
      <c r="B7" s="18">
        <v>1</v>
      </c>
      <c r="C7" s="20" t="s">
        <v>174</v>
      </c>
      <c r="D7" s="20" t="s">
        <v>310</v>
      </c>
      <c r="E7" s="142" t="s">
        <v>77</v>
      </c>
      <c r="F7" s="20">
        <v>2</v>
      </c>
      <c r="G7" s="20">
        <v>2</v>
      </c>
      <c r="H7" s="20">
        <v>1</v>
      </c>
      <c r="I7" s="26">
        <f>F7/(G7+H7)</f>
        <v>0.66666666666666663</v>
      </c>
      <c r="J7" s="69">
        <v>2001</v>
      </c>
      <c r="K7" s="20" t="s">
        <v>180</v>
      </c>
      <c r="L7" s="20" t="s">
        <v>345</v>
      </c>
      <c r="M7" s="20"/>
    </row>
    <row r="8" spans="1:13" x14ac:dyDescent="0.3">
      <c r="A8" s="18">
        <v>2</v>
      </c>
      <c r="B8" s="18">
        <v>2</v>
      </c>
      <c r="C8" s="20" t="s">
        <v>191</v>
      </c>
      <c r="D8" s="20" t="s">
        <v>311</v>
      </c>
      <c r="E8" s="130"/>
      <c r="F8" s="20">
        <v>6</v>
      </c>
      <c r="G8" s="20">
        <v>5</v>
      </c>
      <c r="H8" s="20">
        <v>5</v>
      </c>
      <c r="I8" s="26">
        <f t="shared" ref="I8:I111" si="0">F8/(G8+H8)</f>
        <v>0.6</v>
      </c>
      <c r="J8" s="69">
        <v>2002</v>
      </c>
      <c r="K8" s="20" t="s">
        <v>183</v>
      </c>
      <c r="L8" s="20" t="s">
        <v>346</v>
      </c>
      <c r="M8" s="20"/>
    </row>
    <row r="9" spans="1:13" x14ac:dyDescent="0.3">
      <c r="A9" s="18">
        <v>3</v>
      </c>
      <c r="B9" s="18">
        <v>3</v>
      </c>
      <c r="C9" s="20" t="s">
        <v>184</v>
      </c>
      <c r="D9" s="20" t="s">
        <v>312</v>
      </c>
      <c r="E9" s="130"/>
      <c r="F9" s="20">
        <v>6</v>
      </c>
      <c r="G9" s="20">
        <v>9</v>
      </c>
      <c r="H9" s="20">
        <v>1</v>
      </c>
      <c r="I9" s="26">
        <f t="shared" si="0"/>
        <v>0.6</v>
      </c>
      <c r="J9" s="69">
        <v>2003</v>
      </c>
      <c r="K9" s="20" t="s">
        <v>186</v>
      </c>
      <c r="L9" s="20" t="s">
        <v>347</v>
      </c>
      <c r="M9" s="20" t="s">
        <v>185</v>
      </c>
    </row>
    <row r="10" spans="1:13" x14ac:dyDescent="0.3">
      <c r="A10" s="18">
        <v>4</v>
      </c>
      <c r="B10" s="18">
        <v>4</v>
      </c>
      <c r="C10" s="20" t="s">
        <v>518</v>
      </c>
      <c r="D10" s="20" t="s">
        <v>313</v>
      </c>
      <c r="E10" s="130"/>
      <c r="F10" s="20">
        <v>15</v>
      </c>
      <c r="G10" s="20">
        <v>6</v>
      </c>
      <c r="H10" s="20">
        <v>3</v>
      </c>
      <c r="I10" s="26">
        <f t="shared" si="0"/>
        <v>1.6666666666666667</v>
      </c>
      <c r="J10" s="69">
        <v>2004</v>
      </c>
      <c r="K10" s="20" t="s">
        <v>519</v>
      </c>
      <c r="L10" s="20" t="s">
        <v>231</v>
      </c>
      <c r="M10" s="20"/>
    </row>
    <row r="11" spans="1:13" x14ac:dyDescent="0.3">
      <c r="A11" s="18">
        <v>5</v>
      </c>
      <c r="B11" s="18">
        <v>5</v>
      </c>
      <c r="C11" s="20" t="s">
        <v>192</v>
      </c>
      <c r="D11" s="20" t="s">
        <v>314</v>
      </c>
      <c r="E11" s="130"/>
      <c r="F11" s="20">
        <v>10</v>
      </c>
      <c r="G11" s="20">
        <v>6</v>
      </c>
      <c r="H11" s="20">
        <v>6</v>
      </c>
      <c r="I11" s="26">
        <f t="shared" si="0"/>
        <v>0.83333333333333337</v>
      </c>
      <c r="J11" s="69">
        <v>2005</v>
      </c>
      <c r="K11" s="20" t="s">
        <v>641</v>
      </c>
      <c r="L11" s="20" t="s">
        <v>214</v>
      </c>
      <c r="M11" s="20"/>
    </row>
    <row r="12" spans="1:13" x14ac:dyDescent="0.3">
      <c r="A12" s="18">
        <v>6</v>
      </c>
      <c r="B12" s="18">
        <v>6</v>
      </c>
      <c r="C12" s="20" t="s">
        <v>193</v>
      </c>
      <c r="D12" s="20" t="s">
        <v>315</v>
      </c>
      <c r="E12" s="130"/>
      <c r="F12" s="20">
        <v>12</v>
      </c>
      <c r="G12" s="20">
        <v>10</v>
      </c>
      <c r="H12" s="20">
        <v>4</v>
      </c>
      <c r="I12" s="26">
        <f t="shared" si="0"/>
        <v>0.8571428571428571</v>
      </c>
      <c r="J12" s="69">
        <v>2006</v>
      </c>
      <c r="K12" s="20" t="s">
        <v>240</v>
      </c>
      <c r="L12" s="20" t="s">
        <v>348</v>
      </c>
      <c r="M12" s="20"/>
    </row>
    <row r="13" spans="1:13" x14ac:dyDescent="0.3">
      <c r="A13" s="18">
        <v>7</v>
      </c>
      <c r="B13" s="18">
        <v>7</v>
      </c>
      <c r="C13" s="20" t="s">
        <v>245</v>
      </c>
      <c r="D13" s="20" t="s">
        <v>316</v>
      </c>
      <c r="E13" s="130"/>
      <c r="F13" s="20">
        <v>8</v>
      </c>
      <c r="G13" s="20">
        <v>1</v>
      </c>
      <c r="H13" s="20">
        <v>1</v>
      </c>
      <c r="I13" s="26">
        <f t="shared" si="0"/>
        <v>4</v>
      </c>
      <c r="J13" s="69">
        <v>2007</v>
      </c>
      <c r="K13" s="20" t="s">
        <v>246</v>
      </c>
      <c r="L13" s="20" t="s">
        <v>349</v>
      </c>
      <c r="M13" s="20"/>
    </row>
    <row r="14" spans="1:13" x14ac:dyDescent="0.3">
      <c r="A14" s="18">
        <v>8</v>
      </c>
      <c r="B14" s="18">
        <v>8</v>
      </c>
      <c r="C14" s="20" t="s">
        <v>247</v>
      </c>
      <c r="D14" s="20" t="s">
        <v>317</v>
      </c>
      <c r="E14" s="130"/>
      <c r="F14" s="20">
        <v>15</v>
      </c>
      <c r="G14" s="20">
        <v>12</v>
      </c>
      <c r="H14" s="20">
        <v>6</v>
      </c>
      <c r="I14" s="26">
        <f t="shared" si="0"/>
        <v>0.83333333333333337</v>
      </c>
      <c r="J14" s="69">
        <v>2008</v>
      </c>
      <c r="K14" s="20" t="s">
        <v>250</v>
      </c>
      <c r="L14" s="20" t="s">
        <v>350</v>
      </c>
      <c r="M14" s="20"/>
    </row>
    <row r="15" spans="1:13" x14ac:dyDescent="0.3">
      <c r="A15" s="18">
        <v>9</v>
      </c>
      <c r="B15" s="18">
        <v>9</v>
      </c>
      <c r="C15" s="20" t="s">
        <v>249</v>
      </c>
      <c r="D15" s="20" t="s">
        <v>318</v>
      </c>
      <c r="E15" s="130"/>
      <c r="F15" s="20">
        <v>6</v>
      </c>
      <c r="G15" s="20">
        <v>3</v>
      </c>
      <c r="H15" s="20">
        <v>1</v>
      </c>
      <c r="I15" s="26">
        <f t="shared" si="0"/>
        <v>1.5</v>
      </c>
      <c r="J15" s="69">
        <v>2009</v>
      </c>
      <c r="K15" s="20" t="s">
        <v>248</v>
      </c>
      <c r="L15" s="20" t="s">
        <v>351</v>
      </c>
      <c r="M15" s="20"/>
    </row>
    <row r="16" spans="1:13" x14ac:dyDescent="0.3">
      <c r="A16" s="18">
        <v>10</v>
      </c>
      <c r="B16" s="18">
        <v>10</v>
      </c>
      <c r="C16" s="20" t="s">
        <v>253</v>
      </c>
      <c r="D16" s="20" t="s">
        <v>319</v>
      </c>
      <c r="E16" s="130"/>
      <c r="F16" s="20">
        <v>25</v>
      </c>
      <c r="G16" s="20">
        <v>20</v>
      </c>
      <c r="H16" s="20">
        <v>10</v>
      </c>
      <c r="I16" s="26">
        <f t="shared" si="0"/>
        <v>0.83333333333333337</v>
      </c>
      <c r="J16" s="69">
        <v>2010</v>
      </c>
      <c r="K16" s="20" t="s">
        <v>198</v>
      </c>
      <c r="L16" s="20" t="s">
        <v>214</v>
      </c>
      <c r="M16" s="20"/>
    </row>
    <row r="17" spans="1:13" x14ac:dyDescent="0.3">
      <c r="A17" s="18">
        <v>11</v>
      </c>
      <c r="B17" s="18">
        <v>11</v>
      </c>
      <c r="C17" s="20" t="s">
        <v>252</v>
      </c>
      <c r="D17" s="20" t="s">
        <v>320</v>
      </c>
      <c r="E17" s="143"/>
      <c r="F17" s="20">
        <v>8</v>
      </c>
      <c r="G17" s="20">
        <v>2</v>
      </c>
      <c r="H17" s="20">
        <v>10</v>
      </c>
      <c r="I17" s="26">
        <f t="shared" si="0"/>
        <v>0.66666666666666663</v>
      </c>
      <c r="J17" s="69">
        <v>2011</v>
      </c>
      <c r="K17" s="20" t="s">
        <v>223</v>
      </c>
      <c r="L17" s="20" t="s">
        <v>352</v>
      </c>
      <c r="M17" s="20"/>
    </row>
    <row r="18" spans="1:13" x14ac:dyDescent="0.3">
      <c r="A18" s="18">
        <v>13</v>
      </c>
      <c r="B18" s="18">
        <v>1</v>
      </c>
      <c r="C18" s="21" t="s">
        <v>182</v>
      </c>
      <c r="D18" s="21" t="s">
        <v>321</v>
      </c>
      <c r="E18" s="142" t="s">
        <v>323</v>
      </c>
      <c r="F18" s="20">
        <v>4</v>
      </c>
      <c r="G18" s="20">
        <v>3</v>
      </c>
      <c r="H18" s="20">
        <v>3</v>
      </c>
      <c r="I18" s="26">
        <f t="shared" si="0"/>
        <v>0.66666666666666663</v>
      </c>
      <c r="J18" s="69">
        <v>3001</v>
      </c>
      <c r="K18" s="20" t="s">
        <v>181</v>
      </c>
      <c r="L18" s="20" t="s">
        <v>353</v>
      </c>
      <c r="M18" s="20"/>
    </row>
    <row r="19" spans="1:13" x14ac:dyDescent="0.3">
      <c r="A19" s="18">
        <v>15</v>
      </c>
      <c r="B19" s="18">
        <v>2</v>
      </c>
      <c r="C19" s="20" t="s">
        <v>187</v>
      </c>
      <c r="D19" s="20" t="s">
        <v>324</v>
      </c>
      <c r="E19" s="130"/>
      <c r="F19" s="20">
        <v>5</v>
      </c>
      <c r="G19" s="20">
        <v>3</v>
      </c>
      <c r="H19" s="20">
        <v>2</v>
      </c>
      <c r="I19" s="26">
        <f t="shared" si="0"/>
        <v>1</v>
      </c>
      <c r="J19" s="69">
        <v>3002</v>
      </c>
      <c r="K19" s="20" t="s">
        <v>188</v>
      </c>
      <c r="L19" s="20" t="s">
        <v>354</v>
      </c>
      <c r="M19" s="20"/>
    </row>
    <row r="20" spans="1:13" x14ac:dyDescent="0.3">
      <c r="A20" s="18">
        <v>17</v>
      </c>
      <c r="B20" s="18">
        <v>3</v>
      </c>
      <c r="C20" s="20" t="s">
        <v>194</v>
      </c>
      <c r="D20" s="20" t="s">
        <v>325</v>
      </c>
      <c r="E20" s="130"/>
      <c r="F20" s="20">
        <v>6</v>
      </c>
      <c r="G20" s="20">
        <v>8</v>
      </c>
      <c r="H20" s="20">
        <v>2</v>
      </c>
      <c r="I20" s="26">
        <f t="shared" si="0"/>
        <v>0.6</v>
      </c>
      <c r="J20" s="69">
        <v>3003</v>
      </c>
      <c r="K20" s="20" t="s">
        <v>195</v>
      </c>
      <c r="L20" s="20" t="s">
        <v>355</v>
      </c>
      <c r="M20" s="20"/>
    </row>
    <row r="21" spans="1:13" x14ac:dyDescent="0.3">
      <c r="A21" s="18">
        <v>19</v>
      </c>
      <c r="B21" s="18">
        <v>4</v>
      </c>
      <c r="C21" s="20" t="s">
        <v>236</v>
      </c>
      <c r="D21" s="20" t="s">
        <v>167</v>
      </c>
      <c r="E21" s="130"/>
      <c r="F21" s="20">
        <v>10</v>
      </c>
      <c r="G21" s="20">
        <v>6</v>
      </c>
      <c r="H21" s="20">
        <v>10</v>
      </c>
      <c r="I21" s="26">
        <f t="shared" si="0"/>
        <v>0.625</v>
      </c>
      <c r="J21" s="69">
        <v>3004</v>
      </c>
      <c r="K21" s="20" t="s">
        <v>209</v>
      </c>
      <c r="L21" s="20" t="s">
        <v>356</v>
      </c>
      <c r="M21" s="20"/>
    </row>
    <row r="22" spans="1:13" x14ac:dyDescent="0.3">
      <c r="A22" s="18">
        <v>21</v>
      </c>
      <c r="B22" s="18">
        <v>5</v>
      </c>
      <c r="C22" s="20" t="s">
        <v>237</v>
      </c>
      <c r="D22" s="20" t="s">
        <v>326</v>
      </c>
      <c r="E22" s="130"/>
      <c r="F22" s="20">
        <v>12</v>
      </c>
      <c r="G22" s="20">
        <v>6</v>
      </c>
      <c r="H22" s="20">
        <v>4</v>
      </c>
      <c r="I22" s="26">
        <f t="shared" si="0"/>
        <v>1.2</v>
      </c>
      <c r="J22" s="69">
        <v>3005</v>
      </c>
      <c r="K22" s="20" t="s">
        <v>238</v>
      </c>
      <c r="L22" s="20" t="s">
        <v>357</v>
      </c>
      <c r="M22" s="20"/>
    </row>
    <row r="23" spans="1:13" x14ac:dyDescent="0.3">
      <c r="A23" s="18">
        <v>23</v>
      </c>
      <c r="B23" s="18">
        <v>6</v>
      </c>
      <c r="C23" s="20" t="s">
        <v>239</v>
      </c>
      <c r="D23" s="20" t="s">
        <v>327</v>
      </c>
      <c r="E23" s="130"/>
      <c r="F23" s="20">
        <v>4</v>
      </c>
      <c r="G23" s="20">
        <v>3</v>
      </c>
      <c r="H23" s="20">
        <v>3</v>
      </c>
      <c r="I23" s="26">
        <f t="shared" si="0"/>
        <v>0.66666666666666663</v>
      </c>
      <c r="J23" s="69">
        <v>3006</v>
      </c>
      <c r="K23" s="20" t="s">
        <v>220</v>
      </c>
      <c r="L23" s="20" t="s">
        <v>358</v>
      </c>
      <c r="M23" s="20"/>
    </row>
    <row r="24" spans="1:13" x14ac:dyDescent="0.3">
      <c r="A24" s="18">
        <v>25</v>
      </c>
      <c r="B24" s="18">
        <v>7</v>
      </c>
      <c r="C24" s="20" t="s">
        <v>241</v>
      </c>
      <c r="D24" s="20" t="s">
        <v>328</v>
      </c>
      <c r="E24" s="130"/>
      <c r="F24" s="20">
        <v>14</v>
      </c>
      <c r="G24" s="20">
        <v>14</v>
      </c>
      <c r="H24" s="20">
        <v>6</v>
      </c>
      <c r="I24" s="26">
        <f t="shared" si="0"/>
        <v>0.7</v>
      </c>
      <c r="J24" s="69">
        <v>3007</v>
      </c>
      <c r="K24" s="20" t="s">
        <v>204</v>
      </c>
      <c r="L24" s="20" t="s">
        <v>508</v>
      </c>
      <c r="M24" s="20"/>
    </row>
    <row r="25" spans="1:13" x14ac:dyDescent="0.3">
      <c r="A25" s="18">
        <v>27</v>
      </c>
      <c r="B25" s="18">
        <v>8</v>
      </c>
      <c r="C25" s="20" t="s">
        <v>251</v>
      </c>
      <c r="D25" s="20" t="s">
        <v>329</v>
      </c>
      <c r="E25" s="130"/>
      <c r="F25" s="20">
        <v>25</v>
      </c>
      <c r="G25" s="20">
        <v>20</v>
      </c>
      <c r="H25" s="20">
        <v>15</v>
      </c>
      <c r="I25" s="26">
        <f t="shared" si="0"/>
        <v>0.7142857142857143</v>
      </c>
      <c r="J25" s="69">
        <v>3008</v>
      </c>
      <c r="K25" s="20" t="s">
        <v>509</v>
      </c>
      <c r="L25" s="20" t="s">
        <v>510</v>
      </c>
      <c r="M25" s="20"/>
    </row>
    <row r="26" spans="1:13" x14ac:dyDescent="0.3">
      <c r="A26" s="18">
        <v>29</v>
      </c>
      <c r="B26" s="18">
        <v>9</v>
      </c>
      <c r="C26" s="20" t="s">
        <v>268</v>
      </c>
      <c r="D26" s="20" t="s">
        <v>330</v>
      </c>
      <c r="E26" s="143"/>
      <c r="F26" s="20">
        <v>10</v>
      </c>
      <c r="G26" s="20">
        <v>10</v>
      </c>
      <c r="H26" s="20">
        <v>2</v>
      </c>
      <c r="I26" s="26">
        <f t="shared" si="0"/>
        <v>0.83333333333333337</v>
      </c>
      <c r="J26" s="69">
        <v>3009</v>
      </c>
      <c r="K26" s="20" t="s">
        <v>269</v>
      </c>
      <c r="L26" s="20" t="s">
        <v>511</v>
      </c>
      <c r="M26" s="20"/>
    </row>
    <row r="27" spans="1:13" x14ac:dyDescent="0.3">
      <c r="A27" s="18">
        <v>31</v>
      </c>
      <c r="B27" s="18">
        <v>1</v>
      </c>
      <c r="C27" s="21" t="s">
        <v>255</v>
      </c>
      <c r="D27" s="21" t="s">
        <v>331</v>
      </c>
      <c r="E27" s="139" t="s">
        <v>343</v>
      </c>
      <c r="F27" s="20">
        <v>3</v>
      </c>
      <c r="G27" s="20">
        <v>2</v>
      </c>
      <c r="H27" s="20">
        <v>3</v>
      </c>
      <c r="I27" s="26">
        <f t="shared" si="0"/>
        <v>0.6</v>
      </c>
      <c r="J27" s="69">
        <v>4001</v>
      </c>
      <c r="K27" s="20" t="s">
        <v>359</v>
      </c>
      <c r="L27" s="20" t="s">
        <v>370</v>
      </c>
      <c r="M27" s="20"/>
    </row>
    <row r="28" spans="1:13" x14ac:dyDescent="0.3">
      <c r="A28" s="18">
        <v>33</v>
      </c>
      <c r="B28" s="18">
        <v>2</v>
      </c>
      <c r="C28" s="20" t="s">
        <v>257</v>
      </c>
      <c r="D28" s="20" t="s">
        <v>332</v>
      </c>
      <c r="E28" s="133"/>
      <c r="F28" s="20">
        <v>6</v>
      </c>
      <c r="G28" s="20">
        <v>4</v>
      </c>
      <c r="H28" s="20">
        <v>4</v>
      </c>
      <c r="I28" s="26">
        <f t="shared" si="0"/>
        <v>0.75</v>
      </c>
      <c r="J28" s="69">
        <v>4002</v>
      </c>
      <c r="K28" s="20" t="s">
        <v>360</v>
      </c>
      <c r="L28" s="20" t="s">
        <v>371</v>
      </c>
      <c r="M28" s="20"/>
    </row>
    <row r="29" spans="1:13" x14ac:dyDescent="0.3">
      <c r="A29" s="18">
        <v>35</v>
      </c>
      <c r="B29" s="18">
        <v>3</v>
      </c>
      <c r="C29" s="20" t="s">
        <v>258</v>
      </c>
      <c r="D29" s="20" t="s">
        <v>333</v>
      </c>
      <c r="E29" s="133"/>
      <c r="F29" s="20">
        <v>8</v>
      </c>
      <c r="G29" s="20">
        <v>8</v>
      </c>
      <c r="H29" s="20">
        <v>6</v>
      </c>
      <c r="I29" s="26">
        <f t="shared" si="0"/>
        <v>0.5714285714285714</v>
      </c>
      <c r="J29" s="69">
        <v>4003</v>
      </c>
      <c r="K29" s="20" t="s">
        <v>361</v>
      </c>
      <c r="L29" s="20" t="s">
        <v>372</v>
      </c>
      <c r="M29" s="20"/>
    </row>
    <row r="30" spans="1:13" x14ac:dyDescent="0.3">
      <c r="A30" s="18">
        <v>37</v>
      </c>
      <c r="B30" s="18">
        <v>4</v>
      </c>
      <c r="C30" s="20" t="s">
        <v>264</v>
      </c>
      <c r="D30" s="20" t="s">
        <v>334</v>
      </c>
      <c r="E30" s="133"/>
      <c r="F30" s="20">
        <v>9</v>
      </c>
      <c r="G30" s="20">
        <v>10</v>
      </c>
      <c r="H30" s="20">
        <v>2</v>
      </c>
      <c r="I30" s="26">
        <f t="shared" si="0"/>
        <v>0.75</v>
      </c>
      <c r="J30" s="69">
        <v>4004</v>
      </c>
      <c r="K30" s="20" t="s">
        <v>362</v>
      </c>
      <c r="L30" s="20" t="s">
        <v>373</v>
      </c>
      <c r="M30" s="20"/>
    </row>
    <row r="31" spans="1:13" x14ac:dyDescent="0.3">
      <c r="A31" s="18">
        <v>39</v>
      </c>
      <c r="B31" s="18">
        <v>5</v>
      </c>
      <c r="C31" s="20" t="s">
        <v>266</v>
      </c>
      <c r="D31" s="20" t="s">
        <v>335</v>
      </c>
      <c r="E31" s="133"/>
      <c r="F31" s="20">
        <v>12</v>
      </c>
      <c r="G31" s="20">
        <v>8</v>
      </c>
      <c r="H31" s="20">
        <v>10</v>
      </c>
      <c r="I31" s="26">
        <f t="shared" si="0"/>
        <v>0.66666666666666663</v>
      </c>
      <c r="J31" s="69">
        <v>4005</v>
      </c>
      <c r="K31" s="20" t="s">
        <v>363</v>
      </c>
      <c r="L31" s="20" t="s">
        <v>374</v>
      </c>
      <c r="M31" s="20"/>
    </row>
    <row r="32" spans="1:13" x14ac:dyDescent="0.3">
      <c r="A32" s="18">
        <v>41</v>
      </c>
      <c r="B32" s="18">
        <v>6</v>
      </c>
      <c r="C32" s="20" t="s">
        <v>270</v>
      </c>
      <c r="D32" s="20" t="s">
        <v>336</v>
      </c>
      <c r="E32" s="133"/>
      <c r="F32" s="20">
        <v>10</v>
      </c>
      <c r="G32" s="20">
        <v>15</v>
      </c>
      <c r="H32" s="20">
        <v>10</v>
      </c>
      <c r="I32" s="26">
        <f t="shared" si="0"/>
        <v>0.4</v>
      </c>
      <c r="J32" s="69">
        <v>4006</v>
      </c>
      <c r="K32" s="20" t="s">
        <v>364</v>
      </c>
      <c r="L32" s="20" t="s">
        <v>375</v>
      </c>
      <c r="M32" s="20"/>
    </row>
    <row r="33" spans="1:13" x14ac:dyDescent="0.3">
      <c r="A33" s="18">
        <v>43</v>
      </c>
      <c r="B33" s="18">
        <v>7</v>
      </c>
      <c r="C33" s="20" t="s">
        <v>274</v>
      </c>
      <c r="D33" s="20" t="s">
        <v>337</v>
      </c>
      <c r="E33" s="133"/>
      <c r="F33" s="20">
        <v>12</v>
      </c>
      <c r="G33" s="20">
        <v>15</v>
      </c>
      <c r="H33" s="20">
        <v>12</v>
      </c>
      <c r="I33" s="26">
        <f t="shared" si="0"/>
        <v>0.44444444444444442</v>
      </c>
      <c r="J33" s="69">
        <v>4007</v>
      </c>
      <c r="K33" s="20" t="s">
        <v>365</v>
      </c>
      <c r="L33" s="20" t="s">
        <v>376</v>
      </c>
      <c r="M33" s="20"/>
    </row>
    <row r="34" spans="1:13" x14ac:dyDescent="0.3">
      <c r="A34" s="18">
        <v>45</v>
      </c>
      <c r="B34" s="18">
        <v>8</v>
      </c>
      <c r="C34" s="20" t="s">
        <v>275</v>
      </c>
      <c r="D34" s="20" t="s">
        <v>338</v>
      </c>
      <c r="E34" s="133"/>
      <c r="F34" s="20">
        <v>14</v>
      </c>
      <c r="G34" s="20">
        <v>10</v>
      </c>
      <c r="H34" s="20">
        <v>6</v>
      </c>
      <c r="I34" s="26">
        <f t="shared" si="0"/>
        <v>0.875</v>
      </c>
      <c r="J34" s="69">
        <v>4008</v>
      </c>
      <c r="K34" s="20" t="s">
        <v>366</v>
      </c>
      <c r="L34" s="20" t="s">
        <v>377</v>
      </c>
      <c r="M34" s="20"/>
    </row>
    <row r="35" spans="1:13" x14ac:dyDescent="0.3">
      <c r="A35" s="18">
        <v>47</v>
      </c>
      <c r="B35" s="18">
        <v>9</v>
      </c>
      <c r="C35" s="20" t="s">
        <v>276</v>
      </c>
      <c r="D35" s="20" t="s">
        <v>339</v>
      </c>
      <c r="E35" s="133"/>
      <c r="F35" s="20">
        <v>20</v>
      </c>
      <c r="G35" s="20">
        <v>20</v>
      </c>
      <c r="H35" s="20">
        <v>15</v>
      </c>
      <c r="I35" s="26">
        <f t="shared" si="0"/>
        <v>0.5714285714285714</v>
      </c>
      <c r="J35" s="69">
        <v>4009</v>
      </c>
      <c r="K35" s="20" t="s">
        <v>367</v>
      </c>
      <c r="L35" s="20" t="s">
        <v>378</v>
      </c>
      <c r="M35" s="20"/>
    </row>
    <row r="36" spans="1:13" x14ac:dyDescent="0.3">
      <c r="A36" s="18">
        <v>49</v>
      </c>
      <c r="B36" s="18">
        <v>10</v>
      </c>
      <c r="C36" s="20" t="s">
        <v>280</v>
      </c>
      <c r="D36" s="20" t="s">
        <v>340</v>
      </c>
      <c r="E36" s="133"/>
      <c r="F36" s="20">
        <v>10</v>
      </c>
      <c r="G36" s="20">
        <v>2</v>
      </c>
      <c r="H36" s="20">
        <v>10</v>
      </c>
      <c r="I36" s="26">
        <f t="shared" si="0"/>
        <v>0.83333333333333337</v>
      </c>
      <c r="J36" s="69">
        <v>4010</v>
      </c>
      <c r="K36" s="20" t="s">
        <v>368</v>
      </c>
      <c r="L36" s="20" t="s">
        <v>379</v>
      </c>
      <c r="M36" s="20"/>
    </row>
    <row r="37" spans="1:13" x14ac:dyDescent="0.3">
      <c r="A37" s="18">
        <v>50</v>
      </c>
      <c r="B37" s="18">
        <v>11</v>
      </c>
      <c r="C37" s="20" t="s">
        <v>342</v>
      </c>
      <c r="D37" s="20" t="s">
        <v>341</v>
      </c>
      <c r="E37" s="140"/>
      <c r="F37" s="20">
        <v>20</v>
      </c>
      <c r="G37" s="20">
        <v>25</v>
      </c>
      <c r="H37" s="20">
        <v>15</v>
      </c>
      <c r="I37" s="26">
        <f t="shared" si="0"/>
        <v>0.5</v>
      </c>
      <c r="J37" s="69">
        <v>4011</v>
      </c>
      <c r="K37" s="20" t="s">
        <v>369</v>
      </c>
      <c r="L37" s="20" t="s">
        <v>380</v>
      </c>
      <c r="M37" s="20"/>
    </row>
    <row r="38" spans="1:13" x14ac:dyDescent="0.3">
      <c r="A38" s="18">
        <v>51</v>
      </c>
      <c r="B38" s="18">
        <v>1</v>
      </c>
      <c r="C38" s="21" t="s">
        <v>285</v>
      </c>
      <c r="D38" s="21" t="s">
        <v>422</v>
      </c>
      <c r="E38" s="139" t="s">
        <v>421</v>
      </c>
      <c r="F38" s="20">
        <v>1</v>
      </c>
      <c r="G38" s="20">
        <v>1</v>
      </c>
      <c r="H38" s="20">
        <v>1</v>
      </c>
      <c r="I38" s="26">
        <f t="shared" si="0"/>
        <v>0.5</v>
      </c>
      <c r="J38" s="69">
        <v>5001</v>
      </c>
      <c r="K38" s="20" t="s">
        <v>298</v>
      </c>
      <c r="L38" s="20" t="s">
        <v>452</v>
      </c>
    </row>
    <row r="39" spans="1:13" x14ac:dyDescent="0.3">
      <c r="A39" s="18">
        <v>52</v>
      </c>
      <c r="B39" s="18">
        <v>2</v>
      </c>
      <c r="C39" s="20" t="s">
        <v>423</v>
      </c>
      <c r="D39" s="20" t="s">
        <v>424</v>
      </c>
      <c r="E39" s="133"/>
      <c r="F39" s="20">
        <v>2</v>
      </c>
      <c r="G39" s="20">
        <v>2</v>
      </c>
      <c r="H39" s="20">
        <v>2</v>
      </c>
      <c r="I39" s="26">
        <f t="shared" si="0"/>
        <v>0.5</v>
      </c>
      <c r="J39" s="69">
        <v>5002</v>
      </c>
      <c r="K39" s="20" t="s">
        <v>298</v>
      </c>
      <c r="L39" s="20" t="s">
        <v>425</v>
      </c>
    </row>
    <row r="40" spans="1:13" x14ac:dyDescent="0.3">
      <c r="A40" s="18">
        <v>53</v>
      </c>
      <c r="B40" s="18">
        <v>3</v>
      </c>
      <c r="C40" s="20" t="s">
        <v>426</v>
      </c>
      <c r="D40" s="17" t="s">
        <v>427</v>
      </c>
      <c r="E40" s="133"/>
      <c r="F40" s="20">
        <v>6</v>
      </c>
      <c r="G40" s="20">
        <v>7</v>
      </c>
      <c r="H40" s="20">
        <v>1</v>
      </c>
      <c r="I40" s="26">
        <f t="shared" si="0"/>
        <v>0.75</v>
      </c>
      <c r="J40" s="69">
        <v>5003</v>
      </c>
      <c r="K40" s="20" t="s">
        <v>429</v>
      </c>
      <c r="L40" s="20" t="s">
        <v>428</v>
      </c>
    </row>
    <row r="41" spans="1:13" x14ac:dyDescent="0.3">
      <c r="A41" s="18">
        <v>54</v>
      </c>
      <c r="B41" s="18">
        <v>4</v>
      </c>
      <c r="C41" s="20" t="s">
        <v>430</v>
      </c>
      <c r="D41" s="20" t="s">
        <v>431</v>
      </c>
      <c r="E41" s="133"/>
      <c r="F41" s="20">
        <v>5</v>
      </c>
      <c r="G41" s="20">
        <v>2</v>
      </c>
      <c r="H41" s="20">
        <v>5</v>
      </c>
      <c r="I41" s="26">
        <f t="shared" si="0"/>
        <v>0.7142857142857143</v>
      </c>
      <c r="J41" s="69">
        <v>5004</v>
      </c>
      <c r="K41" s="20" t="s">
        <v>223</v>
      </c>
      <c r="L41" s="20"/>
    </row>
    <row r="42" spans="1:13" x14ac:dyDescent="0.3">
      <c r="A42" s="18">
        <v>55</v>
      </c>
      <c r="B42" s="18">
        <v>5</v>
      </c>
      <c r="C42" s="20" t="s">
        <v>433</v>
      </c>
      <c r="D42" s="20" t="s">
        <v>432</v>
      </c>
      <c r="E42" s="133"/>
      <c r="F42" s="20">
        <v>7</v>
      </c>
      <c r="G42" s="20">
        <v>6</v>
      </c>
      <c r="H42" s="20">
        <v>3</v>
      </c>
      <c r="I42" s="26">
        <f t="shared" si="0"/>
        <v>0.77777777777777779</v>
      </c>
      <c r="J42" s="69">
        <v>5005</v>
      </c>
      <c r="K42" s="20" t="s">
        <v>434</v>
      </c>
      <c r="L42" s="20"/>
    </row>
    <row r="43" spans="1:13" x14ac:dyDescent="0.3">
      <c r="A43" s="18">
        <v>56</v>
      </c>
      <c r="B43" s="18">
        <v>6</v>
      </c>
      <c r="C43" s="20" t="s">
        <v>443</v>
      </c>
      <c r="D43" s="20" t="s">
        <v>442</v>
      </c>
      <c r="E43" s="133"/>
      <c r="F43" s="20">
        <v>6</v>
      </c>
      <c r="G43" s="20">
        <v>1</v>
      </c>
      <c r="H43" s="20">
        <v>1</v>
      </c>
      <c r="I43" s="26">
        <f t="shared" si="0"/>
        <v>3</v>
      </c>
      <c r="J43" s="69">
        <v>5006</v>
      </c>
      <c r="K43" s="20" t="s">
        <v>444</v>
      </c>
      <c r="L43" s="20"/>
    </row>
    <row r="44" spans="1:13" x14ac:dyDescent="0.3">
      <c r="A44" s="18">
        <v>57</v>
      </c>
      <c r="B44" s="18">
        <v>7</v>
      </c>
      <c r="C44" s="20" t="s">
        <v>512</v>
      </c>
      <c r="D44" s="20" t="s">
        <v>164</v>
      </c>
      <c r="E44" s="133"/>
      <c r="F44" s="20">
        <v>12</v>
      </c>
      <c r="G44" s="20">
        <v>8</v>
      </c>
      <c r="H44" s="20">
        <v>12</v>
      </c>
      <c r="I44" s="26">
        <f t="shared" si="0"/>
        <v>0.6</v>
      </c>
      <c r="J44" s="69">
        <v>5007</v>
      </c>
      <c r="K44" s="20" t="s">
        <v>514</v>
      </c>
      <c r="L44" s="20" t="s">
        <v>513</v>
      </c>
    </row>
    <row r="45" spans="1:13" x14ac:dyDescent="0.3">
      <c r="A45" s="18">
        <v>58</v>
      </c>
      <c r="B45" s="18">
        <v>8</v>
      </c>
      <c r="C45" s="20" t="s">
        <v>517</v>
      </c>
      <c r="D45" s="20" t="s">
        <v>515</v>
      </c>
      <c r="E45" s="133"/>
      <c r="F45" s="20">
        <v>20</v>
      </c>
      <c r="G45" s="20">
        <v>15</v>
      </c>
      <c r="H45" s="20">
        <v>6</v>
      </c>
      <c r="I45" s="26">
        <f t="shared" si="0"/>
        <v>0.95238095238095233</v>
      </c>
      <c r="J45" s="69">
        <v>5008</v>
      </c>
      <c r="K45" s="20" t="s">
        <v>298</v>
      </c>
      <c r="L45" s="20" t="s">
        <v>516</v>
      </c>
    </row>
    <row r="46" spans="1:13" x14ac:dyDescent="0.3">
      <c r="A46" s="18">
        <v>59</v>
      </c>
      <c r="B46" s="18">
        <v>9</v>
      </c>
      <c r="C46" s="20"/>
      <c r="D46" s="20"/>
      <c r="E46" s="133"/>
      <c r="F46" s="20"/>
      <c r="G46" s="20">
        <v>1</v>
      </c>
      <c r="H46" s="20"/>
      <c r="I46" s="26">
        <f t="shared" si="0"/>
        <v>0</v>
      </c>
      <c r="J46" s="69">
        <v>5009</v>
      </c>
      <c r="K46" s="20"/>
      <c r="L46" s="20"/>
    </row>
    <row r="47" spans="1:13" x14ac:dyDescent="0.3">
      <c r="A47" s="18">
        <v>60</v>
      </c>
      <c r="B47" s="18">
        <v>10</v>
      </c>
      <c r="C47" s="20"/>
      <c r="D47" s="20"/>
      <c r="E47" s="133"/>
      <c r="F47" s="20"/>
      <c r="G47" s="20">
        <v>1</v>
      </c>
      <c r="H47" s="20"/>
      <c r="I47" s="26">
        <f t="shared" si="0"/>
        <v>0</v>
      </c>
      <c r="J47" s="69">
        <v>5010</v>
      </c>
      <c r="K47" s="20"/>
      <c r="L47" s="20"/>
    </row>
    <row r="48" spans="1:13" x14ac:dyDescent="0.3">
      <c r="A48" s="18">
        <v>61</v>
      </c>
      <c r="B48" s="18">
        <v>11</v>
      </c>
      <c r="C48" s="20"/>
      <c r="D48" s="20"/>
      <c r="E48" s="140"/>
      <c r="F48" s="20"/>
      <c r="G48" s="20">
        <v>1</v>
      </c>
      <c r="H48" s="20"/>
      <c r="I48" s="26">
        <f t="shared" si="0"/>
        <v>0</v>
      </c>
      <c r="J48" s="69">
        <v>5011</v>
      </c>
      <c r="K48" s="20"/>
      <c r="L48" s="20"/>
    </row>
    <row r="49" spans="1:12" x14ac:dyDescent="0.3">
      <c r="A49" s="18">
        <v>62</v>
      </c>
      <c r="B49" s="18">
        <v>1</v>
      </c>
      <c r="C49" s="20" t="s">
        <v>643</v>
      </c>
      <c r="D49" s="20" t="s">
        <v>644</v>
      </c>
      <c r="E49" s="139" t="s">
        <v>642</v>
      </c>
      <c r="F49" s="20">
        <v>3</v>
      </c>
      <c r="G49" s="20">
        <v>1</v>
      </c>
      <c r="H49" s="20">
        <v>4</v>
      </c>
      <c r="I49" s="26">
        <f t="shared" ref="I49:I67" si="1">F49/(G49+H49)</f>
        <v>0.6</v>
      </c>
      <c r="J49" s="69">
        <v>6001</v>
      </c>
      <c r="K49" s="20" t="s">
        <v>223</v>
      </c>
      <c r="L49" s="20"/>
    </row>
    <row r="50" spans="1:12" x14ac:dyDescent="0.3">
      <c r="A50" s="18">
        <v>63</v>
      </c>
      <c r="B50" s="18">
        <v>2</v>
      </c>
      <c r="C50" s="20" t="s">
        <v>645</v>
      </c>
      <c r="D50" s="20" t="s">
        <v>646</v>
      </c>
      <c r="E50" s="133"/>
      <c r="F50" s="20">
        <v>5</v>
      </c>
      <c r="G50" s="20">
        <v>2</v>
      </c>
      <c r="H50" s="20">
        <v>3</v>
      </c>
      <c r="I50" s="26">
        <f t="shared" si="1"/>
        <v>1</v>
      </c>
      <c r="J50" s="69">
        <v>6002</v>
      </c>
      <c r="K50" s="20" t="s">
        <v>649</v>
      </c>
      <c r="L50" s="20"/>
    </row>
    <row r="51" spans="1:12" x14ac:dyDescent="0.3">
      <c r="A51" s="18">
        <v>64</v>
      </c>
      <c r="B51" s="18">
        <v>3</v>
      </c>
      <c r="C51" s="20" t="s">
        <v>647</v>
      </c>
      <c r="D51" s="20" t="s">
        <v>648</v>
      </c>
      <c r="E51" s="133"/>
      <c r="F51" s="20">
        <v>8</v>
      </c>
      <c r="G51" s="20">
        <v>10</v>
      </c>
      <c r="H51" s="20">
        <v>4</v>
      </c>
      <c r="I51" s="26">
        <f t="shared" si="1"/>
        <v>0.5714285714285714</v>
      </c>
      <c r="J51" s="69">
        <v>6003</v>
      </c>
      <c r="K51" s="20" t="s">
        <v>650</v>
      </c>
      <c r="L51" s="20"/>
    </row>
    <row r="52" spans="1:12" x14ac:dyDescent="0.3">
      <c r="A52" s="18">
        <v>65</v>
      </c>
      <c r="B52" s="18">
        <v>4</v>
      </c>
      <c r="C52" s="20" t="s">
        <v>652</v>
      </c>
      <c r="D52" s="20" t="s">
        <v>651</v>
      </c>
      <c r="E52" s="133"/>
      <c r="F52" s="20">
        <v>15</v>
      </c>
      <c r="G52" s="20">
        <v>15</v>
      </c>
      <c r="H52" s="20">
        <v>1</v>
      </c>
      <c r="I52" s="26">
        <f t="shared" si="1"/>
        <v>0.9375</v>
      </c>
      <c r="J52" s="69">
        <v>6004</v>
      </c>
      <c r="K52" s="20" t="s">
        <v>656</v>
      </c>
      <c r="L52" s="20"/>
    </row>
    <row r="53" spans="1:12" x14ac:dyDescent="0.3">
      <c r="A53" s="18">
        <v>66</v>
      </c>
      <c r="B53" s="18">
        <v>5</v>
      </c>
      <c r="C53" s="20" t="s">
        <v>653</v>
      </c>
      <c r="D53" s="20" t="s">
        <v>654</v>
      </c>
      <c r="E53" s="133"/>
      <c r="F53" s="20">
        <v>30</v>
      </c>
      <c r="G53" s="20">
        <v>20</v>
      </c>
      <c r="H53" s="20">
        <v>10</v>
      </c>
      <c r="I53" s="26">
        <f t="shared" si="1"/>
        <v>1</v>
      </c>
      <c r="J53" s="69">
        <v>6005</v>
      </c>
      <c r="K53" s="20" t="s">
        <v>230</v>
      </c>
      <c r="L53" s="20"/>
    </row>
    <row r="54" spans="1:12" x14ac:dyDescent="0.3">
      <c r="A54" s="18">
        <v>67</v>
      </c>
      <c r="B54" s="18">
        <v>6</v>
      </c>
      <c r="C54" s="20" t="s">
        <v>655</v>
      </c>
      <c r="D54" s="20" t="s">
        <v>657</v>
      </c>
      <c r="E54" s="133"/>
      <c r="F54" s="20">
        <v>35</v>
      </c>
      <c r="G54" s="20">
        <v>30</v>
      </c>
      <c r="H54" s="20">
        <v>30</v>
      </c>
      <c r="I54" s="26">
        <f t="shared" si="1"/>
        <v>0.58333333333333337</v>
      </c>
      <c r="J54" s="69">
        <v>6006</v>
      </c>
      <c r="K54" s="20" t="s">
        <v>209</v>
      </c>
      <c r="L54" s="20"/>
    </row>
    <row r="55" spans="1:12" x14ac:dyDescent="0.3">
      <c r="A55" s="18">
        <v>68</v>
      </c>
      <c r="B55" s="18">
        <v>7</v>
      </c>
      <c r="C55" s="20" t="s">
        <v>658</v>
      </c>
      <c r="D55" s="20" t="s">
        <v>659</v>
      </c>
      <c r="E55" s="133"/>
      <c r="F55" s="20">
        <v>10</v>
      </c>
      <c r="G55" s="20">
        <v>6</v>
      </c>
      <c r="H55" s="20">
        <v>8</v>
      </c>
      <c r="I55" s="26">
        <f t="shared" si="1"/>
        <v>0.7142857142857143</v>
      </c>
      <c r="J55" s="69">
        <v>6007</v>
      </c>
      <c r="K55" s="20" t="s">
        <v>220</v>
      </c>
      <c r="L55" s="20"/>
    </row>
    <row r="56" spans="1:12" x14ac:dyDescent="0.3">
      <c r="A56" s="18">
        <v>69</v>
      </c>
      <c r="B56" s="18">
        <v>8</v>
      </c>
      <c r="C56" s="20" t="s">
        <v>660</v>
      </c>
      <c r="D56" s="20" t="s">
        <v>674</v>
      </c>
      <c r="E56" s="133"/>
      <c r="F56" s="20">
        <v>15</v>
      </c>
      <c r="G56" s="20">
        <v>9</v>
      </c>
      <c r="H56" s="20">
        <v>10</v>
      </c>
      <c r="I56" s="26">
        <f t="shared" si="1"/>
        <v>0.78947368421052633</v>
      </c>
      <c r="J56" s="69">
        <v>6008</v>
      </c>
      <c r="K56" s="20" t="s">
        <v>673</v>
      </c>
      <c r="L56" s="20"/>
    </row>
    <row r="57" spans="1:12" x14ac:dyDescent="0.3">
      <c r="A57" s="18">
        <v>70</v>
      </c>
      <c r="B57" s="18">
        <v>9</v>
      </c>
      <c r="C57" s="20"/>
      <c r="D57" s="20"/>
      <c r="E57" s="133"/>
      <c r="F57" s="20"/>
      <c r="G57" s="20">
        <v>1</v>
      </c>
      <c r="H57" s="20"/>
      <c r="I57" s="26">
        <f t="shared" si="1"/>
        <v>0</v>
      </c>
      <c r="J57" s="69">
        <v>6009</v>
      </c>
      <c r="K57" s="20"/>
      <c r="L57" s="20"/>
    </row>
    <row r="58" spans="1:12" x14ac:dyDescent="0.3">
      <c r="A58" s="18">
        <v>71</v>
      </c>
      <c r="B58" s="18">
        <v>10</v>
      </c>
      <c r="C58" s="20"/>
      <c r="D58" s="20"/>
      <c r="E58" s="140"/>
      <c r="F58" s="20"/>
      <c r="G58" s="20">
        <v>1</v>
      </c>
      <c r="H58" s="20"/>
      <c r="I58" s="26">
        <f t="shared" si="1"/>
        <v>0</v>
      </c>
      <c r="J58" s="69">
        <v>6010</v>
      </c>
      <c r="K58" s="20"/>
      <c r="L58" s="20"/>
    </row>
    <row r="59" spans="1:12" x14ac:dyDescent="0.3">
      <c r="A59" s="18">
        <v>72</v>
      </c>
      <c r="B59" s="18">
        <v>1</v>
      </c>
      <c r="C59" s="20"/>
      <c r="D59" s="20" t="s">
        <v>677</v>
      </c>
      <c r="E59" s="139" t="s">
        <v>676</v>
      </c>
      <c r="F59" s="20">
        <v>4</v>
      </c>
      <c r="G59" s="20">
        <v>1</v>
      </c>
      <c r="H59" s="20">
        <v>6</v>
      </c>
      <c r="I59" s="26">
        <f>F59/(G59+H59)</f>
        <v>0.5714285714285714</v>
      </c>
      <c r="J59" s="69">
        <v>7001</v>
      </c>
      <c r="K59" s="20" t="s">
        <v>211</v>
      </c>
      <c r="L59" s="20"/>
    </row>
    <row r="60" spans="1:12" x14ac:dyDescent="0.3">
      <c r="A60" s="18">
        <v>73</v>
      </c>
      <c r="B60" s="18">
        <v>2</v>
      </c>
      <c r="C60" s="20"/>
      <c r="D60" s="20" t="s">
        <v>678</v>
      </c>
      <c r="E60" s="133"/>
      <c r="F60" s="20">
        <v>4</v>
      </c>
      <c r="G60" s="20">
        <v>3</v>
      </c>
      <c r="H60" s="20">
        <v>4</v>
      </c>
      <c r="I60" s="26">
        <f>F60/(G60+H60)</f>
        <v>0.5714285714285714</v>
      </c>
      <c r="J60" s="69">
        <v>7002</v>
      </c>
      <c r="K60" s="20" t="s">
        <v>209</v>
      </c>
      <c r="L60" s="20"/>
    </row>
    <row r="61" spans="1:12" x14ac:dyDescent="0.3">
      <c r="A61" s="18">
        <v>74</v>
      </c>
      <c r="B61" s="18">
        <v>3</v>
      </c>
      <c r="C61" s="20"/>
      <c r="D61" s="20" t="s">
        <v>679</v>
      </c>
      <c r="E61" s="133"/>
      <c r="F61" s="20">
        <v>4</v>
      </c>
      <c r="G61" s="20">
        <v>6</v>
      </c>
      <c r="H61" s="20">
        <v>1</v>
      </c>
      <c r="I61" s="26">
        <f>F61/(G61+H61)</f>
        <v>0.5714285714285714</v>
      </c>
      <c r="J61" s="69">
        <v>7003</v>
      </c>
      <c r="K61" s="20" t="s">
        <v>204</v>
      </c>
      <c r="L61" s="20"/>
    </row>
    <row r="62" spans="1:12" x14ac:dyDescent="0.3">
      <c r="A62" s="18">
        <v>75</v>
      </c>
      <c r="B62" s="18">
        <v>4</v>
      </c>
      <c r="C62" s="20"/>
      <c r="D62" s="20" t="s">
        <v>680</v>
      </c>
      <c r="E62" s="133"/>
      <c r="F62" s="20">
        <v>4</v>
      </c>
      <c r="G62" s="20">
        <v>4</v>
      </c>
      <c r="H62" s="20">
        <v>3</v>
      </c>
      <c r="I62" s="26">
        <f>F62/(G62+H62)</f>
        <v>0.5714285714285714</v>
      </c>
      <c r="J62" s="69">
        <v>7004</v>
      </c>
      <c r="K62" s="20" t="s">
        <v>220</v>
      </c>
      <c r="L62" s="20"/>
    </row>
    <row r="63" spans="1:12" x14ac:dyDescent="0.3">
      <c r="A63" s="18">
        <v>76</v>
      </c>
      <c r="B63" s="18">
        <v>5</v>
      </c>
      <c r="C63" s="20"/>
      <c r="D63" s="20" t="s">
        <v>681</v>
      </c>
      <c r="E63" s="133"/>
      <c r="F63" s="20"/>
      <c r="G63" s="20"/>
      <c r="H63" s="20"/>
      <c r="I63" s="26" t="e">
        <f t="shared" si="1"/>
        <v>#DIV/0!</v>
      </c>
      <c r="J63" s="69">
        <v>7005</v>
      </c>
      <c r="K63" s="20"/>
      <c r="L63" s="20"/>
    </row>
    <row r="64" spans="1:12" x14ac:dyDescent="0.3">
      <c r="A64" s="18">
        <v>77</v>
      </c>
      <c r="B64" s="18">
        <v>6</v>
      </c>
      <c r="C64" s="20"/>
      <c r="D64" s="20" t="s">
        <v>682</v>
      </c>
      <c r="E64" s="133"/>
      <c r="F64" s="20"/>
      <c r="G64" s="20"/>
      <c r="H64" s="20"/>
      <c r="I64" s="26" t="e">
        <f t="shared" si="1"/>
        <v>#DIV/0!</v>
      </c>
      <c r="J64" s="69">
        <v>7006</v>
      </c>
      <c r="K64" s="20"/>
      <c r="L64" s="20"/>
    </row>
    <row r="65" spans="1:12" x14ac:dyDescent="0.3">
      <c r="A65" s="18">
        <v>78</v>
      </c>
      <c r="B65" s="18">
        <v>7</v>
      </c>
      <c r="C65" s="20"/>
      <c r="D65" s="20" t="s">
        <v>683</v>
      </c>
      <c r="E65" s="133"/>
      <c r="F65" s="20"/>
      <c r="G65" s="20"/>
      <c r="H65" s="20"/>
      <c r="I65" s="26" t="e">
        <f t="shared" si="1"/>
        <v>#DIV/0!</v>
      </c>
      <c r="J65" s="69">
        <v>7007</v>
      </c>
      <c r="K65" s="20"/>
      <c r="L65" s="20"/>
    </row>
    <row r="66" spans="1:12" x14ac:dyDescent="0.3">
      <c r="A66" s="18">
        <v>79</v>
      </c>
      <c r="B66" s="18">
        <v>8</v>
      </c>
      <c r="C66" s="20"/>
      <c r="D66" s="20" t="s">
        <v>684</v>
      </c>
      <c r="E66" s="133"/>
      <c r="F66" s="20"/>
      <c r="G66" s="20"/>
      <c r="H66" s="20"/>
      <c r="I66" s="26" t="e">
        <f t="shared" si="1"/>
        <v>#DIV/0!</v>
      </c>
      <c r="J66" s="69">
        <v>7008</v>
      </c>
      <c r="K66" s="20"/>
      <c r="L66" s="20"/>
    </row>
    <row r="67" spans="1:12" x14ac:dyDescent="0.3">
      <c r="A67" s="18">
        <v>80</v>
      </c>
      <c r="B67" s="18">
        <v>9</v>
      </c>
      <c r="C67" s="20"/>
      <c r="D67" s="20" t="s">
        <v>685</v>
      </c>
      <c r="E67" s="133"/>
      <c r="F67" s="20"/>
      <c r="G67" s="20"/>
      <c r="H67" s="20"/>
      <c r="I67" s="26" t="e">
        <f t="shared" si="1"/>
        <v>#DIV/0!</v>
      </c>
      <c r="J67" s="69">
        <v>7009</v>
      </c>
      <c r="K67" s="20"/>
      <c r="L67" s="20"/>
    </row>
    <row r="68" spans="1:12" x14ac:dyDescent="0.3">
      <c r="A68" s="18">
        <v>81</v>
      </c>
      <c r="B68" s="18">
        <v>10</v>
      </c>
      <c r="C68" s="20"/>
      <c r="D68" s="20" t="s">
        <v>686</v>
      </c>
      <c r="E68" s="133"/>
      <c r="F68" s="20"/>
      <c r="G68" s="20"/>
      <c r="H68" s="20"/>
      <c r="I68" s="26"/>
      <c r="J68" s="69">
        <v>7010</v>
      </c>
      <c r="K68" s="20"/>
      <c r="L68" s="20"/>
    </row>
    <row r="69" spans="1:12" x14ac:dyDescent="0.3">
      <c r="A69" s="18">
        <v>82</v>
      </c>
      <c r="B69" s="18">
        <v>1</v>
      </c>
      <c r="C69" s="20"/>
      <c r="D69" s="20" t="s">
        <v>703</v>
      </c>
      <c r="E69" s="139" t="s">
        <v>702</v>
      </c>
      <c r="F69" s="20">
        <v>5</v>
      </c>
      <c r="G69" s="20">
        <v>5</v>
      </c>
      <c r="H69" s="20">
        <v>2</v>
      </c>
      <c r="I69" s="26">
        <f>F69/(G69+H69)</f>
        <v>0.7142857142857143</v>
      </c>
      <c r="J69" s="69">
        <v>8001</v>
      </c>
      <c r="K69" s="20" t="s">
        <v>711</v>
      </c>
      <c r="L69" s="20"/>
    </row>
    <row r="70" spans="1:12" x14ac:dyDescent="0.3">
      <c r="A70" s="18">
        <v>83</v>
      </c>
      <c r="B70" s="18">
        <v>2</v>
      </c>
      <c r="C70" s="20"/>
      <c r="D70" s="20" t="s">
        <v>704</v>
      </c>
      <c r="E70" s="133"/>
      <c r="F70" s="20">
        <v>15</v>
      </c>
      <c r="G70" s="20">
        <v>15</v>
      </c>
      <c r="H70" s="20">
        <v>8</v>
      </c>
      <c r="I70" s="26">
        <f>F70/(G70+H70)</f>
        <v>0.65217391304347827</v>
      </c>
      <c r="J70" s="69">
        <v>8002</v>
      </c>
      <c r="K70" s="20" t="s">
        <v>204</v>
      </c>
      <c r="L70" s="20"/>
    </row>
    <row r="71" spans="1:12" x14ac:dyDescent="0.3">
      <c r="A71" s="18">
        <v>84</v>
      </c>
      <c r="B71" s="18">
        <v>3</v>
      </c>
      <c r="C71" s="20"/>
      <c r="D71" s="20" t="s">
        <v>705</v>
      </c>
      <c r="E71" s="133"/>
      <c r="F71" s="20">
        <v>15</v>
      </c>
      <c r="G71" s="20">
        <v>6</v>
      </c>
      <c r="H71" s="20">
        <v>15</v>
      </c>
      <c r="I71" s="26">
        <f>F71/(G71+H71)</f>
        <v>0.7142857142857143</v>
      </c>
      <c r="J71" s="69">
        <v>8003</v>
      </c>
      <c r="K71" s="20" t="s">
        <v>709</v>
      </c>
      <c r="L71" s="20"/>
    </row>
    <row r="72" spans="1:12" x14ac:dyDescent="0.3">
      <c r="A72" s="18">
        <v>85</v>
      </c>
      <c r="B72" s="18">
        <v>4</v>
      </c>
      <c r="C72" s="20"/>
      <c r="D72" s="20" t="s">
        <v>707</v>
      </c>
      <c r="E72" s="133"/>
      <c r="F72" s="20">
        <v>9</v>
      </c>
      <c r="G72" s="20">
        <v>6</v>
      </c>
      <c r="H72" s="20">
        <v>2</v>
      </c>
      <c r="I72" s="26">
        <f>F72/(G72+H72)</f>
        <v>1.125</v>
      </c>
      <c r="J72" s="69">
        <v>8004</v>
      </c>
      <c r="K72" s="20" t="s">
        <v>710</v>
      </c>
      <c r="L72" s="20"/>
    </row>
    <row r="73" spans="1:12" x14ac:dyDescent="0.3">
      <c r="A73" s="18">
        <v>86</v>
      </c>
      <c r="B73" s="18">
        <v>5</v>
      </c>
      <c r="C73" s="20"/>
      <c r="D73" s="20" t="s">
        <v>712</v>
      </c>
      <c r="E73" s="133"/>
      <c r="F73" s="20">
        <v>7</v>
      </c>
      <c r="G73" s="20">
        <v>1</v>
      </c>
      <c r="H73" s="20">
        <v>1</v>
      </c>
      <c r="I73" s="26">
        <f t="shared" ref="I73:I88" si="2">F73/(G73+H73)</f>
        <v>3.5</v>
      </c>
      <c r="J73" s="69">
        <v>8005</v>
      </c>
      <c r="K73" s="20" t="s">
        <v>713</v>
      </c>
      <c r="L73" s="20"/>
    </row>
    <row r="74" spans="1:12" x14ac:dyDescent="0.3">
      <c r="A74" s="18">
        <v>87</v>
      </c>
      <c r="B74" s="18">
        <v>6</v>
      </c>
      <c r="C74" s="20"/>
      <c r="D74" s="20" t="s">
        <v>714</v>
      </c>
      <c r="E74" s="133"/>
      <c r="F74" s="20">
        <v>25</v>
      </c>
      <c r="G74" s="20">
        <v>10</v>
      </c>
      <c r="H74" s="20">
        <v>35</v>
      </c>
      <c r="I74" s="26">
        <f t="shared" si="2"/>
        <v>0.55555555555555558</v>
      </c>
      <c r="J74" s="69">
        <v>8006</v>
      </c>
      <c r="K74" s="20" t="s">
        <v>715</v>
      </c>
      <c r="L74" s="20"/>
    </row>
    <row r="75" spans="1:12" x14ac:dyDescent="0.3">
      <c r="A75" s="18">
        <v>88</v>
      </c>
      <c r="B75" s="18">
        <v>7</v>
      </c>
      <c r="C75" s="20"/>
      <c r="D75" s="20" t="s">
        <v>716</v>
      </c>
      <c r="E75" s="133"/>
      <c r="F75" s="20">
        <v>10</v>
      </c>
      <c r="G75" s="20">
        <v>8</v>
      </c>
      <c r="H75" s="20">
        <v>5</v>
      </c>
      <c r="I75" s="26">
        <f t="shared" si="2"/>
        <v>0.76923076923076927</v>
      </c>
      <c r="J75" s="69">
        <v>8007</v>
      </c>
      <c r="K75" s="20" t="s">
        <v>220</v>
      </c>
      <c r="L75" s="20"/>
    </row>
    <row r="76" spans="1:12" x14ac:dyDescent="0.3">
      <c r="A76" s="18">
        <v>89</v>
      </c>
      <c r="B76" s="18">
        <v>8</v>
      </c>
      <c r="C76" s="20"/>
      <c r="D76" s="20" t="s">
        <v>706</v>
      </c>
      <c r="E76" s="133"/>
      <c r="F76" s="20">
        <v>50</v>
      </c>
      <c r="G76" s="20">
        <v>50</v>
      </c>
      <c r="H76" s="20">
        <v>10</v>
      </c>
      <c r="I76" s="26">
        <f t="shared" si="2"/>
        <v>0.83333333333333337</v>
      </c>
      <c r="J76" s="69">
        <v>8008</v>
      </c>
      <c r="K76" s="20" t="s">
        <v>708</v>
      </c>
      <c r="L76" s="20"/>
    </row>
    <row r="77" spans="1:12" x14ac:dyDescent="0.3">
      <c r="A77" s="18">
        <v>90</v>
      </c>
      <c r="B77" s="18">
        <v>9</v>
      </c>
      <c r="C77" s="20"/>
      <c r="D77" s="20"/>
      <c r="E77" s="133"/>
      <c r="F77" s="20"/>
      <c r="G77" s="20"/>
      <c r="H77" s="20"/>
      <c r="I77" s="26" t="e">
        <f t="shared" si="2"/>
        <v>#DIV/0!</v>
      </c>
      <c r="J77" s="69">
        <v>8009</v>
      </c>
      <c r="K77" s="20"/>
      <c r="L77" s="20"/>
    </row>
    <row r="78" spans="1:12" x14ac:dyDescent="0.3">
      <c r="A78" s="18">
        <v>91</v>
      </c>
      <c r="B78" s="18">
        <v>10</v>
      </c>
      <c r="C78" s="20"/>
      <c r="D78" s="20"/>
      <c r="E78" s="133"/>
      <c r="F78" s="20"/>
      <c r="G78" s="20"/>
      <c r="H78" s="20"/>
      <c r="I78" s="26" t="e">
        <f t="shared" si="2"/>
        <v>#DIV/0!</v>
      </c>
      <c r="J78" s="69">
        <v>8010</v>
      </c>
      <c r="K78" s="20"/>
      <c r="L78" s="20"/>
    </row>
    <row r="79" spans="1:12" x14ac:dyDescent="0.3">
      <c r="A79" s="18">
        <v>92</v>
      </c>
      <c r="B79" s="18">
        <v>1</v>
      </c>
      <c r="C79" s="20"/>
      <c r="D79" s="20" t="s">
        <v>718</v>
      </c>
      <c r="E79" s="139" t="s">
        <v>717</v>
      </c>
      <c r="F79" s="20">
        <v>4</v>
      </c>
      <c r="G79" s="20">
        <v>2</v>
      </c>
      <c r="H79" s="20">
        <v>5</v>
      </c>
      <c r="I79" s="26">
        <f t="shared" si="2"/>
        <v>0.5714285714285714</v>
      </c>
      <c r="J79" s="69">
        <v>9001</v>
      </c>
      <c r="K79" s="20"/>
      <c r="L79" s="20"/>
    </row>
    <row r="80" spans="1:12" x14ac:dyDescent="0.3">
      <c r="A80" s="18">
        <v>93</v>
      </c>
      <c r="B80" s="18">
        <v>2</v>
      </c>
      <c r="C80" s="20"/>
      <c r="D80" s="20" t="s">
        <v>719</v>
      </c>
      <c r="E80" s="133"/>
      <c r="F80" s="20">
        <v>15</v>
      </c>
      <c r="G80" s="20">
        <v>18</v>
      </c>
      <c r="H80" s="20">
        <v>10</v>
      </c>
      <c r="I80" s="26">
        <f t="shared" si="2"/>
        <v>0.5357142857142857</v>
      </c>
      <c r="J80" s="69">
        <v>9002</v>
      </c>
      <c r="K80" s="20"/>
      <c r="L80" s="20"/>
    </row>
    <row r="81" spans="1:12" x14ac:dyDescent="0.3">
      <c r="A81" s="18">
        <v>94</v>
      </c>
      <c r="B81" s="18">
        <v>3</v>
      </c>
      <c r="C81" s="20"/>
      <c r="D81" s="20"/>
      <c r="E81" s="133"/>
      <c r="F81" s="20"/>
      <c r="G81" s="20"/>
      <c r="H81" s="20"/>
      <c r="I81" s="26" t="e">
        <f t="shared" si="2"/>
        <v>#DIV/0!</v>
      </c>
      <c r="J81" s="69">
        <v>9003</v>
      </c>
      <c r="K81" s="20"/>
      <c r="L81" s="20"/>
    </row>
    <row r="82" spans="1:12" x14ac:dyDescent="0.3">
      <c r="A82" s="18">
        <v>95</v>
      </c>
      <c r="B82" s="18">
        <v>4</v>
      </c>
      <c r="C82" s="20"/>
      <c r="D82" s="20"/>
      <c r="E82" s="133"/>
      <c r="F82" s="20"/>
      <c r="G82" s="20"/>
      <c r="H82" s="20"/>
      <c r="I82" s="26" t="e">
        <f t="shared" si="2"/>
        <v>#DIV/0!</v>
      </c>
      <c r="J82" s="69">
        <v>9004</v>
      </c>
      <c r="K82" s="20"/>
      <c r="L82" s="20"/>
    </row>
    <row r="83" spans="1:12" x14ac:dyDescent="0.3">
      <c r="A83" s="18">
        <v>96</v>
      </c>
      <c r="B83" s="18">
        <v>5</v>
      </c>
      <c r="C83" s="20"/>
      <c r="D83" s="20"/>
      <c r="E83" s="133"/>
      <c r="F83" s="20"/>
      <c r="G83" s="20"/>
      <c r="H83" s="20"/>
      <c r="I83" s="26" t="e">
        <f t="shared" si="2"/>
        <v>#DIV/0!</v>
      </c>
      <c r="J83" s="69">
        <v>9005</v>
      </c>
      <c r="K83" s="20"/>
      <c r="L83" s="20"/>
    </row>
    <row r="84" spans="1:12" x14ac:dyDescent="0.3">
      <c r="A84" s="18">
        <v>97</v>
      </c>
      <c r="B84" s="18">
        <v>6</v>
      </c>
      <c r="C84" s="20"/>
      <c r="D84" s="20"/>
      <c r="E84" s="133"/>
      <c r="F84" s="20"/>
      <c r="G84" s="20"/>
      <c r="H84" s="20"/>
      <c r="I84" s="26" t="e">
        <f t="shared" si="2"/>
        <v>#DIV/0!</v>
      </c>
      <c r="J84" s="69">
        <v>9006</v>
      </c>
      <c r="K84" s="20"/>
      <c r="L84" s="20"/>
    </row>
    <row r="85" spans="1:12" x14ac:dyDescent="0.3">
      <c r="A85" s="18">
        <v>98</v>
      </c>
      <c r="B85" s="18">
        <v>7</v>
      </c>
      <c r="C85" s="20"/>
      <c r="D85" s="20"/>
      <c r="E85" s="133"/>
      <c r="F85" s="20"/>
      <c r="G85" s="20"/>
      <c r="H85" s="20"/>
      <c r="I85" s="26" t="e">
        <f t="shared" si="2"/>
        <v>#DIV/0!</v>
      </c>
      <c r="J85" s="69">
        <v>9007</v>
      </c>
      <c r="K85" s="20"/>
      <c r="L85" s="20"/>
    </row>
    <row r="86" spans="1:12" x14ac:dyDescent="0.3">
      <c r="A86" s="18">
        <v>99</v>
      </c>
      <c r="B86" s="18">
        <v>8</v>
      </c>
      <c r="C86" s="20"/>
      <c r="D86" s="20"/>
      <c r="E86" s="133"/>
      <c r="F86" s="20"/>
      <c r="G86" s="20"/>
      <c r="H86" s="20"/>
      <c r="I86" s="26" t="e">
        <f t="shared" si="2"/>
        <v>#DIV/0!</v>
      </c>
      <c r="J86" s="69">
        <v>9008</v>
      </c>
      <c r="K86" s="20"/>
      <c r="L86" s="20"/>
    </row>
    <row r="87" spans="1:12" x14ac:dyDescent="0.3">
      <c r="A87" s="18">
        <v>100</v>
      </c>
      <c r="B87" s="18">
        <v>9</v>
      </c>
      <c r="C87" s="20"/>
      <c r="D87" s="20"/>
      <c r="E87" s="133"/>
      <c r="F87" s="20"/>
      <c r="G87" s="20"/>
      <c r="H87" s="20"/>
      <c r="I87" s="26" t="e">
        <f t="shared" si="2"/>
        <v>#DIV/0!</v>
      </c>
      <c r="J87" s="69">
        <v>9009</v>
      </c>
      <c r="K87" s="20"/>
      <c r="L87" s="20"/>
    </row>
    <row r="88" spans="1:12" x14ac:dyDescent="0.3">
      <c r="A88" s="18">
        <v>101</v>
      </c>
      <c r="B88" s="18">
        <v>10</v>
      </c>
      <c r="C88" s="20"/>
      <c r="D88" s="20"/>
      <c r="E88" s="133"/>
      <c r="F88" s="20"/>
      <c r="G88" s="20"/>
      <c r="H88" s="20"/>
      <c r="I88" s="26" t="e">
        <f t="shared" si="2"/>
        <v>#DIV/0!</v>
      </c>
      <c r="J88" s="69">
        <v>9010</v>
      </c>
      <c r="K88" s="20"/>
      <c r="L88" s="20"/>
    </row>
    <row r="89" spans="1:12" x14ac:dyDescent="0.3">
      <c r="A89" s="18">
        <v>102</v>
      </c>
      <c r="B89" s="18">
        <v>1</v>
      </c>
      <c r="C89" s="21" t="s">
        <v>439</v>
      </c>
      <c r="D89" s="21" t="s">
        <v>438</v>
      </c>
      <c r="E89" s="139" t="s">
        <v>436</v>
      </c>
      <c r="F89" s="20">
        <v>10</v>
      </c>
      <c r="G89" s="20">
        <v>1</v>
      </c>
      <c r="H89" s="20">
        <v>12</v>
      </c>
      <c r="I89" s="26">
        <f t="shared" si="0"/>
        <v>0.76923076923076927</v>
      </c>
      <c r="J89" s="69">
        <v>1001</v>
      </c>
      <c r="K89" s="20"/>
      <c r="L89" s="20"/>
    </row>
    <row r="90" spans="1:12" x14ac:dyDescent="0.3">
      <c r="A90" s="18">
        <v>103</v>
      </c>
      <c r="B90" s="18">
        <v>2</v>
      </c>
      <c r="C90" s="20" t="s">
        <v>441</v>
      </c>
      <c r="D90" s="20" t="s">
        <v>440</v>
      </c>
      <c r="E90" s="133"/>
      <c r="F90" s="20">
        <v>10</v>
      </c>
      <c r="G90" s="20">
        <v>3</v>
      </c>
      <c r="H90" s="20">
        <v>0</v>
      </c>
      <c r="I90" s="26">
        <f t="shared" si="0"/>
        <v>3.3333333333333335</v>
      </c>
      <c r="J90" s="69">
        <v>1002</v>
      </c>
      <c r="K90" s="20"/>
      <c r="L90" s="20" t="s">
        <v>799</v>
      </c>
    </row>
    <row r="91" spans="1:12" x14ac:dyDescent="0.3">
      <c r="A91" s="18">
        <v>104</v>
      </c>
      <c r="B91" s="18">
        <v>3</v>
      </c>
      <c r="C91" s="20" t="s">
        <v>445</v>
      </c>
      <c r="D91" s="17" t="s">
        <v>446</v>
      </c>
      <c r="E91" s="133"/>
      <c r="F91" s="20"/>
      <c r="G91" s="20">
        <v>1</v>
      </c>
      <c r="H91" s="20"/>
      <c r="I91" s="26">
        <f t="shared" si="0"/>
        <v>0</v>
      </c>
      <c r="J91" s="69">
        <v>1003</v>
      </c>
      <c r="K91" s="20"/>
      <c r="L91" s="20" t="s">
        <v>800</v>
      </c>
    </row>
    <row r="92" spans="1:12" x14ac:dyDescent="0.3">
      <c r="A92" s="18">
        <v>105</v>
      </c>
      <c r="B92" s="18">
        <v>4</v>
      </c>
      <c r="C92" s="20" t="s">
        <v>484</v>
      </c>
      <c r="D92" s="20" t="s">
        <v>639</v>
      </c>
      <c r="E92" s="133"/>
      <c r="F92" s="20"/>
      <c r="G92" s="20">
        <v>1</v>
      </c>
      <c r="H92" s="20"/>
      <c r="I92" s="26">
        <f t="shared" si="0"/>
        <v>0</v>
      </c>
      <c r="J92" s="69">
        <v>1004</v>
      </c>
      <c r="K92" s="20"/>
      <c r="L92" s="20" t="s">
        <v>507</v>
      </c>
    </row>
    <row r="93" spans="1:12" x14ac:dyDescent="0.3">
      <c r="A93" s="18">
        <v>106</v>
      </c>
      <c r="B93" s="18">
        <v>5</v>
      </c>
      <c r="C93" s="20" t="s">
        <v>486</v>
      </c>
      <c r="D93" s="20" t="s">
        <v>485</v>
      </c>
      <c r="E93" s="133"/>
      <c r="F93" s="20">
        <v>9</v>
      </c>
      <c r="G93" s="20">
        <v>2</v>
      </c>
      <c r="H93" s="20">
        <v>2</v>
      </c>
      <c r="I93" s="26">
        <f t="shared" si="0"/>
        <v>2.25</v>
      </c>
      <c r="J93" s="69">
        <v>1005</v>
      </c>
      <c r="K93" s="20"/>
      <c r="L93" s="20" t="s">
        <v>487</v>
      </c>
    </row>
    <row r="94" spans="1:12" x14ac:dyDescent="0.3">
      <c r="A94" s="18">
        <v>107</v>
      </c>
      <c r="B94" s="18">
        <v>6</v>
      </c>
      <c r="C94" s="20" t="s">
        <v>490</v>
      </c>
      <c r="D94" s="20" t="s">
        <v>488</v>
      </c>
      <c r="E94" s="133"/>
      <c r="F94" s="20">
        <v>15</v>
      </c>
      <c r="G94" s="20">
        <v>2</v>
      </c>
      <c r="H94" s="20">
        <v>3</v>
      </c>
      <c r="I94" s="26">
        <f t="shared" si="0"/>
        <v>3</v>
      </c>
      <c r="J94" s="69">
        <v>1006</v>
      </c>
      <c r="K94" s="20" t="s">
        <v>287</v>
      </c>
      <c r="L94" s="20" t="s">
        <v>489</v>
      </c>
    </row>
    <row r="95" spans="1:12" x14ac:dyDescent="0.3">
      <c r="A95" s="18">
        <v>108</v>
      </c>
      <c r="B95" s="18">
        <v>7</v>
      </c>
      <c r="C95" s="20" t="s">
        <v>491</v>
      </c>
      <c r="D95" s="20" t="s">
        <v>492</v>
      </c>
      <c r="E95" s="133"/>
      <c r="F95" s="20">
        <v>8</v>
      </c>
      <c r="G95" s="20">
        <v>4</v>
      </c>
      <c r="H95" s="20">
        <v>6</v>
      </c>
      <c r="I95" s="26">
        <f t="shared" si="0"/>
        <v>0.8</v>
      </c>
      <c r="J95" s="69">
        <v>1007</v>
      </c>
      <c r="K95" s="20"/>
      <c r="L95" s="20" t="s">
        <v>493</v>
      </c>
    </row>
    <row r="96" spans="1:12" x14ac:dyDescent="0.3">
      <c r="A96" s="18">
        <v>109</v>
      </c>
      <c r="B96" s="18">
        <v>8</v>
      </c>
      <c r="C96" s="20" t="s">
        <v>520</v>
      </c>
      <c r="D96" s="20" t="s">
        <v>521</v>
      </c>
      <c r="E96" s="133"/>
      <c r="F96" s="20">
        <v>12</v>
      </c>
      <c r="G96" s="20">
        <v>5</v>
      </c>
      <c r="H96" s="20">
        <v>5</v>
      </c>
      <c r="I96" s="26">
        <f t="shared" si="0"/>
        <v>1.2</v>
      </c>
      <c r="J96" s="69">
        <v>1008</v>
      </c>
      <c r="K96" s="20" t="s">
        <v>287</v>
      </c>
      <c r="L96" s="20" t="s">
        <v>494</v>
      </c>
    </row>
    <row r="97" spans="1:12" x14ac:dyDescent="0.3">
      <c r="A97" s="18">
        <v>110</v>
      </c>
      <c r="B97" s="18">
        <v>9</v>
      </c>
      <c r="C97" s="20" t="s">
        <v>496</v>
      </c>
      <c r="D97" s="20" t="s">
        <v>495</v>
      </c>
      <c r="E97" s="133"/>
      <c r="F97" s="20">
        <v>10</v>
      </c>
      <c r="G97" s="20">
        <v>1</v>
      </c>
      <c r="H97" s="20">
        <v>1</v>
      </c>
      <c r="I97" s="26">
        <f t="shared" si="0"/>
        <v>5</v>
      </c>
      <c r="J97" s="69">
        <v>1009</v>
      </c>
      <c r="K97" s="20" t="s">
        <v>287</v>
      </c>
      <c r="L97" s="20" t="s">
        <v>675</v>
      </c>
    </row>
    <row r="98" spans="1:12" x14ac:dyDescent="0.3">
      <c r="A98" s="18">
        <v>111</v>
      </c>
      <c r="B98" s="18">
        <v>10</v>
      </c>
      <c r="C98" s="20" t="s">
        <v>498</v>
      </c>
      <c r="D98" s="20" t="s">
        <v>497</v>
      </c>
      <c r="E98" s="133"/>
      <c r="F98" s="20">
        <v>20</v>
      </c>
      <c r="G98" s="20">
        <v>15</v>
      </c>
      <c r="H98" s="20">
        <v>0</v>
      </c>
      <c r="I98" s="26">
        <f t="shared" si="0"/>
        <v>1.3333333333333333</v>
      </c>
      <c r="J98" s="69">
        <v>1010</v>
      </c>
      <c r="K98" s="20" t="s">
        <v>499</v>
      </c>
      <c r="L98" s="20" t="s">
        <v>500</v>
      </c>
    </row>
    <row r="99" spans="1:12" x14ac:dyDescent="0.3">
      <c r="A99" s="18">
        <v>112</v>
      </c>
      <c r="B99" s="18">
        <v>11</v>
      </c>
      <c r="C99" s="20" t="s">
        <v>501</v>
      </c>
      <c r="D99" s="20" t="s">
        <v>502</v>
      </c>
      <c r="E99" s="133"/>
      <c r="F99" s="20">
        <v>8</v>
      </c>
      <c r="G99" s="20">
        <v>3</v>
      </c>
      <c r="H99" s="20">
        <v>2</v>
      </c>
      <c r="I99" s="26">
        <f t="shared" si="0"/>
        <v>1.6</v>
      </c>
      <c r="J99" s="69">
        <v>1011</v>
      </c>
      <c r="K99" s="20" t="s">
        <v>287</v>
      </c>
      <c r="L99" s="20" t="s">
        <v>503</v>
      </c>
    </row>
    <row r="100" spans="1:12" x14ac:dyDescent="0.3">
      <c r="A100" s="18">
        <v>113</v>
      </c>
      <c r="B100" s="18">
        <v>12</v>
      </c>
      <c r="C100" s="20" t="s">
        <v>504</v>
      </c>
      <c r="D100" s="20" t="s">
        <v>505</v>
      </c>
      <c r="E100" s="133"/>
      <c r="F100" s="20">
        <v>20</v>
      </c>
      <c r="G100" s="20">
        <v>40</v>
      </c>
      <c r="H100" s="20">
        <v>0</v>
      </c>
      <c r="I100" s="26">
        <f t="shared" si="0"/>
        <v>0.5</v>
      </c>
      <c r="J100" s="69">
        <v>1012</v>
      </c>
      <c r="K100" s="20"/>
      <c r="L100" s="20" t="s">
        <v>506</v>
      </c>
    </row>
    <row r="101" spans="1:12" x14ac:dyDescent="0.3">
      <c r="A101" s="18">
        <v>114</v>
      </c>
      <c r="B101" s="18">
        <v>13</v>
      </c>
      <c r="C101" s="20" t="s">
        <v>522</v>
      </c>
      <c r="D101" s="20" t="s">
        <v>523</v>
      </c>
      <c r="E101" s="133"/>
      <c r="F101" s="20">
        <v>10</v>
      </c>
      <c r="G101" s="20">
        <v>1</v>
      </c>
      <c r="H101" s="20">
        <v>3</v>
      </c>
      <c r="I101" s="26">
        <f t="shared" si="0"/>
        <v>2.5</v>
      </c>
      <c r="J101" s="69">
        <v>1013</v>
      </c>
      <c r="K101" s="20"/>
      <c r="L101" s="20" t="s">
        <v>524</v>
      </c>
    </row>
    <row r="102" spans="1:12" x14ac:dyDescent="0.3">
      <c r="A102" s="18">
        <v>115</v>
      </c>
      <c r="B102" s="18">
        <v>14</v>
      </c>
      <c r="C102" s="20" t="s">
        <v>640</v>
      </c>
      <c r="D102" s="20" t="s">
        <v>669</v>
      </c>
      <c r="E102" s="133"/>
      <c r="F102" s="20">
        <v>10</v>
      </c>
      <c r="G102" s="20">
        <v>1</v>
      </c>
      <c r="H102" s="20">
        <v>1</v>
      </c>
      <c r="I102" s="26">
        <f t="shared" si="0"/>
        <v>5</v>
      </c>
      <c r="J102" s="69">
        <v>1014</v>
      </c>
      <c r="K102" s="20" t="s">
        <v>499</v>
      </c>
      <c r="L102" s="20" t="s">
        <v>670</v>
      </c>
    </row>
    <row r="103" spans="1:12" x14ac:dyDescent="0.3">
      <c r="A103" s="18">
        <v>116</v>
      </c>
      <c r="B103" s="18">
        <v>15</v>
      </c>
      <c r="C103" s="20" t="s">
        <v>671</v>
      </c>
      <c r="D103" s="20" t="s">
        <v>672</v>
      </c>
      <c r="E103" s="133"/>
      <c r="F103" s="20">
        <v>30</v>
      </c>
      <c r="G103" s="20">
        <v>20</v>
      </c>
      <c r="H103" s="20">
        <v>25</v>
      </c>
      <c r="I103" s="26">
        <f t="shared" si="0"/>
        <v>0.66666666666666663</v>
      </c>
      <c r="J103" s="69">
        <v>1015</v>
      </c>
      <c r="K103" s="20" t="s">
        <v>211</v>
      </c>
      <c r="L103" s="20"/>
    </row>
    <row r="104" spans="1:12" x14ac:dyDescent="0.3">
      <c r="A104" s="18">
        <v>117</v>
      </c>
      <c r="B104" s="18">
        <v>16</v>
      </c>
      <c r="C104" s="20" t="s">
        <v>687</v>
      </c>
      <c r="D104" s="20" t="s">
        <v>688</v>
      </c>
      <c r="E104" s="133"/>
      <c r="F104" s="20">
        <v>40</v>
      </c>
      <c r="G104" s="20">
        <v>5</v>
      </c>
      <c r="H104" s="20">
        <v>25</v>
      </c>
      <c r="I104" s="26">
        <f t="shared" si="0"/>
        <v>1.3333333333333333</v>
      </c>
      <c r="J104" s="69">
        <v>1016</v>
      </c>
      <c r="K104" s="20" t="s">
        <v>287</v>
      </c>
      <c r="L104" s="20" t="s">
        <v>793</v>
      </c>
    </row>
    <row r="105" spans="1:12" x14ac:dyDescent="0.3">
      <c r="A105" s="18">
        <v>118</v>
      </c>
      <c r="B105" s="18">
        <v>17</v>
      </c>
      <c r="C105" s="20" t="s">
        <v>791</v>
      </c>
      <c r="D105" s="20" t="s">
        <v>792</v>
      </c>
      <c r="E105" s="133"/>
      <c r="F105" s="20">
        <v>15</v>
      </c>
      <c r="G105" s="20">
        <v>15</v>
      </c>
      <c r="H105" s="20">
        <v>5</v>
      </c>
      <c r="I105" s="26">
        <f t="shared" si="0"/>
        <v>0.75</v>
      </c>
      <c r="J105" s="69">
        <v>1017</v>
      </c>
      <c r="K105" s="20" t="s">
        <v>673</v>
      </c>
      <c r="L105" s="20"/>
    </row>
    <row r="106" spans="1:12" x14ac:dyDescent="0.3">
      <c r="A106" s="18">
        <v>119</v>
      </c>
      <c r="B106" s="18">
        <v>18</v>
      </c>
      <c r="C106" s="20" t="s">
        <v>796</v>
      </c>
      <c r="D106" s="20" t="s">
        <v>797</v>
      </c>
      <c r="E106" s="133"/>
      <c r="F106" s="20">
        <v>25</v>
      </c>
      <c r="G106" s="20">
        <v>25</v>
      </c>
      <c r="H106" s="20">
        <v>0</v>
      </c>
      <c r="I106" s="26">
        <f t="shared" si="0"/>
        <v>1</v>
      </c>
      <c r="J106" s="69">
        <v>1018</v>
      </c>
      <c r="K106" s="20" t="s">
        <v>798</v>
      </c>
      <c r="L106" s="20" t="s">
        <v>506</v>
      </c>
    </row>
    <row r="107" spans="1:12" x14ac:dyDescent="0.3">
      <c r="A107" s="18">
        <v>120</v>
      </c>
      <c r="B107" s="18">
        <v>19</v>
      </c>
      <c r="C107" s="20"/>
      <c r="D107" s="20"/>
      <c r="E107" s="133"/>
      <c r="F107" s="20"/>
      <c r="G107" s="20">
        <v>1</v>
      </c>
      <c r="H107" s="20"/>
      <c r="I107" s="26">
        <f t="shared" si="0"/>
        <v>0</v>
      </c>
      <c r="J107" s="69">
        <v>1019</v>
      </c>
      <c r="K107" s="20"/>
      <c r="L107" s="20"/>
    </row>
    <row r="108" spans="1:12" x14ac:dyDescent="0.3">
      <c r="A108" s="18">
        <v>121</v>
      </c>
      <c r="B108" s="18">
        <v>20</v>
      </c>
      <c r="C108" s="20"/>
      <c r="D108" s="20"/>
      <c r="E108" s="133"/>
      <c r="F108" s="20"/>
      <c r="G108" s="20">
        <v>1</v>
      </c>
      <c r="H108" s="20"/>
      <c r="I108" s="26">
        <f t="shared" si="0"/>
        <v>0</v>
      </c>
      <c r="J108" s="69">
        <v>1020</v>
      </c>
      <c r="K108" s="20"/>
      <c r="L108" s="20"/>
    </row>
    <row r="109" spans="1:12" x14ac:dyDescent="0.3">
      <c r="A109" s="18">
        <v>122</v>
      </c>
      <c r="B109" s="18">
        <v>21</v>
      </c>
      <c r="C109" s="20"/>
      <c r="D109" s="20"/>
      <c r="E109" s="133"/>
      <c r="F109" s="20"/>
      <c r="G109" s="20">
        <v>1</v>
      </c>
      <c r="H109" s="20"/>
      <c r="I109" s="26">
        <f t="shared" si="0"/>
        <v>0</v>
      </c>
      <c r="J109" s="69">
        <v>1021</v>
      </c>
      <c r="K109" s="20"/>
      <c r="L109" s="20"/>
    </row>
    <row r="110" spans="1:12" x14ac:dyDescent="0.3">
      <c r="A110" s="18">
        <v>123</v>
      </c>
      <c r="B110" s="18">
        <v>22</v>
      </c>
      <c r="C110" s="20"/>
      <c r="D110" s="20"/>
      <c r="E110" s="133"/>
      <c r="F110" s="20"/>
      <c r="G110" s="20">
        <v>1</v>
      </c>
      <c r="H110" s="20"/>
      <c r="I110" s="26">
        <f t="shared" si="0"/>
        <v>0</v>
      </c>
      <c r="J110" s="69">
        <v>1022</v>
      </c>
      <c r="K110" s="20"/>
      <c r="L110" s="20"/>
    </row>
    <row r="111" spans="1:12" x14ac:dyDescent="0.3">
      <c r="A111" s="18">
        <v>124</v>
      </c>
      <c r="B111" s="18">
        <v>23</v>
      </c>
      <c r="C111" s="20"/>
      <c r="D111" s="20"/>
      <c r="E111" s="133"/>
      <c r="F111" s="20"/>
      <c r="G111" s="20">
        <v>1</v>
      </c>
      <c r="H111" s="20"/>
      <c r="I111" s="26">
        <f t="shared" si="0"/>
        <v>0</v>
      </c>
      <c r="J111" s="69">
        <v>1023</v>
      </c>
      <c r="K111" s="20"/>
      <c r="L111" s="20"/>
    </row>
    <row r="112" spans="1:12" x14ac:dyDescent="0.3">
      <c r="A112" s="18">
        <v>125</v>
      </c>
      <c r="B112" s="18">
        <v>24</v>
      </c>
      <c r="C112" s="20"/>
      <c r="D112" s="20"/>
      <c r="E112" s="133"/>
      <c r="F112" s="20"/>
      <c r="G112" s="20">
        <v>1</v>
      </c>
      <c r="H112" s="20"/>
      <c r="I112" s="26">
        <f t="shared" ref="I112:I113" si="3">F112/(G112+H112)</f>
        <v>0</v>
      </c>
      <c r="J112" s="69">
        <v>1024</v>
      </c>
      <c r="K112" s="20"/>
      <c r="L112" s="20"/>
    </row>
    <row r="113" spans="1:12" x14ac:dyDescent="0.3">
      <c r="A113" s="18">
        <v>126</v>
      </c>
      <c r="B113" s="18">
        <v>25</v>
      </c>
      <c r="C113" s="20"/>
      <c r="D113" s="20"/>
      <c r="E113" s="140"/>
      <c r="F113" s="20"/>
      <c r="G113" s="20">
        <v>1</v>
      </c>
      <c r="H113" s="20"/>
      <c r="I113" s="26">
        <f t="shared" si="3"/>
        <v>0</v>
      </c>
      <c r="J113" s="69">
        <v>1025</v>
      </c>
      <c r="K113" s="20"/>
      <c r="L113" s="20"/>
    </row>
  </sheetData>
  <mergeCells count="11">
    <mergeCell ref="E38:E48"/>
    <mergeCell ref="E89:E113"/>
    <mergeCell ref="E27:E37"/>
    <mergeCell ref="A3:M3"/>
    <mergeCell ref="A4:M4"/>
    <mergeCell ref="E7:E17"/>
    <mergeCell ref="E18:E26"/>
    <mergeCell ref="E49:E58"/>
    <mergeCell ref="E59:E68"/>
    <mergeCell ref="E69:E78"/>
    <mergeCell ref="E79:E88"/>
  </mergeCells>
  <pageMargins left="0.31496062992125984" right="0.31496062992125984" top="0.74803149606299213" bottom="0.74803149606299213" header="0.31496062992125984" footer="0.31496062992125984"/>
  <pageSetup paperSize="9" scale="66"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AD0C-C18C-4D91-A2AB-BF981685FA41}">
  <sheetPr>
    <pageSetUpPr fitToPage="1"/>
  </sheetPr>
  <dimension ref="A1:Z125"/>
  <sheetViews>
    <sheetView topLeftCell="A6" zoomScale="115" zoomScaleNormal="115" workbookViewId="0">
      <pane xSplit="3" ySplit="1" topLeftCell="Q20" activePane="bottomRight" state="frozen"/>
      <selection activeCell="A6" sqref="A6"/>
      <selection pane="topRight" activeCell="C6" sqref="C6"/>
      <selection pane="bottomLeft" activeCell="A7" sqref="A7"/>
      <selection pane="bottomRight" activeCell="R31" sqref="R31"/>
    </sheetView>
  </sheetViews>
  <sheetFormatPr defaultColWidth="9.140625" defaultRowHeight="18.75" x14ac:dyDescent="0.3"/>
  <cols>
    <col min="1" max="2" width="9.140625" style="17"/>
    <col min="3" max="3" width="33" style="17" customWidth="1"/>
    <col min="4" max="4" width="44.140625" style="17" bestFit="1" customWidth="1"/>
    <col min="5" max="5" width="23.28515625" style="17" customWidth="1"/>
    <col min="6" max="7" width="9.140625" style="70" customWidth="1"/>
    <col min="8" max="8" width="13.140625" style="70" customWidth="1"/>
    <col min="9" max="9" width="15" style="70" bestFit="1" customWidth="1"/>
    <col min="10" max="10" width="15.28515625" style="70" customWidth="1"/>
    <col min="11" max="11" width="14" style="70" customWidth="1"/>
    <col min="12" max="12" width="13.7109375" style="70" customWidth="1"/>
    <col min="13" max="13" width="87.5703125" style="17" customWidth="1"/>
    <col min="14" max="14" width="110.140625" style="17" customWidth="1"/>
    <col min="15" max="15" width="38.140625" style="17" customWidth="1"/>
    <col min="16" max="17" width="34" style="17" customWidth="1"/>
    <col min="18" max="18" width="19" style="17" bestFit="1" customWidth="1"/>
    <col min="19" max="19" width="23.7109375" style="17" customWidth="1"/>
    <col min="20" max="20" width="17" style="17" bestFit="1" customWidth="1"/>
    <col min="21" max="21" width="22.85546875" style="17" bestFit="1" customWidth="1"/>
    <col min="22" max="22" width="17" style="17" bestFit="1" customWidth="1"/>
    <col min="23" max="24" width="13.85546875" style="17" bestFit="1" customWidth="1"/>
    <col min="25" max="16384" width="9.140625" style="17"/>
  </cols>
  <sheetData>
    <row r="1" spans="1:24" ht="37.5" x14ac:dyDescent="0.3">
      <c r="N1" s="22" t="s">
        <v>381</v>
      </c>
    </row>
    <row r="3" spans="1:24" ht="19.5" thickBot="1" x14ac:dyDescent="0.35">
      <c r="A3" s="141" t="s">
        <v>308</v>
      </c>
      <c r="B3" s="141"/>
      <c r="C3" s="141"/>
      <c r="D3" s="141"/>
      <c r="E3" s="141"/>
      <c r="F3" s="141"/>
      <c r="G3" s="141"/>
      <c r="H3" s="141"/>
      <c r="I3" s="141"/>
      <c r="J3" s="141"/>
      <c r="K3" s="141"/>
      <c r="L3" s="141"/>
      <c r="M3" s="141"/>
      <c r="N3" s="141"/>
      <c r="O3" s="141"/>
      <c r="P3" s="115"/>
    </row>
    <row r="4" spans="1:24" x14ac:dyDescent="0.3">
      <c r="A4" s="147" t="s">
        <v>309</v>
      </c>
      <c r="B4" s="148"/>
      <c r="C4" s="148"/>
      <c r="D4" s="148"/>
      <c r="E4" s="148"/>
      <c r="F4" s="148"/>
      <c r="G4" s="148"/>
      <c r="H4" s="148"/>
      <c r="I4" s="148"/>
      <c r="J4" s="148"/>
      <c r="K4" s="148"/>
      <c r="L4" s="148"/>
      <c r="M4" s="148"/>
      <c r="N4" s="148"/>
      <c r="O4" s="149"/>
      <c r="P4" s="116"/>
    </row>
    <row r="5" spans="1:24" x14ac:dyDescent="0.3">
      <c r="A5" s="109"/>
      <c r="B5" s="100"/>
      <c r="C5" s="100"/>
      <c r="D5" s="100"/>
      <c r="E5" s="100"/>
      <c r="F5" s="110"/>
      <c r="G5" s="110"/>
      <c r="H5" s="110"/>
      <c r="I5" s="110"/>
      <c r="J5" s="110"/>
      <c r="K5" s="110"/>
      <c r="L5" s="110"/>
      <c r="M5" s="100"/>
      <c r="N5" s="100"/>
      <c r="O5" s="111"/>
      <c r="P5" s="111"/>
      <c r="Q5" s="111"/>
    </row>
    <row r="6" spans="1:24" x14ac:dyDescent="0.3">
      <c r="A6" s="34" t="s">
        <v>33</v>
      </c>
      <c r="B6" s="18" t="s">
        <v>437</v>
      </c>
      <c r="C6" s="18" t="s">
        <v>55</v>
      </c>
      <c r="D6" s="18" t="s">
        <v>136</v>
      </c>
      <c r="E6" s="18" t="s">
        <v>322</v>
      </c>
      <c r="F6" s="18" t="s">
        <v>175</v>
      </c>
      <c r="G6" s="18" t="s">
        <v>176</v>
      </c>
      <c r="H6" s="18" t="s">
        <v>57</v>
      </c>
      <c r="I6" s="18" t="s">
        <v>435</v>
      </c>
      <c r="J6" s="85" t="s">
        <v>971</v>
      </c>
      <c r="K6" s="85" t="s">
        <v>976</v>
      </c>
      <c r="L6" s="18" t="s">
        <v>962</v>
      </c>
      <c r="M6" s="19" t="s">
        <v>178</v>
      </c>
      <c r="N6" s="19" t="s">
        <v>344</v>
      </c>
      <c r="O6" s="112" t="s">
        <v>177</v>
      </c>
      <c r="P6" s="112" t="s">
        <v>158</v>
      </c>
      <c r="Q6" s="112" t="s">
        <v>1010</v>
      </c>
      <c r="R6" s="17" t="s">
        <v>1011</v>
      </c>
      <c r="S6" s="17" t="s">
        <v>1204</v>
      </c>
      <c r="T6" s="17" t="s">
        <v>1205</v>
      </c>
      <c r="U6" s="17" t="s">
        <v>1206</v>
      </c>
      <c r="V6" s="17" t="s">
        <v>1207</v>
      </c>
      <c r="W6" s="17" t="s">
        <v>1208</v>
      </c>
      <c r="X6" s="17" t="s">
        <v>1209</v>
      </c>
    </row>
    <row r="7" spans="1:24" x14ac:dyDescent="0.3">
      <c r="A7" s="34">
        <v>1</v>
      </c>
      <c r="B7" s="18">
        <v>1</v>
      </c>
      <c r="C7" s="20" t="s">
        <v>960</v>
      </c>
      <c r="D7" s="20" t="s">
        <v>961</v>
      </c>
      <c r="E7" s="142" t="s">
        <v>77</v>
      </c>
      <c r="F7" s="18">
        <v>4</v>
      </c>
      <c r="G7" s="18">
        <v>2</v>
      </c>
      <c r="H7" s="18">
        <v>3</v>
      </c>
      <c r="I7" s="85">
        <f>F7/(G7+H7)</f>
        <v>0.8</v>
      </c>
      <c r="J7" s="85">
        <f>F7/H7</f>
        <v>1.3333333333333333</v>
      </c>
      <c r="K7" s="85">
        <f>F7/G7</f>
        <v>2</v>
      </c>
      <c r="L7" s="86">
        <v>2001</v>
      </c>
      <c r="M7" s="20"/>
      <c r="N7" s="20" t="s">
        <v>1044</v>
      </c>
      <c r="O7" s="106" t="s">
        <v>1012</v>
      </c>
      <c r="P7" s="106" t="s">
        <v>1164</v>
      </c>
      <c r="Q7" s="106" t="s">
        <v>1013</v>
      </c>
      <c r="R7" s="106" t="s">
        <v>1014</v>
      </c>
      <c r="S7" s="17" t="s">
        <v>1210</v>
      </c>
      <c r="T7" s="17" t="s">
        <v>1212</v>
      </c>
      <c r="U7" s="17" t="s">
        <v>1213</v>
      </c>
    </row>
    <row r="8" spans="1:24" x14ac:dyDescent="0.3">
      <c r="A8" s="34">
        <v>2</v>
      </c>
      <c r="B8" s="18">
        <v>2</v>
      </c>
      <c r="C8" s="20" t="s">
        <v>191</v>
      </c>
      <c r="D8" s="20" t="s">
        <v>311</v>
      </c>
      <c r="E8" s="130"/>
      <c r="F8" s="18">
        <v>6</v>
      </c>
      <c r="G8" s="18">
        <v>4</v>
      </c>
      <c r="H8" s="18">
        <v>5</v>
      </c>
      <c r="I8" s="85">
        <f t="shared" ref="I8:I102" si="0">F8/(G8+H8)</f>
        <v>0.66666666666666663</v>
      </c>
      <c r="J8" s="85">
        <f t="shared" ref="J8:J64" si="1">F8/H8</f>
        <v>1.2</v>
      </c>
      <c r="K8" s="85">
        <f t="shared" ref="K8:K64" si="2">F8/G8</f>
        <v>1.5</v>
      </c>
      <c r="L8" s="86">
        <v>2002</v>
      </c>
      <c r="M8" s="20" t="s">
        <v>965</v>
      </c>
      <c r="N8" s="20" t="s">
        <v>963</v>
      </c>
      <c r="O8" s="106" t="s">
        <v>1015</v>
      </c>
      <c r="P8" s="106" t="s">
        <v>1016</v>
      </c>
      <c r="Q8" s="106" t="s">
        <v>1017</v>
      </c>
      <c r="R8" s="106" t="s">
        <v>1018</v>
      </c>
      <c r="S8" s="17" t="s">
        <v>1211</v>
      </c>
      <c r="T8" s="17" t="s">
        <v>1212</v>
      </c>
      <c r="U8" s="17" t="s">
        <v>1214</v>
      </c>
    </row>
    <row r="9" spans="1:24" x14ac:dyDescent="0.3">
      <c r="A9" s="34">
        <v>3</v>
      </c>
      <c r="B9" s="18">
        <v>3</v>
      </c>
      <c r="C9" s="20" t="s">
        <v>1009</v>
      </c>
      <c r="D9" s="20" t="s">
        <v>312</v>
      </c>
      <c r="E9" s="130"/>
      <c r="F9" s="18">
        <v>8</v>
      </c>
      <c r="G9" s="18">
        <v>6</v>
      </c>
      <c r="H9" s="18">
        <v>1</v>
      </c>
      <c r="I9" s="85">
        <f t="shared" si="0"/>
        <v>1.1428571428571428</v>
      </c>
      <c r="J9" s="85">
        <f t="shared" si="1"/>
        <v>8</v>
      </c>
      <c r="K9" s="85">
        <f t="shared" si="2"/>
        <v>1.3333333333333333</v>
      </c>
      <c r="L9" s="86">
        <v>2003</v>
      </c>
      <c r="M9" s="20" t="s">
        <v>197</v>
      </c>
      <c r="N9" s="20" t="s">
        <v>964</v>
      </c>
      <c r="O9" s="106">
        <v>10</v>
      </c>
      <c r="P9" s="106" t="s">
        <v>1019</v>
      </c>
      <c r="Q9" s="106" t="s">
        <v>1021</v>
      </c>
      <c r="R9" s="106" t="s">
        <v>1020</v>
      </c>
      <c r="S9" s="17" t="s">
        <v>1216</v>
      </c>
      <c r="T9" s="17" t="s">
        <v>1212</v>
      </c>
      <c r="U9" s="17" t="s">
        <v>1215</v>
      </c>
    </row>
    <row r="10" spans="1:24" x14ac:dyDescent="0.3">
      <c r="A10" s="34">
        <v>4</v>
      </c>
      <c r="B10" s="18">
        <v>4</v>
      </c>
      <c r="C10" s="20" t="s">
        <v>518</v>
      </c>
      <c r="D10" s="20" t="s">
        <v>313</v>
      </c>
      <c r="E10" s="130"/>
      <c r="F10" s="18">
        <v>12</v>
      </c>
      <c r="G10" s="18">
        <v>8</v>
      </c>
      <c r="H10" s="18">
        <v>4</v>
      </c>
      <c r="I10" s="85">
        <f t="shared" si="0"/>
        <v>1</v>
      </c>
      <c r="J10" s="85">
        <f t="shared" si="1"/>
        <v>3</v>
      </c>
      <c r="K10" s="85">
        <f t="shared" si="2"/>
        <v>1.5</v>
      </c>
      <c r="L10" s="86">
        <v>2004</v>
      </c>
      <c r="M10" s="20" t="s">
        <v>1022</v>
      </c>
      <c r="N10" s="20"/>
      <c r="O10" s="106" t="s">
        <v>1025</v>
      </c>
      <c r="P10" s="106" t="s">
        <v>1026</v>
      </c>
      <c r="Q10" s="106" t="s">
        <v>1024</v>
      </c>
      <c r="R10" s="106" t="s">
        <v>1023</v>
      </c>
      <c r="S10" s="17" t="s">
        <v>1217</v>
      </c>
      <c r="T10" s="17" t="s">
        <v>1212</v>
      </c>
      <c r="U10" s="17" t="s">
        <v>1214</v>
      </c>
    </row>
    <row r="11" spans="1:24" x14ac:dyDescent="0.3">
      <c r="A11" s="34">
        <v>5</v>
      </c>
      <c r="B11" s="18">
        <v>5</v>
      </c>
      <c r="C11" s="20" t="s">
        <v>968</v>
      </c>
      <c r="D11" s="20" t="s">
        <v>969</v>
      </c>
      <c r="E11" s="130"/>
      <c r="F11" s="18">
        <v>10</v>
      </c>
      <c r="G11" s="18">
        <v>4</v>
      </c>
      <c r="H11" s="18">
        <v>10</v>
      </c>
      <c r="I11" s="85">
        <f t="shared" si="0"/>
        <v>0.7142857142857143</v>
      </c>
      <c r="J11" s="85">
        <f t="shared" si="1"/>
        <v>1</v>
      </c>
      <c r="K11" s="85">
        <f t="shared" si="2"/>
        <v>2.5</v>
      </c>
      <c r="L11" s="86">
        <v>2005</v>
      </c>
      <c r="M11" s="20" t="s">
        <v>352</v>
      </c>
      <c r="N11" s="20"/>
      <c r="O11" s="106" t="s">
        <v>1028</v>
      </c>
      <c r="P11" s="106" t="s">
        <v>1027</v>
      </c>
      <c r="Q11" s="106" t="s">
        <v>1030</v>
      </c>
      <c r="R11" s="106" t="s">
        <v>1029</v>
      </c>
      <c r="S11" s="17" t="s">
        <v>1218</v>
      </c>
      <c r="T11" s="17" t="s">
        <v>1212</v>
      </c>
      <c r="U11" s="17" t="s">
        <v>1218</v>
      </c>
    </row>
    <row r="12" spans="1:24" x14ac:dyDescent="0.3">
      <c r="A12" s="34">
        <v>6</v>
      </c>
      <c r="B12" s="18">
        <v>6</v>
      </c>
      <c r="C12" s="20" t="s">
        <v>247</v>
      </c>
      <c r="D12" s="20" t="s">
        <v>317</v>
      </c>
      <c r="E12" s="130"/>
      <c r="F12" s="18">
        <v>18</v>
      </c>
      <c r="G12" s="18">
        <v>10</v>
      </c>
      <c r="H12" s="18">
        <v>6</v>
      </c>
      <c r="I12" s="85">
        <f t="shared" si="0"/>
        <v>1.125</v>
      </c>
      <c r="J12" s="85">
        <f t="shared" si="1"/>
        <v>3</v>
      </c>
      <c r="K12" s="85">
        <f t="shared" si="2"/>
        <v>1.8</v>
      </c>
      <c r="L12" s="86">
        <v>2008</v>
      </c>
      <c r="M12" s="20" t="s">
        <v>966</v>
      </c>
      <c r="N12" s="20"/>
      <c r="O12" s="106" t="s">
        <v>1032</v>
      </c>
      <c r="P12" s="106" t="s">
        <v>1031</v>
      </c>
      <c r="Q12" s="106" t="s">
        <v>1034</v>
      </c>
      <c r="R12" s="106" t="s">
        <v>1033</v>
      </c>
      <c r="S12" s="17" t="s">
        <v>1219</v>
      </c>
      <c r="T12" s="17" t="s">
        <v>1212</v>
      </c>
      <c r="U12" s="17" t="s">
        <v>1220</v>
      </c>
    </row>
    <row r="13" spans="1:24" x14ac:dyDescent="0.3">
      <c r="A13" s="34">
        <v>7</v>
      </c>
      <c r="B13" s="18">
        <v>7</v>
      </c>
      <c r="C13" s="20" t="s">
        <v>249</v>
      </c>
      <c r="D13" s="20" t="s">
        <v>318</v>
      </c>
      <c r="E13" s="130"/>
      <c r="F13" s="18">
        <v>11</v>
      </c>
      <c r="G13" s="18">
        <v>6</v>
      </c>
      <c r="H13" s="18">
        <v>1</v>
      </c>
      <c r="I13" s="85">
        <f t="shared" si="0"/>
        <v>1.5714285714285714</v>
      </c>
      <c r="J13" s="85">
        <f t="shared" si="1"/>
        <v>11</v>
      </c>
      <c r="K13" s="85">
        <f t="shared" si="2"/>
        <v>1.8333333333333333</v>
      </c>
      <c r="L13" s="86">
        <v>2009</v>
      </c>
      <c r="M13" s="20"/>
      <c r="N13" s="20" t="s">
        <v>967</v>
      </c>
      <c r="O13" s="106" t="s">
        <v>1036</v>
      </c>
      <c r="P13" s="106" t="s">
        <v>1035</v>
      </c>
      <c r="Q13" s="106" t="s">
        <v>1038</v>
      </c>
      <c r="R13" s="106" t="s">
        <v>1037</v>
      </c>
      <c r="S13" s="17" t="s">
        <v>1221</v>
      </c>
      <c r="T13" s="17" t="s">
        <v>1212</v>
      </c>
      <c r="U13" s="17" t="s">
        <v>1222</v>
      </c>
    </row>
    <row r="14" spans="1:24" ht="19.5" thickBot="1" x14ac:dyDescent="0.35">
      <c r="A14" s="34">
        <v>8</v>
      </c>
      <c r="B14" s="101">
        <v>8</v>
      </c>
      <c r="C14" s="102" t="s">
        <v>253</v>
      </c>
      <c r="D14" s="102" t="s">
        <v>319</v>
      </c>
      <c r="E14" s="131"/>
      <c r="F14" s="101">
        <v>25</v>
      </c>
      <c r="G14" s="101">
        <v>20</v>
      </c>
      <c r="H14" s="101">
        <v>15</v>
      </c>
      <c r="I14" s="103">
        <f t="shared" si="0"/>
        <v>0.7142857142857143</v>
      </c>
      <c r="J14" s="103">
        <f t="shared" si="1"/>
        <v>1.6666666666666667</v>
      </c>
      <c r="K14" s="103">
        <f t="shared" si="2"/>
        <v>1.25</v>
      </c>
      <c r="L14" s="104">
        <v>2010</v>
      </c>
      <c r="M14" s="102" t="s">
        <v>970</v>
      </c>
      <c r="N14" s="102"/>
      <c r="O14" s="106" t="s">
        <v>1042</v>
      </c>
      <c r="P14" s="106" t="s">
        <v>1041</v>
      </c>
      <c r="Q14" s="106" t="s">
        <v>1040</v>
      </c>
      <c r="R14" s="106" t="s">
        <v>1039</v>
      </c>
      <c r="S14" s="17" t="s">
        <v>1223</v>
      </c>
      <c r="T14" s="17" t="s">
        <v>1212</v>
      </c>
      <c r="U14" s="17" t="s">
        <v>1224</v>
      </c>
    </row>
    <row r="15" spans="1:24" x14ac:dyDescent="0.3">
      <c r="A15" s="34">
        <v>9</v>
      </c>
      <c r="B15" s="72">
        <v>1</v>
      </c>
      <c r="C15" s="107" t="s">
        <v>1055</v>
      </c>
      <c r="D15" s="107" t="s">
        <v>321</v>
      </c>
      <c r="E15" s="130" t="s">
        <v>323</v>
      </c>
      <c r="F15" s="72">
        <v>6</v>
      </c>
      <c r="G15" s="72">
        <v>4</v>
      </c>
      <c r="H15" s="72">
        <v>3</v>
      </c>
      <c r="I15" s="91">
        <f t="shared" si="0"/>
        <v>0.8571428571428571</v>
      </c>
      <c r="J15" s="91">
        <f t="shared" si="1"/>
        <v>2</v>
      </c>
      <c r="K15" s="91">
        <f t="shared" si="2"/>
        <v>1.5</v>
      </c>
      <c r="L15" s="92">
        <v>3001</v>
      </c>
      <c r="M15" s="90" t="s">
        <v>972</v>
      </c>
      <c r="N15" s="108"/>
      <c r="O15" s="106" t="s">
        <v>1108</v>
      </c>
      <c r="P15" s="106" t="s">
        <v>1168</v>
      </c>
      <c r="Q15" s="106" t="s">
        <v>1057</v>
      </c>
      <c r="R15" s="106" t="s">
        <v>1056</v>
      </c>
      <c r="S15" s="17" t="s">
        <v>1225</v>
      </c>
      <c r="T15" s="17" t="s">
        <v>1212</v>
      </c>
      <c r="U15" s="17" t="s">
        <v>1226</v>
      </c>
    </row>
    <row r="16" spans="1:24" x14ac:dyDescent="0.3">
      <c r="A16" s="34">
        <v>10</v>
      </c>
      <c r="B16" s="18">
        <v>2</v>
      </c>
      <c r="C16" s="20" t="s">
        <v>187</v>
      </c>
      <c r="D16" s="20" t="s">
        <v>324</v>
      </c>
      <c r="E16" s="130"/>
      <c r="F16" s="18">
        <v>6</v>
      </c>
      <c r="G16" s="18">
        <v>3</v>
      </c>
      <c r="H16" s="18">
        <v>5</v>
      </c>
      <c r="I16" s="85">
        <f t="shared" si="0"/>
        <v>0.75</v>
      </c>
      <c r="J16" s="85">
        <f t="shared" si="1"/>
        <v>1.2</v>
      </c>
      <c r="K16" s="85">
        <f t="shared" si="2"/>
        <v>2</v>
      </c>
      <c r="L16" s="86">
        <v>3002</v>
      </c>
      <c r="M16" s="20" t="s">
        <v>1045</v>
      </c>
      <c r="N16" s="99"/>
      <c r="O16" s="106" t="s">
        <v>1109</v>
      </c>
      <c r="P16" s="106" t="s">
        <v>1169</v>
      </c>
      <c r="Q16" s="106" t="s">
        <v>1059</v>
      </c>
      <c r="R16" s="106" t="s">
        <v>1058</v>
      </c>
      <c r="S16" s="17" t="s">
        <v>1227</v>
      </c>
      <c r="T16" s="17" t="s">
        <v>1228</v>
      </c>
      <c r="U16" s="17" t="s">
        <v>1226</v>
      </c>
    </row>
    <row r="17" spans="1:26" x14ac:dyDescent="0.3">
      <c r="A17" s="34">
        <v>11</v>
      </c>
      <c r="B17" s="18">
        <v>3</v>
      </c>
      <c r="C17" s="20" t="s">
        <v>1060</v>
      </c>
      <c r="D17" s="20" t="s">
        <v>325</v>
      </c>
      <c r="E17" s="130"/>
      <c r="F17" s="18">
        <v>8</v>
      </c>
      <c r="G17" s="18">
        <v>5</v>
      </c>
      <c r="H17" s="18">
        <v>2</v>
      </c>
      <c r="I17" s="85">
        <f t="shared" si="0"/>
        <v>1.1428571428571428</v>
      </c>
      <c r="J17" s="85">
        <f t="shared" si="1"/>
        <v>4</v>
      </c>
      <c r="K17" s="85">
        <f t="shared" si="2"/>
        <v>1.6</v>
      </c>
      <c r="L17" s="92">
        <v>3003</v>
      </c>
      <c r="M17" s="20" t="s">
        <v>1046</v>
      </c>
      <c r="N17" s="99"/>
      <c r="O17" s="106" t="s">
        <v>1061</v>
      </c>
      <c r="P17" s="106" t="s">
        <v>1165</v>
      </c>
      <c r="Q17" s="106" t="s">
        <v>1063</v>
      </c>
      <c r="R17" s="106" t="s">
        <v>1062</v>
      </c>
      <c r="S17" s="17" t="s">
        <v>1229</v>
      </c>
      <c r="T17" s="17" t="s">
        <v>1212</v>
      </c>
      <c r="U17" s="17" t="s">
        <v>1226</v>
      </c>
    </row>
    <row r="18" spans="1:26" x14ac:dyDescent="0.3">
      <c r="A18" s="34">
        <v>12</v>
      </c>
      <c r="B18" s="18">
        <v>4</v>
      </c>
      <c r="C18" s="20" t="s">
        <v>236</v>
      </c>
      <c r="D18" s="20" t="s">
        <v>167</v>
      </c>
      <c r="E18" s="130"/>
      <c r="F18" s="18">
        <v>10</v>
      </c>
      <c r="G18" s="18">
        <v>6</v>
      </c>
      <c r="H18" s="18">
        <v>8</v>
      </c>
      <c r="I18" s="85">
        <f t="shared" si="0"/>
        <v>0.7142857142857143</v>
      </c>
      <c r="J18" s="85">
        <f t="shared" si="1"/>
        <v>1.25</v>
      </c>
      <c r="K18" s="85">
        <f t="shared" si="2"/>
        <v>1.6666666666666667</v>
      </c>
      <c r="L18" s="86">
        <v>3005</v>
      </c>
      <c r="M18" s="20" t="s">
        <v>975</v>
      </c>
      <c r="N18" s="99"/>
      <c r="O18" s="106"/>
      <c r="P18" s="106"/>
      <c r="Q18" s="106" t="s">
        <v>1065</v>
      </c>
      <c r="R18" s="106" t="s">
        <v>1064</v>
      </c>
      <c r="S18" s="17" t="s">
        <v>1230</v>
      </c>
      <c r="T18" s="17" t="s">
        <v>1212</v>
      </c>
      <c r="U18" s="17" t="s">
        <v>1226</v>
      </c>
    </row>
    <row r="19" spans="1:26" x14ac:dyDescent="0.3">
      <c r="A19" s="34">
        <v>13</v>
      </c>
      <c r="B19" s="18">
        <v>5</v>
      </c>
      <c r="C19" s="20" t="s">
        <v>239</v>
      </c>
      <c r="D19" s="20" t="s">
        <v>327</v>
      </c>
      <c r="E19" s="130"/>
      <c r="F19" s="18">
        <v>8</v>
      </c>
      <c r="G19" s="18">
        <v>4</v>
      </c>
      <c r="H19" s="18">
        <v>7</v>
      </c>
      <c r="I19" s="85">
        <f t="shared" si="0"/>
        <v>0.72727272727272729</v>
      </c>
      <c r="J19" s="85">
        <f t="shared" si="1"/>
        <v>1.1428571428571428</v>
      </c>
      <c r="K19" s="85">
        <f t="shared" si="2"/>
        <v>2</v>
      </c>
      <c r="L19" s="92">
        <v>3004</v>
      </c>
      <c r="M19" s="20" t="s">
        <v>1068</v>
      </c>
      <c r="N19" s="99"/>
      <c r="O19" s="106" t="s">
        <v>1069</v>
      </c>
      <c r="P19" s="106" t="s">
        <v>1166</v>
      </c>
      <c r="Q19" s="106" t="s">
        <v>1067</v>
      </c>
      <c r="R19" s="106" t="s">
        <v>1066</v>
      </c>
      <c r="S19" s="17" t="s">
        <v>1231</v>
      </c>
      <c r="T19" s="17" t="s">
        <v>1212</v>
      </c>
      <c r="U19" s="17" t="s">
        <v>1232</v>
      </c>
    </row>
    <row r="20" spans="1:26" x14ac:dyDescent="0.3">
      <c r="A20" s="34">
        <v>14</v>
      </c>
      <c r="B20" s="18">
        <v>6</v>
      </c>
      <c r="C20" s="20" t="s">
        <v>241</v>
      </c>
      <c r="D20" s="20" t="s">
        <v>328</v>
      </c>
      <c r="E20" s="130"/>
      <c r="F20" s="18">
        <v>14</v>
      </c>
      <c r="G20" s="18">
        <v>14</v>
      </c>
      <c r="H20" s="18">
        <v>8</v>
      </c>
      <c r="I20" s="85">
        <f t="shared" si="0"/>
        <v>0.63636363636363635</v>
      </c>
      <c r="J20" s="85">
        <f t="shared" si="1"/>
        <v>1.75</v>
      </c>
      <c r="K20" s="85">
        <f t="shared" si="2"/>
        <v>1</v>
      </c>
      <c r="L20" s="86">
        <v>3006</v>
      </c>
      <c r="M20" s="20" t="s">
        <v>1070</v>
      </c>
      <c r="N20" s="99"/>
      <c r="O20" s="106" t="s">
        <v>1071</v>
      </c>
      <c r="P20" s="106" t="s">
        <v>1167</v>
      </c>
      <c r="Q20" s="106" t="s">
        <v>1073</v>
      </c>
      <c r="R20" s="106" t="s">
        <v>1072</v>
      </c>
      <c r="S20" s="17" t="s">
        <v>1233</v>
      </c>
      <c r="T20" s="17" t="s">
        <v>1212</v>
      </c>
      <c r="U20" s="17" t="s">
        <v>1226</v>
      </c>
    </row>
    <row r="21" spans="1:26" x14ac:dyDescent="0.3">
      <c r="A21" s="34">
        <v>15</v>
      </c>
      <c r="B21" s="18">
        <v>7</v>
      </c>
      <c r="C21" s="100" t="s">
        <v>268</v>
      </c>
      <c r="D21" s="100" t="s">
        <v>330</v>
      </c>
      <c r="E21" s="130"/>
      <c r="F21" s="18">
        <v>12</v>
      </c>
      <c r="G21" s="18">
        <v>10</v>
      </c>
      <c r="H21" s="18">
        <v>2</v>
      </c>
      <c r="I21" s="85">
        <v>0.83333333333333337</v>
      </c>
      <c r="J21" s="85">
        <v>5</v>
      </c>
      <c r="K21" s="85">
        <v>1</v>
      </c>
      <c r="L21" s="92">
        <v>3007</v>
      </c>
      <c r="M21" s="20" t="s">
        <v>977</v>
      </c>
      <c r="N21" s="99"/>
      <c r="O21" s="106" t="s">
        <v>1074</v>
      </c>
      <c r="P21" s="106" t="s">
        <v>1075</v>
      </c>
      <c r="Q21" s="106" t="s">
        <v>1077</v>
      </c>
      <c r="R21" s="106" t="s">
        <v>1076</v>
      </c>
      <c r="S21" s="17" t="s">
        <v>1234</v>
      </c>
      <c r="T21" s="17" t="s">
        <v>1212</v>
      </c>
      <c r="U21" s="17" t="s">
        <v>1226</v>
      </c>
    </row>
    <row r="22" spans="1:26" ht="19.5" thickBot="1" x14ac:dyDescent="0.35">
      <c r="A22" s="34">
        <v>16</v>
      </c>
      <c r="B22" s="101">
        <v>8</v>
      </c>
      <c r="C22" s="102" t="s">
        <v>251</v>
      </c>
      <c r="D22" s="102" t="s">
        <v>329</v>
      </c>
      <c r="E22" s="131"/>
      <c r="F22" s="101">
        <v>25</v>
      </c>
      <c r="G22" s="101">
        <v>15</v>
      </c>
      <c r="H22" s="101">
        <v>20</v>
      </c>
      <c r="I22" s="103">
        <v>0.7142857142857143</v>
      </c>
      <c r="J22" s="103">
        <v>1.6666666666666667</v>
      </c>
      <c r="K22" s="103">
        <v>1.25</v>
      </c>
      <c r="L22" s="86">
        <v>3008</v>
      </c>
      <c r="M22" s="102" t="s">
        <v>1047</v>
      </c>
      <c r="N22" s="105"/>
      <c r="O22" s="106" t="s">
        <v>1079</v>
      </c>
      <c r="P22" s="106" t="s">
        <v>1078</v>
      </c>
      <c r="Q22" s="106" t="s">
        <v>1080</v>
      </c>
      <c r="R22" s="106" t="s">
        <v>1081</v>
      </c>
      <c r="S22" s="17" t="s">
        <v>1235</v>
      </c>
      <c r="T22" s="17" t="s">
        <v>1212</v>
      </c>
      <c r="U22" s="17" t="s">
        <v>1236</v>
      </c>
    </row>
    <row r="23" spans="1:26" x14ac:dyDescent="0.3">
      <c r="A23" s="34">
        <v>17</v>
      </c>
      <c r="B23" s="93">
        <v>1</v>
      </c>
      <c r="C23" s="94" t="s">
        <v>255</v>
      </c>
      <c r="D23" s="94" t="s">
        <v>331</v>
      </c>
      <c r="E23" s="132" t="s">
        <v>343</v>
      </c>
      <c r="F23" s="93">
        <v>3</v>
      </c>
      <c r="G23" s="93">
        <v>3</v>
      </c>
      <c r="H23" s="93">
        <v>2</v>
      </c>
      <c r="I23" s="95">
        <f t="shared" si="0"/>
        <v>0.6</v>
      </c>
      <c r="J23" s="95">
        <f t="shared" si="1"/>
        <v>1.5</v>
      </c>
      <c r="K23" s="95">
        <f t="shared" si="2"/>
        <v>1</v>
      </c>
      <c r="L23" s="96">
        <v>4001</v>
      </c>
      <c r="M23" s="97" t="s">
        <v>978</v>
      </c>
      <c r="N23" s="98" t="s">
        <v>979</v>
      </c>
      <c r="O23" s="106"/>
      <c r="P23" s="106"/>
      <c r="Q23" s="106"/>
      <c r="R23" s="106"/>
      <c r="T23" s="17" t="s">
        <v>1212</v>
      </c>
      <c r="V23" s="17" t="s">
        <v>1305</v>
      </c>
    </row>
    <row r="24" spans="1:26" x14ac:dyDescent="0.3">
      <c r="A24" s="34">
        <v>18</v>
      </c>
      <c r="B24" s="18">
        <v>2</v>
      </c>
      <c r="C24" s="20" t="s">
        <v>257</v>
      </c>
      <c r="D24" s="20" t="s">
        <v>332</v>
      </c>
      <c r="E24" s="133"/>
      <c r="F24" s="18">
        <v>5</v>
      </c>
      <c r="G24" s="18">
        <v>6</v>
      </c>
      <c r="H24" s="18">
        <v>6</v>
      </c>
      <c r="I24" s="85">
        <f t="shared" si="0"/>
        <v>0.41666666666666669</v>
      </c>
      <c r="J24" s="85">
        <f t="shared" si="1"/>
        <v>0.83333333333333337</v>
      </c>
      <c r="K24" s="85">
        <f t="shared" si="2"/>
        <v>0.83333333333333337</v>
      </c>
      <c r="L24" s="86">
        <v>4002</v>
      </c>
      <c r="M24" s="20" t="s">
        <v>980</v>
      </c>
      <c r="N24" s="99" t="s">
        <v>371</v>
      </c>
      <c r="O24" s="106"/>
      <c r="P24" s="106"/>
      <c r="Q24" s="106"/>
      <c r="R24" s="106"/>
      <c r="T24" s="17" t="s">
        <v>1212</v>
      </c>
    </row>
    <row r="25" spans="1:26" x14ac:dyDescent="0.3">
      <c r="A25" s="34">
        <v>19</v>
      </c>
      <c r="B25" s="18">
        <v>3</v>
      </c>
      <c r="C25" s="20" t="s">
        <v>258</v>
      </c>
      <c r="D25" s="20" t="s">
        <v>333</v>
      </c>
      <c r="E25" s="133"/>
      <c r="F25" s="18">
        <v>8</v>
      </c>
      <c r="G25" s="18">
        <v>8</v>
      </c>
      <c r="H25" s="18">
        <v>6</v>
      </c>
      <c r="I25" s="85">
        <f t="shared" si="0"/>
        <v>0.5714285714285714</v>
      </c>
      <c r="J25" s="85">
        <f t="shared" si="1"/>
        <v>1.3333333333333333</v>
      </c>
      <c r="K25" s="85">
        <f t="shared" si="2"/>
        <v>1</v>
      </c>
      <c r="L25" s="86">
        <v>4003</v>
      </c>
      <c r="M25" s="20" t="s">
        <v>981</v>
      </c>
      <c r="N25" s="99" t="s">
        <v>372</v>
      </c>
      <c r="O25" s="106"/>
      <c r="P25" s="106"/>
      <c r="Q25" s="106"/>
      <c r="R25" s="106"/>
      <c r="T25" s="17" t="s">
        <v>1212</v>
      </c>
    </row>
    <row r="26" spans="1:26" x14ac:dyDescent="0.3">
      <c r="A26" s="34">
        <v>20</v>
      </c>
      <c r="B26" s="18">
        <v>4</v>
      </c>
      <c r="C26" s="20" t="s">
        <v>264</v>
      </c>
      <c r="D26" s="20" t="s">
        <v>334</v>
      </c>
      <c r="E26" s="133"/>
      <c r="F26" s="18">
        <v>9</v>
      </c>
      <c r="G26" s="18">
        <v>10</v>
      </c>
      <c r="H26" s="18">
        <v>2</v>
      </c>
      <c r="I26" s="85">
        <f t="shared" si="0"/>
        <v>0.75</v>
      </c>
      <c r="J26" s="85">
        <f t="shared" si="1"/>
        <v>4.5</v>
      </c>
      <c r="K26" s="85">
        <f t="shared" si="2"/>
        <v>0.9</v>
      </c>
      <c r="L26" s="86">
        <v>4004</v>
      </c>
      <c r="M26" s="20" t="s">
        <v>362</v>
      </c>
      <c r="N26" s="99" t="s">
        <v>373</v>
      </c>
      <c r="O26" s="106"/>
      <c r="P26" s="106"/>
      <c r="Q26" s="106"/>
      <c r="R26" s="106"/>
      <c r="T26" s="17" t="s">
        <v>1212</v>
      </c>
      <c r="X26" s="17">
        <v>0</v>
      </c>
      <c r="Z26" s="17">
        <f>(X26+1)</f>
        <v>1</v>
      </c>
    </row>
    <row r="27" spans="1:26" x14ac:dyDescent="0.3">
      <c r="A27" s="34">
        <v>21</v>
      </c>
      <c r="B27" s="18">
        <v>5</v>
      </c>
      <c r="C27" s="20" t="s">
        <v>266</v>
      </c>
      <c r="D27" s="20" t="s">
        <v>335</v>
      </c>
      <c r="E27" s="133"/>
      <c r="F27" s="18">
        <v>12</v>
      </c>
      <c r="G27" s="18">
        <v>8</v>
      </c>
      <c r="H27" s="18">
        <v>10</v>
      </c>
      <c r="I27" s="85">
        <f t="shared" si="0"/>
        <v>0.66666666666666663</v>
      </c>
      <c r="J27" s="85">
        <f t="shared" si="1"/>
        <v>1.2</v>
      </c>
      <c r="K27" s="85">
        <f t="shared" si="2"/>
        <v>1.5</v>
      </c>
      <c r="L27" s="86">
        <v>4005</v>
      </c>
      <c r="M27" s="20" t="s">
        <v>363</v>
      </c>
      <c r="N27" s="99" t="s">
        <v>374</v>
      </c>
      <c r="O27" s="106"/>
      <c r="P27" s="106"/>
      <c r="Q27" s="106"/>
      <c r="R27" s="106"/>
      <c r="T27" s="17" t="s">
        <v>1212</v>
      </c>
      <c r="X27" s="17">
        <v>1</v>
      </c>
      <c r="Z27" s="17">
        <f t="shared" ref="Z27:Z30" si="3">(X27+1)</f>
        <v>2</v>
      </c>
    </row>
    <row r="28" spans="1:26" x14ac:dyDescent="0.3">
      <c r="A28" s="34">
        <v>22</v>
      </c>
      <c r="B28" s="18">
        <v>6</v>
      </c>
      <c r="C28" s="20" t="s">
        <v>270</v>
      </c>
      <c r="D28" s="20" t="s">
        <v>336</v>
      </c>
      <c r="E28" s="133"/>
      <c r="F28" s="18">
        <v>10</v>
      </c>
      <c r="G28" s="18">
        <v>15</v>
      </c>
      <c r="H28" s="18">
        <v>10</v>
      </c>
      <c r="I28" s="85">
        <f>F28/(G28+H28)</f>
        <v>0.4</v>
      </c>
      <c r="J28" s="85">
        <f>F28/H28</f>
        <v>1</v>
      </c>
      <c r="K28" s="85">
        <f t="shared" si="2"/>
        <v>0.66666666666666663</v>
      </c>
      <c r="L28" s="86">
        <v>4006</v>
      </c>
      <c r="M28" s="20" t="s">
        <v>364</v>
      </c>
      <c r="N28" s="99" t="s">
        <v>375</v>
      </c>
      <c r="O28" s="106"/>
      <c r="P28" s="106"/>
      <c r="Q28" s="106"/>
      <c r="R28" s="106"/>
      <c r="T28" s="17" t="s">
        <v>1212</v>
      </c>
      <c r="X28" s="17">
        <v>2</v>
      </c>
      <c r="Z28" s="17">
        <f t="shared" si="3"/>
        <v>3</v>
      </c>
    </row>
    <row r="29" spans="1:26" x14ac:dyDescent="0.3">
      <c r="A29" s="34">
        <v>23</v>
      </c>
      <c r="B29" s="18">
        <v>7</v>
      </c>
      <c r="C29" s="20" t="s">
        <v>274</v>
      </c>
      <c r="D29" s="20" t="s">
        <v>337</v>
      </c>
      <c r="E29" s="133"/>
      <c r="F29" s="18">
        <v>12</v>
      </c>
      <c r="G29" s="18">
        <v>15</v>
      </c>
      <c r="H29" s="18">
        <v>12</v>
      </c>
      <c r="I29" s="85">
        <f t="shared" si="0"/>
        <v>0.44444444444444442</v>
      </c>
      <c r="J29" s="85">
        <f t="shared" si="1"/>
        <v>1</v>
      </c>
      <c r="K29" s="85">
        <f t="shared" si="2"/>
        <v>0.8</v>
      </c>
      <c r="L29" s="86">
        <v>4007</v>
      </c>
      <c r="M29" s="20" t="s">
        <v>365</v>
      </c>
      <c r="N29" s="99" t="s">
        <v>376</v>
      </c>
      <c r="O29" s="106"/>
      <c r="P29" s="106"/>
      <c r="Q29" s="106"/>
      <c r="R29" s="106"/>
      <c r="T29" s="17" t="s">
        <v>1212</v>
      </c>
      <c r="X29" s="17">
        <v>3</v>
      </c>
      <c r="Z29" s="17">
        <f t="shared" si="3"/>
        <v>4</v>
      </c>
    </row>
    <row r="30" spans="1:26" x14ac:dyDescent="0.3">
      <c r="A30" s="34">
        <v>24</v>
      </c>
      <c r="B30" s="18">
        <v>8</v>
      </c>
      <c r="C30" s="20" t="s">
        <v>275</v>
      </c>
      <c r="D30" s="20" t="s">
        <v>338</v>
      </c>
      <c r="E30" s="133"/>
      <c r="F30" s="18">
        <v>14</v>
      </c>
      <c r="G30" s="18">
        <v>10</v>
      </c>
      <c r="H30" s="18">
        <v>6</v>
      </c>
      <c r="I30" s="85">
        <f t="shared" si="0"/>
        <v>0.875</v>
      </c>
      <c r="J30" s="85">
        <f t="shared" si="1"/>
        <v>2.3333333333333335</v>
      </c>
      <c r="K30" s="85">
        <f t="shared" si="2"/>
        <v>1.4</v>
      </c>
      <c r="L30" s="86">
        <v>4008</v>
      </c>
      <c r="M30" s="20" t="s">
        <v>366</v>
      </c>
      <c r="N30" s="99" t="s">
        <v>377</v>
      </c>
      <c r="O30" s="106"/>
      <c r="P30" s="106"/>
      <c r="Q30" s="106"/>
      <c r="R30" s="106"/>
      <c r="T30" s="17" t="s">
        <v>1212</v>
      </c>
      <c r="X30" s="17">
        <v>4</v>
      </c>
      <c r="Z30" s="17">
        <f t="shared" si="3"/>
        <v>5</v>
      </c>
    </row>
    <row r="31" spans="1:26" x14ac:dyDescent="0.3">
      <c r="A31" s="34">
        <v>25</v>
      </c>
      <c r="B31" s="18">
        <v>9</v>
      </c>
      <c r="C31" s="20" t="s">
        <v>276</v>
      </c>
      <c r="D31" s="20" t="s">
        <v>339</v>
      </c>
      <c r="E31" s="133"/>
      <c r="F31" s="18">
        <v>20</v>
      </c>
      <c r="G31" s="18">
        <v>20</v>
      </c>
      <c r="H31" s="18">
        <v>15</v>
      </c>
      <c r="I31" s="85">
        <f t="shared" si="0"/>
        <v>0.5714285714285714</v>
      </c>
      <c r="J31" s="85">
        <f t="shared" si="1"/>
        <v>1.3333333333333333</v>
      </c>
      <c r="K31" s="85">
        <f t="shared" si="2"/>
        <v>1</v>
      </c>
      <c r="L31" s="86">
        <v>4009</v>
      </c>
      <c r="M31" s="20" t="s">
        <v>367</v>
      </c>
      <c r="N31" s="99" t="s">
        <v>378</v>
      </c>
      <c r="O31" s="106"/>
      <c r="P31" s="106"/>
      <c r="Q31" s="106"/>
      <c r="R31" s="106"/>
      <c r="T31" s="17" t="s">
        <v>1212</v>
      </c>
      <c r="X31" s="17">
        <v>5</v>
      </c>
    </row>
    <row r="32" spans="1:26" x14ac:dyDescent="0.3">
      <c r="A32" s="34">
        <v>26</v>
      </c>
      <c r="B32" s="18">
        <v>10</v>
      </c>
      <c r="C32" s="20" t="s">
        <v>280</v>
      </c>
      <c r="D32" s="20" t="s">
        <v>340</v>
      </c>
      <c r="E32" s="133"/>
      <c r="F32" s="18">
        <v>10</v>
      </c>
      <c r="G32" s="18">
        <v>2</v>
      </c>
      <c r="H32" s="18">
        <v>10</v>
      </c>
      <c r="I32" s="85">
        <f t="shared" si="0"/>
        <v>0.83333333333333337</v>
      </c>
      <c r="J32" s="85">
        <f t="shared" si="1"/>
        <v>1</v>
      </c>
      <c r="K32" s="85">
        <f t="shared" si="2"/>
        <v>5</v>
      </c>
      <c r="L32" s="86">
        <v>4010</v>
      </c>
      <c r="M32" s="20" t="s">
        <v>368</v>
      </c>
      <c r="N32" s="99" t="s">
        <v>379</v>
      </c>
      <c r="O32" s="106"/>
      <c r="P32" s="106"/>
      <c r="Q32" s="106"/>
      <c r="R32" s="106"/>
      <c r="T32" s="17" t="s">
        <v>1212</v>
      </c>
    </row>
    <row r="33" spans="1:21" ht="19.5" thickBot="1" x14ac:dyDescent="0.35">
      <c r="A33" s="34">
        <v>27</v>
      </c>
      <c r="B33" s="71">
        <v>11</v>
      </c>
      <c r="C33" s="87" t="s">
        <v>342</v>
      </c>
      <c r="D33" s="87" t="s">
        <v>341</v>
      </c>
      <c r="E33" s="133"/>
      <c r="F33" s="71">
        <v>20</v>
      </c>
      <c r="G33" s="71">
        <v>25</v>
      </c>
      <c r="H33" s="71">
        <v>15</v>
      </c>
      <c r="I33" s="88">
        <f t="shared" si="0"/>
        <v>0.5</v>
      </c>
      <c r="J33" s="88">
        <f t="shared" si="1"/>
        <v>1.3333333333333333</v>
      </c>
      <c r="K33" s="88">
        <f t="shared" si="2"/>
        <v>0.8</v>
      </c>
      <c r="L33" s="89">
        <v>4011</v>
      </c>
      <c r="M33" s="87" t="s">
        <v>369</v>
      </c>
      <c r="N33" s="114" t="s">
        <v>380</v>
      </c>
      <c r="O33" s="106"/>
      <c r="P33" s="106"/>
      <c r="Q33" s="106"/>
      <c r="R33" s="106"/>
      <c r="T33" s="17" t="s">
        <v>1212</v>
      </c>
    </row>
    <row r="34" spans="1:21" x14ac:dyDescent="0.3">
      <c r="A34" s="34">
        <v>28</v>
      </c>
      <c r="B34" s="93">
        <v>1</v>
      </c>
      <c r="C34" s="94" t="s">
        <v>285</v>
      </c>
      <c r="D34" s="94" t="s">
        <v>422</v>
      </c>
      <c r="E34" s="144" t="s">
        <v>421</v>
      </c>
      <c r="F34" s="93">
        <v>2</v>
      </c>
      <c r="G34" s="93">
        <v>1</v>
      </c>
      <c r="H34" s="93">
        <v>1</v>
      </c>
      <c r="I34" s="95">
        <f t="shared" si="0"/>
        <v>1</v>
      </c>
      <c r="J34" s="95">
        <f>F34/H34</f>
        <v>2</v>
      </c>
      <c r="K34" s="95">
        <f t="shared" si="2"/>
        <v>2</v>
      </c>
      <c r="L34" s="96">
        <v>5001</v>
      </c>
      <c r="M34" s="97" t="s">
        <v>298</v>
      </c>
      <c r="N34" s="98" t="s">
        <v>1082</v>
      </c>
      <c r="O34" s="106" t="s">
        <v>1083</v>
      </c>
      <c r="P34" s="106" t="s">
        <v>1084</v>
      </c>
      <c r="Q34" s="106" t="s">
        <v>1086</v>
      </c>
      <c r="R34" s="106" t="s">
        <v>1085</v>
      </c>
      <c r="S34" s="17" t="s">
        <v>1237</v>
      </c>
      <c r="T34" s="17" t="s">
        <v>1212</v>
      </c>
      <c r="U34" s="17" t="s">
        <v>1238</v>
      </c>
    </row>
    <row r="35" spans="1:21" x14ac:dyDescent="0.3">
      <c r="A35" s="34">
        <v>29</v>
      </c>
      <c r="B35" s="18">
        <v>2</v>
      </c>
      <c r="C35" s="20" t="s">
        <v>423</v>
      </c>
      <c r="D35" s="20" t="s">
        <v>424</v>
      </c>
      <c r="E35" s="145"/>
      <c r="F35" s="18">
        <v>5</v>
      </c>
      <c r="G35" s="18">
        <v>3</v>
      </c>
      <c r="H35" s="18">
        <v>2</v>
      </c>
      <c r="I35" s="85">
        <f t="shared" si="0"/>
        <v>1</v>
      </c>
      <c r="J35" s="85">
        <f t="shared" si="1"/>
        <v>2.5</v>
      </c>
      <c r="K35" s="85">
        <f t="shared" si="2"/>
        <v>1.6666666666666667</v>
      </c>
      <c r="L35" s="86">
        <v>5002</v>
      </c>
      <c r="M35" s="20" t="s">
        <v>298</v>
      </c>
      <c r="N35" s="99" t="s">
        <v>982</v>
      </c>
      <c r="O35" s="106" t="s">
        <v>1088</v>
      </c>
      <c r="P35" s="106" t="s">
        <v>1087</v>
      </c>
      <c r="Q35" s="106" t="s">
        <v>1090</v>
      </c>
      <c r="R35" s="106" t="s">
        <v>1089</v>
      </c>
      <c r="S35" s="17" t="s">
        <v>1239</v>
      </c>
      <c r="T35" s="17" t="s">
        <v>1212</v>
      </c>
      <c r="U35" s="17" t="s">
        <v>1240</v>
      </c>
    </row>
    <row r="36" spans="1:21" x14ac:dyDescent="0.3">
      <c r="A36" s="34">
        <v>30</v>
      </c>
      <c r="B36" s="18">
        <v>3</v>
      </c>
      <c r="C36" s="20" t="s">
        <v>426</v>
      </c>
      <c r="D36" s="20" t="s">
        <v>427</v>
      </c>
      <c r="E36" s="145"/>
      <c r="F36" s="18">
        <v>7</v>
      </c>
      <c r="G36" s="18">
        <v>6</v>
      </c>
      <c r="H36" s="18">
        <v>1</v>
      </c>
      <c r="I36" s="85">
        <f t="shared" si="0"/>
        <v>1</v>
      </c>
      <c r="J36" s="85">
        <f t="shared" si="1"/>
        <v>7</v>
      </c>
      <c r="K36" s="85">
        <f t="shared" si="2"/>
        <v>1.1666666666666667</v>
      </c>
      <c r="L36" s="86">
        <v>5003</v>
      </c>
      <c r="M36" s="20" t="s">
        <v>429</v>
      </c>
      <c r="N36" s="99" t="s">
        <v>428</v>
      </c>
      <c r="O36" s="106"/>
      <c r="P36" s="106"/>
      <c r="Q36" s="106" t="s">
        <v>1092</v>
      </c>
      <c r="R36" s="106" t="s">
        <v>1091</v>
      </c>
      <c r="S36" s="17" t="s">
        <v>1241</v>
      </c>
      <c r="T36" s="17" t="s">
        <v>1212</v>
      </c>
      <c r="U36" s="17" t="s">
        <v>1242</v>
      </c>
    </row>
    <row r="37" spans="1:21" x14ac:dyDescent="0.3">
      <c r="A37" s="34">
        <v>31</v>
      </c>
      <c r="B37" s="18">
        <v>4</v>
      </c>
      <c r="C37" s="20" t="s">
        <v>430</v>
      </c>
      <c r="D37" s="20" t="s">
        <v>431</v>
      </c>
      <c r="E37" s="145"/>
      <c r="F37" s="18">
        <v>8</v>
      </c>
      <c r="G37" s="18">
        <v>3</v>
      </c>
      <c r="H37" s="18">
        <v>7</v>
      </c>
      <c r="I37" s="85">
        <f t="shared" si="0"/>
        <v>0.8</v>
      </c>
      <c r="J37" s="85">
        <f t="shared" si="1"/>
        <v>1.1428571428571428</v>
      </c>
      <c r="K37" s="85">
        <f t="shared" si="2"/>
        <v>2.6666666666666665</v>
      </c>
      <c r="L37" s="86">
        <v>5004</v>
      </c>
      <c r="M37" s="20" t="s">
        <v>223</v>
      </c>
      <c r="N37" s="99"/>
      <c r="O37" s="106"/>
      <c r="P37" s="106"/>
      <c r="Q37" s="106" t="s">
        <v>1093</v>
      </c>
      <c r="R37" s="106" t="s">
        <v>1094</v>
      </c>
      <c r="S37" s="17" t="s">
        <v>1243</v>
      </c>
      <c r="T37" s="17" t="s">
        <v>1212</v>
      </c>
      <c r="U37" s="17" t="s">
        <v>1244</v>
      </c>
    </row>
    <row r="38" spans="1:21" x14ac:dyDescent="0.3">
      <c r="A38" s="34">
        <v>32</v>
      </c>
      <c r="B38" s="18">
        <v>5</v>
      </c>
      <c r="C38" s="20" t="s">
        <v>433</v>
      </c>
      <c r="D38" s="20" t="s">
        <v>432</v>
      </c>
      <c r="E38" s="145"/>
      <c r="F38" s="18">
        <v>12</v>
      </c>
      <c r="G38" s="18">
        <v>8</v>
      </c>
      <c r="H38" s="18">
        <v>6</v>
      </c>
      <c r="I38" s="85">
        <f t="shared" si="0"/>
        <v>0.8571428571428571</v>
      </c>
      <c r="J38" s="85">
        <f t="shared" si="1"/>
        <v>2</v>
      </c>
      <c r="K38" s="85">
        <f t="shared" si="2"/>
        <v>1.5</v>
      </c>
      <c r="L38" s="86">
        <v>5005</v>
      </c>
      <c r="M38" s="20" t="s">
        <v>444</v>
      </c>
      <c r="N38" s="99"/>
      <c r="O38" s="106"/>
      <c r="P38" s="106"/>
      <c r="Q38" s="106" t="s">
        <v>1096</v>
      </c>
      <c r="R38" s="106" t="s">
        <v>1095</v>
      </c>
      <c r="S38" s="17" t="s">
        <v>1245</v>
      </c>
      <c r="T38" s="17" t="s">
        <v>1212</v>
      </c>
      <c r="U38" s="17" t="s">
        <v>1246</v>
      </c>
    </row>
    <row r="39" spans="1:21" x14ac:dyDescent="0.3">
      <c r="A39" s="34">
        <v>33</v>
      </c>
      <c r="B39" s="18">
        <v>6</v>
      </c>
      <c r="C39" s="20" t="s">
        <v>985</v>
      </c>
      <c r="D39" s="20" t="s">
        <v>986</v>
      </c>
      <c r="E39" s="145"/>
      <c r="F39" s="18">
        <v>18</v>
      </c>
      <c r="G39" s="18">
        <v>9</v>
      </c>
      <c r="H39" s="18">
        <v>13</v>
      </c>
      <c r="I39" s="85">
        <f>F39/(G39+H39)</f>
        <v>0.81818181818181823</v>
      </c>
      <c r="J39" s="85">
        <f t="shared" ref="J39" si="4">F39/H39</f>
        <v>1.3846153846153846</v>
      </c>
      <c r="K39" s="85">
        <f t="shared" ref="K39" si="5">F39/G39</f>
        <v>2</v>
      </c>
      <c r="L39" s="86">
        <v>5006</v>
      </c>
      <c r="M39" s="20" t="s">
        <v>987</v>
      </c>
      <c r="N39" s="99" t="s">
        <v>988</v>
      </c>
      <c r="O39" s="106" t="s">
        <v>1099</v>
      </c>
      <c r="P39" s="106" t="s">
        <v>1100</v>
      </c>
      <c r="Q39" s="106" t="s">
        <v>1098</v>
      </c>
      <c r="R39" s="106" t="s">
        <v>1097</v>
      </c>
      <c r="S39" s="17" t="s">
        <v>1247</v>
      </c>
      <c r="T39" s="17" t="s">
        <v>1212</v>
      </c>
      <c r="U39" s="17" t="s">
        <v>1248</v>
      </c>
    </row>
    <row r="40" spans="1:21" x14ac:dyDescent="0.3">
      <c r="A40" s="34">
        <v>34</v>
      </c>
      <c r="B40" s="18">
        <v>7</v>
      </c>
      <c r="C40" s="20" t="s">
        <v>517</v>
      </c>
      <c r="D40" s="20" t="s">
        <v>515</v>
      </c>
      <c r="E40" s="145"/>
      <c r="F40" s="18">
        <v>20</v>
      </c>
      <c r="G40" s="18">
        <v>15</v>
      </c>
      <c r="H40" s="18">
        <v>8</v>
      </c>
      <c r="I40" s="85">
        <f t="shared" ref="I40" si="6">F40/(G40+H40)</f>
        <v>0.86956521739130432</v>
      </c>
      <c r="J40" s="85">
        <f t="shared" ref="J40" si="7">F40/H40</f>
        <v>2.5</v>
      </c>
      <c r="K40" s="85">
        <f t="shared" ref="K40" si="8">F40/G40</f>
        <v>1.3333333333333333</v>
      </c>
      <c r="L40" s="86">
        <v>5007</v>
      </c>
      <c r="M40" s="20" t="s">
        <v>987</v>
      </c>
      <c r="N40" s="99" t="s">
        <v>1048</v>
      </c>
      <c r="O40" s="106" t="s">
        <v>1103</v>
      </c>
      <c r="P40" s="106" t="s">
        <v>1104</v>
      </c>
      <c r="Q40" s="106" t="s">
        <v>1102</v>
      </c>
      <c r="R40" s="106" t="s">
        <v>1101</v>
      </c>
      <c r="S40" s="17" t="s">
        <v>1249</v>
      </c>
      <c r="T40" s="17" t="s">
        <v>1212</v>
      </c>
      <c r="U40" s="17" t="s">
        <v>1250</v>
      </c>
    </row>
    <row r="41" spans="1:21" ht="19.5" thickBot="1" x14ac:dyDescent="0.35">
      <c r="A41" s="34">
        <v>35</v>
      </c>
      <c r="B41" s="18">
        <v>8</v>
      </c>
      <c r="C41" s="102" t="s">
        <v>983</v>
      </c>
      <c r="D41" s="102" t="s">
        <v>984</v>
      </c>
      <c r="E41" s="146"/>
      <c r="F41" s="101">
        <v>30</v>
      </c>
      <c r="G41" s="101">
        <v>18</v>
      </c>
      <c r="H41" s="101">
        <v>15</v>
      </c>
      <c r="I41" s="103">
        <f t="shared" si="0"/>
        <v>0.90909090909090906</v>
      </c>
      <c r="J41" s="103">
        <f t="shared" si="1"/>
        <v>2</v>
      </c>
      <c r="K41" s="103">
        <f t="shared" si="2"/>
        <v>1.6666666666666667</v>
      </c>
      <c r="L41" s="86">
        <v>5008</v>
      </c>
      <c r="M41" s="102"/>
      <c r="N41" s="105" t="s">
        <v>989</v>
      </c>
      <c r="O41" s="106" t="s">
        <v>1110</v>
      </c>
      <c r="P41" s="106" t="s">
        <v>1105</v>
      </c>
      <c r="Q41" s="106" t="s">
        <v>1107</v>
      </c>
      <c r="R41" s="106" t="s">
        <v>1106</v>
      </c>
      <c r="S41" s="17" t="s">
        <v>1249</v>
      </c>
      <c r="T41" s="17" t="s">
        <v>1212</v>
      </c>
      <c r="U41" s="17" t="s">
        <v>1250</v>
      </c>
    </row>
    <row r="42" spans="1:21" x14ac:dyDescent="0.3">
      <c r="A42" s="34">
        <v>36</v>
      </c>
      <c r="B42" s="72">
        <v>1</v>
      </c>
      <c r="C42" s="90" t="s">
        <v>990</v>
      </c>
      <c r="D42" s="90" t="s">
        <v>644</v>
      </c>
      <c r="E42" s="133" t="s">
        <v>642</v>
      </c>
      <c r="F42" s="72">
        <v>6</v>
      </c>
      <c r="G42" s="72">
        <v>5</v>
      </c>
      <c r="H42" s="72">
        <v>5</v>
      </c>
      <c r="I42" s="91">
        <f t="shared" si="0"/>
        <v>0.6</v>
      </c>
      <c r="J42" s="91">
        <f t="shared" si="1"/>
        <v>1.2</v>
      </c>
      <c r="K42" s="91">
        <f t="shared" si="2"/>
        <v>1.2</v>
      </c>
      <c r="L42" s="92">
        <v>6001</v>
      </c>
      <c r="M42" s="90" t="s">
        <v>223</v>
      </c>
      <c r="N42" s="108"/>
      <c r="O42" s="106"/>
      <c r="P42" s="106"/>
      <c r="Q42" s="106"/>
      <c r="R42" s="106"/>
      <c r="T42" s="17" t="s">
        <v>1212</v>
      </c>
    </row>
    <row r="43" spans="1:21" x14ac:dyDescent="0.3">
      <c r="A43" s="34">
        <v>37</v>
      </c>
      <c r="B43" s="18">
        <v>2</v>
      </c>
      <c r="C43" s="20" t="s">
        <v>645</v>
      </c>
      <c r="D43" s="20" t="s">
        <v>646</v>
      </c>
      <c r="E43" s="133"/>
      <c r="F43" s="18">
        <v>6</v>
      </c>
      <c r="G43" s="18">
        <v>2</v>
      </c>
      <c r="H43" s="18">
        <v>6</v>
      </c>
      <c r="I43" s="85">
        <f t="shared" si="0"/>
        <v>0.75</v>
      </c>
      <c r="J43" s="85">
        <f t="shared" si="1"/>
        <v>1</v>
      </c>
      <c r="K43" s="85">
        <f t="shared" si="2"/>
        <v>3</v>
      </c>
      <c r="L43" s="86">
        <v>6002</v>
      </c>
      <c r="M43" s="20" t="s">
        <v>649</v>
      </c>
      <c r="O43" s="106"/>
      <c r="P43" s="106"/>
      <c r="Q43" s="106"/>
      <c r="R43" s="106"/>
      <c r="T43" s="17" t="s">
        <v>1212</v>
      </c>
    </row>
    <row r="44" spans="1:21" x14ac:dyDescent="0.3">
      <c r="A44" s="34">
        <v>38</v>
      </c>
      <c r="B44" s="123">
        <v>3</v>
      </c>
      <c r="C44" s="20" t="s">
        <v>647</v>
      </c>
      <c r="D44" s="20" t="s">
        <v>648</v>
      </c>
      <c r="E44" s="133"/>
      <c r="F44" s="18">
        <v>10</v>
      </c>
      <c r="G44" s="18">
        <v>6</v>
      </c>
      <c r="H44" s="18">
        <v>2</v>
      </c>
      <c r="I44" s="85">
        <f t="shared" si="0"/>
        <v>1.25</v>
      </c>
      <c r="J44" s="85">
        <f t="shared" si="1"/>
        <v>5</v>
      </c>
      <c r="K44" s="85">
        <f t="shared" si="2"/>
        <v>1.6666666666666667</v>
      </c>
      <c r="L44" s="92">
        <v>6003</v>
      </c>
      <c r="M44" s="20" t="s">
        <v>1182</v>
      </c>
      <c r="N44" s="99"/>
      <c r="O44" s="106"/>
      <c r="P44" s="106"/>
      <c r="Q44" s="106"/>
      <c r="R44" s="106"/>
      <c r="T44" s="17" t="s">
        <v>1212</v>
      </c>
    </row>
    <row r="45" spans="1:21" x14ac:dyDescent="0.3">
      <c r="A45" s="34">
        <v>39</v>
      </c>
      <c r="B45" s="18">
        <v>4</v>
      </c>
      <c r="C45" s="20" t="s">
        <v>658</v>
      </c>
      <c r="D45" s="20" t="s">
        <v>659</v>
      </c>
      <c r="E45" s="133"/>
      <c r="F45" s="18">
        <v>12</v>
      </c>
      <c r="G45" s="18">
        <v>6</v>
      </c>
      <c r="H45" s="18">
        <v>8</v>
      </c>
      <c r="I45" s="85">
        <f t="shared" si="0"/>
        <v>0.8571428571428571</v>
      </c>
      <c r="J45" s="85">
        <f t="shared" si="1"/>
        <v>1.5</v>
      </c>
      <c r="K45" s="85">
        <f t="shared" si="2"/>
        <v>2</v>
      </c>
      <c r="L45" s="86">
        <v>6004</v>
      </c>
      <c r="M45" s="20" t="s">
        <v>995</v>
      </c>
      <c r="N45" s="99"/>
      <c r="O45" s="106"/>
      <c r="P45" s="106"/>
      <c r="Q45" s="106"/>
      <c r="R45" s="106"/>
      <c r="T45" s="17" t="s">
        <v>1212</v>
      </c>
    </row>
    <row r="46" spans="1:21" x14ac:dyDescent="0.3">
      <c r="A46" s="34">
        <v>40</v>
      </c>
      <c r="B46" s="123">
        <v>5</v>
      </c>
      <c r="C46" s="20" t="s">
        <v>994</v>
      </c>
      <c r="D46" s="20" t="s">
        <v>993</v>
      </c>
      <c r="E46" s="133"/>
      <c r="F46" s="18">
        <v>18</v>
      </c>
      <c r="G46" s="18">
        <v>8</v>
      </c>
      <c r="H46" s="18">
        <v>9</v>
      </c>
      <c r="I46" s="85">
        <f t="shared" si="0"/>
        <v>1.0588235294117647</v>
      </c>
      <c r="J46" s="85">
        <f t="shared" si="1"/>
        <v>2</v>
      </c>
      <c r="K46" s="85">
        <f t="shared" si="2"/>
        <v>2.25</v>
      </c>
      <c r="L46" s="92">
        <v>6005</v>
      </c>
      <c r="M46" s="20" t="s">
        <v>226</v>
      </c>
      <c r="N46" s="99" t="s">
        <v>998</v>
      </c>
      <c r="O46" s="106"/>
      <c r="P46" s="106"/>
      <c r="Q46" s="106"/>
      <c r="R46" s="106"/>
      <c r="T46" s="17" t="s">
        <v>1212</v>
      </c>
    </row>
    <row r="47" spans="1:21" x14ac:dyDescent="0.3">
      <c r="A47" s="34">
        <v>41</v>
      </c>
      <c r="B47" s="18">
        <v>6</v>
      </c>
      <c r="C47" s="20" t="s">
        <v>1183</v>
      </c>
      <c r="D47" s="20" t="s">
        <v>651</v>
      </c>
      <c r="E47" s="133"/>
      <c r="F47" s="18">
        <v>20</v>
      </c>
      <c r="G47" s="18">
        <v>15</v>
      </c>
      <c r="H47" s="18">
        <v>0</v>
      </c>
      <c r="I47" s="85">
        <f t="shared" ref="I47" si="9">F47/(G47+H47)</f>
        <v>1.3333333333333333</v>
      </c>
      <c r="J47" s="85" t="e">
        <f t="shared" ref="J47" si="10">F47/H47</f>
        <v>#DIV/0!</v>
      </c>
      <c r="K47" s="85">
        <f t="shared" ref="K47" si="11">F47/G47</f>
        <v>1.3333333333333333</v>
      </c>
      <c r="L47" s="86">
        <v>6006</v>
      </c>
      <c r="M47" s="20" t="s">
        <v>1184</v>
      </c>
      <c r="N47" s="99"/>
      <c r="O47" s="106"/>
      <c r="P47" s="106"/>
      <c r="Q47" s="106"/>
      <c r="R47" s="106"/>
      <c r="T47" s="17" t="s">
        <v>1212</v>
      </c>
    </row>
    <row r="48" spans="1:21" x14ac:dyDescent="0.3">
      <c r="A48" s="34">
        <v>42</v>
      </c>
      <c r="B48" s="123">
        <v>7</v>
      </c>
      <c r="C48" s="20" t="s">
        <v>1270</v>
      </c>
      <c r="D48" s="20" t="s">
        <v>1269</v>
      </c>
      <c r="E48" s="133"/>
      <c r="F48" s="18">
        <v>25</v>
      </c>
      <c r="G48" s="18">
        <v>9</v>
      </c>
      <c r="H48" s="18">
        <v>0</v>
      </c>
      <c r="I48" s="85">
        <f>F48/(G48+H48)</f>
        <v>2.7777777777777777</v>
      </c>
      <c r="J48" s="85" t="e">
        <f>F48/H48</f>
        <v>#DIV/0!</v>
      </c>
      <c r="K48" s="85">
        <f>F48/G48</f>
        <v>2.7777777777777777</v>
      </c>
      <c r="L48" s="92">
        <v>6007</v>
      </c>
      <c r="M48" s="20"/>
      <c r="N48" s="99" t="s">
        <v>1268</v>
      </c>
      <c r="O48" s="106"/>
      <c r="P48" s="106"/>
      <c r="Q48" s="106"/>
      <c r="R48" s="106"/>
      <c r="T48" s="17" t="s">
        <v>1212</v>
      </c>
    </row>
    <row r="49" spans="1:20" x14ac:dyDescent="0.3">
      <c r="A49" s="34">
        <v>43</v>
      </c>
      <c r="B49" s="18">
        <v>8</v>
      </c>
      <c r="C49" s="20" t="s">
        <v>1273</v>
      </c>
      <c r="D49" s="20" t="s">
        <v>1271</v>
      </c>
      <c r="E49" s="133"/>
      <c r="F49" s="18">
        <v>30</v>
      </c>
      <c r="G49" s="18">
        <v>15</v>
      </c>
      <c r="H49" s="18">
        <v>15</v>
      </c>
      <c r="I49" s="85">
        <f>F49/(G49+H49)</f>
        <v>1</v>
      </c>
      <c r="J49" s="85">
        <f>F49/H49</f>
        <v>2</v>
      </c>
      <c r="K49" s="85">
        <f>F49/G49</f>
        <v>2</v>
      </c>
      <c r="L49" s="86">
        <v>6008</v>
      </c>
      <c r="M49" s="20" t="s">
        <v>1272</v>
      </c>
      <c r="N49" s="99"/>
      <c r="O49" s="106"/>
      <c r="P49" s="106"/>
      <c r="Q49" s="106"/>
      <c r="R49" s="106"/>
    </row>
    <row r="50" spans="1:20" x14ac:dyDescent="0.3">
      <c r="A50" s="34">
        <v>44</v>
      </c>
      <c r="B50" s="123">
        <v>9</v>
      </c>
      <c r="C50" s="20" t="s">
        <v>653</v>
      </c>
      <c r="D50" s="20" t="s">
        <v>654</v>
      </c>
      <c r="E50" s="133"/>
      <c r="F50" s="18">
        <v>30</v>
      </c>
      <c r="G50" s="18">
        <v>20</v>
      </c>
      <c r="H50" s="18">
        <v>15</v>
      </c>
      <c r="I50" s="85">
        <f t="shared" ref="I50:I52" si="12">F50/(G50+H50)</f>
        <v>0.8571428571428571</v>
      </c>
      <c r="J50" s="85">
        <f t="shared" ref="J50:J52" si="13">F50/H50</f>
        <v>2</v>
      </c>
      <c r="K50" s="85">
        <f t="shared" ref="K50:K52" si="14">F50/G50</f>
        <v>1.5</v>
      </c>
      <c r="L50" s="92">
        <v>6009</v>
      </c>
      <c r="M50" s="20" t="s">
        <v>992</v>
      </c>
      <c r="N50" s="99"/>
      <c r="O50" s="106"/>
      <c r="P50" s="106"/>
      <c r="Q50" s="106"/>
      <c r="R50" s="106"/>
      <c r="T50" s="17" t="s">
        <v>1212</v>
      </c>
    </row>
    <row r="51" spans="1:20" x14ac:dyDescent="0.3">
      <c r="A51" s="34">
        <v>45</v>
      </c>
      <c r="B51" s="18">
        <v>10</v>
      </c>
      <c r="C51" s="20" t="s">
        <v>655</v>
      </c>
      <c r="D51" s="20" t="s">
        <v>657</v>
      </c>
      <c r="E51" s="133"/>
      <c r="F51" s="18">
        <v>40</v>
      </c>
      <c r="G51" s="18">
        <v>30</v>
      </c>
      <c r="H51" s="18">
        <v>20</v>
      </c>
      <c r="I51" s="85">
        <f t="shared" si="12"/>
        <v>0.8</v>
      </c>
      <c r="J51" s="85">
        <f t="shared" si="13"/>
        <v>2</v>
      </c>
      <c r="K51" s="85">
        <f t="shared" si="14"/>
        <v>1.3333333333333333</v>
      </c>
      <c r="L51" s="86">
        <v>6010</v>
      </c>
      <c r="M51" s="20" t="s">
        <v>991</v>
      </c>
      <c r="N51" s="99"/>
      <c r="O51" s="106"/>
      <c r="P51" s="106"/>
      <c r="Q51" s="106"/>
      <c r="R51" s="106"/>
      <c r="T51" s="17" t="s">
        <v>1212</v>
      </c>
    </row>
    <row r="52" spans="1:20" ht="19.5" thickBot="1" x14ac:dyDescent="0.35">
      <c r="A52" s="34">
        <v>46</v>
      </c>
      <c r="B52" s="123">
        <v>11</v>
      </c>
      <c r="C52" s="20" t="s">
        <v>997</v>
      </c>
      <c r="D52" s="20" t="s">
        <v>996</v>
      </c>
      <c r="E52" s="133"/>
      <c r="F52" s="18">
        <v>18</v>
      </c>
      <c r="G52" s="18">
        <v>16</v>
      </c>
      <c r="H52" s="18">
        <v>14</v>
      </c>
      <c r="I52" s="85">
        <f t="shared" si="12"/>
        <v>0.6</v>
      </c>
      <c r="J52" s="85">
        <f t="shared" si="13"/>
        <v>1.2857142857142858</v>
      </c>
      <c r="K52" s="85">
        <f t="shared" si="14"/>
        <v>1.125</v>
      </c>
      <c r="L52" s="92">
        <v>6011</v>
      </c>
      <c r="M52" s="20"/>
      <c r="N52" s="99"/>
      <c r="O52" s="106"/>
      <c r="P52" s="106"/>
      <c r="Q52" s="106"/>
      <c r="R52" s="106"/>
      <c r="T52" s="17" t="s">
        <v>1212</v>
      </c>
    </row>
    <row r="53" spans="1:20" x14ac:dyDescent="0.3">
      <c r="A53" s="34">
        <v>47</v>
      </c>
      <c r="B53" s="93">
        <v>1</v>
      </c>
      <c r="C53" s="97"/>
      <c r="D53" s="97" t="s">
        <v>677</v>
      </c>
      <c r="E53" s="132" t="s">
        <v>676</v>
      </c>
      <c r="F53" s="93">
        <v>8</v>
      </c>
      <c r="G53" s="93">
        <v>1</v>
      </c>
      <c r="H53" s="93">
        <v>6</v>
      </c>
      <c r="I53" s="95">
        <f>F53/(G53+H53)</f>
        <v>1.1428571428571428</v>
      </c>
      <c r="J53" s="95">
        <f t="shared" si="1"/>
        <v>1.3333333333333333</v>
      </c>
      <c r="K53" s="95">
        <f t="shared" si="2"/>
        <v>8</v>
      </c>
      <c r="L53" s="96">
        <v>7001</v>
      </c>
      <c r="M53" s="97" t="s">
        <v>211</v>
      </c>
      <c r="N53" s="98"/>
      <c r="O53" s="106"/>
      <c r="P53" s="106"/>
      <c r="Q53" s="106"/>
      <c r="R53" s="106"/>
      <c r="T53" s="17" t="s">
        <v>1212</v>
      </c>
    </row>
    <row r="54" spans="1:20" x14ac:dyDescent="0.3">
      <c r="A54" s="34">
        <v>48</v>
      </c>
      <c r="B54" s="18">
        <v>2</v>
      </c>
      <c r="C54" s="20"/>
      <c r="D54" s="20" t="s">
        <v>678</v>
      </c>
      <c r="E54" s="133"/>
      <c r="F54" s="18">
        <v>8</v>
      </c>
      <c r="G54" s="18">
        <v>4</v>
      </c>
      <c r="H54" s="18">
        <v>3</v>
      </c>
      <c r="I54" s="85">
        <f>F54/(G54+H54)</f>
        <v>1.1428571428571428</v>
      </c>
      <c r="J54" s="85">
        <f t="shared" si="1"/>
        <v>2.6666666666666665</v>
      </c>
      <c r="K54" s="85">
        <f t="shared" si="2"/>
        <v>2</v>
      </c>
      <c r="L54" s="86">
        <v>7002</v>
      </c>
      <c r="M54" s="20" t="s">
        <v>209</v>
      </c>
      <c r="N54" s="99"/>
      <c r="O54" s="106"/>
      <c r="P54" s="106"/>
      <c r="Q54" s="106"/>
      <c r="R54" s="106"/>
      <c r="T54" s="17" t="s">
        <v>1212</v>
      </c>
    </row>
    <row r="55" spans="1:20" x14ac:dyDescent="0.3">
      <c r="A55" s="34">
        <v>49</v>
      </c>
      <c r="B55" s="18">
        <v>3</v>
      </c>
      <c r="C55" s="20"/>
      <c r="D55" s="20" t="s">
        <v>679</v>
      </c>
      <c r="E55" s="133"/>
      <c r="F55" s="18">
        <v>8</v>
      </c>
      <c r="G55" s="18">
        <v>5</v>
      </c>
      <c r="H55" s="18">
        <v>1</v>
      </c>
      <c r="I55" s="85">
        <f>F55/(G55+H55)</f>
        <v>1.3333333333333333</v>
      </c>
      <c r="J55" s="85">
        <f t="shared" si="1"/>
        <v>8</v>
      </c>
      <c r="K55" s="85">
        <f t="shared" si="2"/>
        <v>1.6</v>
      </c>
      <c r="L55" s="86">
        <v>7003</v>
      </c>
      <c r="M55" s="20" t="s">
        <v>204</v>
      </c>
      <c r="N55" s="99"/>
      <c r="O55" s="106"/>
      <c r="P55" s="106"/>
      <c r="Q55" s="106"/>
      <c r="R55" s="106"/>
    </row>
    <row r="56" spans="1:20" x14ac:dyDescent="0.3">
      <c r="A56" s="34">
        <v>50</v>
      </c>
      <c r="B56" s="18">
        <v>4</v>
      </c>
      <c r="C56" s="20"/>
      <c r="D56" s="20" t="s">
        <v>680</v>
      </c>
      <c r="E56" s="133"/>
      <c r="F56" s="18">
        <v>8</v>
      </c>
      <c r="G56" s="18">
        <v>4</v>
      </c>
      <c r="H56" s="18">
        <v>4</v>
      </c>
      <c r="I56" s="85">
        <f>F56/(G56+H56)</f>
        <v>1</v>
      </c>
      <c r="J56" s="85">
        <f t="shared" si="1"/>
        <v>2</v>
      </c>
      <c r="K56" s="85">
        <f t="shared" si="2"/>
        <v>2</v>
      </c>
      <c r="L56" s="86">
        <v>7004</v>
      </c>
      <c r="M56" s="20" t="s">
        <v>220</v>
      </c>
      <c r="N56" s="99"/>
      <c r="O56" s="106"/>
      <c r="P56" s="106"/>
      <c r="Q56" s="106"/>
      <c r="R56" s="106"/>
    </row>
    <row r="57" spans="1:20" x14ac:dyDescent="0.3">
      <c r="A57" s="34">
        <v>51</v>
      </c>
      <c r="B57" s="18">
        <v>5</v>
      </c>
      <c r="C57" s="20"/>
      <c r="D57" s="20" t="s">
        <v>681</v>
      </c>
      <c r="E57" s="133"/>
      <c r="F57" s="18">
        <v>16</v>
      </c>
      <c r="G57" s="18">
        <v>5</v>
      </c>
      <c r="H57" s="18">
        <v>9</v>
      </c>
      <c r="I57" s="85">
        <f>F57/(G57+H57)</f>
        <v>1.1428571428571428</v>
      </c>
      <c r="J57" s="85">
        <f>F57/H57</f>
        <v>1.7777777777777777</v>
      </c>
      <c r="K57" s="85">
        <f>F57/G57</f>
        <v>3.2</v>
      </c>
      <c r="L57" s="86">
        <f>L53*L54</f>
        <v>49021002</v>
      </c>
      <c r="M57" s="20" t="s">
        <v>999</v>
      </c>
      <c r="N57" s="99"/>
      <c r="O57" s="106"/>
      <c r="P57" s="106"/>
      <c r="Q57" s="106"/>
      <c r="R57" s="106"/>
    </row>
    <row r="58" spans="1:20" x14ac:dyDescent="0.3">
      <c r="A58" s="34">
        <v>52</v>
      </c>
      <c r="B58" s="18">
        <v>6</v>
      </c>
      <c r="C58" s="20"/>
      <c r="D58" s="20" t="s">
        <v>682</v>
      </c>
      <c r="E58" s="133"/>
      <c r="F58" s="18">
        <v>16</v>
      </c>
      <c r="G58" s="18">
        <v>6</v>
      </c>
      <c r="H58" s="18">
        <v>7</v>
      </c>
      <c r="I58" s="85">
        <f t="shared" si="0"/>
        <v>1.2307692307692308</v>
      </c>
      <c r="J58" s="85">
        <f t="shared" si="1"/>
        <v>2.2857142857142856</v>
      </c>
      <c r="K58" s="85">
        <f t="shared" si="2"/>
        <v>2.6666666666666665</v>
      </c>
      <c r="L58" s="86">
        <v>49028003</v>
      </c>
      <c r="M58" s="20" t="s">
        <v>1000</v>
      </c>
      <c r="N58" s="99"/>
      <c r="O58" s="106"/>
      <c r="P58" s="106"/>
      <c r="Q58" s="106"/>
      <c r="R58" s="106"/>
    </row>
    <row r="59" spans="1:20" x14ac:dyDescent="0.3">
      <c r="A59" s="34">
        <v>53</v>
      </c>
      <c r="B59" s="18">
        <v>7</v>
      </c>
      <c r="C59" s="20"/>
      <c r="D59" s="20" t="s">
        <v>683</v>
      </c>
      <c r="E59" s="133"/>
      <c r="F59" s="18">
        <v>16</v>
      </c>
      <c r="G59" s="18">
        <v>5</v>
      </c>
      <c r="H59" s="18">
        <v>10</v>
      </c>
      <c r="I59" s="85">
        <f t="shared" si="0"/>
        <v>1.0666666666666667</v>
      </c>
      <c r="J59" s="85">
        <f t="shared" si="1"/>
        <v>1.6</v>
      </c>
      <c r="K59" s="85">
        <f t="shared" si="2"/>
        <v>3.2</v>
      </c>
      <c r="L59" s="86">
        <v>49035004</v>
      </c>
      <c r="M59" s="20" t="s">
        <v>1001</v>
      </c>
      <c r="N59" s="99"/>
      <c r="O59" s="106"/>
      <c r="P59" s="106"/>
      <c r="Q59" s="106"/>
      <c r="R59" s="106"/>
    </row>
    <row r="60" spans="1:20" x14ac:dyDescent="0.3">
      <c r="A60" s="34">
        <v>54</v>
      </c>
      <c r="B60" s="18">
        <v>8</v>
      </c>
      <c r="C60" s="20"/>
      <c r="D60" s="20" t="s">
        <v>684</v>
      </c>
      <c r="E60" s="133"/>
      <c r="F60" s="18">
        <v>16</v>
      </c>
      <c r="G60" s="18">
        <v>9</v>
      </c>
      <c r="H60" s="18">
        <v>4</v>
      </c>
      <c r="I60" s="85">
        <f t="shared" si="0"/>
        <v>1.2307692307692308</v>
      </c>
      <c r="J60" s="85">
        <f t="shared" si="1"/>
        <v>4</v>
      </c>
      <c r="K60" s="85">
        <f t="shared" si="2"/>
        <v>1.7777777777777777</v>
      </c>
      <c r="L60" s="86">
        <v>49035006</v>
      </c>
      <c r="M60" s="20" t="s">
        <v>1002</v>
      </c>
      <c r="N60" s="99"/>
      <c r="O60" s="106"/>
      <c r="P60" s="106"/>
      <c r="Q60" s="106"/>
      <c r="R60" s="106"/>
    </row>
    <row r="61" spans="1:20" x14ac:dyDescent="0.3">
      <c r="A61" s="34">
        <v>55</v>
      </c>
      <c r="B61" s="18">
        <v>9</v>
      </c>
      <c r="C61" s="20"/>
      <c r="D61" s="20" t="s">
        <v>685</v>
      </c>
      <c r="E61" s="133"/>
      <c r="F61" s="18">
        <v>16</v>
      </c>
      <c r="G61" s="18">
        <v>8</v>
      </c>
      <c r="H61" s="18">
        <v>7</v>
      </c>
      <c r="I61" s="85">
        <f t="shared" si="0"/>
        <v>1.0666666666666667</v>
      </c>
      <c r="J61" s="85">
        <f t="shared" si="1"/>
        <v>2.2857142857142856</v>
      </c>
      <c r="K61" s="85">
        <f t="shared" si="2"/>
        <v>2</v>
      </c>
      <c r="L61" s="86">
        <v>49042008</v>
      </c>
      <c r="M61" s="20" t="s">
        <v>1003</v>
      </c>
      <c r="N61" s="99"/>
      <c r="O61" s="106"/>
      <c r="P61" s="106"/>
      <c r="Q61" s="106"/>
      <c r="R61" s="106"/>
    </row>
    <row r="62" spans="1:20" x14ac:dyDescent="0.3">
      <c r="A62" s="34">
        <v>56</v>
      </c>
      <c r="B62" s="18">
        <v>10</v>
      </c>
      <c r="C62" s="20"/>
      <c r="D62" s="20" t="s">
        <v>686</v>
      </c>
      <c r="E62" s="133"/>
      <c r="F62" s="18">
        <v>16</v>
      </c>
      <c r="G62" s="18">
        <v>9</v>
      </c>
      <c r="H62" s="18">
        <v>5</v>
      </c>
      <c r="I62" s="85">
        <f t="shared" si="0"/>
        <v>1.1428571428571428</v>
      </c>
      <c r="J62" s="85">
        <f t="shared" si="1"/>
        <v>3.2</v>
      </c>
      <c r="K62" s="85">
        <f t="shared" si="2"/>
        <v>1.7777777777777777</v>
      </c>
      <c r="L62" s="86">
        <f>L55*L56</f>
        <v>49049012</v>
      </c>
      <c r="M62" s="20" t="s">
        <v>1004</v>
      </c>
      <c r="N62" s="99"/>
      <c r="O62" s="106"/>
      <c r="P62" s="106"/>
      <c r="Q62" s="106"/>
      <c r="R62" s="106"/>
    </row>
    <row r="63" spans="1:20" ht="19.5" thickBot="1" x14ac:dyDescent="0.35">
      <c r="A63" s="34">
        <v>57</v>
      </c>
      <c r="B63" s="101">
        <v>10</v>
      </c>
      <c r="C63" s="102"/>
      <c r="D63" s="102" t="s">
        <v>953</v>
      </c>
      <c r="E63" s="134"/>
      <c r="F63" s="101">
        <v>32</v>
      </c>
      <c r="G63" s="101">
        <v>18</v>
      </c>
      <c r="H63" s="101">
        <v>18</v>
      </c>
      <c r="I63" s="103">
        <f t="shared" si="0"/>
        <v>0.88888888888888884</v>
      </c>
      <c r="J63" s="103">
        <f t="shared" si="1"/>
        <v>1.7777777777777777</v>
      </c>
      <c r="K63" s="103">
        <f t="shared" si="2"/>
        <v>1.7777777777777777</v>
      </c>
      <c r="L63" s="104">
        <v>98056008</v>
      </c>
      <c r="M63" s="102" t="s">
        <v>1005</v>
      </c>
      <c r="N63" s="105"/>
      <c r="O63" s="106"/>
      <c r="P63" s="106"/>
      <c r="Q63" s="106"/>
      <c r="R63" s="106"/>
    </row>
    <row r="64" spans="1:20" x14ac:dyDescent="0.3">
      <c r="A64" s="34">
        <v>58</v>
      </c>
      <c r="B64" s="93">
        <v>1</v>
      </c>
      <c r="C64" s="97" t="s">
        <v>1276</v>
      </c>
      <c r="D64" s="97" t="s">
        <v>703</v>
      </c>
      <c r="E64" s="132" t="s">
        <v>702</v>
      </c>
      <c r="F64" s="93">
        <v>5</v>
      </c>
      <c r="G64" s="93">
        <v>5</v>
      </c>
      <c r="H64" s="93">
        <v>2</v>
      </c>
      <c r="I64" s="95">
        <f>F64/(G64+H64)</f>
        <v>0.7142857142857143</v>
      </c>
      <c r="J64" s="95">
        <f t="shared" si="1"/>
        <v>2.5</v>
      </c>
      <c r="K64" s="95">
        <f t="shared" si="2"/>
        <v>1</v>
      </c>
      <c r="L64" s="96">
        <v>8001</v>
      </c>
      <c r="M64" s="97" t="s">
        <v>952</v>
      </c>
      <c r="N64" s="98"/>
      <c r="O64" s="106"/>
      <c r="P64" s="106"/>
      <c r="Q64" s="106"/>
      <c r="R64" s="106"/>
    </row>
    <row r="65" spans="1:18" x14ac:dyDescent="0.3">
      <c r="A65" s="34">
        <v>59</v>
      </c>
      <c r="B65" s="18">
        <v>5</v>
      </c>
      <c r="C65" s="20" t="s">
        <v>1277</v>
      </c>
      <c r="D65" s="20" t="s">
        <v>712</v>
      </c>
      <c r="E65" s="133"/>
      <c r="F65" s="18">
        <v>7</v>
      </c>
      <c r="G65" s="18">
        <v>1</v>
      </c>
      <c r="H65" s="18">
        <v>1</v>
      </c>
      <c r="I65" s="85">
        <f t="shared" ref="I65" si="15">F65/(G65+H65)</f>
        <v>3.5</v>
      </c>
      <c r="J65" s="85">
        <f t="shared" ref="J65:J69" si="16">F65/H65</f>
        <v>7</v>
      </c>
      <c r="K65" s="85">
        <f t="shared" ref="K65:K69" si="17">F65/G65</f>
        <v>7</v>
      </c>
      <c r="L65" s="86">
        <v>8005</v>
      </c>
      <c r="M65" s="20" t="s">
        <v>713</v>
      </c>
      <c r="N65" s="99"/>
      <c r="O65" s="106"/>
      <c r="P65" s="106"/>
      <c r="Q65" s="106"/>
      <c r="R65" s="106"/>
    </row>
    <row r="66" spans="1:18" x14ac:dyDescent="0.3">
      <c r="A66" s="34">
        <v>60</v>
      </c>
      <c r="B66" s="18">
        <v>4</v>
      </c>
      <c r="C66" s="20" t="s">
        <v>1278</v>
      </c>
      <c r="D66" s="20" t="s">
        <v>707</v>
      </c>
      <c r="E66" s="133"/>
      <c r="F66" s="18">
        <v>8</v>
      </c>
      <c r="G66" s="18">
        <v>6</v>
      </c>
      <c r="H66" s="18">
        <v>2</v>
      </c>
      <c r="I66" s="85">
        <f>F66/(G66+H66)</f>
        <v>1</v>
      </c>
      <c r="J66" s="85">
        <f t="shared" si="16"/>
        <v>4</v>
      </c>
      <c r="K66" s="85">
        <f t="shared" si="17"/>
        <v>1.3333333333333333</v>
      </c>
      <c r="L66" s="86">
        <v>8004</v>
      </c>
      <c r="M66" s="20" t="s">
        <v>1275</v>
      </c>
      <c r="N66" s="99"/>
      <c r="O66" s="106"/>
      <c r="P66" s="106"/>
      <c r="Q66" s="106"/>
      <c r="R66" s="106"/>
    </row>
    <row r="67" spans="1:18" x14ac:dyDescent="0.3">
      <c r="A67" s="34">
        <v>61</v>
      </c>
      <c r="B67" s="18">
        <v>7</v>
      </c>
      <c r="C67" s="20" t="s">
        <v>1281</v>
      </c>
      <c r="D67" s="20" t="s">
        <v>716</v>
      </c>
      <c r="E67" s="133"/>
      <c r="F67" s="18">
        <v>10</v>
      </c>
      <c r="G67" s="18">
        <v>8</v>
      </c>
      <c r="H67" s="18">
        <v>5</v>
      </c>
      <c r="I67" s="85">
        <f t="shared" ref="I67" si="18">F67/(G67+H67)</f>
        <v>0.76923076923076927</v>
      </c>
      <c r="J67" s="85">
        <f t="shared" si="16"/>
        <v>2</v>
      </c>
      <c r="K67" s="85">
        <f t="shared" si="17"/>
        <v>1.25</v>
      </c>
      <c r="L67" s="86">
        <v>8007</v>
      </c>
      <c r="M67" s="20" t="s">
        <v>220</v>
      </c>
      <c r="N67" s="99"/>
      <c r="O67" s="106"/>
      <c r="P67" s="106"/>
      <c r="Q67" s="106"/>
      <c r="R67" s="106"/>
    </row>
    <row r="68" spans="1:18" x14ac:dyDescent="0.3">
      <c r="A68" s="34">
        <v>62</v>
      </c>
      <c r="B68" s="18">
        <v>2</v>
      </c>
      <c r="C68" s="20" t="s">
        <v>1282</v>
      </c>
      <c r="D68" s="20" t="s">
        <v>704</v>
      </c>
      <c r="E68" s="133"/>
      <c r="F68" s="18">
        <v>15</v>
      </c>
      <c r="G68" s="18">
        <v>13</v>
      </c>
      <c r="H68" s="18">
        <v>8</v>
      </c>
      <c r="I68" s="85">
        <f>F68/(G68+H68)</f>
        <v>0.7142857142857143</v>
      </c>
      <c r="J68" s="85">
        <f t="shared" si="16"/>
        <v>1.875</v>
      </c>
      <c r="K68" s="85">
        <f t="shared" si="17"/>
        <v>1.1538461538461537</v>
      </c>
      <c r="L68" s="86">
        <v>8002</v>
      </c>
      <c r="M68" s="20" t="s">
        <v>204</v>
      </c>
      <c r="N68" s="99"/>
      <c r="O68" s="106"/>
      <c r="P68" s="106"/>
      <c r="Q68" s="106"/>
      <c r="R68" s="106"/>
    </row>
    <row r="69" spans="1:18" x14ac:dyDescent="0.3">
      <c r="A69" s="34">
        <v>63</v>
      </c>
      <c r="B69" s="18">
        <v>3</v>
      </c>
      <c r="C69" s="20" t="s">
        <v>1279</v>
      </c>
      <c r="D69" s="20" t="s">
        <v>705</v>
      </c>
      <c r="E69" s="133"/>
      <c r="F69" s="18">
        <v>15</v>
      </c>
      <c r="G69" s="18">
        <v>6</v>
      </c>
      <c r="H69" s="18">
        <v>15</v>
      </c>
      <c r="I69" s="85">
        <f>F69/(G69+H69)</f>
        <v>0.7142857142857143</v>
      </c>
      <c r="J69" s="85">
        <f t="shared" si="16"/>
        <v>1</v>
      </c>
      <c r="K69" s="85">
        <f t="shared" si="17"/>
        <v>2.5</v>
      </c>
      <c r="L69" s="86">
        <v>8003</v>
      </c>
      <c r="M69" s="20" t="s">
        <v>709</v>
      </c>
      <c r="N69" s="99"/>
      <c r="O69" s="106"/>
      <c r="P69" s="106"/>
      <c r="Q69" s="106"/>
      <c r="R69" s="106"/>
    </row>
    <row r="70" spans="1:18" x14ac:dyDescent="0.3">
      <c r="A70" s="34">
        <v>64</v>
      </c>
      <c r="B70" s="18">
        <v>6</v>
      </c>
      <c r="C70" s="20" t="s">
        <v>1283</v>
      </c>
      <c r="D70" s="20" t="s">
        <v>714</v>
      </c>
      <c r="E70" s="133"/>
      <c r="F70" s="18">
        <v>25</v>
      </c>
      <c r="G70" s="18">
        <v>10</v>
      </c>
      <c r="H70" s="18">
        <v>35</v>
      </c>
      <c r="I70" s="85">
        <f t="shared" ref="I70" si="19">F70/(G70+H70)</f>
        <v>0.55555555555555558</v>
      </c>
      <c r="J70" s="85">
        <f t="shared" ref="J70" si="20">F70/H70</f>
        <v>0.7142857142857143</v>
      </c>
      <c r="K70" s="85">
        <f t="shared" ref="K70" si="21">F70/G70</f>
        <v>2.5</v>
      </c>
      <c r="L70" s="86">
        <v>8006</v>
      </c>
      <c r="M70" s="20" t="s">
        <v>715</v>
      </c>
      <c r="N70" s="99"/>
      <c r="O70" s="106"/>
      <c r="P70" s="106"/>
      <c r="Q70" s="106"/>
      <c r="R70" s="106"/>
    </row>
    <row r="71" spans="1:18" ht="19.5" thickBot="1" x14ac:dyDescent="0.35">
      <c r="A71" s="34">
        <v>65</v>
      </c>
      <c r="B71" s="18">
        <v>8</v>
      </c>
      <c r="C71" s="20" t="s">
        <v>1280</v>
      </c>
      <c r="D71" s="20" t="s">
        <v>706</v>
      </c>
      <c r="E71" s="133"/>
      <c r="F71" s="18">
        <v>50</v>
      </c>
      <c r="G71" s="18">
        <v>50</v>
      </c>
      <c r="H71" s="18">
        <v>10</v>
      </c>
      <c r="I71" s="85">
        <f t="shared" ref="I71:I81" si="22">F71/(G71+H71)</f>
        <v>0.83333333333333337</v>
      </c>
      <c r="J71" s="85">
        <f t="shared" ref="J71:J104" si="23">F71/H71</f>
        <v>5</v>
      </c>
      <c r="K71" s="85">
        <f t="shared" ref="K71:K104" si="24">F71/G71</f>
        <v>1</v>
      </c>
      <c r="L71" s="86">
        <v>8008</v>
      </c>
      <c r="M71" s="20" t="s">
        <v>1274</v>
      </c>
      <c r="N71" s="99"/>
      <c r="O71" s="106"/>
      <c r="P71" s="106"/>
      <c r="Q71" s="106"/>
      <c r="R71" s="106"/>
    </row>
    <row r="72" spans="1:18" x14ac:dyDescent="0.3">
      <c r="A72" s="34">
        <v>66</v>
      </c>
      <c r="B72" s="93">
        <v>1</v>
      </c>
      <c r="C72" s="97"/>
      <c r="D72" s="97" t="s">
        <v>718</v>
      </c>
      <c r="E72" s="132" t="s">
        <v>717</v>
      </c>
      <c r="F72" s="93">
        <v>4</v>
      </c>
      <c r="G72" s="93">
        <v>2</v>
      </c>
      <c r="H72" s="93">
        <v>5</v>
      </c>
      <c r="I72" s="95">
        <f t="shared" si="22"/>
        <v>0.5714285714285714</v>
      </c>
      <c r="J72" s="95">
        <f t="shared" si="23"/>
        <v>0.8</v>
      </c>
      <c r="K72" s="95">
        <f t="shared" si="24"/>
        <v>2</v>
      </c>
      <c r="L72" s="96">
        <v>9001</v>
      </c>
      <c r="M72" s="97"/>
      <c r="N72" s="98"/>
      <c r="O72" s="106"/>
      <c r="P72" s="106"/>
      <c r="Q72" s="106"/>
      <c r="R72" s="106"/>
    </row>
    <row r="73" spans="1:18" x14ac:dyDescent="0.3">
      <c r="A73" s="34">
        <v>67</v>
      </c>
      <c r="B73" s="18">
        <v>2</v>
      </c>
      <c r="C73" s="20"/>
      <c r="D73" s="20" t="s">
        <v>719</v>
      </c>
      <c r="E73" s="133"/>
      <c r="F73" s="18">
        <v>15</v>
      </c>
      <c r="G73" s="18">
        <v>18</v>
      </c>
      <c r="H73" s="18">
        <v>10</v>
      </c>
      <c r="I73" s="85">
        <f t="shared" si="22"/>
        <v>0.5357142857142857</v>
      </c>
      <c r="J73" s="85">
        <f t="shared" si="23"/>
        <v>1.5</v>
      </c>
      <c r="K73" s="85">
        <f t="shared" si="24"/>
        <v>0.83333333333333337</v>
      </c>
      <c r="L73" s="86">
        <v>9002</v>
      </c>
      <c r="M73" s="20"/>
      <c r="N73" s="99"/>
      <c r="O73" s="106"/>
      <c r="P73" s="106"/>
      <c r="Q73" s="106"/>
      <c r="R73" s="106"/>
    </row>
    <row r="74" spans="1:18" x14ac:dyDescent="0.3">
      <c r="A74" s="34">
        <v>68</v>
      </c>
      <c r="B74" s="18">
        <v>3</v>
      </c>
      <c r="C74" s="20"/>
      <c r="D74" s="20"/>
      <c r="E74" s="133"/>
      <c r="F74" s="18"/>
      <c r="G74" s="18"/>
      <c r="H74" s="18"/>
      <c r="I74" s="85" t="e">
        <f t="shared" si="22"/>
        <v>#DIV/0!</v>
      </c>
      <c r="J74" s="85" t="e">
        <f t="shared" si="23"/>
        <v>#DIV/0!</v>
      </c>
      <c r="K74" s="85" t="e">
        <f t="shared" si="24"/>
        <v>#DIV/0!</v>
      </c>
      <c r="L74" s="86">
        <v>9003</v>
      </c>
      <c r="M74" s="20"/>
      <c r="N74" s="99"/>
      <c r="O74" s="106"/>
      <c r="P74" s="106"/>
      <c r="Q74" s="106"/>
      <c r="R74" s="106"/>
    </row>
    <row r="75" spans="1:18" x14ac:dyDescent="0.3">
      <c r="A75" s="34">
        <v>69</v>
      </c>
      <c r="B75" s="18">
        <v>4</v>
      </c>
      <c r="C75" s="20"/>
      <c r="D75" s="20"/>
      <c r="E75" s="133"/>
      <c r="F75" s="18"/>
      <c r="G75" s="18"/>
      <c r="H75" s="18"/>
      <c r="I75" s="85" t="e">
        <f t="shared" si="22"/>
        <v>#DIV/0!</v>
      </c>
      <c r="J75" s="85" t="e">
        <f t="shared" si="23"/>
        <v>#DIV/0!</v>
      </c>
      <c r="K75" s="85" t="e">
        <f t="shared" si="24"/>
        <v>#DIV/0!</v>
      </c>
      <c r="L75" s="86">
        <v>9004</v>
      </c>
      <c r="M75" s="20"/>
      <c r="N75" s="99"/>
      <c r="O75" s="106"/>
      <c r="P75" s="106"/>
      <c r="Q75" s="106"/>
      <c r="R75" s="106"/>
    </row>
    <row r="76" spans="1:18" x14ac:dyDescent="0.3">
      <c r="A76" s="34">
        <v>70</v>
      </c>
      <c r="B76" s="18">
        <v>5</v>
      </c>
      <c r="C76" s="20"/>
      <c r="D76" s="20"/>
      <c r="E76" s="133"/>
      <c r="F76" s="18"/>
      <c r="G76" s="18"/>
      <c r="H76" s="18"/>
      <c r="I76" s="85" t="e">
        <f t="shared" si="22"/>
        <v>#DIV/0!</v>
      </c>
      <c r="J76" s="85" t="e">
        <f t="shared" si="23"/>
        <v>#DIV/0!</v>
      </c>
      <c r="K76" s="85" t="e">
        <f t="shared" si="24"/>
        <v>#DIV/0!</v>
      </c>
      <c r="L76" s="86">
        <v>9005</v>
      </c>
      <c r="M76" s="20"/>
      <c r="N76" s="99"/>
      <c r="O76" s="106"/>
      <c r="P76" s="106"/>
      <c r="Q76" s="106"/>
      <c r="R76" s="106"/>
    </row>
    <row r="77" spans="1:18" x14ac:dyDescent="0.3">
      <c r="A77" s="34">
        <v>71</v>
      </c>
      <c r="B77" s="18">
        <v>6</v>
      </c>
      <c r="C77" s="20"/>
      <c r="D77" s="20"/>
      <c r="E77" s="133"/>
      <c r="F77" s="18"/>
      <c r="G77" s="18"/>
      <c r="H77" s="18"/>
      <c r="I77" s="85" t="e">
        <f t="shared" si="22"/>
        <v>#DIV/0!</v>
      </c>
      <c r="J77" s="85" t="e">
        <f t="shared" si="23"/>
        <v>#DIV/0!</v>
      </c>
      <c r="K77" s="85" t="e">
        <f t="shared" si="24"/>
        <v>#DIV/0!</v>
      </c>
      <c r="L77" s="86">
        <v>9006</v>
      </c>
      <c r="M77" s="20"/>
      <c r="N77" s="99"/>
      <c r="O77" s="106"/>
      <c r="P77" s="106"/>
      <c r="Q77" s="106"/>
      <c r="R77" s="106"/>
    </row>
    <row r="78" spans="1:18" x14ac:dyDescent="0.3">
      <c r="A78" s="34">
        <v>72</v>
      </c>
      <c r="B78" s="18">
        <v>7</v>
      </c>
      <c r="C78" s="20"/>
      <c r="D78" s="20"/>
      <c r="E78" s="133"/>
      <c r="F78" s="18"/>
      <c r="G78" s="18"/>
      <c r="H78" s="18"/>
      <c r="I78" s="85" t="e">
        <f t="shared" si="22"/>
        <v>#DIV/0!</v>
      </c>
      <c r="J78" s="85" t="e">
        <f t="shared" si="23"/>
        <v>#DIV/0!</v>
      </c>
      <c r="K78" s="85" t="e">
        <f t="shared" si="24"/>
        <v>#DIV/0!</v>
      </c>
      <c r="L78" s="86">
        <v>9007</v>
      </c>
      <c r="M78" s="20"/>
      <c r="N78" s="99"/>
      <c r="O78" s="106"/>
      <c r="P78" s="106"/>
      <c r="Q78" s="106"/>
      <c r="R78" s="106"/>
    </row>
    <row r="79" spans="1:18" x14ac:dyDescent="0.3">
      <c r="A79" s="34">
        <v>73</v>
      </c>
      <c r="B79" s="18">
        <v>8</v>
      </c>
      <c r="C79" s="20"/>
      <c r="D79" s="20"/>
      <c r="E79" s="133"/>
      <c r="F79" s="18"/>
      <c r="G79" s="18"/>
      <c r="H79" s="18"/>
      <c r="I79" s="85" t="e">
        <f t="shared" si="22"/>
        <v>#DIV/0!</v>
      </c>
      <c r="J79" s="85" t="e">
        <f t="shared" si="23"/>
        <v>#DIV/0!</v>
      </c>
      <c r="K79" s="85" t="e">
        <f t="shared" si="24"/>
        <v>#DIV/0!</v>
      </c>
      <c r="L79" s="86">
        <v>9008</v>
      </c>
      <c r="M79" s="20"/>
      <c r="N79" s="99"/>
      <c r="O79" s="106"/>
      <c r="P79" s="106"/>
      <c r="Q79" s="106"/>
      <c r="R79" s="106"/>
    </row>
    <row r="80" spans="1:18" x14ac:dyDescent="0.3">
      <c r="A80" s="34">
        <v>74</v>
      </c>
      <c r="B80" s="18">
        <v>9</v>
      </c>
      <c r="C80" s="20"/>
      <c r="D80" s="20"/>
      <c r="E80" s="133"/>
      <c r="F80" s="18"/>
      <c r="G80" s="18"/>
      <c r="H80" s="18"/>
      <c r="I80" s="85" t="e">
        <f t="shared" si="22"/>
        <v>#DIV/0!</v>
      </c>
      <c r="J80" s="85" t="e">
        <f t="shared" si="23"/>
        <v>#DIV/0!</v>
      </c>
      <c r="K80" s="85" t="e">
        <f t="shared" si="24"/>
        <v>#DIV/0!</v>
      </c>
      <c r="L80" s="86">
        <v>9009</v>
      </c>
      <c r="M80" s="20"/>
      <c r="N80" s="99"/>
      <c r="O80" s="106"/>
      <c r="P80" s="106"/>
      <c r="Q80" s="106"/>
      <c r="R80" s="106"/>
    </row>
    <row r="81" spans="1:21" ht="19.5" thickBot="1" x14ac:dyDescent="0.35">
      <c r="A81" s="34">
        <v>75</v>
      </c>
      <c r="B81" s="101">
        <v>10</v>
      </c>
      <c r="C81" s="102"/>
      <c r="D81" s="102"/>
      <c r="E81" s="134"/>
      <c r="F81" s="101"/>
      <c r="G81" s="101"/>
      <c r="H81" s="101"/>
      <c r="I81" s="103" t="e">
        <f t="shared" si="22"/>
        <v>#DIV/0!</v>
      </c>
      <c r="J81" s="103" t="e">
        <f t="shared" si="23"/>
        <v>#DIV/0!</v>
      </c>
      <c r="K81" s="103" t="e">
        <f t="shared" si="24"/>
        <v>#DIV/0!</v>
      </c>
      <c r="L81" s="104">
        <v>9010</v>
      </c>
      <c r="M81" s="102"/>
      <c r="N81" s="105"/>
      <c r="O81" s="106"/>
      <c r="P81" s="106"/>
      <c r="Q81" s="106"/>
      <c r="R81" s="106"/>
    </row>
    <row r="82" spans="1:21" x14ac:dyDescent="0.3">
      <c r="A82" s="34">
        <v>76</v>
      </c>
      <c r="B82" s="93">
        <v>1</v>
      </c>
      <c r="C82" s="94" t="s">
        <v>1049</v>
      </c>
      <c r="D82" s="94" t="s">
        <v>1050</v>
      </c>
      <c r="E82" s="132" t="s">
        <v>436</v>
      </c>
      <c r="F82" s="93">
        <v>14</v>
      </c>
      <c r="G82" s="93">
        <v>4</v>
      </c>
      <c r="H82" s="93">
        <v>12</v>
      </c>
      <c r="I82" s="95">
        <f t="shared" si="0"/>
        <v>0.875</v>
      </c>
      <c r="J82" s="95">
        <f t="shared" si="23"/>
        <v>1.1666666666666667</v>
      </c>
      <c r="K82" s="95">
        <f t="shared" si="24"/>
        <v>3.5</v>
      </c>
      <c r="L82" s="96">
        <v>1001</v>
      </c>
      <c r="M82" s="97" t="s">
        <v>1054</v>
      </c>
      <c r="N82" s="98"/>
      <c r="O82" s="106" t="s">
        <v>1118</v>
      </c>
      <c r="P82" s="106" t="s">
        <v>1170</v>
      </c>
      <c r="Q82" s="106" t="s">
        <v>1120</v>
      </c>
      <c r="R82" s="106" t="s">
        <v>1119</v>
      </c>
      <c r="S82" s="17" t="s">
        <v>1251</v>
      </c>
      <c r="T82" s="17" t="s">
        <v>1212</v>
      </c>
      <c r="U82" s="17" t="s">
        <v>1254</v>
      </c>
    </row>
    <row r="83" spans="1:21" x14ac:dyDescent="0.3">
      <c r="A83" s="34">
        <v>77</v>
      </c>
      <c r="B83" s="18">
        <v>2</v>
      </c>
      <c r="C83" s="20" t="s">
        <v>441</v>
      </c>
      <c r="D83" s="20" t="s">
        <v>440</v>
      </c>
      <c r="E83" s="133"/>
      <c r="F83" s="18">
        <v>10</v>
      </c>
      <c r="G83" s="18">
        <v>3</v>
      </c>
      <c r="H83" s="18">
        <v>0</v>
      </c>
      <c r="I83" s="85">
        <f t="shared" si="0"/>
        <v>3.3333333333333335</v>
      </c>
      <c r="J83" s="85" t="e">
        <f t="shared" si="23"/>
        <v>#DIV/0!</v>
      </c>
      <c r="K83" s="85">
        <f t="shared" si="24"/>
        <v>3.3333333333333335</v>
      </c>
      <c r="L83" s="86">
        <v>1002</v>
      </c>
      <c r="M83" s="20"/>
      <c r="N83" s="99" t="s">
        <v>799</v>
      </c>
      <c r="O83" s="106" t="s">
        <v>1121</v>
      </c>
      <c r="P83" s="106" t="s">
        <v>1122</v>
      </c>
      <c r="Q83" s="106" t="s">
        <v>1124</v>
      </c>
      <c r="R83" s="106" t="s">
        <v>1123</v>
      </c>
      <c r="S83" s="17" t="s">
        <v>1252</v>
      </c>
      <c r="T83" s="17" t="s">
        <v>1212</v>
      </c>
      <c r="U83" s="17" t="s">
        <v>1253</v>
      </c>
    </row>
    <row r="84" spans="1:21" x14ac:dyDescent="0.3">
      <c r="A84" s="34">
        <v>78</v>
      </c>
      <c r="B84" s="117">
        <v>3</v>
      </c>
      <c r="C84" s="20" t="s">
        <v>1115</v>
      </c>
      <c r="D84" s="100" t="s">
        <v>446</v>
      </c>
      <c r="E84" s="133"/>
      <c r="F84" s="18">
        <v>6</v>
      </c>
      <c r="G84" s="18">
        <v>4</v>
      </c>
      <c r="H84" s="18">
        <v>4</v>
      </c>
      <c r="I84" s="85">
        <f t="shared" si="0"/>
        <v>0.75</v>
      </c>
      <c r="J84" s="85">
        <f t="shared" si="23"/>
        <v>1.5</v>
      </c>
      <c r="K84" s="85">
        <f t="shared" si="24"/>
        <v>1.5</v>
      </c>
      <c r="L84" s="86">
        <v>1003</v>
      </c>
      <c r="M84" s="20"/>
      <c r="N84" s="99" t="s">
        <v>1006</v>
      </c>
      <c r="O84" s="106" t="s">
        <v>1125</v>
      </c>
      <c r="P84" s="106" t="s">
        <v>1126</v>
      </c>
      <c r="Q84" s="106" t="s">
        <v>1127</v>
      </c>
      <c r="R84" s="106" t="s">
        <v>1128</v>
      </c>
      <c r="S84" s="17" t="s">
        <v>1255</v>
      </c>
      <c r="T84" s="17" t="s">
        <v>1212</v>
      </c>
    </row>
    <row r="85" spans="1:21" x14ac:dyDescent="0.3">
      <c r="A85" s="34">
        <v>79</v>
      </c>
      <c r="B85" s="18">
        <v>4</v>
      </c>
      <c r="C85" s="20" t="s">
        <v>486</v>
      </c>
      <c r="D85" s="20" t="s">
        <v>485</v>
      </c>
      <c r="E85" s="133"/>
      <c r="F85" s="18">
        <v>9</v>
      </c>
      <c r="G85" s="18">
        <v>2</v>
      </c>
      <c r="H85" s="18">
        <v>2</v>
      </c>
      <c r="I85" s="85">
        <f t="shared" si="0"/>
        <v>2.25</v>
      </c>
      <c r="J85" s="85">
        <f t="shared" si="23"/>
        <v>4.5</v>
      </c>
      <c r="K85" s="85">
        <f t="shared" si="24"/>
        <v>4.5</v>
      </c>
      <c r="L85" s="86">
        <v>1004</v>
      </c>
      <c r="M85" s="20"/>
      <c r="N85" s="99" t="s">
        <v>1112</v>
      </c>
      <c r="O85" s="106" t="s">
        <v>1132</v>
      </c>
      <c r="P85" s="106" t="s">
        <v>1131</v>
      </c>
      <c r="Q85" s="106" t="s">
        <v>1130</v>
      </c>
      <c r="R85" s="106" t="s">
        <v>1129</v>
      </c>
      <c r="S85" s="17" t="s">
        <v>1256</v>
      </c>
      <c r="T85" s="17" t="s">
        <v>1212</v>
      </c>
    </row>
    <row r="86" spans="1:21" x14ac:dyDescent="0.3">
      <c r="A86" s="34">
        <v>80</v>
      </c>
      <c r="B86" s="125">
        <v>5</v>
      </c>
      <c r="C86" s="20" t="s">
        <v>490</v>
      </c>
      <c r="D86" s="20" t="s">
        <v>488</v>
      </c>
      <c r="E86" s="133"/>
      <c r="F86" s="18">
        <v>8</v>
      </c>
      <c r="G86" s="18">
        <v>3</v>
      </c>
      <c r="H86" s="18">
        <v>4</v>
      </c>
      <c r="I86" s="85">
        <f t="shared" si="0"/>
        <v>1.1428571428571428</v>
      </c>
      <c r="J86" s="85">
        <f t="shared" si="23"/>
        <v>2</v>
      </c>
      <c r="K86" s="85">
        <f t="shared" si="24"/>
        <v>2.6666666666666665</v>
      </c>
      <c r="L86" s="86">
        <v>1005</v>
      </c>
      <c r="M86" s="20" t="s">
        <v>287</v>
      </c>
      <c r="N86" s="99" t="s">
        <v>489</v>
      </c>
      <c r="O86" s="106" t="s">
        <v>1134</v>
      </c>
      <c r="P86" s="106" t="s">
        <v>1133</v>
      </c>
      <c r="Q86" s="106" t="s">
        <v>1135</v>
      </c>
      <c r="R86" s="106" t="s">
        <v>1136</v>
      </c>
      <c r="S86" s="17" t="s">
        <v>1257</v>
      </c>
      <c r="T86" s="17" t="s">
        <v>1212</v>
      </c>
    </row>
    <row r="87" spans="1:21" x14ac:dyDescent="0.3">
      <c r="A87" s="34">
        <v>81</v>
      </c>
      <c r="B87" s="18">
        <v>6</v>
      </c>
      <c r="C87" s="20" t="s">
        <v>491</v>
      </c>
      <c r="D87" s="20" t="s">
        <v>492</v>
      </c>
      <c r="E87" s="133"/>
      <c r="F87" s="18">
        <v>16</v>
      </c>
      <c r="G87" s="18">
        <v>12</v>
      </c>
      <c r="H87" s="18">
        <v>14</v>
      </c>
      <c r="I87" s="85">
        <f t="shared" si="0"/>
        <v>0.61538461538461542</v>
      </c>
      <c r="J87" s="85">
        <f t="shared" si="23"/>
        <v>1.1428571428571428</v>
      </c>
      <c r="K87" s="85">
        <f t="shared" si="24"/>
        <v>1.3333333333333333</v>
      </c>
      <c r="L87" s="86">
        <v>1006</v>
      </c>
      <c r="M87" s="20" t="s">
        <v>1113</v>
      </c>
      <c r="N87" s="99" t="s">
        <v>1007</v>
      </c>
      <c r="O87" s="106" t="s">
        <v>1137</v>
      </c>
      <c r="P87" s="106" t="s">
        <v>1138</v>
      </c>
      <c r="Q87" s="106" t="s">
        <v>1140</v>
      </c>
      <c r="R87" s="106" t="s">
        <v>1139</v>
      </c>
      <c r="S87" s="17" t="s">
        <v>1258</v>
      </c>
      <c r="T87" s="17" t="s">
        <v>1212</v>
      </c>
    </row>
    <row r="88" spans="1:21" x14ac:dyDescent="0.3">
      <c r="A88" s="34">
        <v>82</v>
      </c>
      <c r="B88" s="125">
        <v>7</v>
      </c>
      <c r="C88" s="20" t="s">
        <v>520</v>
      </c>
      <c r="D88" s="20" t="s">
        <v>521</v>
      </c>
      <c r="E88" s="133"/>
      <c r="F88" s="18">
        <v>12</v>
      </c>
      <c r="G88" s="18">
        <v>5</v>
      </c>
      <c r="H88" s="18">
        <v>5</v>
      </c>
      <c r="I88" s="85">
        <f t="shared" si="0"/>
        <v>1.2</v>
      </c>
      <c r="J88" s="85">
        <f t="shared" si="23"/>
        <v>2.4</v>
      </c>
      <c r="K88" s="85">
        <f t="shared" si="24"/>
        <v>2.4</v>
      </c>
      <c r="L88" s="86">
        <v>1007</v>
      </c>
      <c r="M88" s="20" t="s">
        <v>287</v>
      </c>
      <c r="N88" s="99" t="s">
        <v>1141</v>
      </c>
      <c r="O88" s="106" t="s">
        <v>1143</v>
      </c>
      <c r="P88" s="106" t="s">
        <v>1142</v>
      </c>
      <c r="Q88" s="106" t="s">
        <v>1144</v>
      </c>
      <c r="R88" s="106" t="s">
        <v>1145</v>
      </c>
      <c r="S88" s="17" t="s">
        <v>1217</v>
      </c>
      <c r="T88" s="17" t="s">
        <v>1212</v>
      </c>
    </row>
    <row r="89" spans="1:21" x14ac:dyDescent="0.3">
      <c r="A89" s="34">
        <v>83</v>
      </c>
      <c r="B89" s="18">
        <v>8</v>
      </c>
      <c r="C89" s="20" t="s">
        <v>496</v>
      </c>
      <c r="D89" s="20" t="s">
        <v>495</v>
      </c>
      <c r="E89" s="133"/>
      <c r="F89" s="18">
        <v>10</v>
      </c>
      <c r="G89" s="18">
        <v>1</v>
      </c>
      <c r="H89" s="18">
        <v>1</v>
      </c>
      <c r="I89" s="85">
        <f t="shared" si="0"/>
        <v>5</v>
      </c>
      <c r="J89" s="85">
        <f t="shared" si="23"/>
        <v>10</v>
      </c>
      <c r="K89" s="85">
        <f t="shared" si="24"/>
        <v>10</v>
      </c>
      <c r="L89" s="86">
        <v>1008</v>
      </c>
      <c r="M89" s="20" t="s">
        <v>287</v>
      </c>
      <c r="N89" s="99" t="s">
        <v>1111</v>
      </c>
      <c r="O89" s="106" t="s">
        <v>1147</v>
      </c>
      <c r="P89" s="106" t="s">
        <v>1146</v>
      </c>
      <c r="Q89" s="106" t="s">
        <v>1149</v>
      </c>
      <c r="R89" s="106" t="s">
        <v>1148</v>
      </c>
      <c r="S89" s="17" t="s">
        <v>49</v>
      </c>
      <c r="T89" s="17" t="s">
        <v>1212</v>
      </c>
    </row>
    <row r="90" spans="1:21" x14ac:dyDescent="0.3">
      <c r="A90" s="34">
        <v>84</v>
      </c>
      <c r="B90" s="125">
        <v>9</v>
      </c>
      <c r="C90" s="20" t="s">
        <v>498</v>
      </c>
      <c r="D90" s="20" t="s">
        <v>497</v>
      </c>
      <c r="E90" s="133"/>
      <c r="F90" s="18">
        <v>20</v>
      </c>
      <c r="G90" s="18">
        <v>15</v>
      </c>
      <c r="H90" s="18">
        <v>0</v>
      </c>
      <c r="I90" s="85">
        <f t="shared" si="0"/>
        <v>1.3333333333333333</v>
      </c>
      <c r="J90" s="85" t="e">
        <f t="shared" si="23"/>
        <v>#DIV/0!</v>
      </c>
      <c r="K90" s="85">
        <f t="shared" si="24"/>
        <v>1.3333333333333333</v>
      </c>
      <c r="L90" s="86">
        <v>1009</v>
      </c>
      <c r="M90" s="20" t="s">
        <v>499</v>
      </c>
      <c r="N90" s="99" t="s">
        <v>500</v>
      </c>
      <c r="O90" s="106" t="s">
        <v>1150</v>
      </c>
      <c r="P90" s="106" t="s">
        <v>1151</v>
      </c>
      <c r="Q90" s="106" t="s">
        <v>1153</v>
      </c>
      <c r="R90" s="106" t="s">
        <v>1152</v>
      </c>
      <c r="S90" s="17" t="s">
        <v>1259</v>
      </c>
      <c r="T90" s="17" t="s">
        <v>1212</v>
      </c>
    </row>
    <row r="91" spans="1:21" x14ac:dyDescent="0.3">
      <c r="A91" s="34">
        <v>85</v>
      </c>
      <c r="B91" s="18">
        <v>10</v>
      </c>
      <c r="C91" s="20" t="s">
        <v>501</v>
      </c>
      <c r="D91" s="20" t="s">
        <v>502</v>
      </c>
      <c r="E91" s="133"/>
      <c r="F91" s="18">
        <v>8</v>
      </c>
      <c r="G91" s="18">
        <v>6</v>
      </c>
      <c r="H91" s="18">
        <v>3</v>
      </c>
      <c r="I91" s="85">
        <f t="shared" si="0"/>
        <v>0.88888888888888884</v>
      </c>
      <c r="J91" s="85">
        <f t="shared" si="23"/>
        <v>2.6666666666666665</v>
      </c>
      <c r="K91" s="85">
        <f t="shared" si="24"/>
        <v>1.3333333333333333</v>
      </c>
      <c r="L91" s="86">
        <v>1010</v>
      </c>
      <c r="M91" s="20" t="s">
        <v>287</v>
      </c>
      <c r="N91" s="99" t="s">
        <v>503</v>
      </c>
      <c r="O91" s="106" t="s">
        <v>1154</v>
      </c>
      <c r="P91" s="106" t="s">
        <v>1155</v>
      </c>
      <c r="Q91" s="106"/>
      <c r="R91" s="106"/>
      <c r="T91" s="17" t="s">
        <v>1212</v>
      </c>
    </row>
    <row r="92" spans="1:21" x14ac:dyDescent="0.3">
      <c r="A92" s="34">
        <v>86</v>
      </c>
      <c r="B92" s="125">
        <v>11</v>
      </c>
      <c r="C92" s="20" t="s">
        <v>504</v>
      </c>
      <c r="D92" s="20" t="s">
        <v>505</v>
      </c>
      <c r="E92" s="133"/>
      <c r="F92" s="18">
        <v>20</v>
      </c>
      <c r="G92" s="18">
        <v>40</v>
      </c>
      <c r="H92" s="18">
        <v>0</v>
      </c>
      <c r="I92" s="85">
        <f t="shared" si="0"/>
        <v>0.5</v>
      </c>
      <c r="J92" s="85" t="e">
        <f t="shared" si="23"/>
        <v>#DIV/0!</v>
      </c>
      <c r="K92" s="85">
        <f t="shared" si="24"/>
        <v>0.5</v>
      </c>
      <c r="L92" s="86">
        <v>1011</v>
      </c>
      <c r="M92" s="20"/>
      <c r="N92" s="99" t="s">
        <v>506</v>
      </c>
      <c r="O92" s="106"/>
      <c r="P92" s="106"/>
      <c r="Q92" s="106"/>
      <c r="R92" s="106"/>
      <c r="S92" s="17" t="s">
        <v>1260</v>
      </c>
      <c r="T92" s="17" t="s">
        <v>1212</v>
      </c>
    </row>
    <row r="93" spans="1:21" x14ac:dyDescent="0.3">
      <c r="A93" s="34">
        <v>87</v>
      </c>
      <c r="B93" s="18">
        <v>12</v>
      </c>
      <c r="C93" s="20" t="s">
        <v>1114</v>
      </c>
      <c r="D93" s="20" t="s">
        <v>523</v>
      </c>
      <c r="E93" s="133"/>
      <c r="F93" s="18">
        <v>12</v>
      </c>
      <c r="G93" s="18">
        <v>7</v>
      </c>
      <c r="H93" s="18">
        <v>3</v>
      </c>
      <c r="I93" s="85">
        <f t="shared" si="0"/>
        <v>1.2</v>
      </c>
      <c r="J93" s="85">
        <f t="shared" si="23"/>
        <v>4</v>
      </c>
      <c r="K93" s="85">
        <f t="shared" si="24"/>
        <v>1.7142857142857142</v>
      </c>
      <c r="L93" s="86">
        <v>1012</v>
      </c>
      <c r="M93" s="20" t="s">
        <v>352</v>
      </c>
      <c r="N93" s="99" t="s">
        <v>524</v>
      </c>
      <c r="O93" s="106" t="s">
        <v>1157</v>
      </c>
      <c r="P93" s="106" t="s">
        <v>1156</v>
      </c>
      <c r="Q93" s="106"/>
      <c r="R93" s="106"/>
      <c r="S93" s="17" t="s">
        <v>1261</v>
      </c>
      <c r="T93" s="17" t="s">
        <v>1212</v>
      </c>
      <c r="U93" s="17" t="s">
        <v>1263</v>
      </c>
    </row>
    <row r="94" spans="1:21" x14ac:dyDescent="0.3">
      <c r="A94" s="34">
        <v>88</v>
      </c>
      <c r="B94" s="125">
        <v>13</v>
      </c>
      <c r="C94" s="20" t="s">
        <v>1116</v>
      </c>
      <c r="D94" s="20" t="s">
        <v>669</v>
      </c>
      <c r="E94" s="133"/>
      <c r="F94" s="18">
        <v>15</v>
      </c>
      <c r="G94" s="18">
        <v>10</v>
      </c>
      <c r="H94" s="18">
        <v>0</v>
      </c>
      <c r="I94" s="85">
        <f t="shared" si="0"/>
        <v>1.5</v>
      </c>
      <c r="J94" s="85" t="e">
        <f t="shared" si="23"/>
        <v>#DIV/0!</v>
      </c>
      <c r="K94" s="85">
        <f t="shared" si="24"/>
        <v>1.5</v>
      </c>
      <c r="L94" s="86">
        <v>1013</v>
      </c>
      <c r="M94" s="20" t="s">
        <v>499</v>
      </c>
      <c r="N94" s="99" t="s">
        <v>1008</v>
      </c>
      <c r="O94" s="106" t="s">
        <v>1159</v>
      </c>
      <c r="P94" s="106" t="s">
        <v>1158</v>
      </c>
      <c r="Q94" s="106"/>
      <c r="R94" s="106"/>
      <c r="S94" s="17" t="s">
        <v>1262</v>
      </c>
      <c r="T94" s="17" t="s">
        <v>1212</v>
      </c>
    </row>
    <row r="95" spans="1:21" x14ac:dyDescent="0.3">
      <c r="A95" s="34">
        <v>89</v>
      </c>
      <c r="B95" s="18">
        <v>14</v>
      </c>
      <c r="C95" s="20" t="s">
        <v>687</v>
      </c>
      <c r="D95" s="20" t="s">
        <v>688</v>
      </c>
      <c r="E95" s="133"/>
      <c r="F95" s="18">
        <v>35</v>
      </c>
      <c r="G95" s="18">
        <v>5</v>
      </c>
      <c r="H95" s="18">
        <v>25</v>
      </c>
      <c r="I95" s="85">
        <f t="shared" si="0"/>
        <v>1.1666666666666667</v>
      </c>
      <c r="J95" s="85">
        <f t="shared" si="23"/>
        <v>1.4</v>
      </c>
      <c r="K95" s="85">
        <f t="shared" si="24"/>
        <v>7</v>
      </c>
      <c r="L95" s="86">
        <v>1014</v>
      </c>
      <c r="M95" s="20" t="s">
        <v>287</v>
      </c>
      <c r="N95" s="99" t="s">
        <v>793</v>
      </c>
      <c r="O95" s="106" t="s">
        <v>1161</v>
      </c>
      <c r="P95" s="106" t="s">
        <v>1160</v>
      </c>
      <c r="Q95" s="106"/>
      <c r="R95" s="106"/>
      <c r="S95" s="17" t="s">
        <v>1264</v>
      </c>
      <c r="T95" s="17" t="s">
        <v>1212</v>
      </c>
    </row>
    <row r="96" spans="1:21" x14ac:dyDescent="0.3">
      <c r="A96" s="34">
        <v>90</v>
      </c>
      <c r="B96" s="125">
        <v>15</v>
      </c>
      <c r="C96" s="20" t="s">
        <v>791</v>
      </c>
      <c r="D96" s="20" t="s">
        <v>792</v>
      </c>
      <c r="E96" s="133"/>
      <c r="F96" s="18">
        <v>15</v>
      </c>
      <c r="G96" s="18">
        <v>15</v>
      </c>
      <c r="H96" s="18">
        <v>15</v>
      </c>
      <c r="I96" s="85">
        <f t="shared" si="0"/>
        <v>0.5</v>
      </c>
      <c r="J96" s="85">
        <f t="shared" si="23"/>
        <v>1</v>
      </c>
      <c r="K96" s="85">
        <f t="shared" si="24"/>
        <v>1</v>
      </c>
      <c r="L96" s="86">
        <v>1015</v>
      </c>
      <c r="M96" s="20" t="s">
        <v>1117</v>
      </c>
      <c r="N96" s="99"/>
      <c r="O96" s="106"/>
      <c r="P96" s="106"/>
      <c r="Q96" s="106"/>
      <c r="R96" s="106"/>
      <c r="T96" s="17" t="s">
        <v>1212</v>
      </c>
    </row>
    <row r="97" spans="1:20" x14ac:dyDescent="0.3">
      <c r="A97" s="34">
        <v>91</v>
      </c>
      <c r="B97" s="18">
        <v>16</v>
      </c>
      <c r="C97" s="20" t="s">
        <v>796</v>
      </c>
      <c r="D97" s="20" t="s">
        <v>797</v>
      </c>
      <c r="E97" s="133"/>
      <c r="F97" s="18">
        <v>25</v>
      </c>
      <c r="G97" s="18">
        <v>10</v>
      </c>
      <c r="H97" s="18">
        <v>0</v>
      </c>
      <c r="I97" s="85">
        <f t="shared" si="0"/>
        <v>2.5</v>
      </c>
      <c r="J97" s="85" t="e">
        <f t="shared" si="23"/>
        <v>#DIV/0!</v>
      </c>
      <c r="K97" s="85">
        <f t="shared" si="24"/>
        <v>2.5</v>
      </c>
      <c r="L97" s="86">
        <v>1016</v>
      </c>
      <c r="M97" s="20" t="s">
        <v>798</v>
      </c>
      <c r="N97" s="99" t="s">
        <v>506</v>
      </c>
      <c r="O97" s="106" t="s">
        <v>1163</v>
      </c>
      <c r="P97" s="106" t="s">
        <v>1162</v>
      </c>
      <c r="Q97" s="106"/>
      <c r="R97" s="106"/>
      <c r="S97" s="17" t="s">
        <v>1265</v>
      </c>
      <c r="T97" s="17" t="s">
        <v>1212</v>
      </c>
    </row>
    <row r="98" spans="1:20" x14ac:dyDescent="0.3">
      <c r="A98" s="34">
        <v>92</v>
      </c>
      <c r="B98" s="125">
        <v>17</v>
      </c>
      <c r="C98" s="20" t="s">
        <v>1172</v>
      </c>
      <c r="D98" s="20" t="s">
        <v>1171</v>
      </c>
      <c r="E98" s="133"/>
      <c r="F98" s="18">
        <v>4</v>
      </c>
      <c r="G98" s="18">
        <v>2</v>
      </c>
      <c r="H98" s="18">
        <v>1</v>
      </c>
      <c r="I98" s="85">
        <f t="shared" si="0"/>
        <v>1.3333333333333333</v>
      </c>
      <c r="J98" s="85">
        <f t="shared" si="23"/>
        <v>4</v>
      </c>
      <c r="K98" s="85">
        <f t="shared" si="24"/>
        <v>2</v>
      </c>
      <c r="L98" s="86">
        <v>1017</v>
      </c>
      <c r="M98" s="20" t="s">
        <v>1173</v>
      </c>
      <c r="N98" s="99"/>
      <c r="O98" s="106"/>
      <c r="P98" s="106"/>
      <c r="Q98" s="106"/>
      <c r="R98" s="106"/>
      <c r="S98" s="17" t="s">
        <v>1266</v>
      </c>
      <c r="T98" s="17" t="s">
        <v>1212</v>
      </c>
    </row>
    <row r="99" spans="1:20" x14ac:dyDescent="0.3">
      <c r="A99" s="34">
        <v>93</v>
      </c>
      <c r="B99" s="18">
        <v>18</v>
      </c>
      <c r="C99" s="20" t="s">
        <v>1175</v>
      </c>
      <c r="D99" s="20" t="s">
        <v>1174</v>
      </c>
      <c r="E99" s="133"/>
      <c r="F99" s="18">
        <v>6</v>
      </c>
      <c r="G99" s="18">
        <v>12</v>
      </c>
      <c r="H99" s="18">
        <v>6</v>
      </c>
      <c r="I99" s="85">
        <f t="shared" si="0"/>
        <v>0.33333333333333331</v>
      </c>
      <c r="J99" s="85">
        <f t="shared" si="23"/>
        <v>1</v>
      </c>
      <c r="K99" s="85">
        <f t="shared" si="24"/>
        <v>0.5</v>
      </c>
      <c r="L99" s="86">
        <v>1018</v>
      </c>
      <c r="M99" s="20" t="s">
        <v>1176</v>
      </c>
      <c r="N99" s="99"/>
      <c r="O99" s="106"/>
      <c r="P99" s="106"/>
      <c r="Q99" s="106"/>
      <c r="R99" s="106"/>
      <c r="S99" s="17" t="s">
        <v>1267</v>
      </c>
      <c r="T99" s="17" t="s">
        <v>1212</v>
      </c>
    </row>
    <row r="100" spans="1:20" x14ac:dyDescent="0.3">
      <c r="A100" s="34">
        <v>94</v>
      </c>
      <c r="B100" s="125">
        <v>19</v>
      </c>
      <c r="C100" s="20" t="s">
        <v>1178</v>
      </c>
      <c r="D100" s="20" t="s">
        <v>1177</v>
      </c>
      <c r="E100" s="133"/>
      <c r="F100" s="18">
        <v>10</v>
      </c>
      <c r="G100" s="18">
        <v>3</v>
      </c>
      <c r="H100" s="18">
        <v>2</v>
      </c>
      <c r="I100" s="85">
        <f t="shared" si="0"/>
        <v>2</v>
      </c>
      <c r="J100" s="85">
        <f t="shared" si="23"/>
        <v>5</v>
      </c>
      <c r="K100" s="85">
        <f t="shared" si="24"/>
        <v>3.3333333333333335</v>
      </c>
      <c r="L100" s="86">
        <v>1019</v>
      </c>
      <c r="M100" s="20" t="s">
        <v>1288</v>
      </c>
      <c r="N100" s="99"/>
      <c r="O100" s="106"/>
      <c r="P100" s="106"/>
      <c r="Q100" s="106"/>
      <c r="R100" s="106"/>
      <c r="T100" s="17" t="s">
        <v>1212</v>
      </c>
    </row>
    <row r="101" spans="1:20" x14ac:dyDescent="0.3">
      <c r="A101" s="34">
        <v>95</v>
      </c>
      <c r="B101" s="18">
        <v>20</v>
      </c>
      <c r="C101" s="20" t="s">
        <v>1180</v>
      </c>
      <c r="D101" s="20" t="s">
        <v>1179</v>
      </c>
      <c r="E101" s="133"/>
      <c r="F101" s="18">
        <v>10</v>
      </c>
      <c r="G101" s="18">
        <v>5</v>
      </c>
      <c r="H101" s="18">
        <v>2</v>
      </c>
      <c r="I101" s="85">
        <f t="shared" si="0"/>
        <v>1.4285714285714286</v>
      </c>
      <c r="J101" s="85">
        <f t="shared" si="23"/>
        <v>5</v>
      </c>
      <c r="K101" s="85">
        <f t="shared" si="24"/>
        <v>2</v>
      </c>
      <c r="L101" s="86">
        <v>1020</v>
      </c>
      <c r="M101" s="20" t="s">
        <v>1181</v>
      </c>
      <c r="N101" s="99"/>
      <c r="O101" s="106"/>
      <c r="P101" s="106"/>
      <c r="Q101" s="106"/>
      <c r="R101" s="106"/>
      <c r="T101" s="17" t="s">
        <v>1212</v>
      </c>
    </row>
    <row r="102" spans="1:20" x14ac:dyDescent="0.3">
      <c r="A102" s="34">
        <v>96</v>
      </c>
      <c r="B102" s="125">
        <v>21</v>
      </c>
      <c r="C102" s="20" t="s">
        <v>237</v>
      </c>
      <c r="D102" s="20" t="s">
        <v>326</v>
      </c>
      <c r="E102" s="133"/>
      <c r="F102" s="18">
        <v>15</v>
      </c>
      <c r="G102" s="18">
        <v>10</v>
      </c>
      <c r="H102" s="18">
        <v>10</v>
      </c>
      <c r="I102" s="85">
        <f t="shared" si="0"/>
        <v>0.75</v>
      </c>
      <c r="J102" s="85">
        <f t="shared" si="23"/>
        <v>1.5</v>
      </c>
      <c r="K102" s="85">
        <f t="shared" si="24"/>
        <v>1.5</v>
      </c>
      <c r="L102" s="86">
        <v>1021</v>
      </c>
      <c r="M102" s="20" t="s">
        <v>1289</v>
      </c>
      <c r="N102" s="99"/>
      <c r="O102" s="106"/>
      <c r="P102" s="106"/>
      <c r="Q102" s="106"/>
      <c r="R102" s="106"/>
      <c r="T102" s="17" t="s">
        <v>1212</v>
      </c>
    </row>
    <row r="103" spans="1:20" x14ac:dyDescent="0.3">
      <c r="A103" s="34">
        <v>97</v>
      </c>
      <c r="B103" s="18">
        <v>22</v>
      </c>
      <c r="C103" s="20" t="s">
        <v>1290</v>
      </c>
      <c r="D103" s="20" t="s">
        <v>1291</v>
      </c>
      <c r="E103" s="133"/>
      <c r="F103" s="18">
        <v>5</v>
      </c>
      <c r="G103" s="18">
        <v>4</v>
      </c>
      <c r="H103" s="18">
        <v>1</v>
      </c>
      <c r="I103" s="85">
        <f t="shared" ref="I103:I104" si="25">F103/(G103+H103)</f>
        <v>1</v>
      </c>
      <c r="J103" s="85">
        <f t="shared" si="23"/>
        <v>5</v>
      </c>
      <c r="K103" s="85">
        <f t="shared" si="24"/>
        <v>1.25</v>
      </c>
      <c r="L103" s="86">
        <v>1022</v>
      </c>
      <c r="M103" s="20" t="s">
        <v>1292</v>
      </c>
      <c r="N103" s="99"/>
      <c r="O103" s="106"/>
      <c r="P103" s="106"/>
      <c r="Q103" s="106"/>
      <c r="R103" s="106"/>
      <c r="T103" s="17" t="s">
        <v>1212</v>
      </c>
    </row>
    <row r="104" spans="1:20" x14ac:dyDescent="0.3">
      <c r="A104" s="34">
        <v>98</v>
      </c>
      <c r="B104" s="125">
        <v>23</v>
      </c>
      <c r="C104" s="87" t="s">
        <v>1293</v>
      </c>
      <c r="D104" s="87" t="s">
        <v>1294</v>
      </c>
      <c r="E104" s="133"/>
      <c r="F104" s="124">
        <v>8</v>
      </c>
      <c r="G104" s="124">
        <v>6</v>
      </c>
      <c r="H104" s="124">
        <v>4</v>
      </c>
      <c r="I104" s="88">
        <f t="shared" si="25"/>
        <v>0.8</v>
      </c>
      <c r="J104" s="88">
        <f t="shared" si="23"/>
        <v>2</v>
      </c>
      <c r="K104" s="88">
        <f t="shared" si="24"/>
        <v>1.3333333333333333</v>
      </c>
      <c r="L104" s="86">
        <v>1023</v>
      </c>
      <c r="M104" s="87" t="s">
        <v>1295</v>
      </c>
      <c r="N104" s="114"/>
      <c r="O104" s="106"/>
      <c r="P104" s="106"/>
      <c r="Q104" s="106"/>
      <c r="R104" s="106"/>
    </row>
    <row r="105" spans="1:20" x14ac:dyDescent="0.3">
      <c r="A105" s="34">
        <v>99</v>
      </c>
      <c r="B105" s="18">
        <v>24</v>
      </c>
      <c r="C105" s="87" t="s">
        <v>1296</v>
      </c>
      <c r="D105" s="87" t="s">
        <v>1297</v>
      </c>
      <c r="E105" s="133"/>
      <c r="F105" s="124">
        <v>10</v>
      </c>
      <c r="G105" s="124">
        <v>8</v>
      </c>
      <c r="H105" s="124">
        <v>6</v>
      </c>
      <c r="I105" s="88">
        <f t="shared" ref="I105:I110" si="26">F105/(G105+H105)</f>
        <v>0.7142857142857143</v>
      </c>
      <c r="J105" s="88">
        <f t="shared" ref="J105:J110" si="27">F105/H105</f>
        <v>1.6666666666666667</v>
      </c>
      <c r="K105" s="88">
        <f t="shared" ref="K105:K110" si="28">F105/G105</f>
        <v>1.25</v>
      </c>
      <c r="L105" s="86">
        <v>1024</v>
      </c>
      <c r="M105" s="87" t="s">
        <v>1298</v>
      </c>
      <c r="N105" s="114"/>
      <c r="O105" s="106"/>
      <c r="P105" s="106"/>
      <c r="Q105" s="106"/>
      <c r="R105" s="106"/>
    </row>
    <row r="106" spans="1:20" x14ac:dyDescent="0.3">
      <c r="A106" s="34">
        <v>100</v>
      </c>
      <c r="B106" s="125">
        <v>25</v>
      </c>
      <c r="C106" s="87" t="s">
        <v>1299</v>
      </c>
      <c r="D106" s="87" t="s">
        <v>1300</v>
      </c>
      <c r="E106" s="133"/>
      <c r="F106" s="124">
        <v>8</v>
      </c>
      <c r="G106" s="124">
        <v>4</v>
      </c>
      <c r="H106" s="124">
        <v>4</v>
      </c>
      <c r="I106" s="88">
        <f t="shared" si="26"/>
        <v>1</v>
      </c>
      <c r="J106" s="88">
        <f t="shared" si="27"/>
        <v>2</v>
      </c>
      <c r="K106" s="88">
        <f t="shared" si="28"/>
        <v>2</v>
      </c>
      <c r="L106" s="86">
        <v>1025</v>
      </c>
      <c r="M106" s="87" t="s">
        <v>1301</v>
      </c>
      <c r="N106" s="114"/>
      <c r="O106" s="106"/>
      <c r="P106" s="106"/>
      <c r="Q106" s="106"/>
      <c r="R106" s="106"/>
    </row>
    <row r="107" spans="1:20" x14ac:dyDescent="0.3">
      <c r="A107" s="34">
        <v>101</v>
      </c>
      <c r="B107" s="18">
        <v>26</v>
      </c>
      <c r="C107" s="87" t="s">
        <v>1302</v>
      </c>
      <c r="D107" s="87" t="s">
        <v>1303</v>
      </c>
      <c r="E107" s="133"/>
      <c r="F107" s="124">
        <v>4</v>
      </c>
      <c r="G107" s="124">
        <v>1</v>
      </c>
      <c r="H107" s="124">
        <v>0</v>
      </c>
      <c r="I107" s="88">
        <f t="shared" si="26"/>
        <v>4</v>
      </c>
      <c r="J107" s="88" t="e">
        <f t="shared" si="27"/>
        <v>#DIV/0!</v>
      </c>
      <c r="K107" s="88">
        <f t="shared" si="28"/>
        <v>4</v>
      </c>
      <c r="L107" s="86">
        <v>1026</v>
      </c>
      <c r="M107" s="87" t="s">
        <v>1304</v>
      </c>
      <c r="N107" s="114"/>
      <c r="O107" s="106"/>
      <c r="P107" s="106"/>
      <c r="Q107" s="106"/>
      <c r="R107" s="106"/>
    </row>
    <row r="108" spans="1:20" x14ac:dyDescent="0.3">
      <c r="A108" s="34">
        <v>102</v>
      </c>
      <c r="B108" s="125">
        <v>27</v>
      </c>
      <c r="C108" s="87"/>
      <c r="D108" s="87"/>
      <c r="E108" s="133"/>
      <c r="F108" s="124"/>
      <c r="G108" s="124"/>
      <c r="H108" s="124"/>
      <c r="I108" s="88" t="e">
        <f t="shared" si="26"/>
        <v>#DIV/0!</v>
      </c>
      <c r="J108" s="88" t="e">
        <f t="shared" si="27"/>
        <v>#DIV/0!</v>
      </c>
      <c r="K108" s="88" t="e">
        <f t="shared" si="28"/>
        <v>#DIV/0!</v>
      </c>
      <c r="L108" s="86">
        <v>1027</v>
      </c>
      <c r="M108" s="87"/>
      <c r="N108" s="114"/>
      <c r="O108" s="106"/>
      <c r="P108" s="106"/>
      <c r="Q108" s="106"/>
      <c r="R108" s="106"/>
    </row>
    <row r="109" spans="1:20" x14ac:dyDescent="0.3">
      <c r="A109" s="34">
        <v>103</v>
      </c>
      <c r="B109" s="18">
        <v>28</v>
      </c>
      <c r="C109" s="87"/>
      <c r="D109" s="87"/>
      <c r="E109" s="133"/>
      <c r="F109" s="124"/>
      <c r="G109" s="124"/>
      <c r="H109" s="124"/>
      <c r="I109" s="88" t="e">
        <f t="shared" si="26"/>
        <v>#DIV/0!</v>
      </c>
      <c r="J109" s="88" t="e">
        <f t="shared" si="27"/>
        <v>#DIV/0!</v>
      </c>
      <c r="K109" s="88" t="e">
        <f t="shared" si="28"/>
        <v>#DIV/0!</v>
      </c>
      <c r="L109" s="86">
        <v>1028</v>
      </c>
      <c r="M109" s="87"/>
      <c r="N109" s="114"/>
      <c r="O109" s="106"/>
      <c r="P109" s="106"/>
      <c r="Q109" s="106"/>
      <c r="R109" s="106"/>
    </row>
    <row r="110" spans="1:20" ht="19.5" thickBot="1" x14ac:dyDescent="0.35">
      <c r="A110" s="34">
        <v>104</v>
      </c>
      <c r="B110" s="125">
        <v>29</v>
      </c>
      <c r="C110" s="102"/>
      <c r="D110" s="102"/>
      <c r="E110" s="134"/>
      <c r="F110" s="124"/>
      <c r="G110" s="124"/>
      <c r="H110" s="124"/>
      <c r="I110" s="88" t="e">
        <f t="shared" si="26"/>
        <v>#DIV/0!</v>
      </c>
      <c r="J110" s="88" t="e">
        <f t="shared" si="27"/>
        <v>#DIV/0!</v>
      </c>
      <c r="K110" s="88" t="e">
        <f t="shared" si="28"/>
        <v>#DIV/0!</v>
      </c>
      <c r="L110" s="86">
        <v>1029</v>
      </c>
      <c r="M110" s="102"/>
      <c r="N110" s="105"/>
      <c r="O110" s="106"/>
      <c r="P110" s="106"/>
      <c r="Q110" s="106"/>
      <c r="R110" s="106"/>
    </row>
    <row r="111" spans="1:20" ht="19.5" customHeight="1" x14ac:dyDescent="0.3">
      <c r="A111" s="34">
        <v>105</v>
      </c>
      <c r="B111" s="117">
        <v>1</v>
      </c>
      <c r="C111" s="107" t="s">
        <v>1051</v>
      </c>
      <c r="D111" s="107" t="s">
        <v>1052</v>
      </c>
      <c r="E111" s="132" t="s">
        <v>1053</v>
      </c>
      <c r="F111" s="117">
        <v>0</v>
      </c>
      <c r="G111" s="117">
        <v>6</v>
      </c>
      <c r="H111" s="117">
        <v>12</v>
      </c>
      <c r="I111" s="91">
        <v>0.55555555555555558</v>
      </c>
      <c r="J111" s="91">
        <v>0.83333333333333337</v>
      </c>
      <c r="K111" s="91">
        <v>1.6666666666666667</v>
      </c>
      <c r="L111" s="92">
        <v>1202</v>
      </c>
      <c r="M111" s="90"/>
      <c r="N111" s="108"/>
      <c r="O111" s="106"/>
      <c r="P111" s="106"/>
      <c r="Q111" s="106"/>
      <c r="R111" s="106"/>
    </row>
    <row r="112" spans="1:20" x14ac:dyDescent="0.3">
      <c r="A112" s="34">
        <v>106</v>
      </c>
      <c r="B112" s="18">
        <v>2</v>
      </c>
      <c r="C112" s="20" t="s">
        <v>671</v>
      </c>
      <c r="D112" s="20" t="s">
        <v>672</v>
      </c>
      <c r="E112" s="133"/>
      <c r="F112" s="18">
        <v>30</v>
      </c>
      <c r="G112" s="18">
        <v>30</v>
      </c>
      <c r="H112" s="18">
        <v>20</v>
      </c>
      <c r="I112" s="85">
        <f t="shared" ref="I112:I113" si="29">F112/(G112+H112)</f>
        <v>0.6</v>
      </c>
      <c r="J112" s="85">
        <f t="shared" ref="J112:J113" si="30">F112/H112</f>
        <v>1.5</v>
      </c>
      <c r="K112" s="85">
        <f t="shared" ref="K112:K113" si="31">F112/G112</f>
        <v>1</v>
      </c>
      <c r="L112" s="86">
        <v>1203</v>
      </c>
      <c r="M112" s="20" t="s">
        <v>211</v>
      </c>
      <c r="N112" s="99"/>
      <c r="O112" s="106"/>
      <c r="P112" s="106"/>
      <c r="Q112" s="106"/>
      <c r="R112" s="106"/>
    </row>
    <row r="113" spans="1:21" x14ac:dyDescent="0.3">
      <c r="A113" s="34">
        <v>107</v>
      </c>
      <c r="B113" s="18">
        <v>3</v>
      </c>
      <c r="C113" s="20" t="s">
        <v>1286</v>
      </c>
      <c r="D113" s="20" t="s">
        <v>1287</v>
      </c>
      <c r="E113" s="133"/>
      <c r="F113" s="18">
        <v>4</v>
      </c>
      <c r="G113" s="18">
        <v>2</v>
      </c>
      <c r="H113" s="18">
        <v>2</v>
      </c>
      <c r="I113" s="85">
        <f t="shared" si="29"/>
        <v>1</v>
      </c>
      <c r="J113" s="85">
        <f t="shared" si="30"/>
        <v>2</v>
      </c>
      <c r="K113" s="85">
        <f t="shared" si="31"/>
        <v>2</v>
      </c>
      <c r="L113" s="86">
        <v>5005</v>
      </c>
      <c r="M113" s="20" t="s">
        <v>211</v>
      </c>
      <c r="N113" s="99"/>
      <c r="O113" s="106"/>
      <c r="P113" s="106"/>
      <c r="Q113" s="106" t="s">
        <v>1096</v>
      </c>
      <c r="R113" s="106" t="s">
        <v>1095</v>
      </c>
      <c r="S113" s="17" t="s">
        <v>1245</v>
      </c>
      <c r="T113" s="17" t="s">
        <v>1212</v>
      </c>
      <c r="U113" s="17" t="s">
        <v>1246</v>
      </c>
    </row>
    <row r="114" spans="1:21" x14ac:dyDescent="0.3">
      <c r="A114" s="34"/>
      <c r="B114" s="117"/>
      <c r="C114" s="20"/>
      <c r="D114" s="100"/>
      <c r="E114" s="133"/>
      <c r="F114" s="18"/>
      <c r="G114" s="18"/>
      <c r="H114" s="18"/>
      <c r="I114" s="85"/>
      <c r="J114" s="85"/>
      <c r="K114" s="85"/>
      <c r="L114" s="86"/>
      <c r="M114" s="20"/>
      <c r="N114" s="99"/>
      <c r="O114" s="106"/>
      <c r="P114" s="106"/>
      <c r="Q114" s="106"/>
      <c r="R114" s="106"/>
    </row>
    <row r="115" spans="1:21" x14ac:dyDescent="0.3">
      <c r="A115" s="113"/>
      <c r="B115" s="18"/>
      <c r="C115" s="20"/>
      <c r="D115" s="20"/>
      <c r="E115" s="133"/>
      <c r="F115" s="18"/>
      <c r="G115" s="18"/>
      <c r="H115" s="18"/>
      <c r="I115" s="85"/>
      <c r="J115" s="85"/>
      <c r="K115" s="85"/>
      <c r="L115" s="86"/>
      <c r="M115" s="20"/>
      <c r="N115" s="99"/>
      <c r="O115" s="106"/>
      <c r="P115" s="106"/>
      <c r="Q115" s="106"/>
      <c r="R115" s="106"/>
    </row>
    <row r="116" spans="1:21" x14ac:dyDescent="0.3">
      <c r="A116" s="113"/>
      <c r="B116" s="117"/>
      <c r="C116" s="20"/>
      <c r="D116" s="20"/>
      <c r="E116" s="133"/>
      <c r="F116" s="18"/>
      <c r="G116" s="18"/>
      <c r="H116" s="18"/>
      <c r="I116" s="85"/>
      <c r="J116" s="85"/>
      <c r="K116" s="85"/>
      <c r="L116" s="86"/>
      <c r="M116" s="20"/>
      <c r="N116" s="99"/>
      <c r="O116" s="106"/>
      <c r="P116" s="106"/>
      <c r="Q116" s="106"/>
      <c r="R116" s="106"/>
    </row>
    <row r="118" spans="1:21" x14ac:dyDescent="0.3">
      <c r="F118" s="70">
        <v>25</v>
      </c>
      <c r="G118" s="70">
        <v>20</v>
      </c>
      <c r="H118" s="70">
        <v>15</v>
      </c>
      <c r="I118" s="70">
        <v>0.7142857142857143</v>
      </c>
      <c r="J118" s="70">
        <v>1.6666666666666667</v>
      </c>
      <c r="K118" s="70">
        <v>1.25</v>
      </c>
      <c r="L118" s="70">
        <v>3008</v>
      </c>
    </row>
    <row r="119" spans="1:21" x14ac:dyDescent="0.3">
      <c r="C119" s="17" t="s">
        <v>268</v>
      </c>
      <c r="D119" s="17" t="s">
        <v>330</v>
      </c>
    </row>
    <row r="125" spans="1:21" x14ac:dyDescent="0.3">
      <c r="A125" s="34">
        <v>33</v>
      </c>
      <c r="B125" s="18">
        <v>6</v>
      </c>
      <c r="C125" s="20" t="s">
        <v>983</v>
      </c>
      <c r="D125" s="20" t="s">
        <v>984</v>
      </c>
      <c r="F125" s="18">
        <v>6</v>
      </c>
      <c r="G125" s="18">
        <v>1</v>
      </c>
      <c r="H125" s="18">
        <v>1</v>
      </c>
      <c r="I125" s="85">
        <f t="shared" ref="I125" si="32">F125/(G125+H125)</f>
        <v>3</v>
      </c>
      <c r="J125" s="85">
        <f t="shared" ref="J125" si="33">F125/H125</f>
        <v>6</v>
      </c>
      <c r="K125" s="85">
        <f t="shared" ref="K125" si="34">F125/G125</f>
        <v>6</v>
      </c>
      <c r="L125" s="86">
        <v>5006</v>
      </c>
      <c r="M125" s="20" t="s">
        <v>444</v>
      </c>
      <c r="N125" s="99"/>
    </row>
  </sheetData>
  <mergeCells count="12">
    <mergeCell ref="E111:E116"/>
    <mergeCell ref="E34:E41"/>
    <mergeCell ref="A3:O3"/>
    <mergeCell ref="A4:O4"/>
    <mergeCell ref="E7:E14"/>
    <mergeCell ref="E15:E22"/>
    <mergeCell ref="E23:E33"/>
    <mergeCell ref="E42:E52"/>
    <mergeCell ref="E53:E63"/>
    <mergeCell ref="E64:E71"/>
    <mergeCell ref="E72:E81"/>
    <mergeCell ref="E82:E110"/>
  </mergeCells>
  <conditionalFormatting sqref="I126:K1048576 I1:K38 I42:K46 I53:K64 I117:K124 I71:K110">
    <cfRule type="colorScale" priority="22">
      <colorScale>
        <cfvo type="min"/>
        <cfvo type="percentile" val="50"/>
        <cfvo type="max"/>
        <color rgb="FF63BE7B"/>
        <color rgb="FFFFEB84"/>
        <color rgb="FFF8696B"/>
      </colorScale>
    </cfRule>
  </conditionalFormatting>
  <conditionalFormatting sqref="I125:K125">
    <cfRule type="colorScale" priority="21">
      <colorScale>
        <cfvo type="min"/>
        <cfvo type="percentile" val="50"/>
        <cfvo type="max"/>
        <color rgb="FF63BE7B"/>
        <color rgb="FFFFEB84"/>
        <color rgb="FFF8696B"/>
      </colorScale>
    </cfRule>
  </conditionalFormatting>
  <conditionalFormatting sqref="I39:K39">
    <cfRule type="colorScale" priority="20">
      <colorScale>
        <cfvo type="min"/>
        <cfvo type="percentile" val="50"/>
        <cfvo type="max"/>
        <color rgb="FF63BE7B"/>
        <color rgb="FFFFEB84"/>
        <color rgb="FFF8696B"/>
      </colorScale>
    </cfRule>
  </conditionalFormatting>
  <conditionalFormatting sqref="I41:K41">
    <cfRule type="colorScale" priority="19">
      <colorScale>
        <cfvo type="min"/>
        <cfvo type="percentile" val="50"/>
        <cfvo type="max"/>
        <color rgb="FF63BE7B"/>
        <color rgb="FFFFEB84"/>
        <color rgb="FFF8696B"/>
      </colorScale>
    </cfRule>
  </conditionalFormatting>
  <conditionalFormatting sqref="I40:K40">
    <cfRule type="colorScale" priority="18">
      <colorScale>
        <cfvo type="min"/>
        <cfvo type="percentile" val="50"/>
        <cfvo type="max"/>
        <color rgb="FF63BE7B"/>
        <color rgb="FFFFEB84"/>
        <color rgb="FFF8696B"/>
      </colorScale>
    </cfRule>
  </conditionalFormatting>
  <conditionalFormatting sqref="I50:K51">
    <cfRule type="colorScale" priority="15">
      <colorScale>
        <cfvo type="min"/>
        <cfvo type="percentile" val="50"/>
        <cfvo type="max"/>
        <color rgb="FF63BE7B"/>
        <color rgb="FFFFEB84"/>
        <color rgb="FFF8696B"/>
      </colorScale>
    </cfRule>
  </conditionalFormatting>
  <conditionalFormatting sqref="I52:K52">
    <cfRule type="colorScale" priority="14">
      <colorScale>
        <cfvo type="min"/>
        <cfvo type="percentile" val="50"/>
        <cfvo type="max"/>
        <color rgb="FF63BE7B"/>
        <color rgb="FFFFEB84"/>
        <color rgb="FFF8696B"/>
      </colorScale>
    </cfRule>
  </conditionalFormatting>
  <conditionalFormatting sqref="I114:K116">
    <cfRule type="colorScale" priority="27">
      <colorScale>
        <cfvo type="min"/>
        <cfvo type="percentile" val="50"/>
        <cfvo type="max"/>
        <color rgb="FF63BE7B"/>
        <color rgb="FFFFEB84"/>
        <color rgb="FFF8696B"/>
      </colorScale>
    </cfRule>
  </conditionalFormatting>
  <conditionalFormatting sqref="I111:K111">
    <cfRule type="colorScale" priority="12">
      <colorScale>
        <cfvo type="min"/>
        <cfvo type="percentile" val="50"/>
        <cfvo type="max"/>
        <color rgb="FF63BE7B"/>
        <color rgb="FFFFEB84"/>
        <color rgb="FFF8696B"/>
      </colorScale>
    </cfRule>
  </conditionalFormatting>
  <conditionalFormatting sqref="I112:K112">
    <cfRule type="colorScale" priority="11">
      <colorScale>
        <cfvo type="min"/>
        <cfvo type="percentile" val="50"/>
        <cfvo type="max"/>
        <color rgb="FF63BE7B"/>
        <color rgb="FFFFEB84"/>
        <color rgb="FFF8696B"/>
      </colorScale>
    </cfRule>
  </conditionalFormatting>
  <conditionalFormatting sqref="I48:K49">
    <cfRule type="colorScale" priority="10">
      <colorScale>
        <cfvo type="min"/>
        <cfvo type="percentile" val="50"/>
        <cfvo type="max"/>
        <color rgb="FF63BE7B"/>
        <color rgb="FFFFEB84"/>
        <color rgb="FFF8696B"/>
      </colorScale>
    </cfRule>
  </conditionalFormatting>
  <conditionalFormatting sqref="I47:K47">
    <cfRule type="colorScale" priority="9">
      <colorScale>
        <cfvo type="min"/>
        <cfvo type="percentile" val="50"/>
        <cfvo type="max"/>
        <color rgb="FF63BE7B"/>
        <color rgb="FFFFEB84"/>
        <color rgb="FFF8696B"/>
      </colorScale>
    </cfRule>
  </conditionalFormatting>
  <conditionalFormatting sqref="I65:K65">
    <cfRule type="colorScale" priority="7">
      <colorScale>
        <cfvo type="min"/>
        <cfvo type="percentile" val="50"/>
        <cfvo type="max"/>
        <color rgb="FF63BE7B"/>
        <color rgb="FFFFEB84"/>
        <color rgb="FFF8696B"/>
      </colorScale>
    </cfRule>
  </conditionalFormatting>
  <conditionalFormatting sqref="I66:K66">
    <cfRule type="colorScale" priority="6">
      <colorScale>
        <cfvo type="min"/>
        <cfvo type="percentile" val="50"/>
        <cfvo type="max"/>
        <color rgb="FF63BE7B"/>
        <color rgb="FFFFEB84"/>
        <color rgb="FFF8696B"/>
      </colorScale>
    </cfRule>
  </conditionalFormatting>
  <conditionalFormatting sqref="I67:K67">
    <cfRule type="colorScale" priority="5">
      <colorScale>
        <cfvo type="min"/>
        <cfvo type="percentile" val="50"/>
        <cfvo type="max"/>
        <color rgb="FF63BE7B"/>
        <color rgb="FFFFEB84"/>
        <color rgb="FFF8696B"/>
      </colorScale>
    </cfRule>
  </conditionalFormatting>
  <conditionalFormatting sqref="I68:K68">
    <cfRule type="colorScale" priority="4">
      <colorScale>
        <cfvo type="min"/>
        <cfvo type="percentile" val="50"/>
        <cfvo type="max"/>
        <color rgb="FF63BE7B"/>
        <color rgb="FFFFEB84"/>
        <color rgb="FFF8696B"/>
      </colorScale>
    </cfRule>
  </conditionalFormatting>
  <conditionalFormatting sqref="I70:K70">
    <cfRule type="colorScale" priority="3">
      <colorScale>
        <cfvo type="min"/>
        <cfvo type="percentile" val="50"/>
        <cfvo type="max"/>
        <color rgb="FF63BE7B"/>
        <color rgb="FFFFEB84"/>
        <color rgb="FFF8696B"/>
      </colorScale>
    </cfRule>
  </conditionalFormatting>
  <conditionalFormatting sqref="I69:K69">
    <cfRule type="colorScale" priority="2">
      <colorScale>
        <cfvo type="min"/>
        <cfvo type="percentile" val="50"/>
        <cfvo type="max"/>
        <color rgb="FF63BE7B"/>
        <color rgb="FFFFEB84"/>
        <color rgb="FFF8696B"/>
      </colorScale>
    </cfRule>
  </conditionalFormatting>
  <conditionalFormatting sqref="I113:K113">
    <cfRule type="colorScale" priority="1">
      <colorScale>
        <cfvo type="min"/>
        <cfvo type="percentile" val="50"/>
        <cfvo type="max"/>
        <color rgb="FF63BE7B"/>
        <color rgb="FFFFEB84"/>
        <color rgb="FFF8696B"/>
      </colorScale>
    </cfRule>
  </conditionalFormatting>
  <pageMargins left="0.31496062992125984" right="0.31496062992125984" top="0.74803149606299213" bottom="0.74803149606299213" header="0.31496062992125984" footer="0.31496062992125984"/>
  <pageSetup paperSize="9" scale="66"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5E308-7ACF-4718-A38B-59C435935E3A}">
  <dimension ref="A1:A10"/>
  <sheetViews>
    <sheetView tabSelected="1" workbookViewId="0">
      <selection activeCell="D11" sqref="D11"/>
    </sheetView>
  </sheetViews>
  <sheetFormatPr defaultRowHeight="15" x14ac:dyDescent="0.25"/>
  <cols>
    <col min="1" max="1" width="43.140625" bestFit="1" customWidth="1"/>
  </cols>
  <sheetData>
    <row r="1" spans="1:1" ht="17.25" x14ac:dyDescent="0.25">
      <c r="A1" s="150" t="s">
        <v>1306</v>
      </c>
    </row>
    <row r="2" spans="1:1" ht="17.25" x14ac:dyDescent="0.25">
      <c r="A2" s="150" t="s">
        <v>1307</v>
      </c>
    </row>
    <row r="3" spans="1:1" ht="17.25" x14ac:dyDescent="0.25">
      <c r="A3" s="150" t="s">
        <v>1308</v>
      </c>
    </row>
    <row r="4" spans="1:1" ht="17.25" x14ac:dyDescent="0.25">
      <c r="A4" s="150" t="s">
        <v>1309</v>
      </c>
    </row>
    <row r="5" spans="1:1" ht="17.25" x14ac:dyDescent="0.25">
      <c r="A5" s="150" t="s">
        <v>1310</v>
      </c>
    </row>
    <row r="6" spans="1:1" ht="17.25" x14ac:dyDescent="0.25">
      <c r="A6" s="150" t="s">
        <v>1311</v>
      </c>
    </row>
    <row r="7" spans="1:1" ht="17.25" x14ac:dyDescent="0.25">
      <c r="A7" s="150" t="s">
        <v>1312</v>
      </c>
    </row>
    <row r="8" spans="1:1" ht="17.25" x14ac:dyDescent="0.25">
      <c r="A8" s="150" t="s">
        <v>1313</v>
      </c>
    </row>
    <row r="9" spans="1:1" ht="17.25" x14ac:dyDescent="0.25">
      <c r="A9" s="150" t="s">
        <v>1314</v>
      </c>
    </row>
    <row r="10" spans="1:1" ht="17.25" x14ac:dyDescent="0.25">
      <c r="A10" s="150" t="s">
        <v>1315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167B3-E7ED-459A-B774-E72EC6D30163}">
  <dimension ref="A1:C13"/>
  <sheetViews>
    <sheetView zoomScale="310" zoomScaleNormal="310" workbookViewId="0">
      <selection activeCell="D6" sqref="D6"/>
    </sheetView>
  </sheetViews>
  <sheetFormatPr defaultRowHeight="15" x14ac:dyDescent="0.25"/>
  <cols>
    <col min="1" max="1" width="11.42578125" customWidth="1"/>
    <col min="2" max="3" width="8" bestFit="1" customWidth="1"/>
  </cols>
  <sheetData>
    <row r="1" spans="1:3" x14ac:dyDescent="0.25">
      <c r="A1" t="s">
        <v>28</v>
      </c>
      <c r="B1" t="s">
        <v>29</v>
      </c>
      <c r="C1" t="s">
        <v>30</v>
      </c>
    </row>
    <row r="2" spans="1:3" x14ac:dyDescent="0.25">
      <c r="A2" s="1">
        <v>1</v>
      </c>
      <c r="B2" t="s">
        <v>31</v>
      </c>
      <c r="C2" t="s">
        <v>32</v>
      </c>
    </row>
    <row r="3" spans="1:3" x14ac:dyDescent="0.25">
      <c r="A3" s="1">
        <v>1</v>
      </c>
      <c r="B3" t="s">
        <v>32</v>
      </c>
      <c r="C3" t="s">
        <v>31</v>
      </c>
    </row>
    <row r="4" spans="1:3" x14ac:dyDescent="0.25">
      <c r="A4" s="1">
        <v>2</v>
      </c>
      <c r="B4" t="s">
        <v>31</v>
      </c>
      <c r="C4" t="s">
        <v>32</v>
      </c>
    </row>
    <row r="5" spans="1:3" x14ac:dyDescent="0.25">
      <c r="A5" s="1">
        <v>2</v>
      </c>
      <c r="B5" t="s">
        <v>32</v>
      </c>
      <c r="C5" t="s">
        <v>31</v>
      </c>
    </row>
    <row r="6" spans="1:3" x14ac:dyDescent="0.25">
      <c r="A6" s="1">
        <v>3</v>
      </c>
      <c r="B6" t="s">
        <v>31</v>
      </c>
      <c r="C6" t="s">
        <v>32</v>
      </c>
    </row>
    <row r="7" spans="1:3" x14ac:dyDescent="0.25">
      <c r="A7" s="1">
        <v>3</v>
      </c>
      <c r="B7" t="s">
        <v>32</v>
      </c>
      <c r="C7" t="s">
        <v>31</v>
      </c>
    </row>
    <row r="8" spans="1:3" x14ac:dyDescent="0.25">
      <c r="A8" s="1">
        <v>4</v>
      </c>
      <c r="B8" t="s">
        <v>31</v>
      </c>
      <c r="C8" t="s">
        <v>32</v>
      </c>
    </row>
    <row r="9" spans="1:3" x14ac:dyDescent="0.25">
      <c r="A9" s="1">
        <v>4</v>
      </c>
      <c r="B9" t="s">
        <v>32</v>
      </c>
      <c r="C9" t="s">
        <v>31</v>
      </c>
    </row>
    <row r="10" spans="1:3" x14ac:dyDescent="0.25">
      <c r="A10" s="1">
        <v>5</v>
      </c>
      <c r="B10" t="s">
        <v>31</v>
      </c>
      <c r="C10" t="s">
        <v>32</v>
      </c>
    </row>
    <row r="11" spans="1:3" x14ac:dyDescent="0.25">
      <c r="A11" s="1">
        <v>5</v>
      </c>
      <c r="B11" t="s">
        <v>32</v>
      </c>
      <c r="C11" t="s">
        <v>31</v>
      </c>
    </row>
    <row r="12" spans="1:3" x14ac:dyDescent="0.25">
      <c r="A12" s="1">
        <v>6</v>
      </c>
      <c r="B12" t="s">
        <v>31</v>
      </c>
      <c r="C12" t="s">
        <v>32</v>
      </c>
    </row>
    <row r="13" spans="1:3" x14ac:dyDescent="0.25">
      <c r="A13" s="1">
        <v>6</v>
      </c>
      <c r="B13" t="s">
        <v>32</v>
      </c>
      <c r="C13" t="s">
        <v>31</v>
      </c>
    </row>
  </sheetData>
  <pageMargins left="0.7" right="0.7" top="0.75" bottom="0.75" header="0.3" footer="0.3"/>
  <pageSetup paperSize="9"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A2489-F970-4E15-94C5-8A8D567F19CC}">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08577-7F33-4D23-9087-206145BCF30C}">
  <dimension ref="A1:D13"/>
  <sheetViews>
    <sheetView zoomScale="160" zoomScaleNormal="160" workbookViewId="0">
      <selection activeCell="C9" sqref="C9"/>
    </sheetView>
  </sheetViews>
  <sheetFormatPr defaultRowHeight="15" x14ac:dyDescent="0.25"/>
  <cols>
    <col min="2" max="2" width="17.7109375" bestFit="1" customWidth="1"/>
    <col min="3" max="3" width="36.7109375" bestFit="1" customWidth="1"/>
  </cols>
  <sheetData>
    <row r="1" spans="1:4" x14ac:dyDescent="0.25">
      <c r="A1" t="s">
        <v>33</v>
      </c>
      <c r="B1" t="s">
        <v>178</v>
      </c>
      <c r="C1" t="s">
        <v>1191</v>
      </c>
    </row>
    <row r="2" spans="1:4" x14ac:dyDescent="0.25">
      <c r="A2">
        <v>1</v>
      </c>
      <c r="B2" s="10" t="s">
        <v>197</v>
      </c>
      <c r="C2" t="s">
        <v>1192</v>
      </c>
      <c r="D2" s="122"/>
    </row>
    <row r="3" spans="1:4" x14ac:dyDescent="0.25">
      <c r="A3">
        <v>2</v>
      </c>
      <c r="B3" s="121" t="s">
        <v>1186</v>
      </c>
      <c r="C3" t="s">
        <v>1193</v>
      </c>
    </row>
    <row r="4" spans="1:4" x14ac:dyDescent="0.25">
      <c r="A4">
        <v>3</v>
      </c>
      <c r="B4" s="121" t="s">
        <v>1185</v>
      </c>
      <c r="C4" t="s">
        <v>1193</v>
      </c>
    </row>
    <row r="5" spans="1:4" x14ac:dyDescent="0.25">
      <c r="A5">
        <v>4</v>
      </c>
      <c r="B5" s="119" t="s">
        <v>1188</v>
      </c>
      <c r="C5" t="s">
        <v>1200</v>
      </c>
    </row>
    <row r="6" spans="1:4" x14ac:dyDescent="0.25">
      <c r="A6">
        <v>5</v>
      </c>
      <c r="B6" s="120" t="s">
        <v>229</v>
      </c>
      <c r="C6" t="s">
        <v>1202</v>
      </c>
      <c r="D6" s="122"/>
    </row>
    <row r="7" spans="1:4" x14ac:dyDescent="0.25">
      <c r="A7">
        <v>6</v>
      </c>
      <c r="B7" s="120" t="s">
        <v>1187</v>
      </c>
      <c r="C7" t="s">
        <v>1201</v>
      </c>
    </row>
    <row r="8" spans="1:4" x14ac:dyDescent="0.25">
      <c r="A8">
        <v>7</v>
      </c>
      <c r="B8" t="s">
        <v>1189</v>
      </c>
    </row>
    <row r="9" spans="1:4" x14ac:dyDescent="0.25">
      <c r="A9">
        <v>8</v>
      </c>
      <c r="B9" t="s">
        <v>1190</v>
      </c>
      <c r="C9" t="s">
        <v>1196</v>
      </c>
    </row>
    <row r="10" spans="1:4" x14ac:dyDescent="0.25">
      <c r="A10">
        <v>9</v>
      </c>
      <c r="B10" s="119" t="s">
        <v>1194</v>
      </c>
      <c r="C10" t="s">
        <v>1195</v>
      </c>
      <c r="D10" s="122"/>
    </row>
    <row r="11" spans="1:4" x14ac:dyDescent="0.25">
      <c r="A11">
        <v>10</v>
      </c>
      <c r="B11" t="s">
        <v>1197</v>
      </c>
      <c r="C11" t="s">
        <v>1196</v>
      </c>
    </row>
    <row r="12" spans="1:4" x14ac:dyDescent="0.25">
      <c r="A12">
        <v>11</v>
      </c>
      <c r="B12" s="25" t="s">
        <v>1199</v>
      </c>
      <c r="C12" t="s">
        <v>1198</v>
      </c>
      <c r="D12" s="122"/>
    </row>
    <row r="13" spans="1:4" x14ac:dyDescent="0.25">
      <c r="A13">
        <v>12</v>
      </c>
      <c r="B13" s="120" t="s">
        <v>220</v>
      </c>
      <c r="C13" t="s">
        <v>1203</v>
      </c>
      <c r="D13" s="1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CC79-C4AF-4A98-B375-873E30C995A4}">
  <dimension ref="F11:Q46"/>
  <sheetViews>
    <sheetView topLeftCell="A7" workbookViewId="0">
      <selection activeCell="J46" sqref="J46"/>
    </sheetView>
  </sheetViews>
  <sheetFormatPr defaultRowHeight="15" x14ac:dyDescent="0.25"/>
  <sheetData>
    <row r="11" spans="6:17" x14ac:dyDescent="0.25">
      <c r="I11" t="s">
        <v>1043</v>
      </c>
      <c r="K11" t="s">
        <v>974</v>
      </c>
    </row>
    <row r="12" spans="6:17" x14ac:dyDescent="0.25">
      <c r="F12">
        <f>H12*8</f>
        <v>8</v>
      </c>
      <c r="H12">
        <v>1</v>
      </c>
      <c r="I12">
        <v>2</v>
      </c>
      <c r="J12">
        <v>2</v>
      </c>
      <c r="K12">
        <v>6</v>
      </c>
      <c r="L12">
        <v>6</v>
      </c>
      <c r="O12">
        <v>1</v>
      </c>
      <c r="P12">
        <v>2</v>
      </c>
      <c r="Q12">
        <v>6</v>
      </c>
    </row>
    <row r="13" spans="6:17" x14ac:dyDescent="0.25">
      <c r="F13">
        <f t="shared" ref="F13:F41" si="0">H13*8</f>
        <v>16</v>
      </c>
      <c r="H13">
        <v>2</v>
      </c>
      <c r="I13">
        <v>3</v>
      </c>
      <c r="J13">
        <f>I13+J12</f>
        <v>5</v>
      </c>
      <c r="K13">
        <v>7</v>
      </c>
      <c r="L13">
        <f>K13+L12</f>
        <v>13</v>
      </c>
      <c r="O13">
        <v>2</v>
      </c>
      <c r="P13">
        <f>P$12*$O13+$O13</f>
        <v>6</v>
      </c>
      <c r="Q13">
        <f>Q$12*$O13+$O13</f>
        <v>14</v>
      </c>
    </row>
    <row r="14" spans="6:17" x14ac:dyDescent="0.25">
      <c r="F14">
        <f t="shared" si="0"/>
        <v>24</v>
      </c>
      <c r="H14">
        <v>3</v>
      </c>
      <c r="I14">
        <v>4</v>
      </c>
      <c r="J14">
        <f t="shared" ref="J14:J41" si="1">I14+J13</f>
        <v>9</v>
      </c>
      <c r="K14">
        <v>8</v>
      </c>
      <c r="L14">
        <f t="shared" ref="L14:L41" si="2">K14+L13</f>
        <v>21</v>
      </c>
      <c r="O14">
        <v>3</v>
      </c>
      <c r="P14">
        <f>P$12*$O14+$O14</f>
        <v>9</v>
      </c>
      <c r="Q14">
        <f>Q$12*$O14+$O14</f>
        <v>21</v>
      </c>
    </row>
    <row r="15" spans="6:17" x14ac:dyDescent="0.25">
      <c r="F15">
        <f t="shared" si="0"/>
        <v>32</v>
      </c>
      <c r="H15">
        <v>4</v>
      </c>
      <c r="I15">
        <v>4</v>
      </c>
      <c r="J15">
        <f t="shared" si="1"/>
        <v>13</v>
      </c>
      <c r="K15">
        <v>8</v>
      </c>
      <c r="L15">
        <f t="shared" si="2"/>
        <v>29</v>
      </c>
      <c r="O15">
        <v>4</v>
      </c>
      <c r="P15">
        <f t="shared" ref="P15:Q34" si="3">P$12*$O15+$O15</f>
        <v>12</v>
      </c>
      <c r="Q15">
        <f t="shared" si="3"/>
        <v>28</v>
      </c>
    </row>
    <row r="16" spans="6:17" x14ac:dyDescent="0.25">
      <c r="F16">
        <f t="shared" si="0"/>
        <v>40</v>
      </c>
      <c r="H16">
        <v>5</v>
      </c>
      <c r="I16">
        <v>4</v>
      </c>
      <c r="J16">
        <f t="shared" si="1"/>
        <v>17</v>
      </c>
      <c r="K16">
        <v>8</v>
      </c>
      <c r="L16">
        <f t="shared" si="2"/>
        <v>37</v>
      </c>
      <c r="O16">
        <v>5</v>
      </c>
      <c r="P16">
        <f t="shared" si="3"/>
        <v>15</v>
      </c>
      <c r="Q16">
        <f t="shared" si="3"/>
        <v>35</v>
      </c>
    </row>
    <row r="17" spans="6:17" x14ac:dyDescent="0.25">
      <c r="F17">
        <f t="shared" si="0"/>
        <v>48</v>
      </c>
      <c r="H17">
        <v>6</v>
      </c>
      <c r="I17">
        <v>4</v>
      </c>
      <c r="J17">
        <f t="shared" si="1"/>
        <v>21</v>
      </c>
      <c r="K17">
        <v>8</v>
      </c>
      <c r="L17">
        <f t="shared" si="2"/>
        <v>45</v>
      </c>
      <c r="O17">
        <v>6</v>
      </c>
      <c r="P17">
        <f t="shared" si="3"/>
        <v>18</v>
      </c>
      <c r="Q17">
        <f t="shared" si="3"/>
        <v>42</v>
      </c>
    </row>
    <row r="18" spans="6:17" x14ac:dyDescent="0.25">
      <c r="F18">
        <f t="shared" si="0"/>
        <v>56</v>
      </c>
      <c r="H18">
        <v>7</v>
      </c>
      <c r="I18">
        <v>4</v>
      </c>
      <c r="J18">
        <f t="shared" si="1"/>
        <v>25</v>
      </c>
      <c r="K18">
        <v>8</v>
      </c>
      <c r="L18">
        <f t="shared" si="2"/>
        <v>53</v>
      </c>
      <c r="O18">
        <v>7</v>
      </c>
      <c r="P18">
        <f t="shared" si="3"/>
        <v>21</v>
      </c>
      <c r="Q18">
        <f t="shared" si="3"/>
        <v>49</v>
      </c>
    </row>
    <row r="19" spans="6:17" x14ac:dyDescent="0.25">
      <c r="F19">
        <f t="shared" si="0"/>
        <v>64</v>
      </c>
      <c r="H19">
        <v>8</v>
      </c>
      <c r="I19">
        <v>4</v>
      </c>
      <c r="J19">
        <f t="shared" si="1"/>
        <v>29</v>
      </c>
      <c r="K19">
        <v>8</v>
      </c>
      <c r="L19">
        <f t="shared" si="2"/>
        <v>61</v>
      </c>
      <c r="O19">
        <v>8</v>
      </c>
      <c r="P19">
        <f t="shared" si="3"/>
        <v>24</v>
      </c>
      <c r="Q19">
        <f t="shared" si="3"/>
        <v>56</v>
      </c>
    </row>
    <row r="20" spans="6:17" x14ac:dyDescent="0.25">
      <c r="F20">
        <f t="shared" si="0"/>
        <v>72</v>
      </c>
      <c r="H20">
        <v>9</v>
      </c>
      <c r="I20">
        <v>4</v>
      </c>
      <c r="J20">
        <f t="shared" si="1"/>
        <v>33</v>
      </c>
      <c r="K20">
        <v>8</v>
      </c>
      <c r="L20">
        <f t="shared" si="2"/>
        <v>69</v>
      </c>
      <c r="O20">
        <v>9</v>
      </c>
      <c r="P20">
        <f t="shared" si="3"/>
        <v>27</v>
      </c>
      <c r="Q20">
        <f t="shared" si="3"/>
        <v>63</v>
      </c>
    </row>
    <row r="21" spans="6:17" x14ac:dyDescent="0.25">
      <c r="F21">
        <f t="shared" si="0"/>
        <v>80</v>
      </c>
      <c r="H21">
        <v>10</v>
      </c>
      <c r="I21">
        <v>4</v>
      </c>
      <c r="J21">
        <f t="shared" si="1"/>
        <v>37</v>
      </c>
      <c r="K21">
        <v>8</v>
      </c>
      <c r="L21">
        <f t="shared" si="2"/>
        <v>77</v>
      </c>
      <c r="O21">
        <v>10</v>
      </c>
      <c r="P21">
        <f t="shared" si="3"/>
        <v>30</v>
      </c>
      <c r="Q21">
        <f t="shared" si="3"/>
        <v>70</v>
      </c>
    </row>
    <row r="22" spans="6:17" x14ac:dyDescent="0.25">
      <c r="F22">
        <f t="shared" si="0"/>
        <v>88</v>
      </c>
      <c r="H22">
        <v>11</v>
      </c>
      <c r="I22">
        <v>4</v>
      </c>
      <c r="J22">
        <f t="shared" si="1"/>
        <v>41</v>
      </c>
      <c r="K22">
        <v>8</v>
      </c>
      <c r="L22">
        <f t="shared" si="2"/>
        <v>85</v>
      </c>
      <c r="O22">
        <v>11</v>
      </c>
      <c r="P22">
        <f t="shared" si="3"/>
        <v>33</v>
      </c>
      <c r="Q22">
        <f t="shared" si="3"/>
        <v>77</v>
      </c>
    </row>
    <row r="23" spans="6:17" x14ac:dyDescent="0.25">
      <c r="F23">
        <f t="shared" si="0"/>
        <v>96</v>
      </c>
      <c r="H23">
        <v>12</v>
      </c>
      <c r="I23">
        <v>4</v>
      </c>
      <c r="J23">
        <f t="shared" si="1"/>
        <v>45</v>
      </c>
      <c r="K23">
        <v>8</v>
      </c>
      <c r="L23">
        <f t="shared" si="2"/>
        <v>93</v>
      </c>
      <c r="O23">
        <v>12</v>
      </c>
      <c r="P23">
        <f t="shared" si="3"/>
        <v>36</v>
      </c>
      <c r="Q23">
        <f t="shared" si="3"/>
        <v>84</v>
      </c>
    </row>
    <row r="24" spans="6:17" x14ac:dyDescent="0.25">
      <c r="F24">
        <f t="shared" si="0"/>
        <v>104</v>
      </c>
      <c r="H24">
        <v>13</v>
      </c>
      <c r="I24">
        <v>4</v>
      </c>
      <c r="J24">
        <f t="shared" si="1"/>
        <v>49</v>
      </c>
      <c r="K24">
        <v>8</v>
      </c>
      <c r="L24">
        <f t="shared" si="2"/>
        <v>101</v>
      </c>
      <c r="O24">
        <v>13</v>
      </c>
      <c r="P24">
        <f t="shared" si="3"/>
        <v>39</v>
      </c>
      <c r="Q24">
        <f t="shared" si="3"/>
        <v>91</v>
      </c>
    </row>
    <row r="25" spans="6:17" x14ac:dyDescent="0.25">
      <c r="F25">
        <f t="shared" si="0"/>
        <v>112</v>
      </c>
      <c r="H25">
        <v>14</v>
      </c>
      <c r="I25">
        <v>4</v>
      </c>
      <c r="J25">
        <f t="shared" si="1"/>
        <v>53</v>
      </c>
      <c r="K25">
        <v>8</v>
      </c>
      <c r="L25">
        <f t="shared" si="2"/>
        <v>109</v>
      </c>
      <c r="O25">
        <v>14</v>
      </c>
      <c r="P25">
        <f t="shared" si="3"/>
        <v>42</v>
      </c>
      <c r="Q25">
        <f t="shared" si="3"/>
        <v>98</v>
      </c>
    </row>
    <row r="26" spans="6:17" x14ac:dyDescent="0.25">
      <c r="F26">
        <f t="shared" si="0"/>
        <v>120</v>
      </c>
      <c r="H26">
        <v>15</v>
      </c>
      <c r="I26">
        <v>4</v>
      </c>
      <c r="J26">
        <f t="shared" si="1"/>
        <v>57</v>
      </c>
      <c r="K26">
        <v>8</v>
      </c>
      <c r="L26">
        <f t="shared" si="2"/>
        <v>117</v>
      </c>
      <c r="O26">
        <v>15</v>
      </c>
      <c r="P26">
        <f t="shared" si="3"/>
        <v>45</v>
      </c>
      <c r="Q26">
        <f t="shared" si="3"/>
        <v>105</v>
      </c>
    </row>
    <row r="27" spans="6:17" x14ac:dyDescent="0.25">
      <c r="F27">
        <f t="shared" si="0"/>
        <v>128</v>
      </c>
      <c r="H27">
        <v>16</v>
      </c>
      <c r="I27">
        <v>4</v>
      </c>
      <c r="J27">
        <f t="shared" si="1"/>
        <v>61</v>
      </c>
      <c r="K27">
        <v>8</v>
      </c>
      <c r="L27">
        <f t="shared" si="2"/>
        <v>125</v>
      </c>
      <c r="O27">
        <v>16</v>
      </c>
      <c r="P27">
        <f t="shared" si="3"/>
        <v>48</v>
      </c>
      <c r="Q27">
        <f t="shared" si="3"/>
        <v>112</v>
      </c>
    </row>
    <row r="28" spans="6:17" x14ac:dyDescent="0.25">
      <c r="F28">
        <f t="shared" si="0"/>
        <v>136</v>
      </c>
      <c r="H28">
        <v>17</v>
      </c>
      <c r="I28">
        <v>4</v>
      </c>
      <c r="J28">
        <f t="shared" si="1"/>
        <v>65</v>
      </c>
      <c r="K28">
        <v>8</v>
      </c>
      <c r="L28">
        <f t="shared" si="2"/>
        <v>133</v>
      </c>
      <c r="O28">
        <v>17</v>
      </c>
      <c r="P28">
        <f t="shared" si="3"/>
        <v>51</v>
      </c>
      <c r="Q28">
        <f t="shared" si="3"/>
        <v>119</v>
      </c>
    </row>
    <row r="29" spans="6:17" x14ac:dyDescent="0.25">
      <c r="F29">
        <f t="shared" si="0"/>
        <v>144</v>
      </c>
      <c r="H29">
        <v>18</v>
      </c>
      <c r="I29">
        <v>4</v>
      </c>
      <c r="J29">
        <f t="shared" si="1"/>
        <v>69</v>
      </c>
      <c r="K29">
        <v>8</v>
      </c>
      <c r="L29">
        <f t="shared" si="2"/>
        <v>141</v>
      </c>
      <c r="O29">
        <v>18</v>
      </c>
      <c r="P29">
        <f t="shared" si="3"/>
        <v>54</v>
      </c>
      <c r="Q29">
        <f t="shared" si="3"/>
        <v>126</v>
      </c>
    </row>
    <row r="30" spans="6:17" x14ac:dyDescent="0.25">
      <c r="F30">
        <f t="shared" si="0"/>
        <v>152</v>
      </c>
      <c r="H30">
        <v>19</v>
      </c>
      <c r="I30">
        <v>4</v>
      </c>
      <c r="J30">
        <f t="shared" si="1"/>
        <v>73</v>
      </c>
      <c r="K30">
        <v>8</v>
      </c>
      <c r="L30">
        <f t="shared" si="2"/>
        <v>149</v>
      </c>
      <c r="O30">
        <v>19</v>
      </c>
      <c r="P30">
        <f t="shared" si="3"/>
        <v>57</v>
      </c>
      <c r="Q30">
        <f t="shared" si="3"/>
        <v>133</v>
      </c>
    </row>
    <row r="31" spans="6:17" x14ac:dyDescent="0.25">
      <c r="F31">
        <f t="shared" si="0"/>
        <v>160</v>
      </c>
      <c r="H31">
        <v>20</v>
      </c>
      <c r="I31">
        <v>4</v>
      </c>
      <c r="J31">
        <f t="shared" si="1"/>
        <v>77</v>
      </c>
      <c r="K31">
        <v>8</v>
      </c>
      <c r="L31">
        <f t="shared" si="2"/>
        <v>157</v>
      </c>
      <c r="O31">
        <v>20</v>
      </c>
      <c r="P31">
        <f t="shared" si="3"/>
        <v>60</v>
      </c>
      <c r="Q31">
        <f t="shared" si="3"/>
        <v>140</v>
      </c>
    </row>
    <row r="32" spans="6:17" x14ac:dyDescent="0.25">
      <c r="F32">
        <f t="shared" si="0"/>
        <v>168</v>
      </c>
      <c r="H32">
        <v>21</v>
      </c>
      <c r="I32">
        <v>4</v>
      </c>
      <c r="J32">
        <f t="shared" si="1"/>
        <v>81</v>
      </c>
      <c r="K32">
        <v>8</v>
      </c>
      <c r="L32">
        <f t="shared" si="2"/>
        <v>165</v>
      </c>
      <c r="O32">
        <v>21</v>
      </c>
      <c r="P32">
        <f t="shared" si="3"/>
        <v>63</v>
      </c>
      <c r="Q32">
        <f t="shared" si="3"/>
        <v>147</v>
      </c>
    </row>
    <row r="33" spans="6:17" x14ac:dyDescent="0.25">
      <c r="F33">
        <f t="shared" si="0"/>
        <v>176</v>
      </c>
      <c r="H33">
        <v>22</v>
      </c>
      <c r="I33">
        <v>4</v>
      </c>
      <c r="J33">
        <f t="shared" si="1"/>
        <v>85</v>
      </c>
      <c r="K33">
        <v>8</v>
      </c>
      <c r="L33">
        <f t="shared" si="2"/>
        <v>173</v>
      </c>
      <c r="O33">
        <v>22</v>
      </c>
      <c r="P33">
        <f t="shared" si="3"/>
        <v>66</v>
      </c>
      <c r="Q33">
        <f t="shared" si="3"/>
        <v>154</v>
      </c>
    </row>
    <row r="34" spans="6:17" x14ac:dyDescent="0.25">
      <c r="F34">
        <f t="shared" si="0"/>
        <v>184</v>
      </c>
      <c r="H34">
        <v>23</v>
      </c>
      <c r="I34">
        <v>4</v>
      </c>
      <c r="J34">
        <f t="shared" si="1"/>
        <v>89</v>
      </c>
      <c r="K34">
        <v>8</v>
      </c>
      <c r="L34">
        <f t="shared" si="2"/>
        <v>181</v>
      </c>
      <c r="O34">
        <v>23</v>
      </c>
      <c r="P34">
        <f t="shared" si="3"/>
        <v>69</v>
      </c>
      <c r="Q34">
        <f t="shared" si="3"/>
        <v>161</v>
      </c>
    </row>
    <row r="35" spans="6:17" x14ac:dyDescent="0.25">
      <c r="F35">
        <f t="shared" si="0"/>
        <v>192</v>
      </c>
      <c r="H35">
        <v>24</v>
      </c>
      <c r="I35">
        <v>4</v>
      </c>
      <c r="J35">
        <f t="shared" si="1"/>
        <v>93</v>
      </c>
      <c r="K35">
        <v>8</v>
      </c>
      <c r="L35">
        <f t="shared" si="2"/>
        <v>189</v>
      </c>
      <c r="O35">
        <v>24</v>
      </c>
      <c r="P35">
        <f t="shared" ref="P35:Q41" si="4">P$12*$O35+$O35</f>
        <v>72</v>
      </c>
      <c r="Q35">
        <f t="shared" si="4"/>
        <v>168</v>
      </c>
    </row>
    <row r="36" spans="6:17" x14ac:dyDescent="0.25">
      <c r="F36">
        <f t="shared" si="0"/>
        <v>200</v>
      </c>
      <c r="H36">
        <v>25</v>
      </c>
      <c r="I36">
        <v>4</v>
      </c>
      <c r="J36">
        <f t="shared" si="1"/>
        <v>97</v>
      </c>
      <c r="K36">
        <v>8</v>
      </c>
      <c r="L36">
        <f t="shared" si="2"/>
        <v>197</v>
      </c>
      <c r="O36">
        <v>25</v>
      </c>
      <c r="P36">
        <f t="shared" si="4"/>
        <v>75</v>
      </c>
      <c r="Q36">
        <f t="shared" si="4"/>
        <v>175</v>
      </c>
    </row>
    <row r="37" spans="6:17" x14ac:dyDescent="0.25">
      <c r="F37">
        <f t="shared" si="0"/>
        <v>208</v>
      </c>
      <c r="H37">
        <v>26</v>
      </c>
      <c r="I37">
        <v>4</v>
      </c>
      <c r="J37">
        <f t="shared" si="1"/>
        <v>101</v>
      </c>
      <c r="K37">
        <v>8</v>
      </c>
      <c r="L37">
        <f t="shared" si="2"/>
        <v>205</v>
      </c>
      <c r="O37">
        <v>26</v>
      </c>
      <c r="P37">
        <f t="shared" si="4"/>
        <v>78</v>
      </c>
      <c r="Q37">
        <f t="shared" si="4"/>
        <v>182</v>
      </c>
    </row>
    <row r="38" spans="6:17" x14ac:dyDescent="0.25">
      <c r="F38">
        <f t="shared" si="0"/>
        <v>216</v>
      </c>
      <c r="H38">
        <v>27</v>
      </c>
      <c r="I38">
        <v>4</v>
      </c>
      <c r="J38">
        <f t="shared" si="1"/>
        <v>105</v>
      </c>
      <c r="K38">
        <v>8</v>
      </c>
      <c r="L38">
        <f t="shared" si="2"/>
        <v>213</v>
      </c>
      <c r="O38">
        <v>27</v>
      </c>
      <c r="P38">
        <f t="shared" si="4"/>
        <v>81</v>
      </c>
      <c r="Q38">
        <f t="shared" si="4"/>
        <v>189</v>
      </c>
    </row>
    <row r="39" spans="6:17" x14ac:dyDescent="0.25">
      <c r="F39">
        <f t="shared" si="0"/>
        <v>224</v>
      </c>
      <c r="H39">
        <v>28</v>
      </c>
      <c r="I39">
        <v>4</v>
      </c>
      <c r="J39">
        <f t="shared" si="1"/>
        <v>109</v>
      </c>
      <c r="K39">
        <v>8</v>
      </c>
      <c r="L39">
        <f t="shared" si="2"/>
        <v>221</v>
      </c>
      <c r="O39">
        <v>28</v>
      </c>
      <c r="P39">
        <f t="shared" si="4"/>
        <v>84</v>
      </c>
      <c r="Q39">
        <f t="shared" si="4"/>
        <v>196</v>
      </c>
    </row>
    <row r="40" spans="6:17" x14ac:dyDescent="0.25">
      <c r="F40">
        <f t="shared" si="0"/>
        <v>232</v>
      </c>
      <c r="H40">
        <v>29</v>
      </c>
      <c r="I40">
        <v>4</v>
      </c>
      <c r="J40">
        <f t="shared" si="1"/>
        <v>113</v>
      </c>
      <c r="K40">
        <v>8</v>
      </c>
      <c r="L40">
        <f t="shared" si="2"/>
        <v>229</v>
      </c>
      <c r="O40">
        <v>29</v>
      </c>
      <c r="P40">
        <f t="shared" si="4"/>
        <v>87</v>
      </c>
      <c r="Q40">
        <f t="shared" si="4"/>
        <v>203</v>
      </c>
    </row>
    <row r="41" spans="6:17" x14ac:dyDescent="0.25">
      <c r="F41">
        <f t="shared" si="0"/>
        <v>240</v>
      </c>
      <c r="H41">
        <v>30</v>
      </c>
      <c r="I41">
        <v>4</v>
      </c>
      <c r="J41">
        <f t="shared" si="1"/>
        <v>117</v>
      </c>
      <c r="K41">
        <v>8</v>
      </c>
      <c r="L41">
        <f t="shared" si="2"/>
        <v>237</v>
      </c>
      <c r="O41">
        <v>30</v>
      </c>
      <c r="P41">
        <f t="shared" si="4"/>
        <v>90</v>
      </c>
      <c r="Q41">
        <f t="shared" si="4"/>
        <v>210</v>
      </c>
    </row>
    <row r="46" spans="6:17" x14ac:dyDescent="0.25">
      <c r="J46">
        <f>F36/(J36+L36)</f>
        <v>0.68027210884353739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5003-C597-42F2-9C48-F066EC7A9E80}">
  <dimension ref="A1:T89"/>
  <sheetViews>
    <sheetView topLeftCell="B1" zoomScale="130" zoomScaleNormal="130" workbookViewId="0">
      <selection activeCell="N4" sqref="N4"/>
    </sheetView>
  </sheetViews>
  <sheetFormatPr defaultRowHeight="15" x14ac:dyDescent="0.25"/>
  <cols>
    <col min="1" max="2" width="9.140625" style="73"/>
    <col min="3" max="3" width="13.28515625" style="73" bestFit="1" customWidth="1"/>
    <col min="4" max="16384" width="9.140625" style="73"/>
  </cols>
  <sheetData>
    <row r="1" spans="1:20" x14ac:dyDescent="0.25">
      <c r="A1" s="73" t="s">
        <v>535</v>
      </c>
      <c r="B1" s="73" t="s">
        <v>175</v>
      </c>
      <c r="C1" s="75" t="s">
        <v>954</v>
      </c>
      <c r="D1" s="76"/>
      <c r="E1" s="73" t="s">
        <v>2</v>
      </c>
      <c r="F1" s="73" t="s">
        <v>307</v>
      </c>
      <c r="H1" s="75" t="s">
        <v>955</v>
      </c>
      <c r="I1" s="81" t="s">
        <v>2</v>
      </c>
      <c r="J1" s="76" t="s">
        <v>307</v>
      </c>
      <c r="L1" s="75" t="s">
        <v>955</v>
      </c>
      <c r="M1" s="81" t="s">
        <v>2</v>
      </c>
      <c r="N1" s="76" t="s">
        <v>307</v>
      </c>
      <c r="O1" s="73" t="s">
        <v>957</v>
      </c>
      <c r="P1" s="73" t="s">
        <v>958</v>
      </c>
      <c r="R1" s="73" t="s">
        <v>959</v>
      </c>
    </row>
    <row r="2" spans="1:20" x14ac:dyDescent="0.25">
      <c r="A2" s="74">
        <v>1</v>
      </c>
      <c r="B2" s="74" t="s">
        <v>49</v>
      </c>
      <c r="C2" s="77">
        <v>0</v>
      </c>
      <c r="D2" s="78">
        <v>1</v>
      </c>
      <c r="E2" s="73">
        <v>1</v>
      </c>
      <c r="F2" s="73">
        <v>10</v>
      </c>
      <c r="H2" s="77"/>
      <c r="I2" s="82">
        <v>1</v>
      </c>
      <c r="J2" s="78">
        <v>10</v>
      </c>
      <c r="L2" s="77"/>
      <c r="M2" s="82">
        <v>1</v>
      </c>
      <c r="N2" s="78">
        <v>10</v>
      </c>
      <c r="O2" s="73">
        <f>B3</f>
        <v>10</v>
      </c>
      <c r="P2" s="73">
        <v>1</v>
      </c>
      <c r="R2" s="73">
        <f>N2</f>
        <v>10</v>
      </c>
      <c r="T2" s="73">
        <f>J2</f>
        <v>10</v>
      </c>
    </row>
    <row r="3" spans="1:20" x14ac:dyDescent="0.25">
      <c r="A3" s="74">
        <v>2</v>
      </c>
      <c r="B3" s="74">
        <v>10</v>
      </c>
      <c r="C3" s="77">
        <v>1</v>
      </c>
      <c r="D3" s="78">
        <f>$D$2+C3</f>
        <v>2</v>
      </c>
      <c r="E3" s="73">
        <v>2</v>
      </c>
      <c r="F3" s="73">
        <f>F2+5</f>
        <v>15</v>
      </c>
      <c r="H3" s="77"/>
      <c r="I3" s="82">
        <v>2</v>
      </c>
      <c r="J3" s="78">
        <f>J2+2</f>
        <v>12</v>
      </c>
      <c r="L3" s="77"/>
      <c r="M3" s="82">
        <v>2</v>
      </c>
      <c r="N3" s="78">
        <f>N2+1</f>
        <v>11</v>
      </c>
      <c r="O3" s="73">
        <f>O2-1</f>
        <v>9</v>
      </c>
      <c r="P3" s="73">
        <v>1</v>
      </c>
      <c r="R3" s="73">
        <f>R2+N3</f>
        <v>21</v>
      </c>
      <c r="T3" s="73">
        <f>T2+J3</f>
        <v>22</v>
      </c>
    </row>
    <row r="4" spans="1:20" x14ac:dyDescent="0.25">
      <c r="A4" s="74">
        <v>3</v>
      </c>
      <c r="B4" s="74">
        <v>15</v>
      </c>
      <c r="C4" s="77">
        <v>2</v>
      </c>
      <c r="D4" s="78">
        <f>D3+C4</f>
        <v>4</v>
      </c>
      <c r="E4" s="73">
        <v>3</v>
      </c>
      <c r="F4" s="73">
        <f t="shared" ref="F4:F31" si="0">F3+5</f>
        <v>20</v>
      </c>
      <c r="H4" s="77"/>
      <c r="I4" s="82">
        <v>3</v>
      </c>
      <c r="J4" s="78">
        <f t="shared" ref="J4" si="1">J3+2</f>
        <v>14</v>
      </c>
      <c r="L4" s="77"/>
      <c r="M4" s="82">
        <v>3</v>
      </c>
      <c r="N4" s="78">
        <f t="shared" ref="N4" si="2">N3+1</f>
        <v>12</v>
      </c>
      <c r="O4" s="73">
        <f>O3-1</f>
        <v>8</v>
      </c>
      <c r="P4" s="73">
        <v>1</v>
      </c>
      <c r="R4" s="73">
        <f t="shared" ref="R4:R31" si="3">R3+N4</f>
        <v>33</v>
      </c>
      <c r="T4" s="73">
        <f t="shared" ref="T4:T31" si="4">T3+J4</f>
        <v>36</v>
      </c>
    </row>
    <row r="5" spans="1:20" x14ac:dyDescent="0.25">
      <c r="A5" s="74">
        <v>4</v>
      </c>
      <c r="B5" s="74">
        <v>20</v>
      </c>
      <c r="C5" s="77">
        <v>3</v>
      </c>
      <c r="D5" s="78">
        <f t="shared" ref="D5:D6" si="5">D4+C5</f>
        <v>7</v>
      </c>
      <c r="E5" s="73">
        <v>4</v>
      </c>
      <c r="F5" s="73">
        <f t="shared" si="0"/>
        <v>25</v>
      </c>
      <c r="H5" s="77"/>
      <c r="I5" s="82">
        <v>4</v>
      </c>
      <c r="J5" s="78">
        <f>J4+3</f>
        <v>17</v>
      </c>
      <c r="L5" s="77"/>
      <c r="M5" s="82">
        <v>4</v>
      </c>
      <c r="N5" s="78">
        <f>N4+2</f>
        <v>14</v>
      </c>
      <c r="O5" s="73">
        <f>B4-1</f>
        <v>14</v>
      </c>
      <c r="P5" s="73">
        <v>2</v>
      </c>
      <c r="R5" s="73">
        <f t="shared" si="3"/>
        <v>47</v>
      </c>
      <c r="T5" s="73">
        <f t="shared" si="4"/>
        <v>53</v>
      </c>
    </row>
    <row r="6" spans="1:20" x14ac:dyDescent="0.25">
      <c r="A6" s="74">
        <v>5</v>
      </c>
      <c r="B6" s="74">
        <v>25</v>
      </c>
      <c r="C6" s="77">
        <v>4</v>
      </c>
      <c r="D6" s="78">
        <f t="shared" si="5"/>
        <v>11</v>
      </c>
      <c r="E6" s="73">
        <v>5</v>
      </c>
      <c r="F6" s="73">
        <f t="shared" si="0"/>
        <v>30</v>
      </c>
      <c r="H6" s="77"/>
      <c r="I6" s="82">
        <v>5</v>
      </c>
      <c r="J6" s="78">
        <f t="shared" ref="J6" si="6">J5+3</f>
        <v>20</v>
      </c>
      <c r="L6" s="77"/>
      <c r="M6" s="82">
        <v>5</v>
      </c>
      <c r="N6" s="78">
        <f t="shared" ref="N6:N7" si="7">N5+2</f>
        <v>16</v>
      </c>
      <c r="O6" s="73">
        <f>O5-1</f>
        <v>13</v>
      </c>
      <c r="P6" s="73">
        <v>2</v>
      </c>
      <c r="R6" s="73">
        <f t="shared" si="3"/>
        <v>63</v>
      </c>
      <c r="T6" s="73">
        <f t="shared" si="4"/>
        <v>73</v>
      </c>
    </row>
    <row r="7" spans="1:20" ht="15.75" thickBot="1" x14ac:dyDescent="0.3">
      <c r="A7" s="74">
        <v>6</v>
      </c>
      <c r="B7" s="74">
        <v>30</v>
      </c>
      <c r="C7" s="79">
        <v>5</v>
      </c>
      <c r="D7" s="80">
        <f>D6+C7</f>
        <v>16</v>
      </c>
      <c r="E7" s="73">
        <v>6</v>
      </c>
      <c r="F7" s="73">
        <f t="shared" si="0"/>
        <v>35</v>
      </c>
      <c r="H7" s="77"/>
      <c r="I7" s="82">
        <v>6</v>
      </c>
      <c r="J7" s="78">
        <f>J6+4</f>
        <v>24</v>
      </c>
      <c r="L7" s="77"/>
      <c r="M7" s="82">
        <v>6</v>
      </c>
      <c r="N7" s="78">
        <f t="shared" si="7"/>
        <v>18</v>
      </c>
      <c r="O7" s="73">
        <f t="shared" ref="O7" si="8">O6-1</f>
        <v>12</v>
      </c>
      <c r="P7" s="73">
        <v>2</v>
      </c>
      <c r="R7" s="73">
        <f t="shared" si="3"/>
        <v>81</v>
      </c>
      <c r="T7" s="73">
        <f t="shared" si="4"/>
        <v>97</v>
      </c>
    </row>
    <row r="8" spans="1:20" x14ac:dyDescent="0.25">
      <c r="A8" s="74"/>
      <c r="E8" s="73">
        <v>7</v>
      </c>
      <c r="F8" s="73">
        <f t="shared" si="0"/>
        <v>40</v>
      </c>
      <c r="H8" s="77"/>
      <c r="I8" s="82">
        <v>7</v>
      </c>
      <c r="J8" s="78">
        <f>J7+6</f>
        <v>30</v>
      </c>
      <c r="L8" s="77"/>
      <c r="M8" s="82">
        <v>7</v>
      </c>
      <c r="N8" s="78">
        <f>N7+3</f>
        <v>21</v>
      </c>
      <c r="O8" s="73">
        <f>B5-1</f>
        <v>19</v>
      </c>
      <c r="P8" s="73">
        <v>3</v>
      </c>
      <c r="R8" s="73">
        <f>R7+N8</f>
        <v>102</v>
      </c>
      <c r="T8" s="73">
        <f t="shared" si="4"/>
        <v>127</v>
      </c>
    </row>
    <row r="9" spans="1:20" x14ac:dyDescent="0.25">
      <c r="A9" s="74"/>
      <c r="E9" s="73">
        <v>8</v>
      </c>
      <c r="F9" s="73">
        <f t="shared" si="0"/>
        <v>45</v>
      </c>
      <c r="H9" s="77"/>
      <c r="I9" s="82">
        <v>8</v>
      </c>
      <c r="J9" s="78">
        <f t="shared" ref="J9:J31" si="9">J8+6</f>
        <v>36</v>
      </c>
      <c r="L9" s="77"/>
      <c r="M9" s="82">
        <v>8</v>
      </c>
      <c r="N9" s="78">
        <f t="shared" ref="N9:N10" si="10">N8+3</f>
        <v>24</v>
      </c>
      <c r="O9" s="73">
        <f>O8-1</f>
        <v>18</v>
      </c>
      <c r="P9" s="73">
        <v>3</v>
      </c>
      <c r="R9" s="73">
        <f>R8+N9</f>
        <v>126</v>
      </c>
      <c r="T9" s="73">
        <f t="shared" si="4"/>
        <v>163</v>
      </c>
    </row>
    <row r="10" spans="1:20" x14ac:dyDescent="0.25">
      <c r="A10" s="74"/>
      <c r="E10" s="73">
        <v>9</v>
      </c>
      <c r="F10" s="73">
        <f t="shared" si="0"/>
        <v>50</v>
      </c>
      <c r="H10" s="77"/>
      <c r="I10" s="82">
        <v>9</v>
      </c>
      <c r="J10" s="78">
        <f t="shared" si="9"/>
        <v>42</v>
      </c>
      <c r="L10" s="77"/>
      <c r="M10" s="82">
        <v>9</v>
      </c>
      <c r="N10" s="78">
        <f t="shared" si="10"/>
        <v>27</v>
      </c>
      <c r="O10" s="73">
        <f t="shared" ref="O10" si="11">O9-1</f>
        <v>17</v>
      </c>
      <c r="P10" s="73">
        <v>4</v>
      </c>
      <c r="R10" s="73">
        <f t="shared" si="3"/>
        <v>153</v>
      </c>
      <c r="T10" s="73">
        <f t="shared" si="4"/>
        <v>205</v>
      </c>
    </row>
    <row r="11" spans="1:20" x14ac:dyDescent="0.25">
      <c r="A11" s="74"/>
      <c r="E11" s="73">
        <v>10</v>
      </c>
      <c r="F11" s="73">
        <f t="shared" si="0"/>
        <v>55</v>
      </c>
      <c r="H11" s="77"/>
      <c r="I11" s="82">
        <v>10</v>
      </c>
      <c r="J11" s="78">
        <f t="shared" si="9"/>
        <v>48</v>
      </c>
      <c r="L11" s="77"/>
      <c r="M11" s="82">
        <v>10</v>
      </c>
      <c r="N11" s="78">
        <f>N10+4</f>
        <v>31</v>
      </c>
      <c r="O11" s="73">
        <f>B6-1</f>
        <v>24</v>
      </c>
      <c r="P11" s="73">
        <v>4</v>
      </c>
      <c r="R11" s="73">
        <f t="shared" si="3"/>
        <v>184</v>
      </c>
      <c r="T11" s="73">
        <f t="shared" si="4"/>
        <v>253</v>
      </c>
    </row>
    <row r="12" spans="1:20" x14ac:dyDescent="0.25">
      <c r="A12" s="74"/>
      <c r="E12" s="73">
        <v>11</v>
      </c>
      <c r="F12" s="73">
        <f t="shared" si="0"/>
        <v>60</v>
      </c>
      <c r="H12" s="77"/>
      <c r="I12" s="82">
        <v>11</v>
      </c>
      <c r="J12" s="78">
        <f t="shared" si="9"/>
        <v>54</v>
      </c>
      <c r="L12" s="77"/>
      <c r="M12" s="82">
        <v>11</v>
      </c>
      <c r="N12" s="78">
        <f t="shared" ref="N12" si="12">N11+4</f>
        <v>35</v>
      </c>
      <c r="O12" s="73">
        <f>O11-1</f>
        <v>23</v>
      </c>
      <c r="P12" s="73">
        <v>5</v>
      </c>
      <c r="R12" s="73">
        <f t="shared" si="3"/>
        <v>219</v>
      </c>
      <c r="T12" s="73">
        <f t="shared" si="4"/>
        <v>307</v>
      </c>
    </row>
    <row r="13" spans="1:20" x14ac:dyDescent="0.25">
      <c r="A13" s="74"/>
      <c r="E13" s="73">
        <v>12</v>
      </c>
      <c r="F13" s="73">
        <f t="shared" si="0"/>
        <v>65</v>
      </c>
      <c r="H13" s="77"/>
      <c r="I13" s="82">
        <v>12</v>
      </c>
      <c r="J13" s="78">
        <f t="shared" si="9"/>
        <v>60</v>
      </c>
      <c r="L13" s="77"/>
      <c r="M13" s="82">
        <v>12</v>
      </c>
      <c r="N13" s="78">
        <f>N12+5</f>
        <v>40</v>
      </c>
      <c r="O13" s="73">
        <f>B7-1</f>
        <v>29</v>
      </c>
      <c r="P13" s="73">
        <v>5</v>
      </c>
      <c r="R13" s="73">
        <f t="shared" si="3"/>
        <v>259</v>
      </c>
      <c r="T13" s="73">
        <f t="shared" si="4"/>
        <v>367</v>
      </c>
    </row>
    <row r="14" spans="1:20" x14ac:dyDescent="0.25">
      <c r="A14" s="74"/>
      <c r="E14" s="73">
        <v>13</v>
      </c>
      <c r="F14" s="73">
        <f t="shared" si="0"/>
        <v>70</v>
      </c>
      <c r="H14" s="77"/>
      <c r="I14" s="82">
        <v>13</v>
      </c>
      <c r="J14" s="78">
        <f t="shared" si="9"/>
        <v>66</v>
      </c>
      <c r="L14" s="77"/>
      <c r="M14" s="82">
        <v>13</v>
      </c>
      <c r="N14" s="78">
        <f t="shared" ref="N14:N15" si="13">N13+5</f>
        <v>45</v>
      </c>
      <c r="O14" s="73">
        <f>O13-1</f>
        <v>28</v>
      </c>
      <c r="P14" s="73">
        <v>5</v>
      </c>
      <c r="R14" s="73">
        <f t="shared" si="3"/>
        <v>304</v>
      </c>
      <c r="T14" s="73">
        <f t="shared" si="4"/>
        <v>433</v>
      </c>
    </row>
    <row r="15" spans="1:20" x14ac:dyDescent="0.25">
      <c r="A15" s="74"/>
      <c r="E15" s="73">
        <v>14</v>
      </c>
      <c r="F15" s="73">
        <f t="shared" si="0"/>
        <v>75</v>
      </c>
      <c r="H15" s="77"/>
      <c r="I15" s="82">
        <v>14</v>
      </c>
      <c r="J15" s="78">
        <f t="shared" si="9"/>
        <v>72</v>
      </c>
      <c r="L15" s="77"/>
      <c r="M15" s="82">
        <v>14</v>
      </c>
      <c r="N15" s="78">
        <f t="shared" si="13"/>
        <v>50</v>
      </c>
      <c r="O15" s="73">
        <f t="shared" ref="O15" si="14">O14-1</f>
        <v>27</v>
      </c>
      <c r="P15" s="73">
        <v>6</v>
      </c>
      <c r="R15" s="73">
        <f t="shared" si="3"/>
        <v>354</v>
      </c>
      <c r="T15" s="73">
        <f t="shared" si="4"/>
        <v>505</v>
      </c>
    </row>
    <row r="16" spans="1:20" x14ac:dyDescent="0.25">
      <c r="A16" s="74"/>
      <c r="E16" s="73">
        <v>15</v>
      </c>
      <c r="F16" s="73">
        <f t="shared" si="0"/>
        <v>80</v>
      </c>
      <c r="H16" s="77"/>
      <c r="I16" s="82">
        <v>15</v>
      </c>
      <c r="J16" s="78">
        <f t="shared" si="9"/>
        <v>78</v>
      </c>
      <c r="L16" s="77"/>
      <c r="M16" s="82">
        <v>15</v>
      </c>
      <c r="N16" s="78">
        <f>N15+6</f>
        <v>56</v>
      </c>
      <c r="P16" s="73">
        <v>6</v>
      </c>
      <c r="R16" s="73">
        <f t="shared" si="3"/>
        <v>410</v>
      </c>
      <c r="T16" s="73">
        <f t="shared" si="4"/>
        <v>583</v>
      </c>
    </row>
    <row r="17" spans="1:20" x14ac:dyDescent="0.25">
      <c r="A17" s="74"/>
      <c r="E17" s="73">
        <v>16</v>
      </c>
      <c r="F17" s="73">
        <f t="shared" si="0"/>
        <v>85</v>
      </c>
      <c r="H17" s="77"/>
      <c r="I17" s="82">
        <v>16</v>
      </c>
      <c r="J17" s="78">
        <f t="shared" si="9"/>
        <v>84</v>
      </c>
      <c r="L17" s="77"/>
      <c r="M17" s="82">
        <v>16</v>
      </c>
      <c r="N17" s="78">
        <f t="shared" ref="N17:N31" si="15">N16+6</f>
        <v>62</v>
      </c>
      <c r="P17" s="73">
        <v>6</v>
      </c>
      <c r="R17" s="73">
        <f t="shared" si="3"/>
        <v>472</v>
      </c>
      <c r="T17" s="73">
        <f t="shared" si="4"/>
        <v>667</v>
      </c>
    </row>
    <row r="18" spans="1:20" x14ac:dyDescent="0.25">
      <c r="A18" s="74"/>
      <c r="E18" s="73">
        <v>17</v>
      </c>
      <c r="F18" s="73">
        <f t="shared" si="0"/>
        <v>90</v>
      </c>
      <c r="H18" s="77"/>
      <c r="I18" s="82">
        <v>17</v>
      </c>
      <c r="J18" s="78">
        <f t="shared" si="9"/>
        <v>90</v>
      </c>
      <c r="L18" s="77"/>
      <c r="M18" s="82">
        <v>17</v>
      </c>
      <c r="N18" s="78">
        <f t="shared" si="15"/>
        <v>68</v>
      </c>
      <c r="P18" s="73">
        <v>6</v>
      </c>
      <c r="R18" s="73">
        <f t="shared" si="3"/>
        <v>540</v>
      </c>
      <c r="T18" s="73">
        <f t="shared" si="4"/>
        <v>757</v>
      </c>
    </row>
    <row r="19" spans="1:20" x14ac:dyDescent="0.25">
      <c r="A19" s="74"/>
      <c r="E19" s="73">
        <v>18</v>
      </c>
      <c r="F19" s="73">
        <f t="shared" si="0"/>
        <v>95</v>
      </c>
      <c r="H19" s="77"/>
      <c r="I19" s="82">
        <v>18</v>
      </c>
      <c r="J19" s="78">
        <f t="shared" si="9"/>
        <v>96</v>
      </c>
      <c r="L19" s="77"/>
      <c r="M19" s="82">
        <v>18</v>
      </c>
      <c r="N19" s="78">
        <f>N18+6</f>
        <v>74</v>
      </c>
      <c r="P19" s="73">
        <v>6</v>
      </c>
      <c r="R19" s="73">
        <f t="shared" si="3"/>
        <v>614</v>
      </c>
      <c r="T19" s="73">
        <f t="shared" si="4"/>
        <v>853</v>
      </c>
    </row>
    <row r="20" spans="1:20" x14ac:dyDescent="0.25">
      <c r="A20" s="74"/>
      <c r="E20" s="73">
        <v>19</v>
      </c>
      <c r="F20" s="73">
        <f t="shared" si="0"/>
        <v>100</v>
      </c>
      <c r="H20" s="77"/>
      <c r="I20" s="82">
        <v>19</v>
      </c>
      <c r="J20" s="78">
        <f t="shared" si="9"/>
        <v>102</v>
      </c>
      <c r="L20" s="77"/>
      <c r="M20" s="82">
        <v>19</v>
      </c>
      <c r="N20" s="78">
        <f t="shared" si="15"/>
        <v>80</v>
      </c>
      <c r="P20" s="73">
        <v>6</v>
      </c>
      <c r="R20" s="73">
        <f t="shared" si="3"/>
        <v>694</v>
      </c>
      <c r="T20" s="73">
        <f t="shared" si="4"/>
        <v>955</v>
      </c>
    </row>
    <row r="21" spans="1:20" x14ac:dyDescent="0.25">
      <c r="A21" s="74"/>
      <c r="E21" s="73">
        <v>20</v>
      </c>
      <c r="F21" s="73">
        <f t="shared" si="0"/>
        <v>105</v>
      </c>
      <c r="H21" s="77"/>
      <c r="I21" s="82">
        <v>20</v>
      </c>
      <c r="J21" s="78">
        <f t="shared" si="9"/>
        <v>108</v>
      </c>
      <c r="L21" s="77"/>
      <c r="M21" s="82">
        <v>20</v>
      </c>
      <c r="N21" s="78">
        <f t="shared" si="15"/>
        <v>86</v>
      </c>
      <c r="P21" s="73">
        <v>6</v>
      </c>
      <c r="R21" s="73">
        <f>R20+N21</f>
        <v>780</v>
      </c>
      <c r="T21" s="73">
        <f t="shared" si="4"/>
        <v>1063</v>
      </c>
    </row>
    <row r="22" spans="1:20" x14ac:dyDescent="0.25">
      <c r="A22" s="74"/>
      <c r="E22" s="73">
        <v>21</v>
      </c>
      <c r="F22" s="73">
        <f t="shared" si="0"/>
        <v>110</v>
      </c>
      <c r="H22" s="77"/>
      <c r="I22" s="82">
        <v>21</v>
      </c>
      <c r="J22" s="78">
        <f t="shared" si="9"/>
        <v>114</v>
      </c>
      <c r="L22" s="77"/>
      <c r="M22" s="82">
        <v>21</v>
      </c>
      <c r="N22" s="78">
        <f t="shared" si="15"/>
        <v>92</v>
      </c>
      <c r="P22" s="73">
        <v>6</v>
      </c>
      <c r="R22" s="73">
        <f t="shared" si="3"/>
        <v>872</v>
      </c>
      <c r="T22" s="73">
        <f t="shared" si="4"/>
        <v>1177</v>
      </c>
    </row>
    <row r="23" spans="1:20" x14ac:dyDescent="0.25">
      <c r="A23" s="74"/>
      <c r="E23" s="73">
        <v>22</v>
      </c>
      <c r="F23" s="73">
        <f t="shared" si="0"/>
        <v>115</v>
      </c>
      <c r="H23" s="77"/>
      <c r="I23" s="82">
        <v>22</v>
      </c>
      <c r="J23" s="78">
        <f t="shared" si="9"/>
        <v>120</v>
      </c>
      <c r="L23" s="77"/>
      <c r="M23" s="82">
        <v>22</v>
      </c>
      <c r="N23" s="78">
        <f t="shared" si="15"/>
        <v>98</v>
      </c>
      <c r="P23" s="73">
        <v>6</v>
      </c>
      <c r="R23" s="73">
        <f t="shared" si="3"/>
        <v>970</v>
      </c>
      <c r="T23" s="73">
        <f t="shared" si="4"/>
        <v>1297</v>
      </c>
    </row>
    <row r="24" spans="1:20" x14ac:dyDescent="0.25">
      <c r="A24" s="74"/>
      <c r="E24" s="73">
        <v>23</v>
      </c>
      <c r="F24" s="73">
        <f t="shared" si="0"/>
        <v>120</v>
      </c>
      <c r="H24" s="77"/>
      <c r="I24" s="82">
        <v>23</v>
      </c>
      <c r="J24" s="78">
        <f t="shared" si="9"/>
        <v>126</v>
      </c>
      <c r="L24" s="77"/>
      <c r="M24" s="82">
        <v>23</v>
      </c>
      <c r="N24" s="78">
        <f t="shared" si="15"/>
        <v>104</v>
      </c>
      <c r="P24" s="73">
        <v>6</v>
      </c>
      <c r="R24" s="73">
        <f t="shared" si="3"/>
        <v>1074</v>
      </c>
      <c r="T24" s="73">
        <f t="shared" si="4"/>
        <v>1423</v>
      </c>
    </row>
    <row r="25" spans="1:20" x14ac:dyDescent="0.25">
      <c r="A25" s="74"/>
      <c r="E25" s="73">
        <v>24</v>
      </c>
      <c r="F25" s="73">
        <f t="shared" si="0"/>
        <v>125</v>
      </c>
      <c r="H25" s="77"/>
      <c r="I25" s="82">
        <v>24</v>
      </c>
      <c r="J25" s="78">
        <f t="shared" si="9"/>
        <v>132</v>
      </c>
      <c r="L25" s="77"/>
      <c r="M25" s="82">
        <v>24</v>
      </c>
      <c r="N25" s="78">
        <f t="shared" si="15"/>
        <v>110</v>
      </c>
      <c r="P25" s="73">
        <v>6</v>
      </c>
      <c r="R25" s="73">
        <f t="shared" si="3"/>
        <v>1184</v>
      </c>
      <c r="T25" s="73">
        <f t="shared" si="4"/>
        <v>1555</v>
      </c>
    </row>
    <row r="26" spans="1:20" x14ac:dyDescent="0.25">
      <c r="A26" s="74"/>
      <c r="E26" s="73">
        <v>25</v>
      </c>
      <c r="F26" s="73">
        <f t="shared" si="0"/>
        <v>130</v>
      </c>
      <c r="H26" s="77"/>
      <c r="I26" s="82">
        <v>25</v>
      </c>
      <c r="J26" s="78">
        <f t="shared" si="9"/>
        <v>138</v>
      </c>
      <c r="L26" s="77"/>
      <c r="M26" s="82">
        <v>25</v>
      </c>
      <c r="N26" s="78">
        <f t="shared" si="15"/>
        <v>116</v>
      </c>
      <c r="P26" s="73">
        <v>6</v>
      </c>
      <c r="R26" s="73">
        <f t="shared" si="3"/>
        <v>1300</v>
      </c>
      <c r="T26" s="73">
        <f t="shared" si="4"/>
        <v>1693</v>
      </c>
    </row>
    <row r="27" spans="1:20" x14ac:dyDescent="0.25">
      <c r="A27" s="74"/>
      <c r="E27" s="73">
        <v>26</v>
      </c>
      <c r="F27" s="73">
        <f t="shared" si="0"/>
        <v>135</v>
      </c>
      <c r="H27" s="77"/>
      <c r="I27" s="82">
        <v>26</v>
      </c>
      <c r="J27" s="78">
        <f t="shared" si="9"/>
        <v>144</v>
      </c>
      <c r="L27" s="77"/>
      <c r="M27" s="82">
        <v>26</v>
      </c>
      <c r="N27" s="78">
        <f t="shared" si="15"/>
        <v>122</v>
      </c>
      <c r="P27" s="73">
        <v>6</v>
      </c>
      <c r="R27" s="73">
        <f t="shared" si="3"/>
        <v>1422</v>
      </c>
      <c r="T27" s="73">
        <f t="shared" si="4"/>
        <v>1837</v>
      </c>
    </row>
    <row r="28" spans="1:20" x14ac:dyDescent="0.25">
      <c r="A28" s="74"/>
      <c r="E28" s="73">
        <v>27</v>
      </c>
      <c r="F28" s="73">
        <f t="shared" si="0"/>
        <v>140</v>
      </c>
      <c r="H28" s="77"/>
      <c r="I28" s="82">
        <v>27</v>
      </c>
      <c r="J28" s="78">
        <f t="shared" si="9"/>
        <v>150</v>
      </c>
      <c r="L28" s="77"/>
      <c r="M28" s="82">
        <v>27</v>
      </c>
      <c r="N28" s="78">
        <f t="shared" si="15"/>
        <v>128</v>
      </c>
      <c r="P28" s="73">
        <v>6</v>
      </c>
      <c r="R28" s="73">
        <f t="shared" si="3"/>
        <v>1550</v>
      </c>
      <c r="T28" s="73">
        <f t="shared" si="4"/>
        <v>1987</v>
      </c>
    </row>
    <row r="29" spans="1:20" x14ac:dyDescent="0.25">
      <c r="A29" s="74"/>
      <c r="E29" s="73">
        <v>28</v>
      </c>
      <c r="F29" s="73">
        <f t="shared" si="0"/>
        <v>145</v>
      </c>
      <c r="H29" s="77"/>
      <c r="I29" s="82">
        <v>28</v>
      </c>
      <c r="J29" s="78">
        <f t="shared" si="9"/>
        <v>156</v>
      </c>
      <c r="L29" s="77"/>
      <c r="M29" s="82">
        <v>28</v>
      </c>
      <c r="N29" s="78">
        <f t="shared" si="15"/>
        <v>134</v>
      </c>
      <c r="P29" s="73">
        <v>6</v>
      </c>
      <c r="R29" s="73">
        <f t="shared" si="3"/>
        <v>1684</v>
      </c>
      <c r="T29" s="73">
        <f t="shared" si="4"/>
        <v>2143</v>
      </c>
    </row>
    <row r="30" spans="1:20" x14ac:dyDescent="0.25">
      <c r="A30" s="74"/>
      <c r="E30" s="73">
        <v>29</v>
      </c>
      <c r="F30" s="73">
        <f t="shared" si="0"/>
        <v>150</v>
      </c>
      <c r="H30" s="77"/>
      <c r="I30" s="82">
        <v>29</v>
      </c>
      <c r="J30" s="78">
        <f t="shared" si="9"/>
        <v>162</v>
      </c>
      <c r="L30" s="77"/>
      <c r="M30" s="82">
        <v>29</v>
      </c>
      <c r="N30" s="78">
        <f t="shared" si="15"/>
        <v>140</v>
      </c>
      <c r="P30" s="73">
        <v>6</v>
      </c>
      <c r="R30" s="73">
        <f t="shared" si="3"/>
        <v>1824</v>
      </c>
      <c r="T30" s="73">
        <f t="shared" si="4"/>
        <v>2305</v>
      </c>
    </row>
    <row r="31" spans="1:20" ht="15.75" thickBot="1" x14ac:dyDescent="0.3">
      <c r="E31" s="73">
        <v>30</v>
      </c>
      <c r="F31" s="73">
        <f t="shared" si="0"/>
        <v>155</v>
      </c>
      <c r="H31" s="79"/>
      <c r="I31" s="83">
        <v>30</v>
      </c>
      <c r="J31" s="80">
        <f t="shared" si="9"/>
        <v>168</v>
      </c>
      <c r="L31" s="79"/>
      <c r="M31" s="83">
        <v>30</v>
      </c>
      <c r="N31" s="78">
        <f t="shared" si="15"/>
        <v>146</v>
      </c>
      <c r="P31" s="73">
        <v>6</v>
      </c>
      <c r="R31" s="73">
        <f t="shared" si="3"/>
        <v>1970</v>
      </c>
      <c r="T31" s="73">
        <f t="shared" si="4"/>
        <v>2473</v>
      </c>
    </row>
    <row r="32" spans="1:20" x14ac:dyDescent="0.25">
      <c r="H32" s="73" t="s">
        <v>956</v>
      </c>
    </row>
    <row r="34" spans="3:20" x14ac:dyDescent="0.25">
      <c r="T34" s="73">
        <f>T31-R31</f>
        <v>503</v>
      </c>
    </row>
    <row r="37" spans="3:20" x14ac:dyDescent="0.25">
      <c r="D37" s="73" t="s">
        <v>973</v>
      </c>
      <c r="E37" s="73" t="s">
        <v>974</v>
      </c>
      <c r="F37" s="73" t="s">
        <v>601</v>
      </c>
      <c r="J37" s="73" t="s">
        <v>973</v>
      </c>
      <c r="K37" s="73" t="s">
        <v>974</v>
      </c>
      <c r="L37" s="73" t="s">
        <v>601</v>
      </c>
      <c r="P37" s="73" t="s">
        <v>973</v>
      </c>
      <c r="Q37" s="73" t="s">
        <v>974</v>
      </c>
      <c r="R37" s="73" t="s">
        <v>601</v>
      </c>
    </row>
    <row r="38" spans="3:20" x14ac:dyDescent="0.25">
      <c r="C38" s="73">
        <v>1</v>
      </c>
      <c r="D38" s="73">
        <v>8</v>
      </c>
      <c r="E38" s="73">
        <v>6</v>
      </c>
      <c r="F38" s="73">
        <v>2</v>
      </c>
      <c r="I38" s="73">
        <v>1</v>
      </c>
      <c r="J38" s="73">
        <v>8</v>
      </c>
      <c r="K38" s="73">
        <v>6</v>
      </c>
      <c r="L38" s="73">
        <v>2</v>
      </c>
      <c r="P38" s="73">
        <v>25</v>
      </c>
      <c r="Q38" s="73">
        <v>20</v>
      </c>
      <c r="R38" s="73">
        <v>15</v>
      </c>
    </row>
    <row r="39" spans="3:20" x14ac:dyDescent="0.25">
      <c r="C39" s="73">
        <v>2</v>
      </c>
      <c r="D39" s="73">
        <f>D$38*$I39</f>
        <v>16</v>
      </c>
      <c r="E39" s="73">
        <f>E$38*$I39+($I39-1)</f>
        <v>13</v>
      </c>
      <c r="F39" s="73">
        <f t="shared" ref="F39:F48" si="16">F$38*$I39+($I39-1)</f>
        <v>5</v>
      </c>
      <c r="I39" s="73">
        <v>2</v>
      </c>
      <c r="J39" s="73">
        <f>J$38*$I39</f>
        <v>16</v>
      </c>
      <c r="K39" s="73">
        <f>K$38*$I39+($I39-1)</f>
        <v>13</v>
      </c>
      <c r="L39" s="73">
        <f t="shared" ref="L39:L48" si="17">L$38*$I39+($I39-1)</f>
        <v>5</v>
      </c>
      <c r="P39" s="73">
        <f>8*P38</f>
        <v>200</v>
      </c>
      <c r="Q39" s="84">
        <f t="shared" ref="Q39:R39" si="18">8*Q38</f>
        <v>160</v>
      </c>
      <c r="R39" s="84">
        <f t="shared" si="18"/>
        <v>120</v>
      </c>
    </row>
    <row r="40" spans="3:20" x14ac:dyDescent="0.25">
      <c r="C40" s="73">
        <v>3</v>
      </c>
      <c r="D40" s="73">
        <f t="shared" ref="D40:D62" si="19">D$38*C40</f>
        <v>24</v>
      </c>
      <c r="E40" s="73">
        <f>E$38*$I40+($I40-1)</f>
        <v>20</v>
      </c>
      <c r="F40" s="73">
        <f t="shared" si="16"/>
        <v>8</v>
      </c>
      <c r="I40" s="73">
        <v>3</v>
      </c>
      <c r="J40" s="73">
        <f t="shared" ref="J40:J62" si="20">J$38*I40</f>
        <v>24</v>
      </c>
      <c r="K40" s="73">
        <f>K$38*$I40+($I40-1)</f>
        <v>20</v>
      </c>
      <c r="L40" s="73">
        <f t="shared" si="17"/>
        <v>8</v>
      </c>
    </row>
    <row r="41" spans="3:20" x14ac:dyDescent="0.25">
      <c r="C41" s="73">
        <v>4</v>
      </c>
      <c r="D41" s="73">
        <f t="shared" si="19"/>
        <v>32</v>
      </c>
      <c r="E41" s="73">
        <f>E$38*$I41+($I41-1)</f>
        <v>27</v>
      </c>
      <c r="F41" s="73">
        <f t="shared" si="16"/>
        <v>11</v>
      </c>
      <c r="I41" s="73">
        <v>4</v>
      </c>
      <c r="J41" s="73">
        <f t="shared" si="20"/>
        <v>32</v>
      </c>
      <c r="K41" s="73">
        <f>K$38*$I41+($I41-1)</f>
        <v>27</v>
      </c>
      <c r="L41" s="73">
        <f t="shared" si="17"/>
        <v>11</v>
      </c>
    </row>
    <row r="42" spans="3:20" x14ac:dyDescent="0.25">
      <c r="C42" s="73">
        <v>5</v>
      </c>
      <c r="D42" s="73">
        <f t="shared" si="19"/>
        <v>40</v>
      </c>
      <c r="E42" s="73">
        <f>E$38*$I42+($I42-1)</f>
        <v>34</v>
      </c>
      <c r="F42" s="73">
        <f t="shared" si="16"/>
        <v>14</v>
      </c>
      <c r="I42" s="73">
        <v>5</v>
      </c>
      <c r="J42" s="73">
        <f t="shared" si="20"/>
        <v>40</v>
      </c>
      <c r="K42" s="73">
        <f>K$38*$I42+($I42-1)</f>
        <v>34</v>
      </c>
      <c r="L42" s="73">
        <f t="shared" si="17"/>
        <v>14</v>
      </c>
    </row>
    <row r="43" spans="3:20" x14ac:dyDescent="0.25">
      <c r="C43" s="73">
        <v>6</v>
      </c>
      <c r="D43" s="73">
        <f t="shared" si="19"/>
        <v>48</v>
      </c>
      <c r="E43" s="73">
        <f>E$38*$I43+($I43-1)</f>
        <v>41</v>
      </c>
      <c r="F43" s="73">
        <f t="shared" si="16"/>
        <v>17</v>
      </c>
      <c r="I43" s="73">
        <v>6</v>
      </c>
      <c r="J43" s="73">
        <f t="shared" si="20"/>
        <v>48</v>
      </c>
      <c r="K43" s="73">
        <f>K$38*$I43+($I43-1)</f>
        <v>41</v>
      </c>
      <c r="L43" s="73">
        <f t="shared" si="17"/>
        <v>17</v>
      </c>
    </row>
    <row r="44" spans="3:20" x14ac:dyDescent="0.25">
      <c r="C44" s="73">
        <v>7</v>
      </c>
      <c r="D44" s="73">
        <f t="shared" si="19"/>
        <v>56</v>
      </c>
      <c r="E44" s="73">
        <f t="shared" ref="E44:F59" si="21">E$38*$I44+($I44-1)</f>
        <v>48</v>
      </c>
      <c r="F44" s="73">
        <f t="shared" si="16"/>
        <v>20</v>
      </c>
      <c r="I44" s="73">
        <v>7</v>
      </c>
      <c r="J44" s="73">
        <f t="shared" si="20"/>
        <v>56</v>
      </c>
      <c r="K44" s="73">
        <f t="shared" ref="K44:L55" si="22">K$38*$I44+($I44-1)</f>
        <v>48</v>
      </c>
      <c r="L44" s="73">
        <f t="shared" si="17"/>
        <v>20</v>
      </c>
    </row>
    <row r="45" spans="3:20" x14ac:dyDescent="0.25">
      <c r="C45" s="73">
        <v>8</v>
      </c>
      <c r="D45" s="73">
        <f t="shared" si="19"/>
        <v>64</v>
      </c>
      <c r="E45" s="73">
        <f t="shared" si="21"/>
        <v>55</v>
      </c>
      <c r="F45" s="73">
        <f t="shared" si="16"/>
        <v>23</v>
      </c>
      <c r="I45" s="73">
        <v>8</v>
      </c>
      <c r="J45" s="73">
        <f t="shared" si="20"/>
        <v>64</v>
      </c>
      <c r="K45" s="73">
        <f t="shared" si="22"/>
        <v>55</v>
      </c>
      <c r="L45" s="73">
        <f t="shared" si="17"/>
        <v>23</v>
      </c>
    </row>
    <row r="46" spans="3:20" x14ac:dyDescent="0.25">
      <c r="C46" s="73">
        <v>9</v>
      </c>
      <c r="D46" s="73">
        <f t="shared" si="19"/>
        <v>72</v>
      </c>
      <c r="E46" s="73">
        <f t="shared" si="21"/>
        <v>62</v>
      </c>
      <c r="F46" s="73">
        <f t="shared" si="16"/>
        <v>26</v>
      </c>
      <c r="I46" s="73">
        <v>9</v>
      </c>
      <c r="J46" s="73">
        <f t="shared" si="20"/>
        <v>72</v>
      </c>
      <c r="K46" s="73">
        <f t="shared" si="22"/>
        <v>62</v>
      </c>
      <c r="L46" s="73">
        <f t="shared" si="17"/>
        <v>26</v>
      </c>
    </row>
    <row r="47" spans="3:20" x14ac:dyDescent="0.25">
      <c r="C47" s="73">
        <v>10</v>
      </c>
      <c r="D47" s="73">
        <f t="shared" si="19"/>
        <v>80</v>
      </c>
      <c r="E47" s="73">
        <f t="shared" si="21"/>
        <v>69</v>
      </c>
      <c r="F47" s="73">
        <f t="shared" si="16"/>
        <v>29</v>
      </c>
      <c r="I47" s="73">
        <v>10</v>
      </c>
      <c r="J47" s="73">
        <f t="shared" si="20"/>
        <v>80</v>
      </c>
      <c r="K47" s="73">
        <f t="shared" si="22"/>
        <v>69</v>
      </c>
      <c r="L47" s="73">
        <f t="shared" si="17"/>
        <v>29</v>
      </c>
    </row>
    <row r="48" spans="3:20" x14ac:dyDescent="0.25">
      <c r="C48" s="73">
        <v>11</v>
      </c>
      <c r="D48" s="73">
        <f t="shared" si="19"/>
        <v>88</v>
      </c>
      <c r="E48" s="73">
        <f t="shared" si="21"/>
        <v>76</v>
      </c>
      <c r="F48" s="73">
        <f t="shared" si="16"/>
        <v>32</v>
      </c>
      <c r="I48" s="73">
        <v>11</v>
      </c>
      <c r="J48" s="73">
        <f t="shared" si="20"/>
        <v>88</v>
      </c>
      <c r="K48" s="73">
        <f t="shared" si="22"/>
        <v>76</v>
      </c>
      <c r="L48" s="73">
        <f t="shared" si="17"/>
        <v>32</v>
      </c>
    </row>
    <row r="49" spans="3:12" x14ac:dyDescent="0.25">
      <c r="C49" s="73">
        <v>12</v>
      </c>
      <c r="D49" s="73">
        <f t="shared" si="19"/>
        <v>96</v>
      </c>
      <c r="E49" s="73">
        <f t="shared" si="21"/>
        <v>83</v>
      </c>
      <c r="F49" s="73">
        <f>F$38*$I49+($I49-1)</f>
        <v>35</v>
      </c>
      <c r="I49" s="73">
        <v>12</v>
      </c>
      <c r="J49" s="73">
        <f t="shared" si="20"/>
        <v>96</v>
      </c>
      <c r="K49" s="73">
        <f t="shared" si="22"/>
        <v>83</v>
      </c>
      <c r="L49" s="73">
        <f>L$38*$I49+($I49-1)</f>
        <v>35</v>
      </c>
    </row>
    <row r="50" spans="3:12" x14ac:dyDescent="0.25">
      <c r="C50" s="73">
        <v>13</v>
      </c>
      <c r="D50" s="73">
        <f t="shared" si="19"/>
        <v>104</v>
      </c>
      <c r="E50" s="73">
        <f t="shared" si="21"/>
        <v>90</v>
      </c>
      <c r="F50" s="73">
        <f t="shared" si="21"/>
        <v>38</v>
      </c>
      <c r="I50" s="73">
        <v>13</v>
      </c>
      <c r="J50" s="73">
        <f t="shared" si="20"/>
        <v>104</v>
      </c>
      <c r="K50" s="73">
        <f t="shared" si="22"/>
        <v>90</v>
      </c>
      <c r="L50" s="73">
        <f t="shared" si="22"/>
        <v>38</v>
      </c>
    </row>
    <row r="51" spans="3:12" x14ac:dyDescent="0.25">
      <c r="C51" s="73">
        <v>14</v>
      </c>
      <c r="D51" s="73">
        <f t="shared" si="19"/>
        <v>112</v>
      </c>
      <c r="E51" s="73">
        <f t="shared" si="21"/>
        <v>97</v>
      </c>
      <c r="F51" s="73">
        <f t="shared" si="21"/>
        <v>41</v>
      </c>
      <c r="I51" s="73">
        <v>14</v>
      </c>
      <c r="J51" s="73">
        <f t="shared" si="20"/>
        <v>112</v>
      </c>
      <c r="K51" s="73">
        <f t="shared" si="22"/>
        <v>97</v>
      </c>
      <c r="L51" s="73">
        <f t="shared" si="22"/>
        <v>41</v>
      </c>
    </row>
    <row r="52" spans="3:12" x14ac:dyDescent="0.25">
      <c r="C52" s="73">
        <v>15</v>
      </c>
      <c r="D52" s="73">
        <f t="shared" si="19"/>
        <v>120</v>
      </c>
      <c r="E52" s="73">
        <f t="shared" si="21"/>
        <v>104</v>
      </c>
      <c r="F52" s="73">
        <f t="shared" si="21"/>
        <v>44</v>
      </c>
      <c r="I52" s="73">
        <v>15</v>
      </c>
      <c r="J52" s="73">
        <f t="shared" si="20"/>
        <v>120</v>
      </c>
      <c r="K52" s="73">
        <f t="shared" si="22"/>
        <v>104</v>
      </c>
      <c r="L52" s="73">
        <f t="shared" si="22"/>
        <v>44</v>
      </c>
    </row>
    <row r="53" spans="3:12" x14ac:dyDescent="0.25">
      <c r="C53" s="73">
        <v>16</v>
      </c>
      <c r="D53" s="73">
        <f t="shared" si="19"/>
        <v>128</v>
      </c>
      <c r="E53" s="73">
        <f t="shared" si="21"/>
        <v>111</v>
      </c>
      <c r="F53" s="73">
        <f t="shared" si="21"/>
        <v>47</v>
      </c>
      <c r="I53" s="73">
        <v>16</v>
      </c>
      <c r="J53" s="73">
        <f t="shared" si="20"/>
        <v>128</v>
      </c>
      <c r="K53" s="73">
        <f t="shared" si="22"/>
        <v>111</v>
      </c>
      <c r="L53" s="73">
        <f t="shared" si="22"/>
        <v>47</v>
      </c>
    </row>
    <row r="54" spans="3:12" x14ac:dyDescent="0.25">
      <c r="C54" s="73">
        <v>17</v>
      </c>
      <c r="D54" s="73">
        <f t="shared" si="19"/>
        <v>136</v>
      </c>
      <c r="E54" s="73">
        <f t="shared" si="21"/>
        <v>118</v>
      </c>
      <c r="F54" s="73">
        <f t="shared" si="21"/>
        <v>50</v>
      </c>
      <c r="I54" s="73">
        <v>17</v>
      </c>
      <c r="J54" s="73">
        <f t="shared" si="20"/>
        <v>136</v>
      </c>
      <c r="K54" s="73">
        <f t="shared" si="22"/>
        <v>118</v>
      </c>
      <c r="L54" s="73">
        <f t="shared" si="22"/>
        <v>50</v>
      </c>
    </row>
    <row r="55" spans="3:12" x14ac:dyDescent="0.25">
      <c r="C55" s="73">
        <v>18</v>
      </c>
      <c r="D55" s="73">
        <f t="shared" si="19"/>
        <v>144</v>
      </c>
      <c r="E55" s="73">
        <f t="shared" si="21"/>
        <v>125</v>
      </c>
      <c r="F55" s="73">
        <f t="shared" si="21"/>
        <v>53</v>
      </c>
      <c r="I55" s="73">
        <v>18</v>
      </c>
      <c r="J55" s="73">
        <f t="shared" si="20"/>
        <v>144</v>
      </c>
      <c r="K55" s="73">
        <f t="shared" si="22"/>
        <v>125</v>
      </c>
      <c r="L55" s="73">
        <f t="shared" si="22"/>
        <v>53</v>
      </c>
    </row>
    <row r="56" spans="3:12" x14ac:dyDescent="0.25">
      <c r="C56" s="73">
        <v>19</v>
      </c>
      <c r="D56" s="73">
        <f t="shared" si="19"/>
        <v>152</v>
      </c>
      <c r="E56" s="73">
        <f t="shared" si="21"/>
        <v>132</v>
      </c>
      <c r="F56" s="73">
        <f t="shared" si="21"/>
        <v>56</v>
      </c>
      <c r="I56" s="73">
        <v>19</v>
      </c>
      <c r="J56" s="73">
        <f t="shared" si="20"/>
        <v>152</v>
      </c>
      <c r="K56" s="73">
        <f t="shared" ref="K56:L62" si="23">K$38*$I56+($I56-1)</f>
        <v>132</v>
      </c>
      <c r="L56" s="73">
        <f t="shared" si="23"/>
        <v>56</v>
      </c>
    </row>
    <row r="57" spans="3:12" x14ac:dyDescent="0.25">
      <c r="C57" s="73">
        <v>20</v>
      </c>
      <c r="D57" s="73">
        <f t="shared" si="19"/>
        <v>160</v>
      </c>
      <c r="E57" s="73">
        <f t="shared" si="21"/>
        <v>139</v>
      </c>
      <c r="F57" s="73">
        <f t="shared" si="21"/>
        <v>59</v>
      </c>
      <c r="I57" s="73">
        <v>20</v>
      </c>
      <c r="J57" s="73">
        <f t="shared" si="20"/>
        <v>160</v>
      </c>
      <c r="K57" s="73">
        <f t="shared" si="23"/>
        <v>139</v>
      </c>
      <c r="L57" s="73">
        <f t="shared" si="23"/>
        <v>59</v>
      </c>
    </row>
    <row r="58" spans="3:12" x14ac:dyDescent="0.25">
      <c r="C58" s="73">
        <v>21</v>
      </c>
      <c r="D58" s="73">
        <f t="shared" si="19"/>
        <v>168</v>
      </c>
      <c r="E58" s="73">
        <f t="shared" si="21"/>
        <v>146</v>
      </c>
      <c r="F58" s="73">
        <f t="shared" si="21"/>
        <v>62</v>
      </c>
      <c r="I58" s="73">
        <v>21</v>
      </c>
      <c r="J58" s="73">
        <f t="shared" si="20"/>
        <v>168</v>
      </c>
      <c r="K58" s="73">
        <f t="shared" si="23"/>
        <v>146</v>
      </c>
      <c r="L58" s="73">
        <f t="shared" si="23"/>
        <v>62</v>
      </c>
    </row>
    <row r="59" spans="3:12" x14ac:dyDescent="0.25">
      <c r="C59" s="73">
        <v>22</v>
      </c>
      <c r="D59" s="73">
        <f t="shared" si="19"/>
        <v>176</v>
      </c>
      <c r="E59" s="73">
        <f t="shared" si="21"/>
        <v>153</v>
      </c>
      <c r="F59" s="73">
        <f t="shared" si="21"/>
        <v>65</v>
      </c>
      <c r="I59" s="73">
        <v>22</v>
      </c>
      <c r="J59" s="73">
        <f t="shared" si="20"/>
        <v>176</v>
      </c>
      <c r="K59" s="73">
        <f t="shared" si="23"/>
        <v>153</v>
      </c>
      <c r="L59" s="73">
        <f t="shared" si="23"/>
        <v>65</v>
      </c>
    </row>
    <row r="60" spans="3:12" x14ac:dyDescent="0.25">
      <c r="C60" s="73">
        <v>23</v>
      </c>
      <c r="D60" s="73">
        <f t="shared" si="19"/>
        <v>184</v>
      </c>
      <c r="E60" s="73">
        <f t="shared" ref="E60:F62" si="24">E$38*$I60+($I60-1)</f>
        <v>160</v>
      </c>
      <c r="F60" s="73">
        <f t="shared" si="24"/>
        <v>68</v>
      </c>
      <c r="I60" s="73">
        <v>23</v>
      </c>
      <c r="J60" s="73">
        <f t="shared" si="20"/>
        <v>184</v>
      </c>
      <c r="K60" s="73">
        <f t="shared" si="23"/>
        <v>160</v>
      </c>
      <c r="L60" s="73">
        <f t="shared" si="23"/>
        <v>68</v>
      </c>
    </row>
    <row r="61" spans="3:12" x14ac:dyDescent="0.25">
      <c r="C61" s="73">
        <v>24</v>
      </c>
      <c r="D61" s="73">
        <f t="shared" si="19"/>
        <v>192</v>
      </c>
      <c r="E61" s="73">
        <f t="shared" si="24"/>
        <v>167</v>
      </c>
      <c r="F61" s="73">
        <f t="shared" si="24"/>
        <v>71</v>
      </c>
      <c r="I61" s="73">
        <v>24</v>
      </c>
      <c r="J61" s="73">
        <f t="shared" si="20"/>
        <v>192</v>
      </c>
      <c r="K61" s="73">
        <f t="shared" si="23"/>
        <v>167</v>
      </c>
      <c r="L61" s="73">
        <f t="shared" si="23"/>
        <v>71</v>
      </c>
    </row>
    <row r="62" spans="3:12" x14ac:dyDescent="0.25">
      <c r="C62" s="73">
        <v>25</v>
      </c>
      <c r="D62" s="73">
        <f t="shared" si="19"/>
        <v>200</v>
      </c>
      <c r="E62" s="84">
        <f t="shared" si="24"/>
        <v>174</v>
      </c>
      <c r="F62" s="84">
        <f>F$38*$I62+($I62-1)</f>
        <v>74</v>
      </c>
      <c r="I62" s="73">
        <v>25</v>
      </c>
      <c r="J62" s="73">
        <f t="shared" si="20"/>
        <v>200</v>
      </c>
      <c r="K62" s="84">
        <f t="shared" si="23"/>
        <v>174</v>
      </c>
      <c r="L62" s="84">
        <f>L$38*$I62+($I62-1)</f>
        <v>74</v>
      </c>
    </row>
    <row r="64" spans="3:12" x14ac:dyDescent="0.25">
      <c r="J64" s="73" t="s">
        <v>973</v>
      </c>
      <c r="K64" s="73" t="s">
        <v>974</v>
      </c>
      <c r="L64" s="73" t="s">
        <v>601</v>
      </c>
    </row>
    <row r="65" spans="9:12" x14ac:dyDescent="0.25">
      <c r="I65" s="73">
        <v>1</v>
      </c>
      <c r="J65" s="73">
        <v>8</v>
      </c>
      <c r="K65" s="73">
        <v>6</v>
      </c>
      <c r="L65" s="73">
        <v>2</v>
      </c>
    </row>
    <row r="66" spans="9:12" x14ac:dyDescent="0.25">
      <c r="I66" s="73">
        <v>2</v>
      </c>
      <c r="J66" s="73">
        <f>J$38*$I66</f>
        <v>16</v>
      </c>
      <c r="K66" s="73">
        <f>K$65*I66+I65</f>
        <v>13</v>
      </c>
      <c r="L66" s="73">
        <f>L$65*I66+I65</f>
        <v>5</v>
      </c>
    </row>
    <row r="67" spans="9:12" x14ac:dyDescent="0.25">
      <c r="I67" s="73">
        <v>3</v>
      </c>
      <c r="J67" s="73">
        <f t="shared" ref="J67:J89" si="25">J$38*I67</f>
        <v>24</v>
      </c>
      <c r="K67" s="73">
        <f>K$65*I67+I66</f>
        <v>20</v>
      </c>
      <c r="L67" s="73">
        <f t="shared" ref="L67:L89" si="26">L$65*I67+I66</f>
        <v>8</v>
      </c>
    </row>
    <row r="68" spans="9:12" x14ac:dyDescent="0.25">
      <c r="I68" s="73">
        <v>4</v>
      </c>
      <c r="J68" s="73">
        <f t="shared" si="25"/>
        <v>32</v>
      </c>
      <c r="K68" s="73">
        <f t="shared" ref="K68:K89" si="27">K$65*I68+I67</f>
        <v>27</v>
      </c>
      <c r="L68" s="73">
        <f t="shared" si="26"/>
        <v>11</v>
      </c>
    </row>
    <row r="69" spans="9:12" x14ac:dyDescent="0.25">
      <c r="I69" s="73">
        <v>5</v>
      </c>
      <c r="J69" s="73">
        <f t="shared" si="25"/>
        <v>40</v>
      </c>
      <c r="K69" s="73">
        <f>K$65*I69+I68</f>
        <v>34</v>
      </c>
      <c r="L69" s="73">
        <f t="shared" si="26"/>
        <v>14</v>
      </c>
    </row>
    <row r="70" spans="9:12" x14ac:dyDescent="0.25">
      <c r="I70" s="73">
        <v>6</v>
      </c>
      <c r="J70" s="73">
        <f t="shared" si="25"/>
        <v>48</v>
      </c>
      <c r="K70" s="73">
        <f t="shared" si="27"/>
        <v>41</v>
      </c>
      <c r="L70" s="73">
        <f t="shared" si="26"/>
        <v>17</v>
      </c>
    </row>
    <row r="71" spans="9:12" x14ac:dyDescent="0.25">
      <c r="I71" s="73">
        <v>7</v>
      </c>
      <c r="J71" s="73">
        <f t="shared" si="25"/>
        <v>56</v>
      </c>
      <c r="K71" s="73">
        <f t="shared" si="27"/>
        <v>48</v>
      </c>
      <c r="L71" s="73">
        <f t="shared" si="26"/>
        <v>20</v>
      </c>
    </row>
    <row r="72" spans="9:12" x14ac:dyDescent="0.25">
      <c r="I72" s="73">
        <v>8</v>
      </c>
      <c r="J72" s="73">
        <f t="shared" si="25"/>
        <v>64</v>
      </c>
      <c r="K72" s="73">
        <f t="shared" si="27"/>
        <v>55</v>
      </c>
      <c r="L72" s="73">
        <f t="shared" si="26"/>
        <v>23</v>
      </c>
    </row>
    <row r="73" spans="9:12" x14ac:dyDescent="0.25">
      <c r="I73" s="73">
        <v>9</v>
      </c>
      <c r="J73" s="73">
        <f t="shared" si="25"/>
        <v>72</v>
      </c>
      <c r="K73" s="73">
        <f t="shared" si="27"/>
        <v>62</v>
      </c>
      <c r="L73" s="73">
        <f t="shared" si="26"/>
        <v>26</v>
      </c>
    </row>
    <row r="74" spans="9:12" x14ac:dyDescent="0.25">
      <c r="I74" s="73">
        <v>10</v>
      </c>
      <c r="J74" s="73">
        <f t="shared" si="25"/>
        <v>80</v>
      </c>
      <c r="K74" s="73">
        <f t="shared" si="27"/>
        <v>69</v>
      </c>
      <c r="L74" s="73">
        <f t="shared" si="26"/>
        <v>29</v>
      </c>
    </row>
    <row r="75" spans="9:12" x14ac:dyDescent="0.25">
      <c r="I75" s="73">
        <v>11</v>
      </c>
      <c r="J75" s="73">
        <f t="shared" si="25"/>
        <v>88</v>
      </c>
      <c r="K75" s="73">
        <f t="shared" si="27"/>
        <v>76</v>
      </c>
      <c r="L75" s="73">
        <f t="shared" si="26"/>
        <v>32</v>
      </c>
    </row>
    <row r="76" spans="9:12" x14ac:dyDescent="0.25">
      <c r="I76" s="73">
        <v>12</v>
      </c>
      <c r="J76" s="73">
        <f t="shared" si="25"/>
        <v>96</v>
      </c>
      <c r="K76" s="73">
        <f t="shared" si="27"/>
        <v>83</v>
      </c>
      <c r="L76" s="73">
        <f t="shared" si="26"/>
        <v>35</v>
      </c>
    </row>
    <row r="77" spans="9:12" x14ac:dyDescent="0.25">
      <c r="I77" s="73">
        <v>13</v>
      </c>
      <c r="J77" s="73">
        <f t="shared" si="25"/>
        <v>104</v>
      </c>
      <c r="K77" s="73">
        <f t="shared" si="27"/>
        <v>90</v>
      </c>
      <c r="L77" s="73">
        <f t="shared" si="26"/>
        <v>38</v>
      </c>
    </row>
    <row r="78" spans="9:12" x14ac:dyDescent="0.25">
      <c r="I78" s="73">
        <v>14</v>
      </c>
      <c r="J78" s="73">
        <f t="shared" si="25"/>
        <v>112</v>
      </c>
      <c r="K78" s="73">
        <f t="shared" si="27"/>
        <v>97</v>
      </c>
      <c r="L78" s="73">
        <f t="shared" si="26"/>
        <v>41</v>
      </c>
    </row>
    <row r="79" spans="9:12" x14ac:dyDescent="0.25">
      <c r="I79" s="73">
        <v>15</v>
      </c>
      <c r="J79" s="73">
        <f t="shared" si="25"/>
        <v>120</v>
      </c>
      <c r="K79" s="73">
        <f t="shared" si="27"/>
        <v>104</v>
      </c>
      <c r="L79" s="73">
        <f t="shared" si="26"/>
        <v>44</v>
      </c>
    </row>
    <row r="80" spans="9:12" x14ac:dyDescent="0.25">
      <c r="I80" s="73">
        <v>16</v>
      </c>
      <c r="J80" s="73">
        <f t="shared" si="25"/>
        <v>128</v>
      </c>
      <c r="K80" s="73">
        <f t="shared" si="27"/>
        <v>111</v>
      </c>
      <c r="L80" s="73">
        <f t="shared" si="26"/>
        <v>47</v>
      </c>
    </row>
    <row r="81" spans="9:12" x14ac:dyDescent="0.25">
      <c r="I81" s="73">
        <v>17</v>
      </c>
      <c r="J81" s="73">
        <f t="shared" si="25"/>
        <v>136</v>
      </c>
      <c r="K81" s="73">
        <f t="shared" si="27"/>
        <v>118</v>
      </c>
      <c r="L81" s="73">
        <f t="shared" si="26"/>
        <v>50</v>
      </c>
    </row>
    <row r="82" spans="9:12" x14ac:dyDescent="0.25">
      <c r="I82" s="73">
        <v>18</v>
      </c>
      <c r="J82" s="73">
        <f t="shared" si="25"/>
        <v>144</v>
      </c>
      <c r="K82" s="73">
        <f t="shared" si="27"/>
        <v>125</v>
      </c>
      <c r="L82" s="73">
        <f t="shared" si="26"/>
        <v>53</v>
      </c>
    </row>
    <row r="83" spans="9:12" x14ac:dyDescent="0.25">
      <c r="I83" s="73">
        <v>19</v>
      </c>
      <c r="J83" s="73">
        <f t="shared" si="25"/>
        <v>152</v>
      </c>
      <c r="K83" s="73">
        <f t="shared" si="27"/>
        <v>132</v>
      </c>
      <c r="L83" s="73">
        <f t="shared" si="26"/>
        <v>56</v>
      </c>
    </row>
    <row r="84" spans="9:12" x14ac:dyDescent="0.25">
      <c r="I84" s="73">
        <v>20</v>
      </c>
      <c r="J84" s="73">
        <f t="shared" si="25"/>
        <v>160</v>
      </c>
      <c r="K84" s="73">
        <f t="shared" si="27"/>
        <v>139</v>
      </c>
      <c r="L84" s="73">
        <f t="shared" si="26"/>
        <v>59</v>
      </c>
    </row>
    <row r="85" spans="9:12" x14ac:dyDescent="0.25">
      <c r="I85" s="73">
        <v>21</v>
      </c>
      <c r="J85" s="73">
        <f t="shared" si="25"/>
        <v>168</v>
      </c>
      <c r="K85" s="73">
        <f t="shared" si="27"/>
        <v>146</v>
      </c>
      <c r="L85" s="73">
        <f t="shared" si="26"/>
        <v>62</v>
      </c>
    </row>
    <row r="86" spans="9:12" x14ac:dyDescent="0.25">
      <c r="I86" s="73">
        <v>22</v>
      </c>
      <c r="J86" s="73">
        <f t="shared" si="25"/>
        <v>176</v>
      </c>
      <c r="K86" s="73">
        <f t="shared" si="27"/>
        <v>153</v>
      </c>
      <c r="L86" s="73">
        <f t="shared" si="26"/>
        <v>65</v>
      </c>
    </row>
    <row r="87" spans="9:12" x14ac:dyDescent="0.25">
      <c r="I87" s="73">
        <v>23</v>
      </c>
      <c r="J87" s="73">
        <f t="shared" si="25"/>
        <v>184</v>
      </c>
      <c r="K87" s="73">
        <f t="shared" si="27"/>
        <v>160</v>
      </c>
      <c r="L87" s="73">
        <f t="shared" si="26"/>
        <v>68</v>
      </c>
    </row>
    <row r="88" spans="9:12" x14ac:dyDescent="0.25">
      <c r="I88" s="73">
        <v>24</v>
      </c>
      <c r="J88" s="73">
        <f t="shared" si="25"/>
        <v>192</v>
      </c>
      <c r="K88" s="73">
        <f t="shared" si="27"/>
        <v>167</v>
      </c>
      <c r="L88" s="73">
        <f t="shared" si="26"/>
        <v>71</v>
      </c>
    </row>
    <row r="89" spans="9:12" x14ac:dyDescent="0.25">
      <c r="I89" s="73">
        <v>25</v>
      </c>
      <c r="J89" s="73">
        <f t="shared" si="25"/>
        <v>200</v>
      </c>
      <c r="K89" s="73">
        <f t="shared" si="27"/>
        <v>174</v>
      </c>
      <c r="L89" s="73">
        <f t="shared" si="26"/>
        <v>74</v>
      </c>
    </row>
  </sheetData>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6A598-26E3-4274-8B54-59A40AA9FADD}">
  <dimension ref="A1:K79"/>
  <sheetViews>
    <sheetView topLeftCell="A70" zoomScale="145" zoomScaleNormal="145" workbookViewId="0">
      <selection activeCell="C75" sqref="C75"/>
    </sheetView>
  </sheetViews>
  <sheetFormatPr defaultColWidth="9.140625" defaultRowHeight="18.75" x14ac:dyDescent="0.3"/>
  <cols>
    <col min="1" max="1" width="9.140625" style="17"/>
    <col min="2" max="2" width="24" style="17" customWidth="1"/>
    <col min="3" max="3" width="20.140625" style="17" customWidth="1"/>
    <col min="4" max="4" width="19" style="17" bestFit="1" customWidth="1"/>
    <col min="5" max="5" width="20.140625" style="17" customWidth="1"/>
    <col min="6" max="6" width="21.85546875" style="17" customWidth="1"/>
    <col min="7" max="7" width="28.28515625" style="17" bestFit="1" customWidth="1"/>
    <col min="8" max="8" width="18.85546875" style="17" bestFit="1" customWidth="1"/>
    <col min="9" max="9" width="18.85546875" style="17" customWidth="1"/>
    <col min="10" max="10" width="21.85546875" style="17" customWidth="1"/>
    <col min="11" max="11" width="23.42578125" style="17" bestFit="1" customWidth="1"/>
    <col min="12" max="16384" width="9.140625" style="17"/>
  </cols>
  <sheetData>
    <row r="1" spans="1:11" x14ac:dyDescent="0.3">
      <c r="A1" s="17" t="s">
        <v>33</v>
      </c>
      <c r="B1" s="17" t="s">
        <v>390</v>
      </c>
      <c r="C1" s="17" t="s">
        <v>391</v>
      </c>
      <c r="D1" s="17" t="s">
        <v>392</v>
      </c>
      <c r="H1" s="17" t="s">
        <v>393</v>
      </c>
      <c r="K1" s="17" t="s">
        <v>394</v>
      </c>
    </row>
    <row r="2" spans="1:11" x14ac:dyDescent="0.3">
      <c r="A2" s="23">
        <v>1</v>
      </c>
    </row>
    <row r="3" spans="1:11" x14ac:dyDescent="0.3">
      <c r="A3" s="23">
        <v>2</v>
      </c>
    </row>
    <row r="4" spans="1:11" x14ac:dyDescent="0.3">
      <c r="A4" s="23">
        <v>3</v>
      </c>
    </row>
    <row r="5" spans="1:11" x14ac:dyDescent="0.3">
      <c r="A5" s="23"/>
    </row>
    <row r="6" spans="1:11" x14ac:dyDescent="0.3">
      <c r="A6" s="23"/>
      <c r="D6" s="39" t="s">
        <v>144</v>
      </c>
      <c r="E6" s="39" t="s">
        <v>542</v>
      </c>
      <c r="F6" s="39" t="s">
        <v>579</v>
      </c>
      <c r="G6" s="39" t="s">
        <v>572</v>
      </c>
      <c r="H6" s="39" t="s">
        <v>568</v>
      </c>
      <c r="I6" s="39" t="s">
        <v>542</v>
      </c>
      <c r="J6" s="39" t="s">
        <v>579</v>
      </c>
      <c r="K6" s="39" t="s">
        <v>295</v>
      </c>
    </row>
    <row r="7" spans="1:11" x14ac:dyDescent="0.3">
      <c r="A7" s="23"/>
      <c r="D7" s="20" t="s">
        <v>566</v>
      </c>
      <c r="E7" s="20" t="s">
        <v>578</v>
      </c>
      <c r="F7" s="20" t="s">
        <v>386</v>
      </c>
      <c r="G7" s="20" t="s">
        <v>573</v>
      </c>
      <c r="H7" s="20" t="s">
        <v>569</v>
      </c>
      <c r="I7" s="20" t="s">
        <v>578</v>
      </c>
      <c r="J7" s="20"/>
      <c r="K7" s="20" t="s">
        <v>574</v>
      </c>
    </row>
    <row r="8" spans="1:11" x14ac:dyDescent="0.3">
      <c r="A8" s="23"/>
      <c r="D8" s="20" t="s">
        <v>567</v>
      </c>
      <c r="E8" s="20" t="s">
        <v>578</v>
      </c>
      <c r="F8" s="20" t="s">
        <v>386</v>
      </c>
      <c r="G8" s="20" t="s">
        <v>575</v>
      </c>
      <c r="H8" s="20"/>
      <c r="I8" s="20"/>
      <c r="J8" s="20"/>
      <c r="K8" s="20"/>
    </row>
    <row r="9" spans="1:11" x14ac:dyDescent="0.3">
      <c r="A9" s="23"/>
      <c r="D9" s="20" t="s">
        <v>570</v>
      </c>
      <c r="E9" s="20"/>
      <c r="F9" s="20" t="s">
        <v>386</v>
      </c>
      <c r="G9" s="20" t="s">
        <v>576</v>
      </c>
      <c r="H9" s="20" t="s">
        <v>571</v>
      </c>
      <c r="I9" s="20" t="s">
        <v>578</v>
      </c>
      <c r="J9" s="20"/>
      <c r="K9" s="20" t="s">
        <v>577</v>
      </c>
    </row>
    <row r="10" spans="1:11" x14ac:dyDescent="0.3">
      <c r="A10" s="23"/>
      <c r="D10" s="20" t="s">
        <v>144</v>
      </c>
      <c r="E10" s="20" t="s">
        <v>578</v>
      </c>
      <c r="F10" s="20" t="s">
        <v>580</v>
      </c>
      <c r="G10" s="20" t="s">
        <v>581</v>
      </c>
      <c r="H10" s="20" t="s">
        <v>568</v>
      </c>
      <c r="I10" s="20" t="s">
        <v>578</v>
      </c>
      <c r="J10" s="20"/>
      <c r="K10" s="20" t="s">
        <v>582</v>
      </c>
    </row>
    <row r="11" spans="1:11" x14ac:dyDescent="0.3">
      <c r="A11" s="23"/>
    </row>
    <row r="12" spans="1:11" x14ac:dyDescent="0.3">
      <c r="A12" s="23"/>
    </row>
    <row r="13" spans="1:11" x14ac:dyDescent="0.3">
      <c r="A13" s="23"/>
      <c r="D13" s="17" t="s">
        <v>566</v>
      </c>
      <c r="E13" s="17" t="s">
        <v>586</v>
      </c>
      <c r="G13" s="17" t="s">
        <v>589</v>
      </c>
      <c r="H13" s="17" t="s">
        <v>592</v>
      </c>
    </row>
    <row r="14" spans="1:11" x14ac:dyDescent="0.3">
      <c r="A14" s="23"/>
      <c r="D14" s="17" t="s">
        <v>583</v>
      </c>
      <c r="E14" s="17" t="s">
        <v>584</v>
      </c>
      <c r="F14" s="17" t="s">
        <v>585</v>
      </c>
      <c r="G14" s="17" t="s">
        <v>589</v>
      </c>
      <c r="H14" s="17" t="s">
        <v>593</v>
      </c>
    </row>
    <row r="15" spans="1:11" x14ac:dyDescent="0.3">
      <c r="A15" s="23"/>
      <c r="D15" s="17" t="s">
        <v>587</v>
      </c>
      <c r="E15" s="17" t="s">
        <v>588</v>
      </c>
      <c r="G15" s="17" t="s">
        <v>590</v>
      </c>
    </row>
    <row r="16" spans="1:11" x14ac:dyDescent="0.3">
      <c r="D16" s="17" t="s">
        <v>146</v>
      </c>
      <c r="H16" s="17" t="s">
        <v>591</v>
      </c>
    </row>
    <row r="19" spans="4:7" x14ac:dyDescent="0.3">
      <c r="D19" s="17" t="s">
        <v>569</v>
      </c>
      <c r="E19" s="17" t="s">
        <v>586</v>
      </c>
      <c r="G19" s="17" t="s">
        <v>589</v>
      </c>
    </row>
    <row r="20" spans="4:7" x14ac:dyDescent="0.3">
      <c r="D20" s="17" t="s">
        <v>583</v>
      </c>
      <c r="E20" s="17" t="s">
        <v>584</v>
      </c>
      <c r="F20" s="17" t="s">
        <v>585</v>
      </c>
      <c r="G20" s="17" t="s">
        <v>589</v>
      </c>
    </row>
    <row r="21" spans="4:7" x14ac:dyDescent="0.3">
      <c r="D21" s="17" t="s">
        <v>587</v>
      </c>
      <c r="E21" s="17" t="s">
        <v>588</v>
      </c>
      <c r="G21" s="17" t="s">
        <v>590</v>
      </c>
    </row>
    <row r="25" spans="4:7" x14ac:dyDescent="0.3">
      <c r="D25" s="17" t="s">
        <v>567</v>
      </c>
      <c r="E25" s="17" t="s">
        <v>146</v>
      </c>
    </row>
    <row r="26" spans="4:7" x14ac:dyDescent="0.3">
      <c r="D26" s="17" t="s">
        <v>566</v>
      </c>
      <c r="E26" s="17" t="s">
        <v>566</v>
      </c>
    </row>
    <row r="27" spans="4:7" x14ac:dyDescent="0.3">
      <c r="D27" s="17" t="s">
        <v>594</v>
      </c>
      <c r="E27" s="17" t="s">
        <v>594</v>
      </c>
    </row>
    <row r="28" spans="4:7" x14ac:dyDescent="0.3">
      <c r="D28" s="17" t="s">
        <v>587</v>
      </c>
      <c r="E28" s="17" t="s">
        <v>587</v>
      </c>
    </row>
    <row r="29" spans="4:7" x14ac:dyDescent="0.3">
      <c r="E29" s="17" t="s">
        <v>595</v>
      </c>
    </row>
    <row r="30" spans="4:7" x14ac:dyDescent="0.3">
      <c r="E30" s="17" t="s">
        <v>596</v>
      </c>
    </row>
    <row r="33" spans="2:5" x14ac:dyDescent="0.3">
      <c r="B33" s="17" t="s">
        <v>600</v>
      </c>
      <c r="C33" s="17">
        <v>1</v>
      </c>
      <c r="D33" s="24" t="s">
        <v>597</v>
      </c>
      <c r="E33" s="24" t="s">
        <v>597</v>
      </c>
    </row>
    <row r="34" spans="2:5" x14ac:dyDescent="0.3">
      <c r="B34" s="17" t="s">
        <v>601</v>
      </c>
      <c r="D34" s="24" t="s">
        <v>597</v>
      </c>
      <c r="E34" s="24" t="s">
        <v>407</v>
      </c>
    </row>
    <row r="35" spans="2:5" x14ac:dyDescent="0.3">
      <c r="B35" s="17" t="s">
        <v>603</v>
      </c>
      <c r="C35" s="17">
        <v>1</v>
      </c>
      <c r="D35" s="24" t="s">
        <v>598</v>
      </c>
      <c r="E35" s="24" t="s">
        <v>599</v>
      </c>
    </row>
    <row r="36" spans="2:5" x14ac:dyDescent="0.3">
      <c r="B36" s="17" t="s">
        <v>602</v>
      </c>
      <c r="C36" s="17">
        <v>2</v>
      </c>
      <c r="D36" s="24" t="s">
        <v>598</v>
      </c>
      <c r="E36" s="24" t="s">
        <v>598</v>
      </c>
    </row>
    <row r="37" spans="2:5" x14ac:dyDescent="0.3">
      <c r="B37" s="17" t="s">
        <v>600</v>
      </c>
      <c r="C37" s="17">
        <v>1</v>
      </c>
      <c r="D37" s="24" t="s">
        <v>604</v>
      </c>
      <c r="E37" s="24" t="s">
        <v>604</v>
      </c>
    </row>
    <row r="38" spans="2:5" x14ac:dyDescent="0.3">
      <c r="B38" s="17" t="s">
        <v>605</v>
      </c>
      <c r="C38" s="17">
        <v>1</v>
      </c>
      <c r="D38" s="24" t="s">
        <v>604</v>
      </c>
      <c r="E38" s="24" t="s">
        <v>606</v>
      </c>
    </row>
    <row r="39" spans="2:5" x14ac:dyDescent="0.3">
      <c r="D39" s="24"/>
      <c r="E39" s="24"/>
    </row>
    <row r="40" spans="2:5" x14ac:dyDescent="0.3">
      <c r="B40" s="17" t="s">
        <v>567</v>
      </c>
      <c r="D40" s="24" t="s">
        <v>146</v>
      </c>
      <c r="E40" s="24"/>
    </row>
    <row r="41" spans="2:5" x14ac:dyDescent="0.3">
      <c r="B41" s="17" t="s">
        <v>608</v>
      </c>
      <c r="D41" s="24" t="s">
        <v>609</v>
      </c>
    </row>
    <row r="43" spans="2:5" x14ac:dyDescent="0.3">
      <c r="B43" s="17" t="s">
        <v>607</v>
      </c>
      <c r="C43" s="17" t="s">
        <v>602</v>
      </c>
    </row>
    <row r="45" spans="2:5" x14ac:dyDescent="0.3">
      <c r="B45" s="17" t="s">
        <v>567</v>
      </c>
      <c r="C45" s="17" t="s">
        <v>567</v>
      </c>
    </row>
    <row r="46" spans="2:5" x14ac:dyDescent="0.3">
      <c r="C46" s="17" t="s">
        <v>605</v>
      </c>
    </row>
    <row r="49" spans="2:4" x14ac:dyDescent="0.3">
      <c r="B49" s="17" t="s">
        <v>618</v>
      </c>
      <c r="C49" s="17" t="s">
        <v>617</v>
      </c>
      <c r="D49" s="17" t="s">
        <v>617</v>
      </c>
    </row>
    <row r="50" spans="2:4" x14ac:dyDescent="0.3">
      <c r="B50" s="17" t="s">
        <v>610</v>
      </c>
      <c r="C50" s="17" t="s">
        <v>610</v>
      </c>
      <c r="D50" s="17" t="s">
        <v>611</v>
      </c>
    </row>
    <row r="51" spans="2:4" x14ac:dyDescent="0.3">
      <c r="B51" s="17" t="s">
        <v>621</v>
      </c>
      <c r="C51" s="17" t="s">
        <v>620</v>
      </c>
      <c r="D51" s="17" t="s">
        <v>620</v>
      </c>
    </row>
    <row r="53" spans="2:4" x14ac:dyDescent="0.3">
      <c r="B53" s="17" t="s">
        <v>615</v>
      </c>
      <c r="C53" s="17" t="s">
        <v>614</v>
      </c>
      <c r="D53" s="17" t="s">
        <v>612</v>
      </c>
    </row>
    <row r="54" spans="2:4" x14ac:dyDescent="0.3">
      <c r="B54" s="17" t="s">
        <v>616</v>
      </c>
      <c r="C54" s="17" t="s">
        <v>615</v>
      </c>
      <c r="D54" s="17" t="s">
        <v>613</v>
      </c>
    </row>
    <row r="55" spans="2:4" x14ac:dyDescent="0.3">
      <c r="C55" s="17" t="s">
        <v>616</v>
      </c>
    </row>
    <row r="58" spans="2:4" x14ac:dyDescent="0.3">
      <c r="B58" s="17" t="s">
        <v>59</v>
      </c>
    </row>
    <row r="59" spans="2:4" x14ac:dyDescent="0.3">
      <c r="B59" s="17" t="s">
        <v>619</v>
      </c>
    </row>
    <row r="60" spans="2:4" x14ac:dyDescent="0.3">
      <c r="B60" s="17" t="s">
        <v>615</v>
      </c>
    </row>
    <row r="61" spans="2:4" x14ac:dyDescent="0.3">
      <c r="B61" s="17" t="s">
        <v>616</v>
      </c>
    </row>
    <row r="64" spans="2:4" x14ac:dyDescent="0.3">
      <c r="B64" s="17" t="s">
        <v>622</v>
      </c>
    </row>
    <row r="65" spans="2:2" x14ac:dyDescent="0.3">
      <c r="B65" s="17" t="s">
        <v>566</v>
      </c>
    </row>
    <row r="66" spans="2:2" x14ac:dyDescent="0.3">
      <c r="B66" s="17" t="s">
        <v>623</v>
      </c>
    </row>
    <row r="67" spans="2:2" x14ac:dyDescent="0.3">
      <c r="B67" s="17" t="s">
        <v>624</v>
      </c>
    </row>
    <row r="68" spans="2:2" x14ac:dyDescent="0.3">
      <c r="B68" s="17" t="s">
        <v>625</v>
      </c>
    </row>
    <row r="69" spans="2:2" x14ac:dyDescent="0.3">
      <c r="B69" s="17" t="s">
        <v>626</v>
      </c>
    </row>
    <row r="74" spans="2:2" x14ac:dyDescent="0.3">
      <c r="B74" s="17" t="s">
        <v>627</v>
      </c>
    </row>
    <row r="76" spans="2:2" x14ac:dyDescent="0.3">
      <c r="B76" s="17" t="s">
        <v>600</v>
      </c>
    </row>
    <row r="77" spans="2:2" x14ac:dyDescent="0.3">
      <c r="B77" s="17" t="s">
        <v>601</v>
      </c>
    </row>
    <row r="78" spans="2:2" x14ac:dyDescent="0.3">
      <c r="B78" s="17" t="s">
        <v>628</v>
      </c>
    </row>
    <row r="79" spans="2:2" x14ac:dyDescent="0.3">
      <c r="B79" s="17" t="s">
        <v>629</v>
      </c>
    </row>
  </sheetData>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F44C6-4FEE-44E0-AAAB-D59010C71FD1}">
  <dimension ref="A1:P26"/>
  <sheetViews>
    <sheetView zoomScale="160" zoomScaleNormal="160" workbookViewId="0">
      <selection activeCell="D13" sqref="D13"/>
    </sheetView>
  </sheetViews>
  <sheetFormatPr defaultColWidth="9.140625" defaultRowHeight="18.75" x14ac:dyDescent="0.3"/>
  <cols>
    <col min="1" max="2" width="9.140625" style="17"/>
    <col min="3" max="3" width="9.85546875" style="17" bestFit="1" customWidth="1"/>
    <col min="4" max="4" width="32.7109375" style="17" customWidth="1"/>
    <col min="5" max="5" width="34" style="17" customWidth="1"/>
    <col min="6" max="6" width="23.42578125" style="17" bestFit="1" customWidth="1"/>
    <col min="7" max="7" width="12.42578125" style="17" bestFit="1" customWidth="1"/>
    <col min="8" max="10" width="9.140625" style="17"/>
    <col min="11" max="11" width="9.5703125" style="17" bestFit="1" customWidth="1"/>
    <col min="12" max="16384" width="9.140625" style="17"/>
  </cols>
  <sheetData>
    <row r="1" spans="1:16" x14ac:dyDescent="0.3">
      <c r="A1" s="17" t="s">
        <v>33</v>
      </c>
      <c r="B1" s="17" t="s">
        <v>390</v>
      </c>
      <c r="C1" s="17" t="s">
        <v>393</v>
      </c>
      <c r="D1" s="17" t="s">
        <v>394</v>
      </c>
      <c r="E1" s="17" t="s">
        <v>398</v>
      </c>
      <c r="F1" s="17" t="s">
        <v>395</v>
      </c>
      <c r="G1" s="17" t="s">
        <v>398</v>
      </c>
    </row>
    <row r="2" spans="1:16" x14ac:dyDescent="0.3">
      <c r="A2" s="23">
        <v>1</v>
      </c>
      <c r="D2" s="17" t="s">
        <v>396</v>
      </c>
      <c r="E2" s="24" t="s">
        <v>399</v>
      </c>
      <c r="F2" s="17" t="s">
        <v>397</v>
      </c>
      <c r="G2" s="17">
        <v>1</v>
      </c>
      <c r="K2" s="24" t="s">
        <v>403</v>
      </c>
      <c r="L2" s="24" t="s">
        <v>403</v>
      </c>
      <c r="M2" s="24" t="s">
        <v>403</v>
      </c>
    </row>
    <row r="3" spans="1:16" x14ac:dyDescent="0.3">
      <c r="A3" s="23">
        <v>2</v>
      </c>
      <c r="D3" s="17" t="s">
        <v>400</v>
      </c>
      <c r="E3" s="24" t="s">
        <v>401</v>
      </c>
      <c r="F3" s="17" t="s">
        <v>402</v>
      </c>
      <c r="K3" s="24"/>
      <c r="L3" s="24"/>
      <c r="M3" s="24"/>
    </row>
    <row r="4" spans="1:16" x14ac:dyDescent="0.3">
      <c r="A4" s="23">
        <v>3</v>
      </c>
      <c r="D4" s="17" t="s">
        <v>414</v>
      </c>
      <c r="E4" s="24" t="s">
        <v>412</v>
      </c>
      <c r="K4" s="24"/>
      <c r="L4" s="24" t="s">
        <v>404</v>
      </c>
      <c r="M4" s="24" t="s">
        <v>407</v>
      </c>
      <c r="N4" s="17" t="s">
        <v>409</v>
      </c>
      <c r="P4" s="17">
        <v>1</v>
      </c>
    </row>
    <row r="5" spans="1:16" x14ac:dyDescent="0.3">
      <c r="A5" s="23">
        <v>4</v>
      </c>
      <c r="D5" s="17" t="s">
        <v>415</v>
      </c>
      <c r="E5" s="24" t="s">
        <v>413</v>
      </c>
      <c r="K5" s="24"/>
      <c r="L5" s="24"/>
      <c r="M5" s="24"/>
    </row>
    <row r="6" spans="1:16" x14ac:dyDescent="0.3">
      <c r="A6" s="23">
        <v>5</v>
      </c>
      <c r="D6" s="17" t="s">
        <v>416</v>
      </c>
      <c r="E6" s="24" t="s">
        <v>412</v>
      </c>
      <c r="K6" s="24" t="s">
        <v>405</v>
      </c>
      <c r="L6" s="24" t="s">
        <v>403</v>
      </c>
      <c r="M6" s="24" t="s">
        <v>406</v>
      </c>
    </row>
    <row r="7" spans="1:16" x14ac:dyDescent="0.3">
      <c r="A7" s="23">
        <v>6</v>
      </c>
      <c r="D7" s="17" t="s">
        <v>417</v>
      </c>
      <c r="E7" s="24" t="s">
        <v>413</v>
      </c>
      <c r="K7" s="24"/>
      <c r="L7" s="24"/>
      <c r="M7" s="24"/>
    </row>
    <row r="8" spans="1:16" x14ac:dyDescent="0.3">
      <c r="A8" s="23">
        <v>7</v>
      </c>
      <c r="D8" s="17" t="s">
        <v>418</v>
      </c>
      <c r="E8" s="24" t="s">
        <v>412</v>
      </c>
      <c r="F8" s="24" t="s">
        <v>411</v>
      </c>
      <c r="G8" s="17">
        <v>6</v>
      </c>
      <c r="H8" s="17">
        <v>10</v>
      </c>
      <c r="K8" s="24"/>
      <c r="L8" s="24" t="s">
        <v>404</v>
      </c>
      <c r="M8" s="24" t="s">
        <v>407</v>
      </c>
      <c r="N8" s="17" t="s">
        <v>409</v>
      </c>
      <c r="P8" s="17">
        <v>1</v>
      </c>
    </row>
    <row r="9" spans="1:16" x14ac:dyDescent="0.3">
      <c r="A9" s="23">
        <v>8</v>
      </c>
      <c r="D9" s="17" t="s">
        <v>419</v>
      </c>
      <c r="E9" s="24" t="s">
        <v>413</v>
      </c>
      <c r="G9" s="17">
        <v>6</v>
      </c>
      <c r="K9" s="24"/>
      <c r="L9" s="24"/>
      <c r="M9" s="24"/>
    </row>
    <row r="10" spans="1:16" x14ac:dyDescent="0.3">
      <c r="A10" s="23">
        <v>9</v>
      </c>
      <c r="E10" s="24"/>
      <c r="G10" s="17">
        <v>1</v>
      </c>
      <c r="K10" s="24" t="s">
        <v>405</v>
      </c>
      <c r="L10" s="24" t="s">
        <v>403</v>
      </c>
      <c r="M10" s="24" t="s">
        <v>405</v>
      </c>
    </row>
    <row r="11" spans="1:16" x14ac:dyDescent="0.3">
      <c r="A11" s="23">
        <v>10</v>
      </c>
      <c r="E11" s="24"/>
      <c r="K11" s="24"/>
      <c r="L11" s="24"/>
      <c r="M11" s="24"/>
    </row>
    <row r="12" spans="1:16" x14ac:dyDescent="0.3">
      <c r="A12" s="23">
        <v>11</v>
      </c>
      <c r="E12" s="24"/>
      <c r="F12" s="17">
        <v>4</v>
      </c>
      <c r="G12" s="17">
        <v>5</v>
      </c>
      <c r="H12" s="17">
        <v>10</v>
      </c>
      <c r="K12" s="24"/>
      <c r="L12" s="24" t="s">
        <v>408</v>
      </c>
      <c r="M12" s="24" t="s">
        <v>407</v>
      </c>
    </row>
    <row r="13" spans="1:16" x14ac:dyDescent="0.3">
      <c r="A13" s="23">
        <v>12</v>
      </c>
      <c r="E13" s="24"/>
      <c r="F13" s="17">
        <v>3</v>
      </c>
      <c r="G13" s="17">
        <v>4</v>
      </c>
      <c r="K13" s="24"/>
      <c r="L13" s="24"/>
      <c r="M13" s="24"/>
    </row>
    <row r="14" spans="1:16" x14ac:dyDescent="0.3">
      <c r="A14" s="23">
        <v>13</v>
      </c>
      <c r="E14" s="24"/>
      <c r="F14" s="17">
        <v>3</v>
      </c>
      <c r="G14" s="17">
        <v>4</v>
      </c>
      <c r="K14" s="24"/>
      <c r="L14" s="24" t="s">
        <v>410</v>
      </c>
      <c r="M14" s="24"/>
      <c r="N14" s="17">
        <v>15</v>
      </c>
    </row>
    <row r="15" spans="1:16" x14ac:dyDescent="0.3">
      <c r="A15" s="23">
        <v>14</v>
      </c>
      <c r="E15" s="24"/>
      <c r="K15" s="24"/>
      <c r="L15" s="24"/>
      <c r="M15" s="24"/>
    </row>
    <row r="16" spans="1:16" x14ac:dyDescent="0.3">
      <c r="E16" s="24"/>
      <c r="K16" s="24" t="s">
        <v>403</v>
      </c>
      <c r="L16" s="24" t="s">
        <v>403</v>
      </c>
      <c r="M16" s="24" t="s">
        <v>403</v>
      </c>
    </row>
    <row r="17" spans="5:13" x14ac:dyDescent="0.3">
      <c r="E17" s="24"/>
      <c r="K17" s="24"/>
      <c r="L17" s="24"/>
      <c r="M17" s="24"/>
    </row>
    <row r="18" spans="5:13" x14ac:dyDescent="0.3">
      <c r="K18" s="24"/>
      <c r="L18" s="24"/>
      <c r="M18" s="24"/>
    </row>
    <row r="19" spans="5:13" x14ac:dyDescent="0.3">
      <c r="K19" s="24"/>
      <c r="L19" s="24"/>
      <c r="M19" s="24"/>
    </row>
    <row r="20" spans="5:13" x14ac:dyDescent="0.3">
      <c r="K20" s="24"/>
      <c r="L20" s="24"/>
      <c r="M20" s="24"/>
    </row>
    <row r="21" spans="5:13" x14ac:dyDescent="0.3">
      <c r="K21" s="24"/>
      <c r="L21" s="24"/>
      <c r="M21" s="24"/>
    </row>
    <row r="22" spans="5:13" x14ac:dyDescent="0.3">
      <c r="K22" s="24"/>
      <c r="L22" s="24"/>
      <c r="M22" s="24"/>
    </row>
    <row r="23" spans="5:13" x14ac:dyDescent="0.3">
      <c r="K23" s="24"/>
      <c r="L23" s="24"/>
      <c r="M23" s="24"/>
    </row>
    <row r="24" spans="5:13" x14ac:dyDescent="0.3">
      <c r="K24" s="24"/>
      <c r="L24" s="24"/>
      <c r="M24" s="24"/>
    </row>
    <row r="25" spans="5:13" x14ac:dyDescent="0.3">
      <c r="K25" s="24"/>
      <c r="L25" s="24"/>
      <c r="M25" s="24"/>
    </row>
    <row r="26" spans="5:13" x14ac:dyDescent="0.3">
      <c r="K26" s="24"/>
      <c r="L26" s="24"/>
      <c r="M26" s="2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CB176-F9F6-4D77-8A7F-C714FAD1A9A4}">
  <dimension ref="A1:N24"/>
  <sheetViews>
    <sheetView topLeftCell="B1" workbookViewId="0">
      <selection activeCell="D9" sqref="D9"/>
    </sheetView>
  </sheetViews>
  <sheetFormatPr defaultRowHeight="15" x14ac:dyDescent="0.25"/>
  <cols>
    <col min="2" max="2" width="27.28515625" bestFit="1" customWidth="1"/>
    <col min="3" max="3" width="20.85546875" bestFit="1" customWidth="1"/>
    <col min="4" max="4" width="92.5703125" bestFit="1" customWidth="1"/>
    <col min="5" max="5" width="28.85546875" bestFit="1" customWidth="1"/>
    <col min="6" max="6" width="28.85546875" customWidth="1"/>
  </cols>
  <sheetData>
    <row r="1" spans="1:14" x14ac:dyDescent="0.25">
      <c r="A1" t="s">
        <v>33</v>
      </c>
      <c r="B1" t="s">
        <v>55</v>
      </c>
      <c r="C1" t="s">
        <v>152</v>
      </c>
      <c r="D1" t="s">
        <v>177</v>
      </c>
      <c r="E1" t="s">
        <v>289</v>
      </c>
      <c r="F1" t="s">
        <v>289</v>
      </c>
    </row>
    <row r="2" spans="1:14" x14ac:dyDescent="0.25">
      <c r="A2">
        <v>1</v>
      </c>
      <c r="B2" s="25" t="s">
        <v>204</v>
      </c>
      <c r="C2" t="s">
        <v>213</v>
      </c>
      <c r="D2" t="s">
        <v>199</v>
      </c>
      <c r="E2" s="10" t="s">
        <v>290</v>
      </c>
      <c r="F2" s="10"/>
    </row>
    <row r="3" spans="1:14" x14ac:dyDescent="0.25">
      <c r="A3">
        <v>2</v>
      </c>
      <c r="B3" t="s">
        <v>198</v>
      </c>
      <c r="C3" t="s">
        <v>214</v>
      </c>
      <c r="D3" t="s">
        <v>200</v>
      </c>
      <c r="E3" t="s">
        <v>303</v>
      </c>
      <c r="F3" t="s">
        <v>637</v>
      </c>
      <c r="G3" t="s">
        <v>201</v>
      </c>
      <c r="H3" s="25" t="s">
        <v>197</v>
      </c>
      <c r="I3" s="25" t="s">
        <v>207</v>
      </c>
      <c r="J3" s="25" t="s">
        <v>205</v>
      </c>
      <c r="K3" t="s">
        <v>229</v>
      </c>
      <c r="L3" s="25" t="s">
        <v>203</v>
      </c>
      <c r="M3" s="5" t="s">
        <v>243</v>
      </c>
      <c r="N3" s="5" t="s">
        <v>244</v>
      </c>
    </row>
    <row r="4" spans="1:14" x14ac:dyDescent="0.25">
      <c r="A4">
        <v>3</v>
      </c>
      <c r="B4" s="25" t="s">
        <v>203</v>
      </c>
      <c r="C4" t="s">
        <v>215</v>
      </c>
      <c r="D4" t="s">
        <v>202</v>
      </c>
      <c r="E4" s="11" t="s">
        <v>291</v>
      </c>
      <c r="F4" s="11" t="s">
        <v>635</v>
      </c>
    </row>
    <row r="5" spans="1:14" x14ac:dyDescent="0.25">
      <c r="A5">
        <v>4</v>
      </c>
      <c r="B5" s="25" t="s">
        <v>205</v>
      </c>
      <c r="C5" t="s">
        <v>216</v>
      </c>
      <c r="D5" t="s">
        <v>206</v>
      </c>
      <c r="E5" s="15" t="s">
        <v>292</v>
      </c>
      <c r="F5" s="15" t="s">
        <v>636</v>
      </c>
    </row>
    <row r="6" spans="1:14" x14ac:dyDescent="0.25">
      <c r="A6">
        <v>5</v>
      </c>
      <c r="B6" s="25" t="s">
        <v>207</v>
      </c>
      <c r="C6" t="s">
        <v>217</v>
      </c>
      <c r="D6" t="s">
        <v>208</v>
      </c>
      <c r="E6" s="13" t="s">
        <v>295</v>
      </c>
      <c r="F6" s="13" t="s">
        <v>638</v>
      </c>
    </row>
    <row r="7" spans="1:14" x14ac:dyDescent="0.25">
      <c r="A7">
        <v>6</v>
      </c>
      <c r="B7" s="25" t="s">
        <v>209</v>
      </c>
      <c r="C7" t="s">
        <v>218</v>
      </c>
      <c r="D7" t="s">
        <v>210</v>
      </c>
      <c r="E7" s="13" t="s">
        <v>295</v>
      </c>
      <c r="F7" s="13" t="s">
        <v>638</v>
      </c>
    </row>
    <row r="8" spans="1:14" x14ac:dyDescent="0.25">
      <c r="A8">
        <v>7</v>
      </c>
      <c r="B8" s="25" t="s">
        <v>211</v>
      </c>
      <c r="C8" t="s">
        <v>219</v>
      </c>
      <c r="D8" t="s">
        <v>212</v>
      </c>
      <c r="E8" s="13" t="s">
        <v>295</v>
      </c>
      <c r="F8" s="13" t="s">
        <v>638</v>
      </c>
    </row>
    <row r="9" spans="1:14" x14ac:dyDescent="0.25">
      <c r="A9">
        <v>8</v>
      </c>
      <c r="B9" s="25" t="s">
        <v>220</v>
      </c>
      <c r="C9" t="s">
        <v>221</v>
      </c>
      <c r="D9" t="s">
        <v>222</v>
      </c>
      <c r="E9" s="13" t="s">
        <v>295</v>
      </c>
      <c r="F9" s="13" t="s">
        <v>638</v>
      </c>
    </row>
    <row r="10" spans="1:14" x14ac:dyDescent="0.25">
      <c r="A10">
        <v>9</v>
      </c>
      <c r="B10" s="25" t="s">
        <v>223</v>
      </c>
      <c r="C10" t="s">
        <v>225</v>
      </c>
      <c r="D10" t="s">
        <v>224</v>
      </c>
      <c r="E10" s="13" t="s">
        <v>295</v>
      </c>
      <c r="F10" s="13" t="s">
        <v>638</v>
      </c>
    </row>
    <row r="11" spans="1:14" x14ac:dyDescent="0.25">
      <c r="A11">
        <v>10</v>
      </c>
      <c r="B11" s="25" t="s">
        <v>226</v>
      </c>
      <c r="C11" t="s">
        <v>227</v>
      </c>
      <c r="D11" t="s">
        <v>228</v>
      </c>
      <c r="E11" s="13" t="s">
        <v>295</v>
      </c>
      <c r="F11" s="13" t="s">
        <v>638</v>
      </c>
    </row>
    <row r="12" spans="1:14" x14ac:dyDescent="0.25">
      <c r="A12">
        <v>11</v>
      </c>
      <c r="B12" s="25" t="s">
        <v>230</v>
      </c>
      <c r="C12" t="s">
        <v>231</v>
      </c>
      <c r="D12" t="s">
        <v>232</v>
      </c>
      <c r="E12" s="13" t="s">
        <v>295</v>
      </c>
      <c r="F12" s="13" t="s">
        <v>638</v>
      </c>
    </row>
    <row r="13" spans="1:14" x14ac:dyDescent="0.25">
      <c r="A13">
        <v>12</v>
      </c>
      <c r="B13" s="25" t="s">
        <v>260</v>
      </c>
      <c r="C13" t="s">
        <v>261</v>
      </c>
      <c r="D13" t="s">
        <v>262</v>
      </c>
      <c r="E13" s="14" t="s">
        <v>296</v>
      </c>
      <c r="F13" s="14" t="s">
        <v>527</v>
      </c>
      <c r="G13" t="s">
        <v>527</v>
      </c>
    </row>
    <row r="14" spans="1:14" x14ac:dyDescent="0.25">
      <c r="A14">
        <v>13</v>
      </c>
      <c r="B14" s="25" t="s">
        <v>525</v>
      </c>
      <c r="C14" t="s">
        <v>271</v>
      </c>
      <c r="D14" t="s">
        <v>272</v>
      </c>
      <c r="E14" s="12" t="s">
        <v>297</v>
      </c>
      <c r="F14" s="12" t="s">
        <v>526</v>
      </c>
    </row>
    <row r="15" spans="1:14" x14ac:dyDescent="0.25">
      <c r="A15">
        <v>14</v>
      </c>
      <c r="B15" s="25" t="s">
        <v>286</v>
      </c>
      <c r="C15" t="s">
        <v>287</v>
      </c>
      <c r="D15" t="s">
        <v>288</v>
      </c>
      <c r="E15" s="12" t="s">
        <v>297</v>
      </c>
      <c r="F15" s="12" t="s">
        <v>526</v>
      </c>
      <c r="G15" t="s">
        <v>526</v>
      </c>
    </row>
    <row r="16" spans="1:14" x14ac:dyDescent="0.25">
      <c r="A16">
        <v>15</v>
      </c>
      <c r="B16" s="25" t="s">
        <v>293</v>
      </c>
      <c r="C16" t="s">
        <v>294</v>
      </c>
      <c r="D16" t="s">
        <v>634</v>
      </c>
      <c r="E16" s="11" t="s">
        <v>291</v>
      </c>
      <c r="F16" s="11" t="s">
        <v>635</v>
      </c>
    </row>
    <row r="17" spans="1:6" x14ac:dyDescent="0.25">
      <c r="A17">
        <v>16</v>
      </c>
      <c r="B17" s="25" t="s">
        <v>298</v>
      </c>
      <c r="C17" t="s">
        <v>299</v>
      </c>
      <c r="D17" t="s">
        <v>300</v>
      </c>
      <c r="E17" s="16" t="s">
        <v>304</v>
      </c>
      <c r="F17" s="16" t="s">
        <v>298</v>
      </c>
    </row>
    <row r="18" spans="1:6" x14ac:dyDescent="0.25">
      <c r="A18">
        <v>17</v>
      </c>
      <c r="B18" s="25" t="s">
        <v>633</v>
      </c>
      <c r="C18" t="s">
        <v>301</v>
      </c>
      <c r="D18" t="s">
        <v>302</v>
      </c>
      <c r="E18" s="16" t="s">
        <v>304</v>
      </c>
      <c r="F18" s="16" t="s">
        <v>298</v>
      </c>
    </row>
    <row r="19" spans="1:6" x14ac:dyDescent="0.25">
      <c r="A19">
        <v>18</v>
      </c>
      <c r="B19" s="25" t="s">
        <v>420</v>
      </c>
      <c r="C19" t="s">
        <v>529</v>
      </c>
      <c r="D19" t="s">
        <v>529</v>
      </c>
    </row>
    <row r="20" spans="1:6" x14ac:dyDescent="0.25">
      <c r="A20">
        <v>19</v>
      </c>
      <c r="B20" s="25" t="s">
        <v>528</v>
      </c>
    </row>
    <row r="21" spans="1:6" x14ac:dyDescent="0.25">
      <c r="A21">
        <v>20</v>
      </c>
      <c r="B21" t="s">
        <v>530</v>
      </c>
      <c r="D21" t="s">
        <v>531</v>
      </c>
    </row>
    <row r="22" spans="1:6" x14ac:dyDescent="0.25">
      <c r="A22">
        <v>21</v>
      </c>
      <c r="B22" s="25" t="s">
        <v>630</v>
      </c>
    </row>
    <row r="23" spans="1:6" x14ac:dyDescent="0.25">
      <c r="A23">
        <v>22</v>
      </c>
      <c r="B23" s="25" t="s">
        <v>631</v>
      </c>
    </row>
    <row r="24" spans="1:6" x14ac:dyDescent="0.25">
      <c r="A24">
        <v>23</v>
      </c>
      <c r="B24" s="25" t="s">
        <v>632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8A889-028B-41BB-BA50-2A66D881E74F}">
  <dimension ref="A1:K14"/>
  <sheetViews>
    <sheetView workbookViewId="0">
      <selection activeCell="K25" sqref="K25"/>
    </sheetView>
  </sheetViews>
  <sheetFormatPr defaultRowHeight="15" x14ac:dyDescent="0.25"/>
  <sheetData>
    <row r="1" spans="1:11" x14ac:dyDescent="0.25">
      <c r="A1" t="s">
        <v>305</v>
      </c>
      <c r="B1" t="s">
        <v>306</v>
      </c>
      <c r="D1" t="s">
        <v>307</v>
      </c>
    </row>
    <row r="2" spans="1:11" x14ac:dyDescent="0.25">
      <c r="A2">
        <v>230</v>
      </c>
      <c r="B2">
        <v>535</v>
      </c>
      <c r="D2">
        <f>A2/B2</f>
        <v>0.42990654205607476</v>
      </c>
      <c r="E2">
        <f>(A2+B2)/B2</f>
        <v>1.4299065420560748</v>
      </c>
      <c r="K2">
        <v>360</v>
      </c>
    </row>
    <row r="3" spans="1:11" x14ac:dyDescent="0.25">
      <c r="A3">
        <v>330</v>
      </c>
      <c r="B3">
        <v>535</v>
      </c>
      <c r="D3">
        <f t="shared" ref="D3:D14" si="0">A3/B3</f>
        <v>0.61682242990654201</v>
      </c>
      <c r="E3">
        <f t="shared" ref="E3:E14" si="1">(A3+B3)/B3</f>
        <v>1.6168224299065421</v>
      </c>
      <c r="H3">
        <v>1.6180300000000001</v>
      </c>
    </row>
    <row r="4" spans="1:11" x14ac:dyDescent="0.25">
      <c r="A4">
        <v>230</v>
      </c>
      <c r="D4" t="e">
        <f t="shared" si="0"/>
        <v>#DIV/0!</v>
      </c>
      <c r="E4" t="e">
        <f t="shared" si="1"/>
        <v>#DIV/0!</v>
      </c>
    </row>
    <row r="5" spans="1:11" x14ac:dyDescent="0.25">
      <c r="D5" t="e">
        <f t="shared" si="0"/>
        <v>#DIV/0!</v>
      </c>
      <c r="E5" t="e">
        <f t="shared" si="1"/>
        <v>#DIV/0!</v>
      </c>
    </row>
    <row r="6" spans="1:11" x14ac:dyDescent="0.25">
      <c r="D6" t="e">
        <f t="shared" si="0"/>
        <v>#DIV/0!</v>
      </c>
      <c r="E6" t="e">
        <f t="shared" si="1"/>
        <v>#DIV/0!</v>
      </c>
    </row>
    <row r="7" spans="1:11" x14ac:dyDescent="0.25">
      <c r="D7" t="e">
        <f t="shared" si="0"/>
        <v>#DIV/0!</v>
      </c>
      <c r="E7" t="e">
        <f t="shared" si="1"/>
        <v>#DIV/0!</v>
      </c>
      <c r="J7">
        <v>1.61803398874989</v>
      </c>
    </row>
    <row r="8" spans="1:11" x14ac:dyDescent="0.25">
      <c r="D8" t="e">
        <f t="shared" si="0"/>
        <v>#DIV/0!</v>
      </c>
      <c r="E8" t="e">
        <f t="shared" si="1"/>
        <v>#DIV/0!</v>
      </c>
    </row>
    <row r="9" spans="1:11" x14ac:dyDescent="0.25">
      <c r="D9" t="e">
        <f t="shared" si="0"/>
        <v>#DIV/0!</v>
      </c>
      <c r="E9" t="e">
        <f t="shared" si="1"/>
        <v>#DIV/0!</v>
      </c>
    </row>
    <row r="10" spans="1:11" x14ac:dyDescent="0.25">
      <c r="D10" t="e">
        <f t="shared" si="0"/>
        <v>#DIV/0!</v>
      </c>
      <c r="E10" t="e">
        <f t="shared" si="1"/>
        <v>#DIV/0!</v>
      </c>
    </row>
    <row r="11" spans="1:11" x14ac:dyDescent="0.25">
      <c r="D11" t="e">
        <f t="shared" si="0"/>
        <v>#DIV/0!</v>
      </c>
      <c r="E11" t="e">
        <f t="shared" si="1"/>
        <v>#DIV/0!</v>
      </c>
    </row>
    <row r="12" spans="1:11" x14ac:dyDescent="0.25">
      <c r="D12" t="e">
        <f t="shared" si="0"/>
        <v>#DIV/0!</v>
      </c>
      <c r="E12" t="e">
        <f t="shared" si="1"/>
        <v>#DIV/0!</v>
      </c>
    </row>
    <row r="13" spans="1:11" x14ac:dyDescent="0.25">
      <c r="D13" t="e">
        <f t="shared" si="0"/>
        <v>#DIV/0!</v>
      </c>
      <c r="E13" t="e">
        <f t="shared" si="1"/>
        <v>#DIV/0!</v>
      </c>
    </row>
    <row r="14" spans="1:11" x14ac:dyDescent="0.25">
      <c r="D14" t="e">
        <f t="shared" si="0"/>
        <v>#DIV/0!</v>
      </c>
      <c r="E14" t="e">
        <f t="shared" si="1"/>
        <v>#DIV/0!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369-42A9-49F6-A32C-9606B4D8169A}">
  <dimension ref="A1:G22"/>
  <sheetViews>
    <sheetView zoomScale="220" zoomScaleNormal="220" workbookViewId="0">
      <selection activeCell="C9" sqref="C9"/>
    </sheetView>
  </sheetViews>
  <sheetFormatPr defaultRowHeight="15" x14ac:dyDescent="0.25"/>
  <cols>
    <col min="2" max="2" width="19.7109375" bestFit="1" customWidth="1"/>
    <col min="3" max="3" width="22.140625" bestFit="1" customWidth="1"/>
    <col min="4" max="4" width="18.5703125" customWidth="1"/>
    <col min="7" max="7" width="23.140625" bestFit="1" customWidth="1"/>
  </cols>
  <sheetData>
    <row r="1" spans="1:7" x14ac:dyDescent="0.25">
      <c r="A1" t="s">
        <v>33</v>
      </c>
      <c r="B1" t="s">
        <v>34</v>
      </c>
    </row>
    <row r="2" spans="1:7" x14ac:dyDescent="0.25">
      <c r="A2" s="1">
        <v>1</v>
      </c>
      <c r="B2" t="s">
        <v>35</v>
      </c>
      <c r="C2" t="s">
        <v>36</v>
      </c>
      <c r="D2" t="s">
        <v>41</v>
      </c>
      <c r="E2" t="s">
        <v>37</v>
      </c>
      <c r="F2" t="s">
        <v>38</v>
      </c>
      <c r="G2" t="s">
        <v>39</v>
      </c>
    </row>
    <row r="3" spans="1:7" x14ac:dyDescent="0.25">
      <c r="A3" s="1">
        <v>2</v>
      </c>
      <c r="B3" t="s">
        <v>40</v>
      </c>
      <c r="C3" t="s">
        <v>36</v>
      </c>
      <c r="D3" t="s">
        <v>42</v>
      </c>
      <c r="E3" t="s">
        <v>37</v>
      </c>
      <c r="F3" t="s">
        <v>38</v>
      </c>
      <c r="G3" t="s">
        <v>42</v>
      </c>
    </row>
    <row r="4" spans="1:7" x14ac:dyDescent="0.25">
      <c r="A4" s="1">
        <v>3</v>
      </c>
      <c r="B4" t="s">
        <v>43</v>
      </c>
      <c r="C4" t="s">
        <v>44</v>
      </c>
    </row>
    <row r="5" spans="1:7" x14ac:dyDescent="0.25">
      <c r="A5" s="1">
        <v>4</v>
      </c>
      <c r="B5" t="s">
        <v>45</v>
      </c>
      <c r="C5" t="s">
        <v>44</v>
      </c>
    </row>
    <row r="6" spans="1:7" x14ac:dyDescent="0.25">
      <c r="A6" s="1">
        <v>5</v>
      </c>
      <c r="B6" s="2" t="s">
        <v>46</v>
      </c>
      <c r="C6" t="s">
        <v>44</v>
      </c>
    </row>
    <row r="7" spans="1:7" x14ac:dyDescent="0.25">
      <c r="A7" s="1">
        <v>6</v>
      </c>
    </row>
    <row r="8" spans="1:7" x14ac:dyDescent="0.25">
      <c r="A8" s="1"/>
    </row>
    <row r="9" spans="1:7" x14ac:dyDescent="0.25">
      <c r="A9" s="1"/>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9FF5F-73AB-4003-8E63-675CF156F1BA}">
  <dimension ref="A1:O23"/>
  <sheetViews>
    <sheetView zoomScale="115" zoomScaleNormal="115" workbookViewId="0">
      <selection activeCell="H20" sqref="H20"/>
    </sheetView>
  </sheetViews>
  <sheetFormatPr defaultRowHeight="15" x14ac:dyDescent="0.25"/>
  <cols>
    <col min="2" max="2" width="22.140625" bestFit="1" customWidth="1"/>
    <col min="3" max="3" width="19.42578125" customWidth="1"/>
    <col min="4" max="4" width="13.5703125" bestFit="1" customWidth="1"/>
    <col min="5" max="5" width="14.28515625" bestFit="1" customWidth="1"/>
    <col min="6" max="6" width="16.140625" bestFit="1" customWidth="1"/>
    <col min="7" max="7" width="17.5703125" customWidth="1"/>
    <col min="8" max="8" width="18" customWidth="1"/>
    <col min="9" max="9" width="16.42578125" bestFit="1" customWidth="1"/>
    <col min="10" max="10" width="22.85546875" bestFit="1" customWidth="1"/>
    <col min="11" max="11" width="22.28515625" bestFit="1" customWidth="1"/>
  </cols>
  <sheetData>
    <row r="1" spans="1:15" x14ac:dyDescent="0.25">
      <c r="A1" t="s">
        <v>33</v>
      </c>
      <c r="B1" t="s">
        <v>47</v>
      </c>
      <c r="C1" t="s">
        <v>47</v>
      </c>
    </row>
    <row r="2" spans="1:15" x14ac:dyDescent="0.25">
      <c r="A2">
        <v>1</v>
      </c>
      <c r="B2" t="s">
        <v>48</v>
      </c>
      <c r="C2" t="s">
        <v>49</v>
      </c>
    </row>
    <row r="3" spans="1:15" x14ac:dyDescent="0.25">
      <c r="A3">
        <v>2</v>
      </c>
      <c r="B3" t="s">
        <v>103</v>
      </c>
      <c r="C3" t="s">
        <v>50</v>
      </c>
      <c r="D3" t="s">
        <v>51</v>
      </c>
      <c r="E3" t="s">
        <v>52</v>
      </c>
      <c r="F3" t="s">
        <v>100</v>
      </c>
      <c r="G3" t="s">
        <v>101</v>
      </c>
      <c r="H3" t="s">
        <v>102</v>
      </c>
      <c r="I3" t="s">
        <v>104</v>
      </c>
    </row>
    <row r="4" spans="1:15" x14ac:dyDescent="0.25">
      <c r="A4">
        <v>3</v>
      </c>
      <c r="B4" t="s">
        <v>103</v>
      </c>
      <c r="C4" t="s">
        <v>50</v>
      </c>
      <c r="D4" t="s">
        <v>51</v>
      </c>
      <c r="E4" t="s">
        <v>52</v>
      </c>
      <c r="F4" t="s">
        <v>100</v>
      </c>
      <c r="G4" t="s">
        <v>101</v>
      </c>
      <c r="H4" t="s">
        <v>102</v>
      </c>
      <c r="I4" t="s">
        <v>104</v>
      </c>
    </row>
    <row r="5" spans="1:15" x14ac:dyDescent="0.25">
      <c r="A5">
        <v>4</v>
      </c>
      <c r="B5" t="s">
        <v>103</v>
      </c>
      <c r="C5" t="s">
        <v>50</v>
      </c>
      <c r="D5" t="s">
        <v>51</v>
      </c>
      <c r="E5" t="s">
        <v>52</v>
      </c>
      <c r="F5" t="s">
        <v>100</v>
      </c>
      <c r="G5" t="s">
        <v>101</v>
      </c>
      <c r="H5" t="s">
        <v>102</v>
      </c>
      <c r="I5" t="s">
        <v>104</v>
      </c>
    </row>
    <row r="6" spans="1:15" x14ac:dyDescent="0.25">
      <c r="A6">
        <v>5</v>
      </c>
      <c r="B6" t="s">
        <v>103</v>
      </c>
      <c r="C6" t="s">
        <v>50</v>
      </c>
      <c r="D6" t="s">
        <v>51</v>
      </c>
      <c r="E6" t="s">
        <v>52</v>
      </c>
      <c r="F6" t="s">
        <v>100</v>
      </c>
      <c r="G6" t="s">
        <v>101</v>
      </c>
      <c r="H6" t="s">
        <v>102</v>
      </c>
      <c r="I6" t="s">
        <v>104</v>
      </c>
    </row>
    <row r="7" spans="1:15" x14ac:dyDescent="0.25">
      <c r="A7">
        <v>6</v>
      </c>
      <c r="B7" t="s">
        <v>103</v>
      </c>
      <c r="C7" t="s">
        <v>50</v>
      </c>
      <c r="D7" t="s">
        <v>51</v>
      </c>
      <c r="E7" t="s">
        <v>52</v>
      </c>
      <c r="F7" t="s">
        <v>100</v>
      </c>
      <c r="G7" t="s">
        <v>101</v>
      </c>
      <c r="H7" t="s">
        <v>102</v>
      </c>
      <c r="I7" t="s">
        <v>104</v>
      </c>
    </row>
    <row r="8" spans="1:15" x14ac:dyDescent="0.25">
      <c r="A8">
        <v>7</v>
      </c>
      <c r="B8" t="s">
        <v>103</v>
      </c>
      <c r="C8" t="s">
        <v>50</v>
      </c>
      <c r="D8" t="s">
        <v>51</v>
      </c>
      <c r="E8" t="s">
        <v>52</v>
      </c>
      <c r="F8" t="s">
        <v>100</v>
      </c>
      <c r="G8" t="s">
        <v>101</v>
      </c>
      <c r="H8" t="s">
        <v>102</v>
      </c>
      <c r="I8" t="s">
        <v>104</v>
      </c>
    </row>
    <row r="9" spans="1:15" x14ac:dyDescent="0.25">
      <c r="A9">
        <v>8</v>
      </c>
      <c r="B9" t="s">
        <v>103</v>
      </c>
      <c r="C9" t="s">
        <v>50</v>
      </c>
      <c r="D9" t="s">
        <v>51</v>
      </c>
      <c r="E9" t="s">
        <v>52</v>
      </c>
      <c r="F9" t="s">
        <v>100</v>
      </c>
      <c r="G9" t="s">
        <v>101</v>
      </c>
      <c r="H9" t="s">
        <v>102</v>
      </c>
      <c r="I9" t="s">
        <v>104</v>
      </c>
    </row>
    <row r="10" spans="1:15" x14ac:dyDescent="0.25">
      <c r="A10">
        <v>9</v>
      </c>
      <c r="B10" t="s">
        <v>103</v>
      </c>
      <c r="C10" t="s">
        <v>50</v>
      </c>
      <c r="D10" t="s">
        <v>51</v>
      </c>
      <c r="E10" t="s">
        <v>52</v>
      </c>
      <c r="F10" t="s">
        <v>100</v>
      </c>
      <c r="G10" t="s">
        <v>101</v>
      </c>
      <c r="H10" t="s">
        <v>102</v>
      </c>
      <c r="I10" t="s">
        <v>104</v>
      </c>
    </row>
    <row r="11" spans="1:15" x14ac:dyDescent="0.25">
      <c r="A11">
        <v>10</v>
      </c>
      <c r="B11" t="s">
        <v>53</v>
      </c>
      <c r="C11" t="s">
        <v>0</v>
      </c>
      <c r="D11" t="s">
        <v>1</v>
      </c>
    </row>
    <row r="12" spans="1:15" x14ac:dyDescent="0.25">
      <c r="A12">
        <v>11</v>
      </c>
      <c r="B12" t="s">
        <v>54</v>
      </c>
      <c r="C12" t="s">
        <v>55</v>
      </c>
      <c r="D12" t="s">
        <v>59</v>
      </c>
      <c r="E12" t="s">
        <v>94</v>
      </c>
      <c r="F12" t="s">
        <v>57</v>
      </c>
      <c r="G12" t="s">
        <v>95</v>
      </c>
      <c r="H12" t="s">
        <v>58</v>
      </c>
      <c r="I12" t="s">
        <v>96</v>
      </c>
      <c r="J12" t="s">
        <v>56</v>
      </c>
      <c r="K12" t="s">
        <v>97</v>
      </c>
      <c r="L12" t="s">
        <v>60</v>
      </c>
      <c r="M12" t="s">
        <v>98</v>
      </c>
      <c r="N12" t="s">
        <v>73</v>
      </c>
      <c r="O12" t="s">
        <v>99</v>
      </c>
    </row>
    <row r="13" spans="1:15" x14ac:dyDescent="0.25">
      <c r="A13">
        <v>12</v>
      </c>
      <c r="B13" t="s">
        <v>74</v>
      </c>
      <c r="C13" t="s">
        <v>55</v>
      </c>
      <c r="D13" t="s">
        <v>59</v>
      </c>
      <c r="E13" t="s">
        <v>57</v>
      </c>
      <c r="F13" t="s">
        <v>58</v>
      </c>
      <c r="G13" t="s">
        <v>56</v>
      </c>
      <c r="H13" t="s">
        <v>75</v>
      </c>
      <c r="I13" t="s">
        <v>89</v>
      </c>
    </row>
    <row r="14" spans="1:15" x14ac:dyDescent="0.25">
      <c r="A14">
        <v>13</v>
      </c>
    </row>
    <row r="15" spans="1:15" x14ac:dyDescent="0.25">
      <c r="A15">
        <v>14</v>
      </c>
    </row>
    <row r="16" spans="1:15" x14ac:dyDescent="0.25">
      <c r="A16">
        <v>15</v>
      </c>
    </row>
    <row r="17" spans="1:12" x14ac:dyDescent="0.25">
      <c r="A17">
        <v>16</v>
      </c>
      <c r="K17">
        <v>1</v>
      </c>
      <c r="L17">
        <v>2</v>
      </c>
    </row>
    <row r="18" spans="1:12" x14ac:dyDescent="0.25">
      <c r="A18">
        <v>17</v>
      </c>
      <c r="K18">
        <v>3</v>
      </c>
      <c r="L18">
        <v>4</v>
      </c>
    </row>
    <row r="19" spans="1:12" x14ac:dyDescent="0.25">
      <c r="A19">
        <v>18</v>
      </c>
      <c r="K19">
        <v>5</v>
      </c>
      <c r="L19">
        <v>6</v>
      </c>
    </row>
    <row r="20" spans="1:12" x14ac:dyDescent="0.25">
      <c r="A20">
        <v>19</v>
      </c>
      <c r="K20">
        <v>7</v>
      </c>
      <c r="L20">
        <v>8</v>
      </c>
    </row>
    <row r="21" spans="1:12" x14ac:dyDescent="0.25">
      <c r="A21">
        <v>20</v>
      </c>
    </row>
    <row r="22" spans="1:12" x14ac:dyDescent="0.25">
      <c r="A22">
        <v>21</v>
      </c>
    </row>
    <row r="23" spans="1:12" x14ac:dyDescent="0.25">
      <c r="A23">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72F63-85BD-45FB-9337-2C43C517AE72}">
  <dimension ref="A1:Q21"/>
  <sheetViews>
    <sheetView workbookViewId="0">
      <selection activeCell="B8" sqref="B8"/>
    </sheetView>
  </sheetViews>
  <sheetFormatPr defaultRowHeight="15" x14ac:dyDescent="0.25"/>
  <cols>
    <col min="1" max="1" width="6.7109375" bestFit="1" customWidth="1"/>
    <col min="2" max="2" width="53.7109375" bestFit="1" customWidth="1"/>
    <col min="15" max="15" width="11.28515625" bestFit="1" customWidth="1"/>
    <col min="16" max="16" width="13.7109375" bestFit="1" customWidth="1"/>
  </cols>
  <sheetData>
    <row r="1" spans="1:17" x14ac:dyDescent="0.25">
      <c r="A1" t="s">
        <v>33</v>
      </c>
      <c r="B1" t="s">
        <v>136</v>
      </c>
      <c r="C1" t="s">
        <v>147</v>
      </c>
      <c r="M1" t="s">
        <v>143</v>
      </c>
      <c r="N1" t="s">
        <v>144</v>
      </c>
      <c r="O1" t="s">
        <v>145</v>
      </c>
      <c r="P1" t="s">
        <v>146</v>
      </c>
    </row>
    <row r="2" spans="1:17" x14ac:dyDescent="0.25">
      <c r="A2">
        <v>1</v>
      </c>
      <c r="B2" t="s">
        <v>142</v>
      </c>
      <c r="C2" t="s">
        <v>148</v>
      </c>
      <c r="M2">
        <v>10</v>
      </c>
      <c r="N2">
        <v>3</v>
      </c>
      <c r="O2">
        <f>N2*M2</f>
        <v>30</v>
      </c>
      <c r="P2">
        <v>16</v>
      </c>
    </row>
    <row r="3" spans="1:17" x14ac:dyDescent="0.25">
      <c r="A3">
        <v>2</v>
      </c>
      <c r="B3" t="s">
        <v>137</v>
      </c>
      <c r="M3">
        <f>P2/N2</f>
        <v>5.333333333333333</v>
      </c>
    </row>
    <row r="4" spans="1:17" x14ac:dyDescent="0.25">
      <c r="A4">
        <v>3</v>
      </c>
      <c r="B4" t="s">
        <v>139</v>
      </c>
      <c r="F4">
        <v>3</v>
      </c>
      <c r="G4">
        <v>5</v>
      </c>
      <c r="I4">
        <v>2</v>
      </c>
    </row>
    <row r="5" spans="1:17" x14ac:dyDescent="0.25">
      <c r="A5">
        <v>4</v>
      </c>
      <c r="B5" t="s">
        <v>138</v>
      </c>
      <c r="F5">
        <f>F4*3</f>
        <v>9</v>
      </c>
      <c r="G5">
        <v>6</v>
      </c>
      <c r="I5">
        <v>6</v>
      </c>
    </row>
    <row r="6" spans="1:17" x14ac:dyDescent="0.25">
      <c r="A6">
        <v>5</v>
      </c>
      <c r="B6" t="s">
        <v>140</v>
      </c>
    </row>
    <row r="7" spans="1:17" x14ac:dyDescent="0.25">
      <c r="A7">
        <v>6</v>
      </c>
      <c r="B7" t="s">
        <v>141</v>
      </c>
      <c r="L7">
        <f>G5/G4</f>
        <v>1.2</v>
      </c>
    </row>
    <row r="8" spans="1:17" x14ac:dyDescent="0.25">
      <c r="A8">
        <v>7</v>
      </c>
    </row>
    <row r="9" spans="1:17" x14ac:dyDescent="0.25">
      <c r="A9">
        <v>8</v>
      </c>
    </row>
    <row r="12" spans="1:17" x14ac:dyDescent="0.25">
      <c r="O12">
        <f>O2/N2</f>
        <v>10</v>
      </c>
      <c r="Q12">
        <f>P2/N2</f>
        <v>5.333333333333333</v>
      </c>
    </row>
    <row r="14" spans="1:17" x14ac:dyDescent="0.25">
      <c r="L14" t="s">
        <v>149</v>
      </c>
      <c r="Q14">
        <f>P2/M2</f>
        <v>1.6</v>
      </c>
    </row>
    <row r="19" spans="10:10" x14ac:dyDescent="0.25">
      <c r="J19">
        <v>4</v>
      </c>
    </row>
    <row r="21" spans="10:10" x14ac:dyDescent="0.25">
      <c r="J2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B6AD-14F1-474A-9A9A-D8B9D4AB3707}">
  <dimension ref="B1:G16"/>
  <sheetViews>
    <sheetView workbookViewId="0">
      <selection activeCell="N16" sqref="N16"/>
    </sheetView>
  </sheetViews>
  <sheetFormatPr defaultRowHeight="15" x14ac:dyDescent="0.25"/>
  <cols>
    <col min="2" max="2" width="13.140625" customWidth="1"/>
    <col min="7" max="7" width="11" customWidth="1"/>
  </cols>
  <sheetData>
    <row r="1" spans="2:7" x14ac:dyDescent="0.25">
      <c r="B1" t="s">
        <v>127</v>
      </c>
      <c r="C1" t="s">
        <v>119</v>
      </c>
    </row>
    <row r="2" spans="2:7" x14ac:dyDescent="0.25">
      <c r="B2" t="s">
        <v>127</v>
      </c>
      <c r="C2" t="s">
        <v>120</v>
      </c>
      <c r="F2" t="s">
        <v>129</v>
      </c>
      <c r="G2" t="s">
        <v>127</v>
      </c>
    </row>
    <row r="3" spans="2:7" x14ac:dyDescent="0.25">
      <c r="B3" t="s">
        <v>127</v>
      </c>
      <c r="C3" t="s">
        <v>121</v>
      </c>
      <c r="G3" t="s">
        <v>128</v>
      </c>
    </row>
    <row r="4" spans="2:7" x14ac:dyDescent="0.25">
      <c r="B4" t="s">
        <v>127</v>
      </c>
      <c r="C4" t="s">
        <v>122</v>
      </c>
      <c r="G4" t="s">
        <v>130</v>
      </c>
    </row>
    <row r="5" spans="2:7" x14ac:dyDescent="0.25">
      <c r="B5" t="s">
        <v>127</v>
      </c>
      <c r="C5" t="s">
        <v>123</v>
      </c>
      <c r="G5" t="s">
        <v>131</v>
      </c>
    </row>
    <row r="6" spans="2:7" x14ac:dyDescent="0.25">
      <c r="B6" t="s">
        <v>127</v>
      </c>
      <c r="C6" t="s">
        <v>124</v>
      </c>
      <c r="G6" t="s">
        <v>132</v>
      </c>
    </row>
    <row r="7" spans="2:7" x14ac:dyDescent="0.25">
      <c r="B7" t="s">
        <v>127</v>
      </c>
      <c r="C7" t="s">
        <v>125</v>
      </c>
      <c r="G7" t="s">
        <v>133</v>
      </c>
    </row>
    <row r="8" spans="2:7" x14ac:dyDescent="0.25">
      <c r="B8" t="s">
        <v>127</v>
      </c>
      <c r="C8" t="s">
        <v>126</v>
      </c>
      <c r="G8" t="s">
        <v>134</v>
      </c>
    </row>
    <row r="9" spans="2:7" x14ac:dyDescent="0.25">
      <c r="B9" t="s">
        <v>128</v>
      </c>
      <c r="C9" t="s">
        <v>119</v>
      </c>
      <c r="G9" t="s">
        <v>135</v>
      </c>
    </row>
    <row r="10" spans="2:7" x14ac:dyDescent="0.25">
      <c r="B10" t="s">
        <v>128</v>
      </c>
      <c r="C10" t="s">
        <v>120</v>
      </c>
    </row>
    <row r="11" spans="2:7" x14ac:dyDescent="0.25">
      <c r="B11" t="s">
        <v>128</v>
      </c>
      <c r="C11" t="s">
        <v>121</v>
      </c>
    </row>
    <row r="12" spans="2:7" x14ac:dyDescent="0.25">
      <c r="B12" t="s">
        <v>128</v>
      </c>
      <c r="C12" t="s">
        <v>122</v>
      </c>
    </row>
    <row r="13" spans="2:7" x14ac:dyDescent="0.25">
      <c r="B13" t="s">
        <v>128</v>
      </c>
      <c r="C13" t="s">
        <v>123</v>
      </c>
    </row>
    <row r="14" spans="2:7" x14ac:dyDescent="0.25">
      <c r="B14" t="s">
        <v>128</v>
      </c>
      <c r="C14" t="s">
        <v>124</v>
      </c>
    </row>
    <row r="15" spans="2:7" x14ac:dyDescent="0.25">
      <c r="B15" t="s">
        <v>128</v>
      </c>
      <c r="C15" t="s">
        <v>125</v>
      </c>
    </row>
    <row r="16" spans="2:7" x14ac:dyDescent="0.25">
      <c r="B16" t="s">
        <v>128</v>
      </c>
      <c r="C16" t="s">
        <v>126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6772-DA24-46E2-BC6B-D2E7D1181251}">
  <dimension ref="A1:T20"/>
  <sheetViews>
    <sheetView zoomScale="160" zoomScaleNormal="160" workbookViewId="0">
      <selection activeCell="D3" sqref="D3"/>
    </sheetView>
  </sheetViews>
  <sheetFormatPr defaultRowHeight="15" x14ac:dyDescent="0.25"/>
  <cols>
    <col min="3" max="3" width="9.28515625" customWidth="1"/>
    <col min="6" max="8" width="6" customWidth="1"/>
    <col min="12" max="14" width="6.7109375" customWidth="1"/>
  </cols>
  <sheetData>
    <row r="1" spans="1:20" x14ac:dyDescent="0.25">
      <c r="A1" s="126" t="s">
        <v>33</v>
      </c>
      <c r="B1" s="126" t="s">
        <v>105</v>
      </c>
      <c r="C1" s="128" t="s">
        <v>106</v>
      </c>
      <c r="D1" s="128"/>
      <c r="E1" s="128"/>
      <c r="F1" s="126" t="s">
        <v>118</v>
      </c>
      <c r="G1" s="126"/>
      <c r="H1" s="126"/>
      <c r="I1" s="128" t="s">
        <v>107</v>
      </c>
      <c r="J1" s="128"/>
      <c r="K1" s="128"/>
      <c r="L1" s="126" t="s">
        <v>118</v>
      </c>
      <c r="M1" s="126"/>
      <c r="N1" s="126"/>
    </row>
    <row r="2" spans="1:20" x14ac:dyDescent="0.25">
      <c r="A2" s="126"/>
      <c r="B2" s="126"/>
      <c r="C2" s="3" t="s">
        <v>110</v>
      </c>
      <c r="D2" s="3" t="s">
        <v>111</v>
      </c>
      <c r="E2" s="3" t="s">
        <v>112</v>
      </c>
      <c r="F2" s="3" t="s">
        <v>110</v>
      </c>
      <c r="G2" s="3" t="s">
        <v>111</v>
      </c>
      <c r="H2" s="3" t="s">
        <v>112</v>
      </c>
      <c r="I2" s="3" t="s">
        <v>110</v>
      </c>
      <c r="J2" s="3" t="s">
        <v>111</v>
      </c>
      <c r="K2" s="3" t="s">
        <v>112</v>
      </c>
      <c r="L2" s="3" t="s">
        <v>110</v>
      </c>
      <c r="M2" s="3" t="s">
        <v>111</v>
      </c>
      <c r="N2" s="3" t="s">
        <v>112</v>
      </c>
    </row>
    <row r="3" spans="1:20" x14ac:dyDescent="0.25">
      <c r="A3" s="3">
        <v>1</v>
      </c>
      <c r="B3" s="126" t="s">
        <v>108</v>
      </c>
      <c r="C3">
        <v>400</v>
      </c>
      <c r="D3">
        <v>1050</v>
      </c>
      <c r="E3">
        <v>0</v>
      </c>
      <c r="F3" s="127">
        <v>0</v>
      </c>
      <c r="G3" s="126">
        <v>0</v>
      </c>
      <c r="H3" s="126">
        <v>2500</v>
      </c>
      <c r="I3">
        <v>-300</v>
      </c>
      <c r="J3">
        <v>1050</v>
      </c>
      <c r="K3">
        <v>0</v>
      </c>
      <c r="L3" s="126">
        <v>0</v>
      </c>
      <c r="M3" s="126">
        <v>0</v>
      </c>
      <c r="N3" s="126">
        <v>2500</v>
      </c>
      <c r="Q3">
        <v>1</v>
      </c>
      <c r="R3" t="s">
        <v>113</v>
      </c>
      <c r="S3" t="s">
        <v>115</v>
      </c>
      <c r="T3" t="s">
        <v>116</v>
      </c>
    </row>
    <row r="4" spans="1:20" x14ac:dyDescent="0.25">
      <c r="A4" s="3">
        <v>2</v>
      </c>
      <c r="B4" s="126"/>
      <c r="C4">
        <v>400</v>
      </c>
      <c r="D4">
        <v>650</v>
      </c>
      <c r="E4">
        <v>0</v>
      </c>
      <c r="F4" s="127"/>
      <c r="G4" s="126"/>
      <c r="H4" s="126"/>
      <c r="I4">
        <v>-300</v>
      </c>
      <c r="J4">
        <v>650</v>
      </c>
      <c r="K4">
        <v>0</v>
      </c>
      <c r="L4" s="126"/>
      <c r="M4" s="126"/>
      <c r="N4" s="126"/>
      <c r="Q4">
        <v>1</v>
      </c>
      <c r="R4" t="s">
        <v>114</v>
      </c>
      <c r="S4" t="s">
        <v>115</v>
      </c>
      <c r="T4" t="s">
        <v>116</v>
      </c>
    </row>
    <row r="5" spans="1:20" x14ac:dyDescent="0.25">
      <c r="A5" s="3">
        <v>3</v>
      </c>
      <c r="B5" s="126"/>
      <c r="C5">
        <v>400</v>
      </c>
      <c r="D5">
        <v>250</v>
      </c>
      <c r="E5">
        <v>0</v>
      </c>
      <c r="F5" s="127"/>
      <c r="G5" s="126"/>
      <c r="H5" s="126"/>
      <c r="I5">
        <v>-300</v>
      </c>
      <c r="J5">
        <v>250</v>
      </c>
      <c r="K5">
        <v>0</v>
      </c>
      <c r="L5" s="126"/>
      <c r="M5" s="126"/>
      <c r="N5" s="126"/>
      <c r="Q5">
        <v>2</v>
      </c>
      <c r="R5" t="s">
        <v>113</v>
      </c>
      <c r="S5" t="s">
        <v>115</v>
      </c>
      <c r="T5" t="s">
        <v>116</v>
      </c>
    </row>
    <row r="6" spans="1:20" x14ac:dyDescent="0.25">
      <c r="A6" s="3">
        <v>4</v>
      </c>
      <c r="B6" s="126"/>
      <c r="C6">
        <v>400</v>
      </c>
      <c r="D6">
        <v>-150</v>
      </c>
      <c r="E6">
        <v>0</v>
      </c>
      <c r="F6" s="127"/>
      <c r="G6" s="126"/>
      <c r="H6" s="126"/>
      <c r="I6">
        <v>-300</v>
      </c>
      <c r="J6">
        <v>-150</v>
      </c>
      <c r="K6">
        <v>0</v>
      </c>
      <c r="L6" s="126"/>
      <c r="M6" s="126"/>
      <c r="N6" s="126"/>
      <c r="Q6">
        <v>2</v>
      </c>
      <c r="R6" t="s">
        <v>114</v>
      </c>
      <c r="S6" t="s">
        <v>115</v>
      </c>
      <c r="T6" t="s">
        <v>116</v>
      </c>
    </row>
    <row r="7" spans="1:20" x14ac:dyDescent="0.25">
      <c r="A7" s="3">
        <v>5</v>
      </c>
      <c r="B7" s="126"/>
      <c r="C7">
        <v>400</v>
      </c>
      <c r="D7">
        <v>-550</v>
      </c>
      <c r="E7">
        <v>0</v>
      </c>
      <c r="F7" s="127"/>
      <c r="G7" s="126"/>
      <c r="H7" s="126"/>
      <c r="I7">
        <v>-300</v>
      </c>
      <c r="J7">
        <v>-550</v>
      </c>
      <c r="K7">
        <v>0</v>
      </c>
      <c r="L7" s="126"/>
      <c r="M7" s="126"/>
      <c r="N7" s="126"/>
      <c r="Q7">
        <v>3</v>
      </c>
      <c r="R7" t="s">
        <v>113</v>
      </c>
      <c r="S7" t="s">
        <v>115</v>
      </c>
      <c r="T7" t="s">
        <v>116</v>
      </c>
    </row>
    <row r="8" spans="1:20" x14ac:dyDescent="0.25">
      <c r="A8" s="3">
        <v>6</v>
      </c>
      <c r="B8" s="126"/>
      <c r="C8">
        <v>400</v>
      </c>
      <c r="D8">
        <v>-950</v>
      </c>
      <c r="E8">
        <v>0</v>
      </c>
      <c r="F8" s="127"/>
      <c r="G8" s="126"/>
      <c r="H8" s="126"/>
      <c r="I8">
        <v>-300</v>
      </c>
      <c r="J8">
        <v>-950</v>
      </c>
      <c r="K8">
        <v>0</v>
      </c>
      <c r="L8" s="126"/>
      <c r="M8" s="126"/>
      <c r="N8" s="126"/>
      <c r="Q8">
        <v>3</v>
      </c>
      <c r="R8" t="s">
        <v>114</v>
      </c>
      <c r="S8" t="s">
        <v>115</v>
      </c>
      <c r="T8" t="s">
        <v>116</v>
      </c>
    </row>
    <row r="9" spans="1:20" x14ac:dyDescent="0.25">
      <c r="A9" s="3">
        <v>7</v>
      </c>
      <c r="B9" s="126"/>
      <c r="C9">
        <v>400</v>
      </c>
      <c r="D9">
        <v>-1350</v>
      </c>
      <c r="E9">
        <v>0</v>
      </c>
      <c r="F9" s="127"/>
      <c r="G9" s="126"/>
      <c r="H9" s="126"/>
      <c r="I9">
        <v>-300</v>
      </c>
      <c r="J9">
        <v>-1350</v>
      </c>
      <c r="K9">
        <v>0</v>
      </c>
      <c r="L9" s="126"/>
      <c r="M9" s="126"/>
      <c r="N9" s="126"/>
      <c r="Q9">
        <v>4</v>
      </c>
      <c r="R9" t="s">
        <v>113</v>
      </c>
      <c r="S9" t="s">
        <v>115</v>
      </c>
      <c r="T9" t="s">
        <v>116</v>
      </c>
    </row>
    <row r="10" spans="1:20" x14ac:dyDescent="0.25">
      <c r="A10" s="3">
        <v>8</v>
      </c>
      <c r="B10" s="126"/>
      <c r="C10">
        <v>400</v>
      </c>
      <c r="D10">
        <v>-1750</v>
      </c>
      <c r="E10">
        <v>0</v>
      </c>
      <c r="F10" s="127"/>
      <c r="G10" s="126"/>
      <c r="H10" s="126"/>
      <c r="I10">
        <v>-300</v>
      </c>
      <c r="J10">
        <v>-1750</v>
      </c>
      <c r="K10">
        <v>0</v>
      </c>
      <c r="L10" s="126"/>
      <c r="M10" s="126"/>
      <c r="N10" s="126"/>
      <c r="Q10">
        <v>4</v>
      </c>
      <c r="R10" t="s">
        <v>114</v>
      </c>
      <c r="S10" t="s">
        <v>115</v>
      </c>
      <c r="T10" t="s">
        <v>116</v>
      </c>
    </row>
    <row r="11" spans="1:20" x14ac:dyDescent="0.25">
      <c r="A11" s="3">
        <v>1</v>
      </c>
      <c r="B11" s="126" t="s">
        <v>109</v>
      </c>
      <c r="C11">
        <v>0</v>
      </c>
      <c r="D11">
        <v>0</v>
      </c>
      <c r="E11">
        <v>0</v>
      </c>
      <c r="F11" s="127">
        <v>0</v>
      </c>
      <c r="G11" s="126">
        <v>0</v>
      </c>
      <c r="H11" s="126">
        <v>0</v>
      </c>
      <c r="I11">
        <v>0</v>
      </c>
      <c r="J11">
        <v>0</v>
      </c>
      <c r="K11">
        <v>180</v>
      </c>
      <c r="L11" s="127">
        <v>0</v>
      </c>
      <c r="M11" s="126">
        <v>0</v>
      </c>
      <c r="N11" s="126">
        <v>180</v>
      </c>
    </row>
    <row r="12" spans="1:20" x14ac:dyDescent="0.25">
      <c r="A12" s="3">
        <v>2</v>
      </c>
      <c r="B12" s="126"/>
      <c r="C12">
        <v>0</v>
      </c>
      <c r="D12">
        <v>0</v>
      </c>
      <c r="E12">
        <v>0</v>
      </c>
      <c r="F12" s="127"/>
      <c r="G12" s="126"/>
      <c r="H12" s="126"/>
      <c r="I12">
        <v>0</v>
      </c>
      <c r="J12">
        <v>0</v>
      </c>
      <c r="K12">
        <v>180</v>
      </c>
      <c r="L12" s="127"/>
      <c r="M12" s="126"/>
      <c r="N12" s="126"/>
    </row>
    <row r="13" spans="1:20" x14ac:dyDescent="0.25">
      <c r="A13" s="3">
        <v>3</v>
      </c>
      <c r="B13" s="126"/>
      <c r="C13">
        <v>0</v>
      </c>
      <c r="D13">
        <v>0</v>
      </c>
      <c r="E13">
        <v>0</v>
      </c>
      <c r="F13" s="127"/>
      <c r="G13" s="126"/>
      <c r="H13" s="126"/>
      <c r="I13">
        <v>0</v>
      </c>
      <c r="J13">
        <v>0</v>
      </c>
      <c r="K13">
        <v>180</v>
      </c>
      <c r="L13" s="127"/>
      <c r="M13" s="126"/>
      <c r="N13" s="126"/>
    </row>
    <row r="14" spans="1:20" x14ac:dyDescent="0.25">
      <c r="A14" s="3">
        <v>4</v>
      </c>
      <c r="B14" s="126"/>
      <c r="C14">
        <v>0</v>
      </c>
      <c r="D14">
        <v>0</v>
      </c>
      <c r="E14">
        <v>0</v>
      </c>
      <c r="F14" s="127"/>
      <c r="G14" s="126"/>
      <c r="H14" s="126"/>
      <c r="I14">
        <v>0</v>
      </c>
      <c r="J14">
        <v>0</v>
      </c>
      <c r="K14">
        <v>180</v>
      </c>
      <c r="L14" s="127"/>
      <c r="M14" s="126"/>
      <c r="N14" s="126"/>
    </row>
    <row r="15" spans="1:20" x14ac:dyDescent="0.25">
      <c r="A15" s="3">
        <v>5</v>
      </c>
      <c r="B15" s="126"/>
      <c r="C15">
        <v>0</v>
      </c>
      <c r="D15">
        <v>0</v>
      </c>
      <c r="E15">
        <v>0</v>
      </c>
      <c r="F15" s="127"/>
      <c r="G15" s="126"/>
      <c r="H15" s="126"/>
      <c r="I15">
        <v>0</v>
      </c>
      <c r="J15">
        <v>0</v>
      </c>
      <c r="K15">
        <v>180</v>
      </c>
      <c r="L15" s="127"/>
      <c r="M15" s="126"/>
      <c r="N15" s="126"/>
    </row>
    <row r="16" spans="1:20" x14ac:dyDescent="0.25">
      <c r="A16" s="3">
        <v>6</v>
      </c>
      <c r="B16" s="126"/>
      <c r="C16">
        <v>0</v>
      </c>
      <c r="D16">
        <v>0</v>
      </c>
      <c r="E16">
        <v>0</v>
      </c>
      <c r="F16" s="127"/>
      <c r="G16" s="126"/>
      <c r="H16" s="126"/>
      <c r="I16">
        <v>0</v>
      </c>
      <c r="J16">
        <v>0</v>
      </c>
      <c r="K16">
        <v>180</v>
      </c>
      <c r="L16" s="127"/>
      <c r="M16" s="126"/>
      <c r="N16" s="126"/>
    </row>
    <row r="17" spans="1:14" x14ac:dyDescent="0.25">
      <c r="A17" s="3">
        <v>7</v>
      </c>
      <c r="B17" s="126"/>
      <c r="C17">
        <v>0</v>
      </c>
      <c r="D17">
        <v>0</v>
      </c>
      <c r="E17">
        <v>0</v>
      </c>
      <c r="F17" s="127"/>
      <c r="G17" s="126"/>
      <c r="H17" s="126"/>
      <c r="I17">
        <v>0</v>
      </c>
      <c r="J17">
        <v>0</v>
      </c>
      <c r="K17">
        <v>180</v>
      </c>
      <c r="L17" s="127"/>
      <c r="M17" s="126"/>
      <c r="N17" s="126"/>
    </row>
    <row r="18" spans="1:14" x14ac:dyDescent="0.25">
      <c r="A18" s="3">
        <v>8</v>
      </c>
      <c r="B18" s="126"/>
      <c r="C18">
        <v>0</v>
      </c>
      <c r="D18">
        <v>0</v>
      </c>
      <c r="E18">
        <v>0</v>
      </c>
      <c r="F18" s="127"/>
      <c r="G18" s="126"/>
      <c r="H18" s="126"/>
      <c r="I18">
        <v>0</v>
      </c>
      <c r="J18">
        <v>0</v>
      </c>
      <c r="K18">
        <v>180</v>
      </c>
      <c r="L18" s="127"/>
      <c r="M18" s="126"/>
      <c r="N18" s="126"/>
    </row>
    <row r="19" spans="1:14" x14ac:dyDescent="0.25">
      <c r="A19" s="126" t="s">
        <v>33</v>
      </c>
      <c r="B19" s="126" t="s">
        <v>117</v>
      </c>
      <c r="C19" s="128" t="s">
        <v>106</v>
      </c>
      <c r="D19" s="128"/>
      <c r="E19" s="128"/>
      <c r="F19" s="126" t="s">
        <v>118</v>
      </c>
      <c r="G19" s="126"/>
      <c r="H19" s="126"/>
      <c r="I19" s="128" t="s">
        <v>107</v>
      </c>
      <c r="J19" s="128"/>
      <c r="K19" s="128"/>
      <c r="L19" s="126" t="s">
        <v>118</v>
      </c>
      <c r="M19" s="126"/>
      <c r="N19" s="126"/>
    </row>
    <row r="20" spans="1:14" x14ac:dyDescent="0.25">
      <c r="A20" s="126"/>
      <c r="B20" s="126"/>
      <c r="C20" s="3" t="s">
        <v>110</v>
      </c>
      <c r="D20" s="3" t="s">
        <v>111</v>
      </c>
      <c r="E20" s="3" t="s">
        <v>112</v>
      </c>
      <c r="F20" s="3" t="s">
        <v>110</v>
      </c>
      <c r="G20" s="3" t="s">
        <v>111</v>
      </c>
      <c r="H20" s="3" t="s">
        <v>112</v>
      </c>
      <c r="I20" s="3" t="s">
        <v>110</v>
      </c>
      <c r="J20" s="3" t="s">
        <v>111</v>
      </c>
      <c r="K20" s="3" t="s">
        <v>112</v>
      </c>
      <c r="L20" s="3" t="s">
        <v>110</v>
      </c>
      <c r="M20" s="3" t="s">
        <v>111</v>
      </c>
      <c r="N20" s="3" t="s">
        <v>112</v>
      </c>
    </row>
  </sheetData>
  <mergeCells count="26">
    <mergeCell ref="C1:E1"/>
    <mergeCell ref="I1:K1"/>
    <mergeCell ref="B1:B2"/>
    <mergeCell ref="A1:A2"/>
    <mergeCell ref="B3:B10"/>
    <mergeCell ref="B11:B18"/>
    <mergeCell ref="A19:A20"/>
    <mergeCell ref="B19:B20"/>
    <mergeCell ref="C19:E19"/>
    <mergeCell ref="I19:K19"/>
    <mergeCell ref="F19:H19"/>
    <mergeCell ref="L19:N19"/>
    <mergeCell ref="F3:F10"/>
    <mergeCell ref="G3:G10"/>
    <mergeCell ref="H3:H10"/>
    <mergeCell ref="F1:H1"/>
    <mergeCell ref="L1:N1"/>
    <mergeCell ref="L3:L10"/>
    <mergeCell ref="M3:M10"/>
    <mergeCell ref="N3:N10"/>
    <mergeCell ref="F11:F18"/>
    <mergeCell ref="G11:G18"/>
    <mergeCell ref="H11:H18"/>
    <mergeCell ref="L11:L18"/>
    <mergeCell ref="M11:M18"/>
    <mergeCell ref="N11:N1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177E-A6BD-4976-BE64-2D4523337D62}">
  <dimension ref="A1:T20"/>
  <sheetViews>
    <sheetView zoomScale="160" zoomScaleNormal="160" workbookViewId="0">
      <selection activeCell="O12" sqref="O12"/>
    </sheetView>
  </sheetViews>
  <sheetFormatPr defaultRowHeight="15" x14ac:dyDescent="0.25"/>
  <cols>
    <col min="3" max="3" width="9.28515625" customWidth="1"/>
    <col min="6" max="8" width="6" customWidth="1"/>
    <col min="12" max="14" width="6.7109375" customWidth="1"/>
  </cols>
  <sheetData>
    <row r="1" spans="1:20" x14ac:dyDescent="0.25">
      <c r="A1" s="126" t="s">
        <v>33</v>
      </c>
      <c r="B1" s="126" t="s">
        <v>105</v>
      </c>
      <c r="C1" s="128" t="s">
        <v>106</v>
      </c>
      <c r="D1" s="128"/>
      <c r="E1" s="128"/>
      <c r="F1" s="126" t="s">
        <v>118</v>
      </c>
      <c r="G1" s="126"/>
      <c r="H1" s="126"/>
      <c r="I1" s="128" t="s">
        <v>107</v>
      </c>
      <c r="J1" s="128"/>
      <c r="K1" s="128"/>
      <c r="L1" s="126" t="s">
        <v>118</v>
      </c>
      <c r="M1" s="126"/>
      <c r="N1" s="126"/>
    </row>
    <row r="2" spans="1:20" x14ac:dyDescent="0.25">
      <c r="A2" s="126"/>
      <c r="B2" s="126"/>
      <c r="C2" s="118" t="s">
        <v>110</v>
      </c>
      <c r="D2" s="118" t="s">
        <v>111</v>
      </c>
      <c r="E2" s="118" t="s">
        <v>112</v>
      </c>
      <c r="F2" s="118" t="s">
        <v>110</v>
      </c>
      <c r="G2" s="118" t="s">
        <v>111</v>
      </c>
      <c r="H2" s="118" t="s">
        <v>112</v>
      </c>
      <c r="I2" s="118" t="s">
        <v>110</v>
      </c>
      <c r="J2" s="118" t="s">
        <v>111</v>
      </c>
      <c r="K2" s="118" t="s">
        <v>112</v>
      </c>
      <c r="L2" s="118" t="s">
        <v>110</v>
      </c>
      <c r="M2" s="118" t="s">
        <v>111</v>
      </c>
      <c r="N2" s="118" t="s">
        <v>112</v>
      </c>
    </row>
    <row r="3" spans="1:20" x14ac:dyDescent="0.25">
      <c r="A3" s="118">
        <v>1</v>
      </c>
      <c r="B3" s="126" t="s">
        <v>108</v>
      </c>
      <c r="C3">
        <v>400</v>
      </c>
      <c r="D3">
        <v>1050</v>
      </c>
      <c r="E3">
        <v>0</v>
      </c>
      <c r="F3" s="127">
        <v>0</v>
      </c>
      <c r="G3" s="126">
        <v>0</v>
      </c>
      <c r="H3" s="126">
        <v>2500</v>
      </c>
      <c r="I3">
        <v>-300</v>
      </c>
      <c r="J3">
        <v>1050</v>
      </c>
      <c r="K3">
        <v>0</v>
      </c>
      <c r="L3" s="126">
        <v>0</v>
      </c>
      <c r="M3" s="126">
        <v>0</v>
      </c>
      <c r="N3" s="126">
        <v>2500</v>
      </c>
      <c r="O3">
        <v>1200</v>
      </c>
      <c r="Q3">
        <v>1</v>
      </c>
      <c r="R3" t="s">
        <v>113</v>
      </c>
      <c r="S3" t="s">
        <v>115</v>
      </c>
      <c r="T3" t="s">
        <v>116</v>
      </c>
    </row>
    <row r="4" spans="1:20" x14ac:dyDescent="0.25">
      <c r="A4" s="118">
        <v>2</v>
      </c>
      <c r="B4" s="126"/>
      <c r="C4">
        <v>400</v>
      </c>
      <c r="D4">
        <v>650</v>
      </c>
      <c r="E4">
        <v>0</v>
      </c>
      <c r="F4" s="127"/>
      <c r="G4" s="126"/>
      <c r="H4" s="126"/>
      <c r="I4">
        <v>-300</v>
      </c>
      <c r="J4">
        <v>650</v>
      </c>
      <c r="K4">
        <v>0</v>
      </c>
      <c r="L4" s="126"/>
      <c r="M4" s="126"/>
      <c r="N4" s="126"/>
      <c r="O4">
        <f>O3-350</f>
        <v>850</v>
      </c>
      <c r="Q4">
        <v>1</v>
      </c>
      <c r="R4" t="s">
        <v>114</v>
      </c>
      <c r="S4" t="s">
        <v>115</v>
      </c>
      <c r="T4" t="s">
        <v>116</v>
      </c>
    </row>
    <row r="5" spans="1:20" x14ac:dyDescent="0.25">
      <c r="A5" s="118">
        <v>3</v>
      </c>
      <c r="B5" s="126"/>
      <c r="C5">
        <v>400</v>
      </c>
      <c r="D5">
        <v>250</v>
      </c>
      <c r="E5">
        <v>0</v>
      </c>
      <c r="F5" s="127"/>
      <c r="G5" s="126"/>
      <c r="H5" s="126"/>
      <c r="I5">
        <v>-300</v>
      </c>
      <c r="J5">
        <v>250</v>
      </c>
      <c r="K5">
        <v>0</v>
      </c>
      <c r="L5" s="126"/>
      <c r="M5" s="126"/>
      <c r="N5" s="126"/>
      <c r="O5">
        <f t="shared" ref="O5:O10" si="0">O4-350</f>
        <v>500</v>
      </c>
      <c r="Q5">
        <v>2</v>
      </c>
      <c r="R5" t="s">
        <v>113</v>
      </c>
      <c r="S5" t="s">
        <v>115</v>
      </c>
      <c r="T5" t="s">
        <v>116</v>
      </c>
    </row>
    <row r="6" spans="1:20" x14ac:dyDescent="0.25">
      <c r="A6" s="118">
        <v>4</v>
      </c>
      <c r="B6" s="126"/>
      <c r="C6">
        <v>400</v>
      </c>
      <c r="D6">
        <v>-150</v>
      </c>
      <c r="E6">
        <v>0</v>
      </c>
      <c r="F6" s="127"/>
      <c r="G6" s="126"/>
      <c r="H6" s="126"/>
      <c r="I6">
        <v>-300</v>
      </c>
      <c r="J6">
        <v>-150</v>
      </c>
      <c r="K6">
        <v>0</v>
      </c>
      <c r="L6" s="126"/>
      <c r="M6" s="126"/>
      <c r="N6" s="126"/>
      <c r="O6">
        <f t="shared" si="0"/>
        <v>150</v>
      </c>
      <c r="Q6">
        <v>2</v>
      </c>
      <c r="R6" t="s">
        <v>114</v>
      </c>
      <c r="S6" t="s">
        <v>115</v>
      </c>
      <c r="T6" t="s">
        <v>116</v>
      </c>
    </row>
    <row r="7" spans="1:20" x14ac:dyDescent="0.25">
      <c r="A7" s="118">
        <v>5</v>
      </c>
      <c r="B7" s="126"/>
      <c r="C7">
        <v>400</v>
      </c>
      <c r="D7">
        <v>-550</v>
      </c>
      <c r="E7">
        <v>0</v>
      </c>
      <c r="F7" s="127"/>
      <c r="G7" s="126"/>
      <c r="H7" s="126"/>
      <c r="I7">
        <v>-300</v>
      </c>
      <c r="J7">
        <v>-550</v>
      </c>
      <c r="K7">
        <v>0</v>
      </c>
      <c r="L7" s="126"/>
      <c r="M7" s="126"/>
      <c r="N7" s="126"/>
      <c r="O7">
        <f t="shared" si="0"/>
        <v>-200</v>
      </c>
      <c r="Q7">
        <v>3</v>
      </c>
      <c r="R7" t="s">
        <v>113</v>
      </c>
      <c r="S7" t="s">
        <v>115</v>
      </c>
      <c r="T7" t="s">
        <v>116</v>
      </c>
    </row>
    <row r="8" spans="1:20" x14ac:dyDescent="0.25">
      <c r="A8" s="118">
        <v>6</v>
      </c>
      <c r="B8" s="126"/>
      <c r="C8">
        <v>400</v>
      </c>
      <c r="D8">
        <v>-950</v>
      </c>
      <c r="E8">
        <v>0</v>
      </c>
      <c r="F8" s="127"/>
      <c r="G8" s="126"/>
      <c r="H8" s="126"/>
      <c r="I8">
        <v>-300</v>
      </c>
      <c r="J8">
        <v>-950</v>
      </c>
      <c r="K8">
        <v>0</v>
      </c>
      <c r="L8" s="126"/>
      <c r="M8" s="126"/>
      <c r="N8" s="126"/>
      <c r="O8">
        <f t="shared" si="0"/>
        <v>-550</v>
      </c>
      <c r="Q8">
        <v>3</v>
      </c>
      <c r="R8" t="s">
        <v>114</v>
      </c>
      <c r="S8" t="s">
        <v>115</v>
      </c>
      <c r="T8" t="s">
        <v>116</v>
      </c>
    </row>
    <row r="9" spans="1:20" x14ac:dyDescent="0.25">
      <c r="A9" s="118">
        <v>7</v>
      </c>
      <c r="B9" s="126"/>
      <c r="C9">
        <v>400</v>
      </c>
      <c r="D9">
        <v>-1350</v>
      </c>
      <c r="E9">
        <v>0</v>
      </c>
      <c r="F9" s="127"/>
      <c r="G9" s="126"/>
      <c r="H9" s="126"/>
      <c r="I9">
        <v>-300</v>
      </c>
      <c r="J9">
        <v>-1350</v>
      </c>
      <c r="K9">
        <v>0</v>
      </c>
      <c r="L9" s="126"/>
      <c r="M9" s="126"/>
      <c r="N9" s="126"/>
      <c r="O9">
        <f t="shared" si="0"/>
        <v>-900</v>
      </c>
      <c r="Q9">
        <v>4</v>
      </c>
      <c r="R9" t="s">
        <v>113</v>
      </c>
      <c r="S9" t="s">
        <v>115</v>
      </c>
      <c r="T9" t="s">
        <v>116</v>
      </c>
    </row>
    <row r="10" spans="1:20" x14ac:dyDescent="0.25">
      <c r="A10" s="118">
        <v>8</v>
      </c>
      <c r="B10" s="126"/>
      <c r="C10">
        <v>400</v>
      </c>
      <c r="D10">
        <v>-1750</v>
      </c>
      <c r="E10">
        <v>0</v>
      </c>
      <c r="F10" s="127"/>
      <c r="G10" s="126"/>
      <c r="H10" s="126"/>
      <c r="I10">
        <v>-300</v>
      </c>
      <c r="J10">
        <v>-1750</v>
      </c>
      <c r="K10">
        <v>0</v>
      </c>
      <c r="L10" s="126"/>
      <c r="M10" s="126"/>
      <c r="N10" s="126"/>
      <c r="O10">
        <f t="shared" si="0"/>
        <v>-1250</v>
      </c>
      <c r="Q10">
        <v>4</v>
      </c>
      <c r="R10" t="s">
        <v>114</v>
      </c>
      <c r="S10" t="s">
        <v>115</v>
      </c>
      <c r="T10" t="s">
        <v>116</v>
      </c>
    </row>
    <row r="11" spans="1:20" x14ac:dyDescent="0.25">
      <c r="A11" s="118">
        <v>1</v>
      </c>
      <c r="B11" s="126" t="s">
        <v>109</v>
      </c>
      <c r="C11">
        <v>0</v>
      </c>
      <c r="D11">
        <v>0</v>
      </c>
      <c r="E11">
        <v>0</v>
      </c>
      <c r="F11" s="127">
        <v>0</v>
      </c>
      <c r="G11" s="126">
        <v>0</v>
      </c>
      <c r="H11" s="126">
        <v>0</v>
      </c>
      <c r="I11">
        <v>0</v>
      </c>
      <c r="J11">
        <v>0</v>
      </c>
      <c r="K11">
        <v>180</v>
      </c>
      <c r="L11" s="127">
        <v>0</v>
      </c>
      <c r="M11" s="126">
        <v>0</v>
      </c>
      <c r="N11" s="126">
        <v>180</v>
      </c>
    </row>
    <row r="12" spans="1:20" x14ac:dyDescent="0.25">
      <c r="A12" s="118">
        <v>2</v>
      </c>
      <c r="B12" s="126"/>
      <c r="C12">
        <v>0</v>
      </c>
      <c r="D12">
        <v>0</v>
      </c>
      <c r="E12">
        <v>0</v>
      </c>
      <c r="F12" s="127"/>
      <c r="G12" s="126"/>
      <c r="H12" s="126"/>
      <c r="I12">
        <v>0</v>
      </c>
      <c r="J12">
        <v>0</v>
      </c>
      <c r="K12">
        <v>180</v>
      </c>
      <c r="L12" s="127"/>
      <c r="M12" s="126"/>
      <c r="N12" s="126"/>
    </row>
    <row r="13" spans="1:20" x14ac:dyDescent="0.25">
      <c r="A13" s="118">
        <v>3</v>
      </c>
      <c r="B13" s="126"/>
      <c r="C13">
        <v>0</v>
      </c>
      <c r="D13">
        <v>0</v>
      </c>
      <c r="E13">
        <v>0</v>
      </c>
      <c r="F13" s="127"/>
      <c r="G13" s="126"/>
      <c r="H13" s="126"/>
      <c r="I13">
        <v>0</v>
      </c>
      <c r="J13">
        <v>0</v>
      </c>
      <c r="K13">
        <v>180</v>
      </c>
      <c r="L13" s="127"/>
      <c r="M13" s="126"/>
      <c r="N13" s="126"/>
    </row>
    <row r="14" spans="1:20" x14ac:dyDescent="0.25">
      <c r="A14" s="118">
        <v>4</v>
      </c>
      <c r="B14" s="126"/>
      <c r="C14">
        <v>0</v>
      </c>
      <c r="D14">
        <v>0</v>
      </c>
      <c r="E14">
        <v>0</v>
      </c>
      <c r="F14" s="127"/>
      <c r="G14" s="126"/>
      <c r="H14" s="126"/>
      <c r="I14">
        <v>0</v>
      </c>
      <c r="J14">
        <v>0</v>
      </c>
      <c r="K14">
        <v>180</v>
      </c>
      <c r="L14" s="127"/>
      <c r="M14" s="126"/>
      <c r="N14" s="126"/>
    </row>
    <row r="15" spans="1:20" x14ac:dyDescent="0.25">
      <c r="A15" s="118">
        <v>5</v>
      </c>
      <c r="B15" s="126"/>
      <c r="C15">
        <v>0</v>
      </c>
      <c r="D15">
        <v>0</v>
      </c>
      <c r="E15">
        <v>0</v>
      </c>
      <c r="F15" s="127"/>
      <c r="G15" s="126"/>
      <c r="H15" s="126"/>
      <c r="I15">
        <v>0</v>
      </c>
      <c r="J15">
        <v>0</v>
      </c>
      <c r="K15">
        <v>180</v>
      </c>
      <c r="L15" s="127"/>
      <c r="M15" s="126"/>
      <c r="N15" s="126"/>
    </row>
    <row r="16" spans="1:20" x14ac:dyDescent="0.25">
      <c r="A16" s="118">
        <v>6</v>
      </c>
      <c r="B16" s="126"/>
      <c r="C16">
        <v>0</v>
      </c>
      <c r="D16">
        <v>0</v>
      </c>
      <c r="E16">
        <v>0</v>
      </c>
      <c r="F16" s="127"/>
      <c r="G16" s="126"/>
      <c r="H16" s="126"/>
      <c r="I16">
        <v>0</v>
      </c>
      <c r="J16">
        <v>0</v>
      </c>
      <c r="K16">
        <v>180</v>
      </c>
      <c r="L16" s="127"/>
      <c r="M16" s="126"/>
      <c r="N16" s="126"/>
    </row>
    <row r="17" spans="1:14" x14ac:dyDescent="0.25">
      <c r="A17" s="118">
        <v>7</v>
      </c>
      <c r="B17" s="126"/>
      <c r="C17">
        <v>0</v>
      </c>
      <c r="D17">
        <v>0</v>
      </c>
      <c r="E17">
        <v>0</v>
      </c>
      <c r="F17" s="127"/>
      <c r="G17" s="126"/>
      <c r="H17" s="126"/>
      <c r="I17">
        <v>0</v>
      </c>
      <c r="J17">
        <v>0</v>
      </c>
      <c r="K17">
        <v>180</v>
      </c>
      <c r="L17" s="127"/>
      <c r="M17" s="126"/>
      <c r="N17" s="126"/>
    </row>
    <row r="18" spans="1:14" x14ac:dyDescent="0.25">
      <c r="A18" s="118">
        <v>8</v>
      </c>
      <c r="B18" s="126"/>
      <c r="C18">
        <v>0</v>
      </c>
      <c r="D18">
        <v>0</v>
      </c>
      <c r="E18">
        <v>0</v>
      </c>
      <c r="F18" s="127"/>
      <c r="G18" s="126"/>
      <c r="H18" s="126"/>
      <c r="I18">
        <v>0</v>
      </c>
      <c r="J18">
        <v>0</v>
      </c>
      <c r="K18">
        <v>180</v>
      </c>
      <c r="L18" s="127"/>
      <c r="M18" s="126"/>
      <c r="N18" s="126"/>
    </row>
    <row r="19" spans="1:14" x14ac:dyDescent="0.25">
      <c r="A19" s="126" t="s">
        <v>33</v>
      </c>
      <c r="B19" s="126" t="s">
        <v>117</v>
      </c>
      <c r="C19" s="128" t="s">
        <v>106</v>
      </c>
      <c r="D19" s="128"/>
      <c r="E19" s="128"/>
      <c r="F19" s="126" t="s">
        <v>118</v>
      </c>
      <c r="G19" s="126"/>
      <c r="H19" s="126"/>
      <c r="I19" s="128" t="s">
        <v>107</v>
      </c>
      <c r="J19" s="128"/>
      <c r="K19" s="128"/>
      <c r="L19" s="126" t="s">
        <v>118</v>
      </c>
      <c r="M19" s="126"/>
      <c r="N19" s="126"/>
    </row>
    <row r="20" spans="1:14" x14ac:dyDescent="0.25">
      <c r="A20" s="126"/>
      <c r="B20" s="126"/>
      <c r="C20" s="118" t="s">
        <v>110</v>
      </c>
      <c r="D20" s="118" t="s">
        <v>111</v>
      </c>
      <c r="E20" s="118" t="s">
        <v>112</v>
      </c>
      <c r="F20" s="118" t="s">
        <v>110</v>
      </c>
      <c r="G20" s="118" t="s">
        <v>111</v>
      </c>
      <c r="H20" s="118" t="s">
        <v>112</v>
      </c>
      <c r="I20" s="118" t="s">
        <v>110</v>
      </c>
      <c r="J20" s="118" t="s">
        <v>111</v>
      </c>
      <c r="K20" s="118" t="s">
        <v>112</v>
      </c>
      <c r="L20" s="118" t="s">
        <v>110</v>
      </c>
      <c r="M20" s="118" t="s">
        <v>111</v>
      </c>
      <c r="N20" s="118" t="s">
        <v>112</v>
      </c>
    </row>
  </sheetData>
  <mergeCells count="26">
    <mergeCell ref="A19:A20"/>
    <mergeCell ref="B19:B20"/>
    <mergeCell ref="C19:E19"/>
    <mergeCell ref="F19:H19"/>
    <mergeCell ref="I19:K19"/>
    <mergeCell ref="L19:N19"/>
    <mergeCell ref="N3:N10"/>
    <mergeCell ref="B11:B18"/>
    <mergeCell ref="F11:F18"/>
    <mergeCell ref="G11:G18"/>
    <mergeCell ref="H11:H18"/>
    <mergeCell ref="L11:L18"/>
    <mergeCell ref="M11:M18"/>
    <mergeCell ref="N11:N18"/>
    <mergeCell ref="B3:B10"/>
    <mergeCell ref="F3:F10"/>
    <mergeCell ref="G3:G10"/>
    <mergeCell ref="H3:H10"/>
    <mergeCell ref="L3:L10"/>
    <mergeCell ref="M3:M10"/>
    <mergeCell ref="L1:N1"/>
    <mergeCell ref="A1:A2"/>
    <mergeCell ref="B1:B2"/>
    <mergeCell ref="C1:E1"/>
    <mergeCell ref="F1:H1"/>
    <mergeCell ref="I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37</vt:i4>
      </vt:variant>
    </vt:vector>
  </HeadingPairs>
  <TitlesOfParts>
    <vt:vector size="37" baseType="lpstr">
      <vt:lpstr>Лист1</vt:lpstr>
      <vt:lpstr>Лист2</vt:lpstr>
      <vt:lpstr>TurnChange</vt:lpstr>
      <vt:lpstr>PlayerController</vt:lpstr>
      <vt:lpstr>DataHolder</vt:lpstr>
      <vt:lpstr>План работы</vt:lpstr>
      <vt:lpstr>Лист3</vt:lpstr>
      <vt:lpstr>CoordCard</vt:lpstr>
      <vt:lpstr>CoordCardNew</vt:lpstr>
      <vt:lpstr>Hero</vt:lpstr>
      <vt:lpstr>HeroList</vt:lpstr>
      <vt:lpstr>HeroSkillList (2)</vt:lpstr>
      <vt:lpstr>PassiveSkillList</vt:lpstr>
      <vt:lpstr>HeroSkillListNew</vt:lpstr>
      <vt:lpstr>HeroSkillList</vt:lpstr>
      <vt:lpstr>ActiverSkillList</vt:lpstr>
      <vt:lpstr>Лист8</vt:lpstr>
      <vt:lpstr>Race</vt:lpstr>
      <vt:lpstr>RaceType</vt:lpstr>
      <vt:lpstr>Лист4</vt:lpstr>
      <vt:lpstr>Race_deck</vt:lpstr>
      <vt:lpstr>Лист7</vt:lpstr>
      <vt:lpstr>Ability_deck</vt:lpstr>
      <vt:lpstr>Лист6</vt:lpstr>
      <vt:lpstr>Settings</vt:lpstr>
      <vt:lpstr>UnitListNew</vt:lpstr>
      <vt:lpstr>UnitList</vt:lpstr>
      <vt:lpstr>UnitListNew (2)</vt:lpstr>
      <vt:lpstr>Names</vt:lpstr>
      <vt:lpstr>Лист11</vt:lpstr>
      <vt:lpstr>UnitAbilityList</vt:lpstr>
      <vt:lpstr>Лист9</vt:lpstr>
      <vt:lpstr>LevelUP</vt:lpstr>
      <vt:lpstr>HealthCard</vt:lpstr>
      <vt:lpstr>Лист10</vt:lpstr>
      <vt:lpstr>AbilityTrigger</vt:lpstr>
      <vt:lpstr>Лист5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2023-01-28T21:25:21Z</dcterms:modified>
</cp:coreProperties>
</file>