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ДонНТУ\5 семестр\Экономика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H4" i="1"/>
  <c r="F8" i="1"/>
  <c r="I9" i="1" l="1"/>
  <c r="I10" i="1"/>
  <c r="I11" i="1"/>
  <c r="I8" i="1"/>
  <c r="F9" i="1"/>
  <c r="F10" i="1"/>
  <c r="F11" i="1"/>
  <c r="R4" i="1" l="1"/>
  <c r="T4" i="1" s="1"/>
  <c r="R5" i="1"/>
  <c r="T5" i="1" s="1"/>
  <c r="R6" i="1"/>
  <c r="T6" i="1" s="1"/>
  <c r="R3" i="1"/>
  <c r="T3" i="1" s="1"/>
  <c r="P6" i="1"/>
  <c r="P5" i="1"/>
  <c r="P4" i="1"/>
  <c r="P3" i="1"/>
  <c r="N6" i="1"/>
  <c r="N5" i="1"/>
  <c r="N3" i="1"/>
  <c r="N4" i="1"/>
  <c r="L4" i="1"/>
  <c r="L5" i="1"/>
  <c r="L6" i="1"/>
  <c r="J4" i="1"/>
  <c r="J5" i="1"/>
  <c r="J6" i="1"/>
  <c r="J3" i="1"/>
  <c r="H5" i="1"/>
  <c r="H6" i="1"/>
  <c r="H3" i="1"/>
  <c r="F4" i="1"/>
  <c r="F5" i="1"/>
  <c r="F6" i="1"/>
  <c r="F3" i="1"/>
</calcChain>
</file>

<file path=xl/sharedStrings.xml><?xml version="1.0" encoding="utf-8"?>
<sst xmlns="http://schemas.openxmlformats.org/spreadsheetml/2006/main" count="94" uniqueCount="26">
  <si>
    <t>Показатели</t>
  </si>
  <si>
    <t>Стоимость осн. фондов на начало года:</t>
  </si>
  <si>
    <t>Стоимость осн. фондов,которые вводятся</t>
  </si>
  <si>
    <t>Дата внедрения</t>
  </si>
  <si>
    <t>Стоимость осн. Фондов которые выбывают</t>
  </si>
  <si>
    <t>Дата выбытия</t>
  </si>
  <si>
    <t>Объем продукции</t>
  </si>
  <si>
    <t>ед изм</t>
  </si>
  <si>
    <t>Коэф. Выбытия</t>
  </si>
  <si>
    <t>1 группа</t>
  </si>
  <si>
    <t>2 группа</t>
  </si>
  <si>
    <t>3 группа</t>
  </si>
  <si>
    <t>4 группа</t>
  </si>
  <si>
    <t>Коэф обновления</t>
  </si>
  <si>
    <t>Аморт. Отчисления</t>
  </si>
  <si>
    <t>Аморт период</t>
  </si>
  <si>
    <t>Фондоотдача</t>
  </si>
  <si>
    <t>Фондоемкость</t>
  </si>
  <si>
    <t xml:space="preserve">Среднегодовая стоимость основных фондов </t>
  </si>
  <si>
    <t>Месяцев до конца года</t>
  </si>
  <si>
    <t>Месяцев с начала года</t>
  </si>
  <si>
    <t>Значение</t>
  </si>
  <si>
    <t>Доля фондов в начале года</t>
  </si>
  <si>
    <t>Доля фондов в конце года</t>
  </si>
  <si>
    <t>Стоимость фондов в конце года</t>
  </si>
  <si>
    <t>д. 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</si>
</sst>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wrapText="1"/>
    </xf>
    <xf numFmtId="0" fontId="0" fillId="0" borderId="0" xfId="0" applyFill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zoomScale="85" zoomScaleNormal="85" workbookViewId="0">
      <selection activeCell="H20" sqref="H20"/>
    </sheetView>
  </sheetViews>
  <sheetFormatPr defaultRowHeight="15" x14ac:dyDescent="0.25"/>
  <cols>
    <col min="1" max="1" width="20.85546875" customWidth="1"/>
    <col min="6" max="6" width="18.5703125" customWidth="1"/>
    <col min="12" max="12" width="25.85546875" customWidth="1"/>
    <col min="14" max="14" width="15.85546875" customWidth="1"/>
    <col min="16" max="16" width="17.140625" customWidth="1"/>
    <col min="18" max="18" width="13.140625" customWidth="1"/>
    <col min="20" max="20" width="15.42578125" customWidth="1"/>
  </cols>
  <sheetData>
    <row r="1" spans="1:24" x14ac:dyDescent="0.25">
      <c r="A1" s="13" t="s">
        <v>0</v>
      </c>
      <c r="B1" s="13" t="s">
        <v>7</v>
      </c>
      <c r="C1" s="13" t="s">
        <v>21</v>
      </c>
    </row>
    <row r="2" spans="1:24" ht="48" customHeight="1" x14ac:dyDescent="0.25">
      <c r="A2" s="14" t="s">
        <v>1</v>
      </c>
      <c r="B2" s="13"/>
      <c r="C2" s="13"/>
      <c r="F2" s="5" t="s">
        <v>22</v>
      </c>
      <c r="H2" s="5" t="s">
        <v>8</v>
      </c>
      <c r="J2" s="5" t="s">
        <v>13</v>
      </c>
      <c r="L2" s="5" t="s">
        <v>18</v>
      </c>
      <c r="N2" s="5" t="s">
        <v>14</v>
      </c>
      <c r="P2" s="5" t="s">
        <v>15</v>
      </c>
      <c r="R2" s="5" t="s">
        <v>16</v>
      </c>
      <c r="T2" s="5" t="s">
        <v>17</v>
      </c>
    </row>
    <row r="3" spans="1:24" x14ac:dyDescent="0.25">
      <c r="A3" s="1" t="s">
        <v>9</v>
      </c>
      <c r="B3" s="1" t="s">
        <v>25</v>
      </c>
      <c r="C3" s="1">
        <v>13500</v>
      </c>
      <c r="D3" s="7"/>
      <c r="E3" s="1" t="s">
        <v>9</v>
      </c>
      <c r="F3" s="1">
        <f>C3/SUM($C$3:$C$6)*100</f>
        <v>27.777777777777779</v>
      </c>
      <c r="G3" s="1" t="s">
        <v>9</v>
      </c>
      <c r="H3" s="1">
        <f>C18/C3</f>
        <v>3.7037037037037035E-2</v>
      </c>
      <c r="I3" s="1" t="s">
        <v>9</v>
      </c>
      <c r="J3" s="1">
        <f>C8/(C3-C18+C8)</f>
        <v>8.4507042253521125E-2</v>
      </c>
      <c r="K3" s="1" t="s">
        <v>9</v>
      </c>
      <c r="L3" s="1">
        <f>C3+C8*(D13/12)-C18*((12-D23)/12)</f>
        <v>13766.666666666666</v>
      </c>
      <c r="M3" s="1" t="s">
        <v>9</v>
      </c>
      <c r="N3" s="1">
        <f>C3*0.05</f>
        <v>675</v>
      </c>
      <c r="O3" s="1" t="s">
        <v>9</v>
      </c>
      <c r="P3" s="1">
        <f>100/5</f>
        <v>20</v>
      </c>
      <c r="Q3" s="1" t="s">
        <v>9</v>
      </c>
      <c r="R3" s="1">
        <f>$C$27/L3</f>
        <v>6.3922518159806296</v>
      </c>
      <c r="S3" s="1" t="s">
        <v>9</v>
      </c>
      <c r="T3" s="1">
        <f>1/R3</f>
        <v>0.15643939393939393</v>
      </c>
      <c r="U3" s="11"/>
      <c r="V3" s="11"/>
      <c r="W3" s="11"/>
      <c r="X3" s="11"/>
    </row>
    <row r="4" spans="1:24" x14ac:dyDescent="0.25">
      <c r="A4" s="2" t="s">
        <v>10</v>
      </c>
      <c r="B4" s="2" t="s">
        <v>25</v>
      </c>
      <c r="C4" s="2">
        <v>23600</v>
      </c>
      <c r="D4" s="8"/>
      <c r="E4" s="2" t="s">
        <v>10</v>
      </c>
      <c r="F4" s="2">
        <f>C4/SUM($C$3:$C$6)*100</f>
        <v>48.559670781893004</v>
      </c>
      <c r="G4" s="2" t="s">
        <v>10</v>
      </c>
      <c r="H4" s="2">
        <f>C19/C4</f>
        <v>3.8135593220338986E-2</v>
      </c>
      <c r="I4" s="2" t="s">
        <v>10</v>
      </c>
      <c r="J4" s="2">
        <f t="shared" ref="J4:J6" si="0">C9/(C4-C19+C9)</f>
        <v>6.1983471074380167E-2</v>
      </c>
      <c r="K4" s="2" t="s">
        <v>10</v>
      </c>
      <c r="L4" s="2">
        <f t="shared" ref="L4:L6" si="1">C4+C9*(D14/12)-C19*((12-D24)/12)</f>
        <v>24275</v>
      </c>
      <c r="M4" s="2" t="s">
        <v>10</v>
      </c>
      <c r="N4" s="2">
        <f>C4*0.5</f>
        <v>11800</v>
      </c>
      <c r="O4" s="2" t="s">
        <v>10</v>
      </c>
      <c r="P4" s="2">
        <f>100/50</f>
        <v>2</v>
      </c>
      <c r="Q4" s="2" t="s">
        <v>10</v>
      </c>
      <c r="R4" s="2">
        <f t="shared" ref="R4:R6" si="2">$C$27/L4</f>
        <v>3.6251287332646758</v>
      </c>
      <c r="S4" s="2" t="s">
        <v>10</v>
      </c>
      <c r="T4" s="2">
        <f t="shared" ref="T4:T6" si="3">1/R4</f>
        <v>0.2758522727272727</v>
      </c>
      <c r="U4" s="11"/>
      <c r="V4" s="11"/>
      <c r="W4" s="11"/>
      <c r="X4" s="11"/>
    </row>
    <row r="5" spans="1:24" x14ac:dyDescent="0.25">
      <c r="A5" s="3" t="s">
        <v>11</v>
      </c>
      <c r="B5" s="3" t="s">
        <v>25</v>
      </c>
      <c r="C5" s="3">
        <v>7000</v>
      </c>
      <c r="D5" s="9"/>
      <c r="E5" s="3" t="s">
        <v>11</v>
      </c>
      <c r="F5" s="3">
        <f>C5/SUM($C$3:$C$6)*100</f>
        <v>14.403292181069959</v>
      </c>
      <c r="G5" s="3" t="s">
        <v>11</v>
      </c>
      <c r="H5" s="3">
        <f t="shared" ref="H4:H6" si="4">C20/C5</f>
        <v>4.2857142857142858E-2</v>
      </c>
      <c r="I5" s="3" t="s">
        <v>11</v>
      </c>
      <c r="J5" s="3">
        <f t="shared" si="0"/>
        <v>6.9444444444444448E-2</v>
      </c>
      <c r="K5" s="3" t="s">
        <v>11</v>
      </c>
      <c r="L5" s="3">
        <f t="shared" si="1"/>
        <v>7041.666666666667</v>
      </c>
      <c r="M5" s="3" t="s">
        <v>11</v>
      </c>
      <c r="N5" s="3">
        <f>C5*0.2</f>
        <v>1400</v>
      </c>
      <c r="O5" s="3" t="s">
        <v>11</v>
      </c>
      <c r="P5" s="3">
        <f>100/20</f>
        <v>5</v>
      </c>
      <c r="Q5" s="3" t="s">
        <v>11</v>
      </c>
      <c r="R5" s="3">
        <f t="shared" si="2"/>
        <v>12.497041420118343</v>
      </c>
      <c r="S5" s="3" t="s">
        <v>11</v>
      </c>
      <c r="T5" s="3">
        <f t="shared" si="3"/>
        <v>8.0018939393939392E-2</v>
      </c>
      <c r="U5" s="11"/>
      <c r="V5" s="11"/>
      <c r="W5" s="11"/>
      <c r="X5" s="11"/>
    </row>
    <row r="6" spans="1:24" x14ac:dyDescent="0.25">
      <c r="A6" s="4" t="s">
        <v>12</v>
      </c>
      <c r="B6" s="4" t="s">
        <v>25</v>
      </c>
      <c r="C6" s="4">
        <v>4500</v>
      </c>
      <c r="D6" s="10"/>
      <c r="E6" s="4" t="s">
        <v>12</v>
      </c>
      <c r="F6" s="4">
        <f>C6/SUM($C$3:$C$6)*100</f>
        <v>9.2592592592592595</v>
      </c>
      <c r="G6" s="4" t="s">
        <v>12</v>
      </c>
      <c r="H6" s="4">
        <f t="shared" si="4"/>
        <v>4.4444444444444446E-2</v>
      </c>
      <c r="I6" s="4" t="s">
        <v>12</v>
      </c>
      <c r="J6" s="4">
        <f t="shared" si="0"/>
        <v>0.18867924528301888</v>
      </c>
      <c r="K6" s="4" t="s">
        <v>12</v>
      </c>
      <c r="L6" s="4">
        <f t="shared" si="1"/>
        <v>5166.666666666667</v>
      </c>
      <c r="M6" s="4" t="s">
        <v>12</v>
      </c>
      <c r="N6" s="4">
        <f>C6*0.25</f>
        <v>1125</v>
      </c>
      <c r="O6" s="4" t="s">
        <v>12</v>
      </c>
      <c r="P6" s="4">
        <f>100/25</f>
        <v>4</v>
      </c>
      <c r="Q6" s="4" t="s">
        <v>12</v>
      </c>
      <c r="R6" s="4">
        <f t="shared" si="2"/>
        <v>17.032258064516128</v>
      </c>
      <c r="S6" s="4" t="s">
        <v>12</v>
      </c>
      <c r="T6" s="4">
        <f t="shared" si="3"/>
        <v>5.8712121212121215E-2</v>
      </c>
      <c r="U6" s="11"/>
      <c r="V6" s="11"/>
      <c r="W6" s="11"/>
      <c r="X6" s="11"/>
    </row>
    <row r="7" spans="1:24" ht="31.5" customHeight="1" x14ac:dyDescent="0.25">
      <c r="A7" s="15" t="s">
        <v>2</v>
      </c>
      <c r="B7" s="13"/>
      <c r="C7" s="13"/>
      <c r="F7" s="5" t="s">
        <v>24</v>
      </c>
      <c r="H7" t="s">
        <v>23</v>
      </c>
      <c r="I7" s="12"/>
    </row>
    <row r="8" spans="1:24" x14ac:dyDescent="0.25">
      <c r="A8" s="1" t="s">
        <v>9</v>
      </c>
      <c r="B8" s="1" t="s">
        <v>25</v>
      </c>
      <c r="C8" s="1">
        <v>1200</v>
      </c>
      <c r="E8" s="1" t="s">
        <v>9</v>
      </c>
      <c r="F8" s="1">
        <f>C3-C18+C8</f>
        <v>14200</v>
      </c>
      <c r="H8" s="1" t="s">
        <v>9</v>
      </c>
      <c r="I8" s="1">
        <f>F8/SUM($F$8:$F$11)*100</f>
        <v>27.897838899803535</v>
      </c>
    </row>
    <row r="9" spans="1:24" x14ac:dyDescent="0.25">
      <c r="A9" s="2" t="s">
        <v>10</v>
      </c>
      <c r="B9" s="2" t="s">
        <v>25</v>
      </c>
      <c r="C9" s="2">
        <v>1500</v>
      </c>
      <c r="E9" s="2" t="s">
        <v>10</v>
      </c>
      <c r="F9" s="2">
        <f t="shared" ref="F9:F11" si="5">C4-C19+C9</f>
        <v>24200</v>
      </c>
      <c r="H9" s="2" t="s">
        <v>10</v>
      </c>
      <c r="I9" s="2">
        <f t="shared" ref="I9:I11" si="6">F9/SUM($F$8:$F$11)*100</f>
        <v>47.544204322200393</v>
      </c>
    </row>
    <row r="10" spans="1:24" x14ac:dyDescent="0.25">
      <c r="A10" s="3" t="s">
        <v>11</v>
      </c>
      <c r="B10" s="3" t="s">
        <v>25</v>
      </c>
      <c r="C10" s="3">
        <v>500</v>
      </c>
      <c r="E10" s="3" t="s">
        <v>11</v>
      </c>
      <c r="F10" s="3">
        <f t="shared" si="5"/>
        <v>7200</v>
      </c>
      <c r="H10" s="3" t="s">
        <v>11</v>
      </c>
      <c r="I10" s="3">
        <f t="shared" si="6"/>
        <v>14.145383104125736</v>
      </c>
    </row>
    <row r="11" spans="1:24" x14ac:dyDescent="0.25">
      <c r="A11" s="4" t="s">
        <v>12</v>
      </c>
      <c r="B11" s="4" t="s">
        <v>25</v>
      </c>
      <c r="C11" s="4">
        <v>1000</v>
      </c>
      <c r="E11" s="4" t="s">
        <v>12</v>
      </c>
      <c r="F11" s="4">
        <f t="shared" si="5"/>
        <v>5300</v>
      </c>
      <c r="H11" s="4" t="s">
        <v>12</v>
      </c>
      <c r="I11" s="4">
        <f t="shared" si="6"/>
        <v>10.412573673870334</v>
      </c>
    </row>
    <row r="12" spans="1:24" x14ac:dyDescent="0.25">
      <c r="A12" s="13" t="s">
        <v>3</v>
      </c>
      <c r="B12" s="13"/>
      <c r="C12" s="13"/>
      <c r="D12" t="s">
        <v>19</v>
      </c>
    </row>
    <row r="13" spans="1:24" x14ac:dyDescent="0.25">
      <c r="A13" s="1" t="s">
        <v>9</v>
      </c>
      <c r="B13" s="1"/>
      <c r="C13" s="1">
        <v>1.07</v>
      </c>
      <c r="D13" s="7">
        <v>6</v>
      </c>
    </row>
    <row r="14" spans="1:24" x14ac:dyDescent="0.25">
      <c r="A14" s="2" t="s">
        <v>10</v>
      </c>
      <c r="B14" s="2"/>
      <c r="C14" s="2">
        <v>1.1000000000000001</v>
      </c>
      <c r="D14" s="8">
        <v>12</v>
      </c>
    </row>
    <row r="15" spans="1:24" x14ac:dyDescent="0.25">
      <c r="A15" s="3" t="s">
        <v>11</v>
      </c>
      <c r="B15" s="3"/>
      <c r="C15" s="3">
        <v>1.06</v>
      </c>
      <c r="D15" s="9">
        <v>7</v>
      </c>
    </row>
    <row r="16" spans="1:24" x14ac:dyDescent="0.25">
      <c r="A16" s="4" t="s">
        <v>12</v>
      </c>
      <c r="B16" s="4"/>
      <c r="C16" s="4">
        <v>1.04</v>
      </c>
      <c r="D16" s="10">
        <v>9</v>
      </c>
    </row>
    <row r="17" spans="1:4" ht="25.5" x14ac:dyDescent="0.25">
      <c r="A17" s="15" t="s">
        <v>4</v>
      </c>
      <c r="B17" s="13"/>
      <c r="C17" s="13"/>
    </row>
    <row r="18" spans="1:4" x14ac:dyDescent="0.25">
      <c r="A18" s="1" t="s">
        <v>9</v>
      </c>
      <c r="B18" s="1" t="s">
        <v>25</v>
      </c>
      <c r="C18" s="1">
        <v>500</v>
      </c>
      <c r="D18" s="6"/>
    </row>
    <row r="19" spans="1:4" x14ac:dyDescent="0.25">
      <c r="A19" s="2" t="s">
        <v>10</v>
      </c>
      <c r="B19" s="2" t="s">
        <v>25</v>
      </c>
      <c r="C19" s="2">
        <v>900</v>
      </c>
    </row>
    <row r="20" spans="1:4" x14ac:dyDescent="0.25">
      <c r="A20" s="3" t="s">
        <v>11</v>
      </c>
      <c r="B20" s="3" t="s">
        <v>25</v>
      </c>
      <c r="C20" s="3">
        <v>300</v>
      </c>
    </row>
    <row r="21" spans="1:4" x14ac:dyDescent="0.25">
      <c r="A21" s="4" t="s">
        <v>12</v>
      </c>
      <c r="B21" s="4" t="s">
        <v>25</v>
      </c>
      <c r="C21" s="4">
        <v>200</v>
      </c>
    </row>
    <row r="22" spans="1:4" x14ac:dyDescent="0.25">
      <c r="A22" s="13" t="s">
        <v>5</v>
      </c>
      <c r="B22" s="13"/>
      <c r="C22" s="13"/>
      <c r="D22" t="s">
        <v>20</v>
      </c>
    </row>
    <row r="23" spans="1:4" x14ac:dyDescent="0.25">
      <c r="A23" s="1" t="s">
        <v>9</v>
      </c>
      <c r="B23" s="1"/>
      <c r="C23" s="1">
        <v>1.05</v>
      </c>
      <c r="D23" s="1">
        <v>4</v>
      </c>
    </row>
    <row r="24" spans="1:4" x14ac:dyDescent="0.25">
      <c r="A24" s="2" t="s">
        <v>10</v>
      </c>
      <c r="B24" s="2"/>
      <c r="C24" s="2">
        <v>1.02</v>
      </c>
      <c r="D24" s="2">
        <v>1</v>
      </c>
    </row>
    <row r="25" spans="1:4" x14ac:dyDescent="0.25">
      <c r="A25" s="3" t="s">
        <v>11</v>
      </c>
      <c r="B25" s="3"/>
      <c r="C25" s="3">
        <v>1.03</v>
      </c>
      <c r="D25" s="3">
        <v>2</v>
      </c>
    </row>
    <row r="26" spans="1:4" x14ac:dyDescent="0.25">
      <c r="A26" s="4" t="s">
        <v>12</v>
      </c>
      <c r="B26" s="4"/>
      <c r="C26" s="4">
        <v>1.08</v>
      </c>
      <c r="D26" s="4">
        <v>7</v>
      </c>
    </row>
    <row r="27" spans="1:4" x14ac:dyDescent="0.25">
      <c r="A27" s="13" t="s">
        <v>6</v>
      </c>
      <c r="B27" s="13" t="s">
        <v>25</v>
      </c>
      <c r="C27" s="13">
        <v>88000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2020-10-03T13:35:23Z</dcterms:created>
  <dcterms:modified xsi:type="dcterms:W3CDTF">2020-10-05T09:58:05Z</dcterms:modified>
</cp:coreProperties>
</file>