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I:\ДонНТУ\7 семестр\ЯСИМ\"/>
    </mc:Choice>
  </mc:AlternateContent>
  <xr:revisionPtr revIDLastSave="0" documentId="13_ncr:1_{2F7CAAA3-90B0-47C2-96B2-4CE8ECDCB3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aa">'[2]3 параметра'!$D$30</definedName>
    <definedName name="solver_adj" localSheetId="0" hidden="1">Лист1!$R$81:$R$83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Лист1!$R$81</definedName>
    <definedName name="solver_lhs2" localSheetId="0" hidden="1">Лист1!$R$81:$R$83</definedName>
    <definedName name="solver_lhs3" localSheetId="0" hidden="1">Лист1!$R$81:$R$83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Лист1!$R$79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hs1" localSheetId="0" hidden="1">"целое"</definedName>
    <definedName name="solver_rhs2" localSheetId="0" hidden="1">Лист1!$R$66:$R$68</definedName>
    <definedName name="solver_rhs3" localSheetId="0" hidden="1">Лист1!$Q$66:$Q$68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а">Лист1!$D$31</definedName>
    <definedName name="г0">Лист1!$D$28</definedName>
    <definedName name="г1">Лист1!$D$29</definedName>
    <definedName name="г2">Лист1!$D$30</definedName>
    <definedName name="к0">Лист1!$D$28</definedName>
    <definedName name="к1">Лист1!$D$29</definedName>
    <definedName name="к2">Лист1!$D$30</definedName>
    <definedName name="к3">'[2]3 параметра'!$D$33</definedName>
    <definedName name="к4">'[2]3 параметра'!$D$34</definedName>
    <definedName name="к5">'[2]3 параметра'!$D$35</definedName>
    <definedName name="к6">'[2]3 параметра'!$D$36</definedName>
    <definedName name="к7">'[2]3 параметра'!$D$37</definedName>
    <definedName name="к8">'[2]3 параметра'!$D$38</definedName>
    <definedName name="к9">'[2]3 параметра'!$D$39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E67" i="1"/>
  <c r="D67" i="1" s="1"/>
  <c r="E68" i="1"/>
  <c r="E69" i="1"/>
  <c r="E70" i="1"/>
  <c r="E71" i="1"/>
  <c r="E72" i="1"/>
  <c r="E65" i="1"/>
  <c r="D65" i="1" s="1"/>
  <c r="Q79" i="1"/>
  <c r="D66" i="1"/>
  <c r="D68" i="1"/>
  <c r="D70" i="1"/>
  <c r="D71" i="1"/>
  <c r="D72" i="1"/>
  <c r="D69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J65" i="1" l="1"/>
  <c r="J67" i="1"/>
  <c r="K67" i="1" s="1"/>
  <c r="J69" i="1"/>
  <c r="J71" i="1"/>
  <c r="K71" i="1" s="1"/>
  <c r="J66" i="1"/>
  <c r="K66" i="1" s="1"/>
  <c r="J68" i="1"/>
  <c r="K68" i="1" s="1"/>
  <c r="J70" i="1"/>
  <c r="K70" i="1" s="1"/>
  <c r="J72" i="1"/>
  <c r="K72" i="1" s="1"/>
  <c r="K65" i="1"/>
  <c r="K69" i="1"/>
  <c r="K74" i="1" l="1"/>
</calcChain>
</file>

<file path=xl/sharedStrings.xml><?xml version="1.0" encoding="utf-8"?>
<sst xmlns="http://schemas.openxmlformats.org/spreadsheetml/2006/main" count="65" uniqueCount="50">
  <si>
    <t>x1</t>
  </si>
  <si>
    <t>х2</t>
  </si>
  <si>
    <t>х3</t>
  </si>
  <si>
    <t>y</t>
  </si>
  <si>
    <t>ЭКСПЕРИМЕНТЫ, три параметра</t>
  </si>
  <si>
    <t>Выход</t>
  </si>
  <si>
    <t>Параметры</t>
  </si>
  <si>
    <t>x2</t>
  </si>
  <si>
    <t>x3</t>
  </si>
  <si>
    <t>формула</t>
  </si>
  <si>
    <t>разница</t>
  </si>
  <si>
    <t>Интервалы параметров</t>
  </si>
  <si>
    <t>Мин</t>
  </si>
  <si>
    <t>Мах</t>
  </si>
  <si>
    <t>х1</t>
  </si>
  <si>
    <t>Максимум</t>
  </si>
  <si>
    <t>Минимум</t>
  </si>
  <si>
    <t>Коэфициент</t>
  </si>
  <si>
    <t>Значение</t>
  </si>
  <si>
    <t>Функция:</t>
  </si>
  <si>
    <t>с0</t>
  </si>
  <si>
    <t>Лучшие значения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</si>
  <si>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</si>
  <si>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</si>
  <si>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</si>
  <si>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</si>
  <si>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</si>
  <si>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</si>
  <si>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</si>
  <si>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</si>
  <si>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</si>
  <si>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Время перезарядки (10-40 минут)</t>
  </si>
  <si>
    <t>Количество ракет до перезарядки (5-15 штук)</t>
  </si>
  <si>
    <t>Время поражения 1 цели (2-10 минут)</t>
  </si>
  <si>
    <t>y2</t>
  </si>
  <si>
    <t>y1</t>
  </si>
  <si>
    <t>Вычисл. по формуле</t>
  </si>
  <si>
    <t>Успешность системы в %</t>
  </si>
  <si>
    <t>Получены в ходе эксперимента</t>
  </si>
  <si>
    <t>Z (макс. число заявок - эффективность 0%)</t>
  </si>
  <si>
    <t>B (бюджет)</t>
  </si>
  <si>
    <t>Ном,эксп,</t>
  </si>
  <si>
    <t>Регрессионный полином второго порядка имеет вид:</t>
  </si>
  <si>
    <t>Y(X1,X2,X3)=C0+C1*X1+C2*X2+C3*X3+C4*X1**2+C5*X2**2+C6*X3**2+C7*X1*X2+C8*X1*X3+C9*X2*X3</t>
  </si>
  <si>
    <t>Тут коэфициэнты С0 - С9 неизвестны,</t>
  </si>
  <si>
    <t>РЕГРЕССИЯ (поиск коэфициэнтов С0 - С9 по данным эксперимента):</t>
  </si>
  <si>
    <t>Кол-во необработанных целей (N)</t>
  </si>
  <si>
    <t>Стоимость системы ( C )</t>
  </si>
  <si>
    <t>Все объекты</t>
  </si>
  <si>
    <t>Количество обработанных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</si>
</sst>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0"/>
      <color indexed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1" fillId="3" borderId="1" xfId="0" applyNumberFormat="1" applyFont="1" applyFill="1" applyBorder="1"/>
    <xf numFmtId="0" fontId="4" fillId="0" borderId="0" xfId="0" applyFont="1" applyProtection="1">
      <protection locked="0"/>
    </xf>
    <xf numFmtId="0" fontId="1" fillId="0" borderId="0" xfId="0" applyFont="1" applyAlignment="1">
      <alignment horizontal="center"/>
    </xf>
    <xf numFmtId="2" fontId="0" fillId="0" borderId="0" xfId="0" applyNumberFormat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right"/>
      <protection locked="0"/>
    </xf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0" xfId="0" applyNumberFormat="1" applyFill="1" applyBorder="1" applyProtection="1">
      <protection locked="0"/>
    </xf>
    <xf numFmtId="0" fontId="3" fillId="0" borderId="0" xfId="0" applyFont="1" applyFill="1" applyBorder="1"/>
    <xf numFmtId="2" fontId="3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</a:t>
            </a:r>
            <a:r>
              <a:rPr lang="ru-RU" baseline="0"/>
              <a:t> отклика</a:t>
            </a:r>
            <a:endParaRPr lang="ru-RU"/>
          </a:p>
        </c:rich>
      </c:tx>
      <c:layout>
        <c:manualLayout>
          <c:xMode val="edge"/>
          <c:yMode val="edge"/>
          <c:x val="0.359458223972003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71987901798499"/>
          <c:y val="0.161421838071443"/>
          <c:w val="0.72708493589684053"/>
          <c:h val="0.64490809642784785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(Лист1!$D$65,Лист1!$G$65:$H$65)</c:f>
              <c:numCache>
                <c:formatCode>0.00</c:formatCode>
                <c:ptCount val="3"/>
                <c:pt idx="0">
                  <c:v>82.006877916973721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5-48C0-8963-56D8785D96B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(Лист1!$D$66,Лист1!$G$66:$H$66)</c:f>
              <c:numCache>
                <c:formatCode>0.00</c:formatCode>
                <c:ptCount val="3"/>
                <c:pt idx="0">
                  <c:v>49.180327868852459</c:v>
                </c:pt>
                <c:pt idx="1">
                  <c:v>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5-48C0-8963-56D8785D96B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(Лист1!$D$67,Лист1!$G$67:$H$67)</c:f>
              <c:numCache>
                <c:formatCode>0.00</c:formatCode>
                <c:ptCount val="3"/>
                <c:pt idx="0">
                  <c:v>82.883558220889554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5-48C0-8963-56D8785D96B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(Лист1!$D$68,Лист1!$G$68:$H$68)</c:f>
              <c:numCache>
                <c:formatCode>0.00</c:formatCode>
                <c:ptCount val="3"/>
                <c:pt idx="0">
                  <c:v>54.54545454545454</c:v>
                </c:pt>
                <c:pt idx="1">
                  <c:v>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55-48C0-8963-56D8785D96B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(Лист1!$D$69,Лист1!$G$69:$H$69)</c:f>
              <c:numCache>
                <c:formatCode>0.00</c:formatCode>
                <c:ptCount val="3"/>
                <c:pt idx="0">
                  <c:v>96.458846048673777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55-48C0-8963-56D8785D96B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(Лист1!$D$70,Лист1!$G$70:$H$70)</c:f>
              <c:numCache>
                <c:formatCode>0.00</c:formatCode>
                <c:ptCount val="3"/>
                <c:pt idx="0">
                  <c:v>92.846790890269148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55-48C0-8963-56D8785D96B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(Лист1!$D$71,Лист1!$G$71:$H$71)</c:f>
              <c:numCache>
                <c:formatCode>0.00</c:formatCode>
                <c:ptCount val="3"/>
                <c:pt idx="0">
                  <c:v>80.193236714975853</c:v>
                </c:pt>
                <c:pt idx="1">
                  <c:v>15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55-48C0-8963-56D8785D96B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(Лист1!$D$72,Лист1!$G$72:$H$72)</c:f>
              <c:numCache>
                <c:formatCode>0.00</c:formatCode>
                <c:ptCount val="3"/>
                <c:pt idx="0">
                  <c:v>79.183135704874829</c:v>
                </c:pt>
                <c:pt idx="1">
                  <c:v>15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55-48C0-8963-56D8785D96B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1914920"/>
        <c:axId val="571915248"/>
        <c:axId val="573372224"/>
      </c:surface3DChart>
      <c:catAx>
        <c:axId val="57191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15248"/>
        <c:crosses val="autoZero"/>
        <c:auto val="1"/>
        <c:lblAlgn val="ctr"/>
        <c:lblOffset val="100"/>
        <c:noMultiLvlLbl val="0"/>
      </c:catAx>
      <c:valAx>
        <c:axId val="5719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14920"/>
        <c:crosses val="autoZero"/>
        <c:crossBetween val="midCat"/>
      </c:valAx>
      <c:serAx>
        <c:axId val="5733722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1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258961</xdr:colOff>
      <xdr:row>86</xdr:row>
      <xdr:rowOff>125608</xdr:rowOff>
    </xdr:from>
    <xdr:to>
      <xdr:col>12</xdr:col>
      <xdr:colOff>327423</xdr:colOff>
      <xdr:row>106</xdr:row>
      <xdr:rowOff>17858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646B9B-6B88-4E33-8A08-7AB8F585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299605</xdr:colOff>
      <xdr:row>56</xdr:row>
      <xdr:rowOff>29307</xdr:rowOff>
    </xdr:from>
    <xdr:to>
      <xdr:col>14</xdr:col>
      <xdr:colOff>335301</xdr:colOff>
      <xdr:row>62</xdr:row>
      <xdr:rowOff>177518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D92DA7F-A860-4F13-84AE-9BFE0EBE5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3355" y="10697307"/>
          <a:ext cx="2468234" cy="12912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s\Telegram%20downloads\&#1052;&#1045;&#1051;&#1045;&#1065;&#1045;&#1053;&#1050;&#1054;_&#1055;&#1048;18&#1041;_&#1051;&#1056;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4;&#1077;&#1088;%20&#1089;%20&#1076;&#1088;&#1091;&#1075;&#1086;&#1075;&#1086;%20&#1082;&#1091;&#1088;&#1089;&#1072;/&#1051;&#1072;&#1073;&#1072;%20&#8470;7%20&#1059;&#1083;&#1091;&#1095;&#1096;&#1077;&#1085;&#1080;&#1077;%20&#1084;&#1086;&#1076;&#1077;&#1083;&#1080;%20ARENA.%20&#1057;&#1090;&#1086;&#1080;&#1084;&#1086;&#1089;&#1090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9">
          <cell r="C9" t="str">
            <v>y</v>
          </cell>
          <cell r="D9" t="str">
            <v>x1</v>
          </cell>
          <cell r="E9" t="str">
            <v>x2</v>
          </cell>
        </row>
        <row r="10">
          <cell r="C10">
            <v>299</v>
          </cell>
          <cell r="D10">
            <v>1</v>
          </cell>
          <cell r="E10">
            <v>0.1</v>
          </cell>
        </row>
        <row r="11">
          <cell r="C11">
            <v>298</v>
          </cell>
          <cell r="D11">
            <v>1</v>
          </cell>
          <cell r="E11">
            <v>0.1</v>
          </cell>
        </row>
        <row r="12">
          <cell r="C12">
            <v>299</v>
          </cell>
          <cell r="D12">
            <v>1</v>
          </cell>
          <cell r="E12">
            <v>3</v>
          </cell>
        </row>
        <row r="13">
          <cell r="C13">
            <v>299</v>
          </cell>
          <cell r="D13">
            <v>1</v>
          </cell>
          <cell r="E13">
            <v>3</v>
          </cell>
        </row>
        <row r="14">
          <cell r="C14">
            <v>577</v>
          </cell>
          <cell r="D14">
            <v>3</v>
          </cell>
          <cell r="E14">
            <v>0.1</v>
          </cell>
        </row>
        <row r="15">
          <cell r="C15">
            <v>577</v>
          </cell>
          <cell r="D15">
            <v>3</v>
          </cell>
          <cell r="E15">
            <v>0.1</v>
          </cell>
        </row>
        <row r="16">
          <cell r="C16">
            <v>585</v>
          </cell>
          <cell r="D16">
            <v>3</v>
          </cell>
          <cell r="E16">
            <v>3</v>
          </cell>
        </row>
        <row r="17">
          <cell r="C17">
            <v>584</v>
          </cell>
          <cell r="D17">
            <v>3</v>
          </cell>
          <cell r="E17">
            <v>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3 параметра"/>
      <sheetName val="2 параметра"/>
    </sheetNames>
    <sheetDataSet>
      <sheetData sheetId="1">
        <row r="30">
          <cell r="D30">
            <v>13.540726945241632</v>
          </cell>
        </row>
        <row r="33">
          <cell r="D33">
            <v>16.193495524930025</v>
          </cell>
        </row>
        <row r="34">
          <cell r="D34">
            <v>-1.2520467998687117</v>
          </cell>
        </row>
        <row r="35">
          <cell r="D35">
            <v>4.6215367205894866</v>
          </cell>
        </row>
        <row r="36">
          <cell r="D36">
            <v>-2.2496638782876088</v>
          </cell>
        </row>
        <row r="37">
          <cell r="D37">
            <v>0.18925081696426266</v>
          </cell>
        </row>
        <row r="38">
          <cell r="D38">
            <v>-0.55796305175403405</v>
          </cell>
        </row>
        <row r="39">
          <cell r="D39">
            <v>-0.196149470899777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3"/>
  <sheetViews>
    <sheetView tabSelected="1" topLeftCell="A31" zoomScale="130" zoomScaleNormal="130" workbookViewId="0">
      <selection activeCell="P63" sqref="P63"/>
    </sheetView>
  </sheetViews>
  <sheetFormatPr defaultRowHeight="15" x14ac:dyDescent="0.25"/>
  <cols>
    <col min="7" max="7" width="10.42578125" customWidth="1"/>
    <col min="8" max="8" width="9.140625" customWidth="1"/>
    <col min="9" max="9" width="20.85546875" customWidth="1"/>
    <col min="10" max="10" width="12" customWidth="1"/>
  </cols>
  <sheetData>
    <row r="2" spans="1:14" x14ac:dyDescent="0.25">
      <c r="A2" s="25"/>
      <c r="B2" s="26"/>
      <c r="C2" s="27"/>
      <c r="D2" s="28"/>
      <c r="E2" s="28"/>
      <c r="F2" s="28"/>
      <c r="G2" s="28"/>
      <c r="H2" s="25"/>
      <c r="I2" s="25"/>
      <c r="J2" s="25"/>
    </row>
    <row r="3" spans="1:14" x14ac:dyDescent="0.25">
      <c r="A3" s="25"/>
      <c r="B3" s="26"/>
      <c r="C3" s="27"/>
      <c r="D3" s="28"/>
      <c r="E3" s="28"/>
      <c r="F3" s="28"/>
      <c r="G3" s="28"/>
      <c r="H3" s="25"/>
      <c r="I3" s="25"/>
      <c r="J3" s="25"/>
    </row>
    <row r="4" spans="1:14" x14ac:dyDescent="0.25">
      <c r="A4" s="25"/>
      <c r="B4" s="26"/>
      <c r="C4" s="27"/>
      <c r="D4" s="28"/>
      <c r="E4" s="28"/>
      <c r="F4" s="28"/>
      <c r="G4" s="28"/>
      <c r="H4" s="25"/>
      <c r="I4" s="25"/>
      <c r="J4" s="25"/>
    </row>
    <row r="5" spans="1:14" x14ac:dyDescent="0.25">
      <c r="A5" s="25"/>
      <c r="B5" s="26"/>
      <c r="C5" s="27"/>
      <c r="D5" s="28"/>
      <c r="E5" s="28"/>
      <c r="F5" s="28"/>
      <c r="G5" s="28"/>
      <c r="H5" s="28"/>
      <c r="I5" s="25"/>
      <c r="J5" s="25"/>
    </row>
    <row r="6" spans="1:14" x14ac:dyDescent="0.25">
      <c r="A6" s="25"/>
      <c r="B6" s="28"/>
      <c r="C6" s="28"/>
      <c r="D6" s="28"/>
      <c r="E6" s="28"/>
      <c r="F6" s="28"/>
      <c r="G6" s="28"/>
      <c r="H6" s="28"/>
      <c r="I6" s="25"/>
      <c r="J6" s="25"/>
    </row>
    <row r="7" spans="1:14" x14ac:dyDescent="0.25">
      <c r="A7" s="25"/>
      <c r="B7" s="28"/>
      <c r="C7" s="29"/>
      <c r="D7" s="28"/>
      <c r="E7" s="28"/>
      <c r="F7" s="28"/>
      <c r="G7" s="28"/>
      <c r="H7" s="28"/>
      <c r="I7" s="25"/>
      <c r="J7" s="25"/>
    </row>
    <row r="8" spans="1:14" x14ac:dyDescent="0.25">
      <c r="A8" s="25"/>
      <c r="B8" s="28"/>
      <c r="C8" s="29"/>
      <c r="D8" s="29"/>
      <c r="E8" s="29"/>
      <c r="F8" s="29"/>
      <c r="G8" s="28"/>
      <c r="H8" s="28"/>
      <c r="I8" s="25"/>
      <c r="J8" s="25"/>
    </row>
    <row r="9" spans="1:14" x14ac:dyDescent="0.25">
      <c r="A9" s="29"/>
      <c r="B9" s="25"/>
      <c r="C9" s="29"/>
      <c r="D9" s="29"/>
      <c r="E9" s="29"/>
      <c r="F9" s="29"/>
      <c r="G9" s="29"/>
      <c r="H9" s="29"/>
      <c r="I9" s="25"/>
      <c r="J9" s="25"/>
      <c r="L9" s="4" t="s">
        <v>11</v>
      </c>
      <c r="M9" s="3"/>
      <c r="N9" s="3"/>
    </row>
    <row r="10" spans="1:14" x14ac:dyDescent="0.25">
      <c r="A10" s="30"/>
      <c r="B10" s="25"/>
      <c r="C10" s="31"/>
      <c r="D10" s="32"/>
      <c r="E10" s="32"/>
      <c r="F10" s="32"/>
      <c r="G10" s="33"/>
      <c r="H10" s="32"/>
      <c r="I10" s="25"/>
      <c r="J10" s="25"/>
      <c r="L10" s="11"/>
      <c r="M10" s="5" t="s">
        <v>12</v>
      </c>
      <c r="N10" s="5" t="s">
        <v>13</v>
      </c>
    </row>
    <row r="11" spans="1:14" x14ac:dyDescent="0.25">
      <c r="A11" s="30"/>
      <c r="B11" s="25"/>
      <c r="C11" s="31"/>
      <c r="D11" s="32"/>
      <c r="E11" s="32"/>
      <c r="F11" s="32"/>
      <c r="G11" s="33"/>
      <c r="H11" s="32"/>
      <c r="I11" s="25"/>
      <c r="J11" s="25"/>
      <c r="L11" s="5" t="s">
        <v>14</v>
      </c>
      <c r="M11" s="12">
        <v>5</v>
      </c>
      <c r="N11" s="12">
        <v>15</v>
      </c>
    </row>
    <row r="12" spans="1:14" x14ac:dyDescent="0.25">
      <c r="A12" s="30"/>
      <c r="B12" s="25"/>
      <c r="C12" s="31"/>
      <c r="D12" s="32"/>
      <c r="E12" s="32"/>
      <c r="F12" s="32"/>
      <c r="G12" s="33"/>
      <c r="H12" s="32"/>
      <c r="I12" s="25"/>
      <c r="J12" s="25"/>
      <c r="L12" s="5" t="s">
        <v>1</v>
      </c>
      <c r="M12" s="12">
        <v>10</v>
      </c>
      <c r="N12" s="12">
        <v>40</v>
      </c>
    </row>
    <row r="13" spans="1:14" x14ac:dyDescent="0.25">
      <c r="A13" s="30"/>
      <c r="B13" s="25"/>
      <c r="C13" s="31"/>
      <c r="D13" s="32"/>
      <c r="E13" s="32"/>
      <c r="F13" s="32"/>
      <c r="G13" s="33"/>
      <c r="H13" s="32"/>
      <c r="I13" s="25"/>
      <c r="J13" s="25"/>
      <c r="L13" s="5" t="s">
        <v>2</v>
      </c>
      <c r="M13" s="12">
        <v>2</v>
      </c>
      <c r="N13" s="12">
        <v>10</v>
      </c>
    </row>
    <row r="14" spans="1:14" x14ac:dyDescent="0.25">
      <c r="A14" s="30"/>
      <c r="B14" s="25"/>
      <c r="C14" s="31"/>
      <c r="D14" s="32"/>
      <c r="E14" s="32"/>
      <c r="F14" s="32"/>
      <c r="G14" s="33"/>
      <c r="H14" s="32"/>
      <c r="I14" s="25"/>
      <c r="J14" s="25"/>
    </row>
    <row r="15" spans="1:14" x14ac:dyDescent="0.25">
      <c r="A15" s="30"/>
      <c r="B15" s="25"/>
      <c r="C15" s="31"/>
      <c r="D15" s="32"/>
      <c r="E15" s="32"/>
      <c r="F15" s="32"/>
      <c r="G15" s="33"/>
      <c r="H15" s="32"/>
      <c r="I15" s="25"/>
      <c r="J15" s="25"/>
    </row>
    <row r="16" spans="1:14" x14ac:dyDescent="0.25">
      <c r="A16" s="30"/>
      <c r="B16" s="25"/>
      <c r="C16" s="31"/>
      <c r="D16" s="32"/>
      <c r="E16" s="32"/>
      <c r="F16" s="32"/>
      <c r="G16" s="33"/>
      <c r="H16" s="32"/>
      <c r="I16" s="25"/>
      <c r="J16" s="25"/>
    </row>
    <row r="17" spans="1:15" x14ac:dyDescent="0.25">
      <c r="A17" s="30"/>
      <c r="B17" s="25"/>
      <c r="C17" s="31"/>
      <c r="D17" s="32"/>
      <c r="E17" s="32"/>
      <c r="F17" s="32"/>
      <c r="G17" s="33"/>
      <c r="H17" s="32"/>
      <c r="I17" s="25"/>
      <c r="J17" s="25"/>
    </row>
    <row r="18" spans="1:15" x14ac:dyDescent="0.25">
      <c r="A18" s="25"/>
      <c r="B18" s="25"/>
      <c r="C18" s="25"/>
      <c r="D18" s="25"/>
      <c r="E18" s="25"/>
      <c r="F18" s="25"/>
      <c r="G18" s="35"/>
      <c r="H18" s="36"/>
      <c r="I18" s="25"/>
      <c r="J18" s="25"/>
      <c r="K18" s="25"/>
      <c r="L18" s="25"/>
      <c r="M18" s="25"/>
      <c r="N18" s="25"/>
      <c r="O18" s="25"/>
    </row>
    <row r="19" spans="1:15" x14ac:dyDescent="0.25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C20" s="25"/>
      <c r="D20" s="25"/>
      <c r="E20" s="25"/>
      <c r="F20" s="25"/>
      <c r="G20" s="25"/>
      <c r="H20" s="25"/>
      <c r="I20" s="25"/>
      <c r="J20" s="25"/>
      <c r="K20" s="25"/>
      <c r="L20" s="28"/>
      <c r="M20" s="27"/>
      <c r="N20" s="27"/>
      <c r="O20" s="25"/>
    </row>
    <row r="21" spans="1:15" x14ac:dyDescent="0.25">
      <c r="C21" s="29"/>
      <c r="D21" s="29"/>
      <c r="E21" s="25"/>
      <c r="F21" s="25"/>
      <c r="G21" s="25"/>
      <c r="H21" s="25"/>
      <c r="I21" s="25"/>
      <c r="J21" s="25"/>
      <c r="K21" s="25"/>
      <c r="L21" s="27"/>
      <c r="M21" s="34"/>
      <c r="N21" s="34"/>
      <c r="O21" s="25"/>
    </row>
    <row r="22" spans="1:15" x14ac:dyDescent="0.25">
      <c r="C22" s="28"/>
      <c r="D22" s="37"/>
      <c r="E22" s="25"/>
      <c r="F22" s="25"/>
      <c r="G22" s="25"/>
      <c r="H22" s="25"/>
      <c r="I22" s="25"/>
      <c r="J22" s="25"/>
      <c r="K22" s="25"/>
      <c r="L22" s="38"/>
      <c r="M22" s="38"/>
      <c r="N22" s="38"/>
      <c r="O22" s="25"/>
    </row>
    <row r="23" spans="1:15" x14ac:dyDescent="0.25">
      <c r="C23" s="28"/>
      <c r="D23" s="37"/>
      <c r="E23" s="25"/>
      <c r="F23" s="25"/>
      <c r="G23" s="25"/>
      <c r="H23" s="25"/>
      <c r="I23" s="25"/>
      <c r="J23" s="25"/>
      <c r="K23" s="25"/>
      <c r="L23" s="27"/>
      <c r="M23" s="28"/>
      <c r="N23" s="28"/>
      <c r="O23" s="25"/>
    </row>
    <row r="24" spans="1:15" x14ac:dyDescent="0.25">
      <c r="C24" s="28"/>
      <c r="D24" s="37"/>
      <c r="E24" s="25"/>
      <c r="F24" s="25"/>
      <c r="G24" s="25"/>
      <c r="H24" s="25"/>
      <c r="I24" s="25"/>
      <c r="J24" s="25"/>
      <c r="K24" s="25"/>
      <c r="L24" s="27"/>
      <c r="M24" s="28"/>
      <c r="N24" s="28"/>
      <c r="O24" s="25"/>
    </row>
    <row r="25" spans="1:15" x14ac:dyDescent="0.25">
      <c r="C25" s="28"/>
      <c r="D25" s="37"/>
      <c r="E25" s="25"/>
      <c r="F25" s="25"/>
      <c r="G25" s="25"/>
      <c r="H25" s="25"/>
      <c r="I25" s="25"/>
      <c r="J25" s="25"/>
      <c r="K25" s="25"/>
      <c r="L25" s="27"/>
      <c r="M25" s="28"/>
      <c r="N25" s="28"/>
      <c r="O25" s="25"/>
    </row>
    <row r="26" spans="1:15" x14ac:dyDescent="0.25">
      <c r="C26" s="28"/>
      <c r="D26" s="37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25">
      <c r="C27" s="28"/>
      <c r="D27" s="37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25">
      <c r="C28" s="28"/>
      <c r="D28" s="3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25">
      <c r="C29" s="28"/>
      <c r="D29" s="37"/>
      <c r="E29" s="25"/>
      <c r="F29" s="25"/>
      <c r="G29" s="25"/>
      <c r="H29" s="25"/>
      <c r="I29" s="25"/>
      <c r="J29" s="25"/>
    </row>
    <row r="30" spans="1:15" x14ac:dyDescent="0.25">
      <c r="C30" s="28"/>
      <c r="D30" s="37"/>
      <c r="E30" s="25"/>
      <c r="F30" s="25"/>
      <c r="G30" s="25"/>
      <c r="H30" s="25"/>
      <c r="I30" s="25"/>
      <c r="J30" s="25"/>
    </row>
    <row r="31" spans="1:15" x14ac:dyDescent="0.25">
      <c r="C31" s="28"/>
      <c r="D31" s="37"/>
      <c r="E31" s="25"/>
      <c r="F31" s="25"/>
      <c r="G31" s="25"/>
      <c r="H31" s="25"/>
      <c r="I31" s="25"/>
      <c r="J31" s="25"/>
    </row>
    <row r="32" spans="1:15" x14ac:dyDescent="0.25">
      <c r="C32" s="25"/>
      <c r="D32" s="25"/>
      <c r="E32" s="25"/>
      <c r="F32" s="25"/>
      <c r="G32" s="25"/>
      <c r="H32" s="25"/>
      <c r="I32" s="25"/>
      <c r="J32" s="25"/>
    </row>
    <row r="40" spans="4:6" x14ac:dyDescent="0.25">
      <c r="D40" t="s">
        <v>48</v>
      </c>
      <c r="F40">
        <v>361</v>
      </c>
    </row>
    <row r="42" spans="4:6" x14ac:dyDescent="0.25">
      <c r="D42" t="s">
        <v>49</v>
      </c>
    </row>
    <row r="43" spans="4:6" x14ac:dyDescent="0.25">
      <c r="D43">
        <v>300</v>
      </c>
    </row>
    <row r="44" spans="4:6" x14ac:dyDescent="0.25">
      <c r="D44">
        <v>85</v>
      </c>
    </row>
    <row r="45" spans="4:6" x14ac:dyDescent="0.25">
      <c r="D45">
        <v>300</v>
      </c>
    </row>
    <row r="46" spans="4:6" x14ac:dyDescent="0.25">
      <c r="D46">
        <v>85</v>
      </c>
    </row>
    <row r="47" spans="4:6" x14ac:dyDescent="0.25">
      <c r="D47">
        <v>360</v>
      </c>
    </row>
    <row r="48" spans="4:6" x14ac:dyDescent="0.25">
      <c r="D48">
        <v>356</v>
      </c>
    </row>
    <row r="49" spans="2:18" x14ac:dyDescent="0.25">
      <c r="D49">
        <v>255</v>
      </c>
    </row>
    <row r="50" spans="2:18" x14ac:dyDescent="0.25">
      <c r="D50">
        <v>255</v>
      </c>
    </row>
    <row r="55" spans="2:18" ht="15" customHeight="1" x14ac:dyDescent="0.25">
      <c r="B55" s="3"/>
      <c r="C55" s="1" t="s">
        <v>0</v>
      </c>
      <c r="D55" s="2" t="s">
        <v>32</v>
      </c>
      <c r="E55" s="2"/>
      <c r="F55" s="2"/>
      <c r="G55" s="3"/>
      <c r="H55" s="3"/>
      <c r="I55" s="22" t="s">
        <v>40</v>
      </c>
      <c r="J55" s="22"/>
      <c r="K55" s="22"/>
      <c r="L55">
        <v>50</v>
      </c>
      <c r="M55" s="3"/>
      <c r="N55" s="3"/>
      <c r="O55" s="3"/>
      <c r="P55" s="39"/>
      <c r="Q55" s="39"/>
      <c r="R55" s="39"/>
    </row>
    <row r="56" spans="2:18" x14ac:dyDescent="0.25">
      <c r="B56" s="3"/>
      <c r="C56" s="1" t="s">
        <v>1</v>
      </c>
      <c r="D56" s="2" t="s">
        <v>31</v>
      </c>
      <c r="E56" s="2"/>
      <c r="F56" s="2"/>
      <c r="G56" s="3"/>
      <c r="H56" s="3"/>
      <c r="I56" s="22" t="s">
        <v>39</v>
      </c>
      <c r="J56" s="22"/>
      <c r="K56" s="22"/>
      <c r="L56">
        <v>276</v>
      </c>
      <c r="M56" s="3"/>
      <c r="N56" s="3"/>
      <c r="O56" s="3"/>
      <c r="P56" s="39"/>
      <c r="Q56" s="39"/>
      <c r="R56" s="39"/>
    </row>
    <row r="57" spans="2:18" x14ac:dyDescent="0.25">
      <c r="B57" s="3"/>
      <c r="C57" s="1" t="s">
        <v>2</v>
      </c>
      <c r="D57" s="2" t="s">
        <v>33</v>
      </c>
      <c r="E57" s="2"/>
      <c r="F57" s="2"/>
      <c r="G57" s="3"/>
      <c r="H57" s="3"/>
      <c r="I57" s="3"/>
      <c r="J57" s="3"/>
      <c r="M57" s="3"/>
      <c r="N57" s="3"/>
      <c r="O57" s="3"/>
      <c r="P57" s="39"/>
      <c r="Q57" s="39"/>
      <c r="R57" s="39"/>
    </row>
    <row r="58" spans="2:18" ht="15" customHeight="1" x14ac:dyDescent="0.25">
      <c r="B58" s="3"/>
      <c r="C58" s="1" t="s">
        <v>35</v>
      </c>
      <c r="D58" s="2" t="s">
        <v>46</v>
      </c>
      <c r="E58" s="2"/>
      <c r="F58" s="2"/>
      <c r="G58" s="3"/>
      <c r="H58" s="21" t="s">
        <v>38</v>
      </c>
      <c r="I58" s="21"/>
      <c r="J58" s="3"/>
      <c r="K58" s="3"/>
      <c r="L58" s="3"/>
      <c r="M58" s="3"/>
      <c r="N58" s="3"/>
      <c r="O58" s="3"/>
      <c r="P58" s="39"/>
      <c r="Q58" s="39"/>
      <c r="R58" s="39"/>
    </row>
    <row r="59" spans="2:18" x14ac:dyDescent="0.25">
      <c r="B59" s="3"/>
      <c r="C59" s="1" t="s">
        <v>34</v>
      </c>
      <c r="D59" s="2" t="s">
        <v>47</v>
      </c>
      <c r="E59" s="3"/>
      <c r="F59" s="3"/>
      <c r="G59" s="3"/>
      <c r="H59" s="21"/>
      <c r="I59" s="21"/>
      <c r="J59" s="3"/>
      <c r="K59" s="3"/>
      <c r="L59" s="3"/>
      <c r="M59" s="3"/>
      <c r="N59" s="3"/>
      <c r="O59" s="3"/>
      <c r="P59" s="39"/>
      <c r="Q59" s="39"/>
      <c r="R59" s="39"/>
    </row>
    <row r="60" spans="2:18" x14ac:dyDescent="0.25">
      <c r="B60" s="3"/>
      <c r="C60" s="1" t="s">
        <v>3</v>
      </c>
      <c r="D60" s="2" t="s">
        <v>37</v>
      </c>
      <c r="E60" s="3"/>
      <c r="F60" s="3"/>
      <c r="G60" s="3"/>
      <c r="H60" s="20" t="s">
        <v>36</v>
      </c>
      <c r="I60" s="20"/>
      <c r="J60" s="3"/>
      <c r="K60" s="3"/>
      <c r="L60" s="3"/>
      <c r="M60" s="3"/>
      <c r="N60" s="3"/>
      <c r="O60" s="3"/>
      <c r="P60" s="39"/>
      <c r="Q60" s="39"/>
      <c r="R60" s="39"/>
    </row>
    <row r="61" spans="2:18" ht="15" customHeight="1" x14ac:dyDescent="0.25">
      <c r="B61" s="3"/>
      <c r="C61" s="1"/>
      <c r="D61" s="2"/>
      <c r="E61" s="3"/>
      <c r="F61" s="3"/>
      <c r="G61" s="3"/>
      <c r="H61" s="3"/>
      <c r="I61" s="3"/>
      <c r="J61" s="40"/>
      <c r="K61" s="3"/>
      <c r="L61" s="3"/>
      <c r="M61" s="3"/>
      <c r="N61" s="3"/>
      <c r="O61" s="3"/>
      <c r="P61" s="3"/>
      <c r="Q61" s="3"/>
      <c r="R61" s="3"/>
    </row>
    <row r="62" spans="2:18" x14ac:dyDescent="0.25">
      <c r="B62" s="3"/>
      <c r="C62" s="3"/>
      <c r="D62" s="4" t="s">
        <v>4</v>
      </c>
      <c r="E62" s="4"/>
      <c r="F62" s="4"/>
      <c r="G62" s="3"/>
      <c r="H62" s="3"/>
      <c r="I62" s="3"/>
      <c r="J62" s="40"/>
      <c r="K62" s="3"/>
      <c r="L62" s="3"/>
      <c r="M62" s="3"/>
      <c r="N62" s="3"/>
      <c r="O62" s="3"/>
      <c r="P62" s="4"/>
      <c r="Q62" s="3"/>
      <c r="R62" s="3"/>
    </row>
    <row r="63" spans="2:18" x14ac:dyDescent="0.25">
      <c r="B63" s="3"/>
      <c r="C63" s="3"/>
      <c r="D63" s="19" t="s">
        <v>5</v>
      </c>
      <c r="E63" s="18"/>
      <c r="F63" s="17"/>
      <c r="G63" s="6" t="s">
        <v>6</v>
      </c>
      <c r="H63" s="7"/>
      <c r="I63" s="8"/>
      <c r="J63" s="41"/>
      <c r="K63" s="3"/>
      <c r="L63" s="3"/>
      <c r="M63" s="3"/>
      <c r="N63" s="3"/>
      <c r="O63" s="3"/>
      <c r="P63" s="3"/>
      <c r="Q63" s="3"/>
      <c r="R63" s="3"/>
    </row>
    <row r="64" spans="2:18" x14ac:dyDescent="0.25">
      <c r="B64" s="3"/>
      <c r="C64" s="5" t="s">
        <v>41</v>
      </c>
      <c r="D64" s="5" t="s">
        <v>3</v>
      </c>
      <c r="E64" s="5" t="s">
        <v>35</v>
      </c>
      <c r="F64" s="5" t="s">
        <v>34</v>
      </c>
      <c r="G64" s="5" t="s">
        <v>0</v>
      </c>
      <c r="H64" s="5" t="s">
        <v>7</v>
      </c>
      <c r="I64" s="5" t="s">
        <v>8</v>
      </c>
      <c r="J64" s="5" t="s">
        <v>9</v>
      </c>
      <c r="K64" s="5" t="s">
        <v>10</v>
      </c>
      <c r="L64" s="3"/>
      <c r="M64" s="3"/>
      <c r="N64" s="3"/>
      <c r="O64" s="3"/>
      <c r="P64" s="4" t="s">
        <v>11</v>
      </c>
      <c r="Q64" s="3"/>
      <c r="R64" s="3"/>
    </row>
    <row r="65" spans="2:18" x14ac:dyDescent="0.25">
      <c r="B65" s="3"/>
      <c r="C65" s="11">
        <v>1</v>
      </c>
      <c r="D65" s="12">
        <f>($L$55/F65*0.6+(($L$56-E65)/$L$56)*0.4)*100</f>
        <v>82.006877916973721</v>
      </c>
      <c r="E65" s="12">
        <f>$F$40-D43</f>
        <v>61</v>
      </c>
      <c r="F65" s="12">
        <v>59</v>
      </c>
      <c r="G65" s="9">
        <v>5</v>
      </c>
      <c r="H65" s="9">
        <f>$M$12</f>
        <v>10</v>
      </c>
      <c r="I65" s="9">
        <f>$M$13</f>
        <v>2</v>
      </c>
      <c r="J65" s="10">
        <f>$D$83+$D$84*G65+$D$85*H65+$D$86*I65+$D$87*G65*G65+$D$88*H65*H65+$D$89*I65*I65+$D$90*G65*H65+$D$91*G65*I65+D92*H65*I65</f>
        <v>82.012982545482714</v>
      </c>
      <c r="K65" s="10">
        <f>ABS(J65-D65)</f>
        <v>6.1046285089929597E-3</v>
      </c>
      <c r="L65" s="3"/>
      <c r="M65" s="3"/>
      <c r="N65" s="3"/>
      <c r="O65" s="3"/>
      <c r="P65" s="11"/>
      <c r="Q65" s="5" t="s">
        <v>12</v>
      </c>
      <c r="R65" s="5" t="s">
        <v>13</v>
      </c>
    </row>
    <row r="66" spans="2:18" x14ac:dyDescent="0.25">
      <c r="B66" s="3"/>
      <c r="C66" s="11">
        <v>2</v>
      </c>
      <c r="D66" s="12">
        <f>($L$55/F66*0.6+(($L$56-E66)/$L$56)*0.4)*100</f>
        <v>49.180327868852459</v>
      </c>
      <c r="E66" s="12">
        <f t="shared" ref="E66:E72" si="0">$F$40-D44</f>
        <v>276</v>
      </c>
      <c r="F66" s="12">
        <v>61</v>
      </c>
      <c r="G66" s="9">
        <v>5</v>
      </c>
      <c r="H66" s="9">
        <f>$N$12</f>
        <v>40</v>
      </c>
      <c r="I66" s="9">
        <f>$M$13</f>
        <v>2</v>
      </c>
      <c r="J66" s="10">
        <f>$D$83+$D$84*G66+$D$85*H66+$D$86*I66+$D$87*G66*G66+$D$88*H66*H66+$D$89*I66*I66+$D$90*G66*H66+$D$91*G66*I66+D93*H66*I66</f>
        <v>70.964606607449909</v>
      </c>
      <c r="K66" s="10">
        <f t="shared" ref="K66:K72" si="1">ABS(J66-D66)</f>
        <v>21.78427873859745</v>
      </c>
      <c r="L66" s="3"/>
      <c r="M66" s="3"/>
      <c r="N66" s="3"/>
      <c r="O66" s="3"/>
      <c r="P66" s="5" t="s">
        <v>14</v>
      </c>
      <c r="Q66" s="12">
        <v>5</v>
      </c>
      <c r="R66" s="12">
        <v>15</v>
      </c>
    </row>
    <row r="67" spans="2:18" x14ac:dyDescent="0.25">
      <c r="B67" s="3"/>
      <c r="C67" s="11">
        <v>3</v>
      </c>
      <c r="D67" s="12">
        <f>($L$55/F67*0.6+(($L$56-E67)/$L$56)*0.4)*100</f>
        <v>82.883558220889554</v>
      </c>
      <c r="E67" s="12">
        <f t="shared" si="0"/>
        <v>61</v>
      </c>
      <c r="F67" s="12">
        <v>58</v>
      </c>
      <c r="G67" s="9">
        <v>5</v>
      </c>
      <c r="H67" s="9">
        <f>$M$12</f>
        <v>10</v>
      </c>
      <c r="I67" s="9">
        <f>$N$13</f>
        <v>10</v>
      </c>
      <c r="J67" s="10">
        <f>$D$83+$D$84*G67+$D$85*H67+$D$86*I67+$D$87*G67*G67+$D$88*H67*H67+$D$89*I67*I67+$D$90*G67*H67+$D$91*G67*I67+D94*H67*I67</f>
        <v>74.84323203698743</v>
      </c>
      <c r="K67" s="10">
        <f t="shared" si="1"/>
        <v>8.0403261839021241</v>
      </c>
      <c r="L67" s="3"/>
      <c r="M67" s="3"/>
      <c r="N67" s="3"/>
      <c r="O67" s="3"/>
      <c r="P67" s="5" t="s">
        <v>1</v>
      </c>
      <c r="Q67" s="12">
        <v>10</v>
      </c>
      <c r="R67" s="12">
        <v>40</v>
      </c>
    </row>
    <row r="68" spans="2:18" x14ac:dyDescent="0.25">
      <c r="B68" s="3"/>
      <c r="C68" s="11">
        <v>4</v>
      </c>
      <c r="D68" s="12">
        <f>($L$55/F68*0.6+(($L$56-E68)/$L$56)*0.4)*100</f>
        <v>54.54545454545454</v>
      </c>
      <c r="E68" s="12">
        <f t="shared" si="0"/>
        <v>276</v>
      </c>
      <c r="F68" s="12">
        <v>55</v>
      </c>
      <c r="G68" s="9">
        <v>5</v>
      </c>
      <c r="H68" s="9">
        <f>$N$12</f>
        <v>40</v>
      </c>
      <c r="I68" s="9">
        <f>$N$13</f>
        <v>10</v>
      </c>
      <c r="J68" s="10">
        <f>$D$83+$D$84*G68+$D$85*H68+$D$86*I68+$D$87*G68*G68+$D$88*H68*H68+$D$89*I68*I68+$D$90*G68*H68+$D$91*G68*I68+D95*H68*I68</f>
        <v>74.84323203698743</v>
      </c>
      <c r="K68" s="10">
        <f t="shared" si="1"/>
        <v>20.297777491532891</v>
      </c>
      <c r="L68" s="3"/>
      <c r="M68" s="3"/>
      <c r="N68" s="3"/>
      <c r="O68" s="3"/>
      <c r="P68" s="5" t="s">
        <v>2</v>
      </c>
      <c r="Q68" s="12">
        <v>2</v>
      </c>
      <c r="R68" s="12">
        <v>10</v>
      </c>
    </row>
    <row r="69" spans="2:18" x14ac:dyDescent="0.25">
      <c r="B69" s="3"/>
      <c r="C69" s="11">
        <v>5</v>
      </c>
      <c r="D69" s="12">
        <f>($L$55/F69*0.6+(($L$56-E69)/$L$56)*0.4)*100</f>
        <v>96.458846048673777</v>
      </c>
      <c r="E69" s="12">
        <f t="shared" si="0"/>
        <v>1</v>
      </c>
      <c r="F69" s="12">
        <v>53</v>
      </c>
      <c r="G69" s="9">
        <v>15</v>
      </c>
      <c r="H69" s="9">
        <f>$M$12</f>
        <v>10</v>
      </c>
      <c r="I69" s="9">
        <f>$M$13</f>
        <v>2</v>
      </c>
      <c r="J69" s="10">
        <f>$D$83+$D$84*G69+$D$85*H69+$D$86*I69+$D$87*G69*G69+$D$88*H69*H69+$D$89*I69*I69+$D$90*G69*H69+$D$91*G69*I69+D96*H69*I69</f>
        <v>80.193232639684041</v>
      </c>
      <c r="K69" s="10">
        <f t="shared" si="1"/>
        <v>16.265613408989736</v>
      </c>
      <c r="L69" s="3"/>
      <c r="M69" s="3"/>
      <c r="N69" s="3"/>
      <c r="O69" s="3"/>
      <c r="P69" s="3"/>
      <c r="Q69" s="3"/>
      <c r="R69" s="3"/>
    </row>
    <row r="70" spans="2:18" x14ac:dyDescent="0.25">
      <c r="B70" s="3"/>
      <c r="C70" s="11">
        <v>6</v>
      </c>
      <c r="D70" s="12">
        <f>($L$55/F70*0.6+(($L$56-E70)/$L$56)*0.4)*100</f>
        <v>92.846790890269148</v>
      </c>
      <c r="E70" s="12">
        <f t="shared" si="0"/>
        <v>5</v>
      </c>
      <c r="F70" s="12">
        <v>56</v>
      </c>
      <c r="G70" s="9">
        <v>15</v>
      </c>
      <c r="H70" s="9">
        <f>$M$12</f>
        <v>10</v>
      </c>
      <c r="I70" s="9">
        <f>$N$13</f>
        <v>10</v>
      </c>
      <c r="J70" s="10">
        <f>$D$83+$D$84*G70+$D$85*H70+$D$86*I70+$D$87*G70*G70+$D$88*H70*H70+$D$89*I70*I70+$D$90*G70*H70+$D$91*G70*I70+D97*H70*I70</f>
        <v>84.076548623199344</v>
      </c>
      <c r="K70" s="10">
        <f t="shared" si="1"/>
        <v>8.7702422670698041</v>
      </c>
      <c r="L70" s="3"/>
      <c r="M70" s="3"/>
      <c r="N70" s="3"/>
      <c r="O70" s="3"/>
    </row>
    <row r="71" spans="2:18" x14ac:dyDescent="0.25">
      <c r="B71" s="3"/>
      <c r="C71" s="11">
        <v>7</v>
      </c>
      <c r="D71" s="12">
        <f>($L$55/F71*0.6+(($L$56-E71)/$L$56)*0.4)*100</f>
        <v>80.193236714975853</v>
      </c>
      <c r="E71" s="12">
        <f t="shared" si="0"/>
        <v>106</v>
      </c>
      <c r="F71" s="12">
        <v>54</v>
      </c>
      <c r="G71" s="9">
        <v>15</v>
      </c>
      <c r="H71" s="9">
        <f>$N$12</f>
        <v>40</v>
      </c>
      <c r="I71" s="9">
        <f>$M$13</f>
        <v>2</v>
      </c>
      <c r="J71" s="10">
        <f>$D$83+$D$84*G71+$D$85*H71+$D$86*I71+$D$87*G71*G71+$D$88*H71*H71+$D$89*I71*I71+$D$90*G71*H71+$D$91*G71*I71+D98*H71*I71</f>
        <v>80.193232639684041</v>
      </c>
      <c r="K71" s="10">
        <f t="shared" si="1"/>
        <v>4.0752918124553617E-6</v>
      </c>
      <c r="L71" s="3"/>
      <c r="M71" s="3"/>
      <c r="N71" s="3"/>
      <c r="O71" s="3"/>
    </row>
    <row r="72" spans="2:18" x14ac:dyDescent="0.25">
      <c r="B72" s="3"/>
      <c r="C72" s="11">
        <v>8</v>
      </c>
      <c r="D72" s="12">
        <f>($L$55/F72*0.6+(($L$56-E72)/$L$56)*0.4)*100</f>
        <v>79.183135704874829</v>
      </c>
      <c r="E72" s="12">
        <f t="shared" si="0"/>
        <v>106</v>
      </c>
      <c r="F72" s="12">
        <v>55</v>
      </c>
      <c r="G72" s="9">
        <v>15</v>
      </c>
      <c r="H72" s="9">
        <f>$N$12</f>
        <v>40</v>
      </c>
      <c r="I72" s="9">
        <f>$N$13</f>
        <v>10</v>
      </c>
      <c r="J72" s="10">
        <f>$D$83+$D$84*G72+$D$85*H72+$D$86*I72+$D$87*G72*G72+$D$88*H72*H72+$D$89*I72*I72+$D$90*G72*H72+$D$91*G72*I72+D99*H72*I72</f>
        <v>84.076548623199344</v>
      </c>
      <c r="K72" s="10">
        <f t="shared" si="1"/>
        <v>4.8934129183245147</v>
      </c>
      <c r="L72" s="3"/>
      <c r="M72" s="3"/>
      <c r="N72" s="24"/>
      <c r="O72" s="24"/>
    </row>
    <row r="73" spans="2:1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4"/>
      <c r="O73" s="24"/>
    </row>
    <row r="74" spans="2:18" x14ac:dyDescent="0.25">
      <c r="B74" s="3"/>
      <c r="C74" s="3"/>
      <c r="D74" s="3"/>
      <c r="E74" s="3"/>
      <c r="F74" s="3"/>
      <c r="G74" s="3"/>
      <c r="H74" s="3"/>
      <c r="I74" s="3"/>
      <c r="J74" s="3" t="s">
        <v>16</v>
      </c>
      <c r="K74" s="23">
        <f>SUM(K65:K72)</f>
        <v>80.057759712217319</v>
      </c>
      <c r="L74" s="3"/>
      <c r="M74" s="3"/>
      <c r="N74" s="3"/>
      <c r="O74" s="3"/>
    </row>
    <row r="75" spans="2:18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6"/>
    </row>
    <row r="76" spans="2:18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2:18" x14ac:dyDescent="0.25">
      <c r="B77" s="3"/>
      <c r="C77" s="4" t="s">
        <v>42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2:18" x14ac:dyDescent="0.25">
      <c r="B78" s="3"/>
      <c r="C78" s="4" t="s">
        <v>43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 t="s">
        <v>15</v>
      </c>
      <c r="R78" s="2"/>
    </row>
    <row r="79" spans="2:18" x14ac:dyDescent="0.25">
      <c r="B79" s="3"/>
      <c r="C79" s="4" t="s">
        <v>44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" t="s">
        <v>19</v>
      </c>
      <c r="Q79" s="16">
        <f>$D$83+$D$84*Q81+$D$85*Q82+$D$86*Q83+$D$87*Q81*Q81+$D$88*Q82*Q82+$D$89*Q83*Q83+$D$90*Q81*Q82+$D$91*Q81*Q83+D98*Q82*Q83</f>
        <v>84.076548623199344</v>
      </c>
      <c r="R79" s="16"/>
    </row>
    <row r="80" spans="2:18" x14ac:dyDescent="0.25">
      <c r="B80" s="3"/>
      <c r="C80" s="4" t="s">
        <v>45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5" t="s">
        <v>21</v>
      </c>
      <c r="Q80" s="15"/>
      <c r="R80" s="15"/>
    </row>
    <row r="81" spans="2:18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 t="s">
        <v>0</v>
      </c>
      <c r="Q81" s="3">
        <v>15</v>
      </c>
      <c r="R81" s="3"/>
    </row>
    <row r="82" spans="2:18" x14ac:dyDescent="0.25">
      <c r="B82" s="3"/>
      <c r="C82" s="5" t="s">
        <v>17</v>
      </c>
      <c r="D82" s="5" t="s">
        <v>18</v>
      </c>
      <c r="E82" s="4"/>
      <c r="F82" s="4"/>
      <c r="G82" s="3"/>
      <c r="H82" s="3"/>
      <c r="I82" s="3"/>
      <c r="J82" s="3"/>
      <c r="K82" s="3"/>
      <c r="L82" s="3"/>
      <c r="M82" s="3"/>
      <c r="N82" s="3"/>
      <c r="O82" s="3"/>
      <c r="P82" s="2" t="s">
        <v>7</v>
      </c>
      <c r="Q82" s="3">
        <v>10</v>
      </c>
      <c r="R82" s="3"/>
    </row>
    <row r="83" spans="2:18" x14ac:dyDescent="0.25">
      <c r="B83" s="3"/>
      <c r="C83" s="11" t="s">
        <v>20</v>
      </c>
      <c r="D83" s="13">
        <v>65.893635989244245</v>
      </c>
      <c r="G83" s="3"/>
      <c r="H83" s="3"/>
      <c r="I83" s="3"/>
      <c r="J83" s="3"/>
      <c r="K83" s="3"/>
      <c r="L83" s="3"/>
      <c r="M83" s="3"/>
      <c r="N83" s="3"/>
      <c r="O83" s="3"/>
      <c r="P83" s="2" t="s">
        <v>8</v>
      </c>
      <c r="Q83" s="3">
        <v>10</v>
      </c>
      <c r="R83" s="3"/>
    </row>
    <row r="84" spans="2:18" x14ac:dyDescent="0.25">
      <c r="B84" s="3"/>
      <c r="C84" s="11" t="s">
        <v>22</v>
      </c>
      <c r="D84" s="13">
        <v>0.78610202309435662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2:18" x14ac:dyDescent="0.25">
      <c r="B85" s="3"/>
      <c r="C85" s="11" t="s">
        <v>23</v>
      </c>
      <c r="D85" s="13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2:18" x14ac:dyDescent="0.25">
      <c r="B86" s="3"/>
      <c r="C86" s="11" t="s">
        <v>24</v>
      </c>
      <c r="D86" s="13">
        <v>0.48453501906857732</v>
      </c>
      <c r="G86" s="3"/>
      <c r="H86" s="14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2:18" x14ac:dyDescent="0.25">
      <c r="B87" s="3"/>
      <c r="C87" s="11" t="s">
        <v>25</v>
      </c>
      <c r="D87" s="13">
        <v>6.8321658139804866E-3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2:18" x14ac:dyDescent="0.25">
      <c r="B88" s="3"/>
      <c r="C88" s="11" t="s">
        <v>26</v>
      </c>
      <c r="D88" s="13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2:18" x14ac:dyDescent="0.25">
      <c r="B89" s="3"/>
      <c r="C89" s="11" t="s">
        <v>27</v>
      </c>
      <c r="D89" s="13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2:18" x14ac:dyDescent="0.25">
      <c r="B90" s="3"/>
      <c r="C90" s="11" t="s">
        <v>28</v>
      </c>
      <c r="D90" s="13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2:18" x14ac:dyDescent="0.25">
      <c r="B91" s="3"/>
      <c r="C91" s="11" t="s">
        <v>29</v>
      </c>
      <c r="D91" s="13">
        <v>5.8631924722385119E-5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2:18" x14ac:dyDescent="0.25">
      <c r="B92" s="3"/>
      <c r="C92" s="11" t="s">
        <v>30</v>
      </c>
      <c r="D92" s="13">
        <v>0.55241879690163997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2:18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</sheetData>
  <mergeCells count="7">
    <mergeCell ref="P80:R80"/>
    <mergeCell ref="I56:K56"/>
    <mergeCell ref="H58:I59"/>
    <mergeCell ref="H60:I60"/>
    <mergeCell ref="L22:N22"/>
    <mergeCell ref="I55:K55"/>
    <mergeCell ref="D63:F63"/>
  </mergeCells>
  <dataValidations count="1">
    <dataValidation type="decimal" allowBlank="1" showInputMessage="1" showErrorMessage="1" sqref="O86" xr:uid="{01AAD15E-94F9-4790-A3CC-9348A7C54199}">
      <formula1>A54</formula1>
      <formula2>N90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а</vt:lpstr>
      <vt:lpstr>г0</vt:lpstr>
      <vt:lpstr>г1</vt:lpstr>
      <vt:lpstr>г2</vt:lpstr>
      <vt:lpstr>к0</vt:lpstr>
      <vt:lpstr>к1</vt:lpstr>
      <vt:lpstr>к2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Morgunov Arsenii</dc:creator>
  <cp:lastModifiedBy>Arsenii Morgunov</cp:lastModifiedBy>
  <dcterms:created xsi:type="dcterms:W3CDTF">2015-06-05T18:19:34Z</dcterms:created>
  <dcterms:modified xsi:type="dcterms:W3CDTF">2021-12-20T01:50:28Z</dcterms:modified>
</cp:coreProperties>
</file>