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OneDrive - Florida Atlantic University\FAU\MS THESIS\ITS2 RTT\"/>
    </mc:Choice>
  </mc:AlternateContent>
  <xr:revisionPtr revIDLastSave="577" documentId="8_{18C8F6CA-CB55-4AA0-A3F6-58306AAFD9DE}" xr6:coauthVersionLast="36" xr6:coauthVersionMax="47" xr10:uidLastSave="{BEBCC60F-7C0C-4B90-89DA-1BF82CC41902}"/>
  <bookViews>
    <workbookView minimized="1" xWindow="-25320" yWindow="-120" windowWidth="25440" windowHeight="15396" xr2:uid="{C435E84C-01D9-4126-8117-9DF4948E05C7}"/>
  </bookViews>
  <sheets>
    <sheet name="Samples" sheetId="1" r:id="rId1"/>
    <sheet name="Quantification1" sheetId="16" r:id="rId2"/>
    <sheet name="2bRAD Dilutions" sheetId="17" r:id="rId3"/>
    <sheet name="Dilution Plate" sheetId="18" r:id="rId4"/>
    <sheet name="Gel Map" sheetId="21" r:id="rId5"/>
    <sheet name="Amplification" sheetId="2" r:id="rId6"/>
    <sheet name="Cleaning PCR Products" sheetId="3" r:id="rId7"/>
    <sheet name="Dilution Plate for UT" sheetId="15" r:id="rId8"/>
    <sheet name="Quantification" sheetId="7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7" l="1"/>
  <c r="E7" i="7"/>
  <c r="E8" i="7"/>
  <c r="E9" i="7"/>
  <c r="E10" i="7"/>
  <c r="D6" i="7"/>
  <c r="D7" i="7"/>
  <c r="D8" i="7"/>
  <c r="D9" i="7"/>
  <c r="D10" i="7"/>
  <c r="E5" i="7"/>
  <c r="D5" i="7"/>
  <c r="C5" i="7"/>
  <c r="E77" i="15"/>
  <c r="F77" i="15" s="1"/>
  <c r="E78" i="15"/>
  <c r="F78" i="15" s="1"/>
  <c r="E79" i="15"/>
  <c r="F79" i="15" s="1"/>
  <c r="E80" i="15"/>
  <c r="F80" i="15" s="1"/>
  <c r="E81" i="15"/>
  <c r="F81" i="15" s="1"/>
  <c r="E82" i="15"/>
  <c r="F82" i="15" s="1"/>
  <c r="E76" i="15"/>
  <c r="F76" i="15" s="1"/>
  <c r="E75" i="15"/>
  <c r="F75" i="15" s="1"/>
  <c r="E74" i="15"/>
  <c r="F74" i="15" s="1"/>
  <c r="E73" i="15"/>
  <c r="F73" i="15" s="1"/>
  <c r="E72" i="15"/>
  <c r="F72" i="15" s="1"/>
  <c r="E71" i="15"/>
  <c r="F71" i="15" s="1"/>
  <c r="E70" i="15"/>
  <c r="F70" i="15" s="1"/>
  <c r="E69" i="15"/>
  <c r="F69" i="15" s="1"/>
  <c r="E68" i="15"/>
  <c r="F68" i="15" s="1"/>
  <c r="E67" i="15"/>
  <c r="F67" i="15" s="1"/>
  <c r="E66" i="15"/>
  <c r="F66" i="15" s="1"/>
  <c r="E65" i="15"/>
  <c r="F65" i="15" s="1"/>
  <c r="E64" i="15"/>
  <c r="F64" i="15" s="1"/>
  <c r="E63" i="15"/>
  <c r="F63" i="15" s="1"/>
  <c r="E62" i="15"/>
  <c r="F62" i="15" s="1"/>
  <c r="E61" i="15"/>
  <c r="F61" i="15" s="1"/>
  <c r="E60" i="15"/>
  <c r="F60" i="15" s="1"/>
  <c r="E59" i="15"/>
  <c r="F59" i="15" s="1"/>
  <c r="E58" i="15"/>
  <c r="F58" i="15" s="1"/>
  <c r="E57" i="15"/>
  <c r="F57" i="15" s="1"/>
  <c r="E56" i="15"/>
  <c r="F56" i="15" s="1"/>
  <c r="E55" i="15"/>
  <c r="F55" i="15" s="1"/>
  <c r="E54" i="15"/>
  <c r="F54" i="15" s="1"/>
  <c r="E53" i="15"/>
  <c r="F53" i="15" s="1"/>
  <c r="E52" i="15"/>
  <c r="F52" i="15" s="1"/>
  <c r="E51" i="15"/>
  <c r="F51" i="15" s="1"/>
  <c r="E50" i="15"/>
  <c r="F50" i="15" s="1"/>
  <c r="E49" i="15"/>
  <c r="F49" i="15" s="1"/>
  <c r="E48" i="15"/>
  <c r="F48" i="15" s="1"/>
  <c r="E47" i="15"/>
  <c r="F47" i="15" s="1"/>
  <c r="E46" i="15"/>
  <c r="F46" i="15" s="1"/>
  <c r="E45" i="15"/>
  <c r="F45" i="15" s="1"/>
  <c r="E44" i="15"/>
  <c r="F44" i="15" s="1"/>
  <c r="E43" i="15"/>
  <c r="F43" i="15" s="1"/>
  <c r="E42" i="15"/>
  <c r="F42" i="15" s="1"/>
  <c r="E41" i="15"/>
  <c r="F41" i="15" s="1"/>
  <c r="E40" i="15"/>
  <c r="F40" i="15" s="1"/>
  <c r="E39" i="15"/>
  <c r="F39" i="15" s="1"/>
  <c r="E38" i="15"/>
  <c r="F38" i="15" s="1"/>
  <c r="E37" i="15"/>
  <c r="F37" i="15" s="1"/>
  <c r="E36" i="15"/>
  <c r="F36" i="15" s="1"/>
  <c r="E35" i="15"/>
  <c r="F35" i="15" s="1"/>
  <c r="E34" i="15"/>
  <c r="F34" i="15" s="1"/>
  <c r="E33" i="15"/>
  <c r="F33" i="15" s="1"/>
  <c r="E32" i="15"/>
  <c r="F32" i="15" s="1"/>
  <c r="E31" i="15"/>
  <c r="F31" i="15" s="1"/>
  <c r="E30" i="15"/>
  <c r="F30" i="15" s="1"/>
  <c r="E29" i="15"/>
  <c r="F29" i="15" s="1"/>
  <c r="E28" i="15"/>
  <c r="F28" i="15" s="1"/>
  <c r="E27" i="15"/>
  <c r="F27" i="15" s="1"/>
  <c r="E26" i="15"/>
  <c r="F26" i="15" s="1"/>
  <c r="E25" i="15"/>
  <c r="F25" i="15" s="1"/>
  <c r="E24" i="15"/>
  <c r="F24" i="15" s="1"/>
  <c r="E23" i="15"/>
  <c r="F23" i="15" s="1"/>
  <c r="E22" i="15"/>
  <c r="F22" i="15" s="1"/>
  <c r="E21" i="15"/>
  <c r="F21" i="15" s="1"/>
  <c r="E20" i="15"/>
  <c r="F20" i="15" s="1"/>
  <c r="E19" i="15"/>
  <c r="F19" i="15" s="1"/>
  <c r="E18" i="15"/>
  <c r="F18" i="15" s="1"/>
  <c r="E17" i="15"/>
  <c r="F17" i="15" s="1"/>
  <c r="E16" i="15"/>
  <c r="F16" i="15" s="1"/>
  <c r="E15" i="15"/>
  <c r="F15" i="15" s="1"/>
  <c r="E14" i="15"/>
  <c r="F14" i="15" s="1"/>
  <c r="E13" i="15"/>
  <c r="F13" i="15" s="1"/>
  <c r="E12" i="15"/>
  <c r="F12" i="15" s="1"/>
  <c r="E11" i="15"/>
  <c r="F11" i="15" s="1"/>
  <c r="E10" i="15"/>
  <c r="F10" i="15" s="1"/>
  <c r="E9" i="15"/>
  <c r="F9" i="15" s="1"/>
  <c r="E8" i="15"/>
  <c r="F8" i="15" s="1"/>
  <c r="E7" i="15"/>
  <c r="F7" i="15" s="1"/>
  <c r="E6" i="15"/>
  <c r="F6" i="15" s="1"/>
  <c r="E5" i="15"/>
  <c r="F5" i="15" s="1"/>
  <c r="E4" i="15"/>
  <c r="F4" i="15" s="1"/>
  <c r="E3" i="15"/>
  <c r="F3" i="15" s="1"/>
  <c r="E2" i="15"/>
  <c r="F2" i="15" s="1"/>
  <c r="B11" i="2"/>
  <c r="E10" i="2" s="1"/>
  <c r="D9" i="2"/>
  <c r="C9" i="2" s="1"/>
  <c r="E8" i="2"/>
  <c r="D8" i="2"/>
  <c r="C8" i="2" s="1"/>
  <c r="E7" i="2"/>
  <c r="D7" i="2"/>
  <c r="C7" i="2" s="1"/>
  <c r="E6" i="2"/>
  <c r="D6" i="2"/>
  <c r="C6" i="2" s="1"/>
  <c r="E5" i="2"/>
  <c r="D5" i="2"/>
  <c r="C5" i="2" s="1"/>
  <c r="D4" i="2"/>
  <c r="C4" i="2"/>
  <c r="D11" i="2" l="1"/>
  <c r="C11" i="2"/>
  <c r="E76" i="17" l="1"/>
  <c r="F76" i="17" s="1"/>
  <c r="E75" i="17"/>
  <c r="F75" i="17" s="1"/>
  <c r="E74" i="17"/>
  <c r="F74" i="17" s="1"/>
  <c r="E73" i="17"/>
  <c r="F73" i="17" s="1"/>
  <c r="E72" i="17"/>
  <c r="F72" i="17" s="1"/>
  <c r="E71" i="17"/>
  <c r="F71" i="17" s="1"/>
  <c r="E70" i="17"/>
  <c r="F70" i="17" s="1"/>
  <c r="E69" i="17"/>
  <c r="F69" i="17" s="1"/>
  <c r="E68" i="17"/>
  <c r="F68" i="17" s="1"/>
  <c r="E67" i="17"/>
  <c r="F67" i="17" s="1"/>
  <c r="E66" i="17"/>
  <c r="F66" i="17" s="1"/>
  <c r="E65" i="17"/>
  <c r="F65" i="17" s="1"/>
  <c r="E64" i="17"/>
  <c r="F64" i="17" s="1"/>
  <c r="E63" i="17"/>
  <c r="F63" i="17" s="1"/>
  <c r="E62" i="17"/>
  <c r="F62" i="17" s="1"/>
  <c r="E61" i="17"/>
  <c r="F61" i="17" s="1"/>
  <c r="E60" i="17"/>
  <c r="F60" i="17" s="1"/>
  <c r="E59" i="17"/>
  <c r="F59" i="17" s="1"/>
  <c r="E58" i="17"/>
  <c r="F58" i="17" s="1"/>
  <c r="E57" i="17"/>
  <c r="F57" i="17" s="1"/>
  <c r="E56" i="17"/>
  <c r="F56" i="17" s="1"/>
  <c r="E55" i="17"/>
  <c r="F55" i="17" s="1"/>
  <c r="E54" i="17"/>
  <c r="F54" i="17" s="1"/>
  <c r="E53" i="17"/>
  <c r="F53" i="17" s="1"/>
  <c r="E52" i="17"/>
  <c r="F52" i="17" s="1"/>
  <c r="E51" i="17"/>
  <c r="F51" i="17" s="1"/>
  <c r="E50" i="17"/>
  <c r="F50" i="17" s="1"/>
  <c r="E49" i="17"/>
  <c r="F49" i="17" s="1"/>
  <c r="E48" i="17"/>
  <c r="F48" i="17" s="1"/>
  <c r="E47" i="17"/>
  <c r="F47" i="17" s="1"/>
  <c r="E46" i="17"/>
  <c r="F46" i="17" s="1"/>
  <c r="E45" i="17"/>
  <c r="F45" i="17" s="1"/>
  <c r="E44" i="17"/>
  <c r="F44" i="17" s="1"/>
  <c r="E43" i="17"/>
  <c r="F43" i="17" s="1"/>
  <c r="E42" i="17"/>
  <c r="F42" i="17" s="1"/>
  <c r="E41" i="17"/>
  <c r="F41" i="17" s="1"/>
  <c r="E40" i="17"/>
  <c r="F40" i="17" s="1"/>
  <c r="E39" i="17"/>
  <c r="F39" i="17" s="1"/>
  <c r="E38" i="17"/>
  <c r="F38" i="17" s="1"/>
  <c r="E37" i="17"/>
  <c r="F37" i="17" s="1"/>
  <c r="E36" i="17"/>
  <c r="F36" i="17" s="1"/>
  <c r="E35" i="17"/>
  <c r="F35" i="17" s="1"/>
  <c r="E34" i="17"/>
  <c r="F34" i="17" s="1"/>
  <c r="E33" i="17"/>
  <c r="F33" i="17" s="1"/>
  <c r="E32" i="17"/>
  <c r="F32" i="17" s="1"/>
  <c r="E31" i="17"/>
  <c r="F31" i="17" s="1"/>
  <c r="E30" i="17"/>
  <c r="F30" i="17" s="1"/>
  <c r="E29" i="17"/>
  <c r="F29" i="17" s="1"/>
  <c r="E28" i="17"/>
  <c r="F28" i="17" s="1"/>
  <c r="E27" i="17"/>
  <c r="F27" i="17" s="1"/>
  <c r="E26" i="17"/>
  <c r="F26" i="17" s="1"/>
  <c r="E25" i="17"/>
  <c r="F25" i="17" s="1"/>
  <c r="E24" i="17"/>
  <c r="F24" i="17" s="1"/>
  <c r="E23" i="17"/>
  <c r="F23" i="17" s="1"/>
  <c r="E22" i="17"/>
  <c r="F22" i="17" s="1"/>
  <c r="E21" i="17"/>
  <c r="F21" i="17" s="1"/>
  <c r="E20" i="17"/>
  <c r="F20" i="17" s="1"/>
  <c r="E19" i="17"/>
  <c r="F19" i="17" s="1"/>
  <c r="E18" i="17"/>
  <c r="F18" i="17" s="1"/>
  <c r="E17" i="17"/>
  <c r="F17" i="17" s="1"/>
  <c r="E16" i="17"/>
  <c r="F16" i="17" s="1"/>
  <c r="E15" i="17"/>
  <c r="F15" i="17" s="1"/>
  <c r="E14" i="17"/>
  <c r="F14" i="17" s="1"/>
  <c r="E13" i="17"/>
  <c r="F13" i="17" s="1"/>
  <c r="E12" i="17"/>
  <c r="F12" i="17" s="1"/>
  <c r="E11" i="17"/>
  <c r="F11" i="17" s="1"/>
  <c r="E10" i="17"/>
  <c r="F10" i="17" s="1"/>
  <c r="E9" i="17"/>
  <c r="F9" i="17" s="1"/>
  <c r="E8" i="17"/>
  <c r="F8" i="17" s="1"/>
  <c r="E7" i="17"/>
  <c r="F7" i="17" s="1"/>
  <c r="E6" i="17"/>
  <c r="F6" i="17" s="1"/>
  <c r="E5" i="17"/>
  <c r="F5" i="17" s="1"/>
  <c r="E4" i="17"/>
  <c r="F4" i="17" s="1"/>
  <c r="E3" i="17"/>
  <c r="F3" i="17" s="1"/>
  <c r="E2" i="17"/>
  <c r="F2" i="17" s="1"/>
</calcChain>
</file>

<file path=xl/sharedStrings.xml><?xml version="1.0" encoding="utf-8"?>
<sst xmlns="http://schemas.openxmlformats.org/spreadsheetml/2006/main" count="1402" uniqueCount="398">
  <si>
    <t>SAMPLE</t>
  </si>
  <si>
    <t>sampleID</t>
  </si>
  <si>
    <t>source</t>
  </si>
  <si>
    <t>260/280</t>
  </si>
  <si>
    <t>260/230</t>
  </si>
  <si>
    <t>Qb ng/µL</t>
  </si>
  <si>
    <t>25 ng/uL Dilution Total Volume</t>
  </si>
  <si>
    <t>Volume H2O</t>
  </si>
  <si>
    <t>uL DNA for 25 ng/uL dilution</t>
  </si>
  <si>
    <t>Pool</t>
  </si>
  <si>
    <t>MC14</t>
  </si>
  <si>
    <t>MC_001</t>
  </si>
  <si>
    <t>FWC</t>
  </si>
  <si>
    <t>in situ</t>
  </si>
  <si>
    <t>MCAV</t>
  </si>
  <si>
    <t>DNA Shield</t>
  </si>
  <si>
    <t>2bRAD</t>
  </si>
  <si>
    <t>MC35</t>
  </si>
  <si>
    <t>MC_002</t>
  </si>
  <si>
    <t>MC16</t>
  </si>
  <si>
    <t>MC_003</t>
  </si>
  <si>
    <t>MC6</t>
  </si>
  <si>
    <t>MC_004</t>
  </si>
  <si>
    <t>UM</t>
  </si>
  <si>
    <t>MC20</t>
  </si>
  <si>
    <t>MC_005</t>
  </si>
  <si>
    <t>MC13</t>
  </si>
  <si>
    <t>MC_006</t>
  </si>
  <si>
    <t>MC19</t>
  </si>
  <si>
    <t>MC_007</t>
  </si>
  <si>
    <t>MC5</t>
  </si>
  <si>
    <t>MC_008</t>
  </si>
  <si>
    <t>MC1</t>
  </si>
  <si>
    <t>MC_009</t>
  </si>
  <si>
    <t>MC21</t>
  </si>
  <si>
    <t>MC_010</t>
  </si>
  <si>
    <t>MC2</t>
  </si>
  <si>
    <t>MC_011</t>
  </si>
  <si>
    <t>MC4</t>
  </si>
  <si>
    <t>MC_012</t>
  </si>
  <si>
    <t>MC27</t>
  </si>
  <si>
    <t>MC_013</t>
  </si>
  <si>
    <t>MC_014</t>
  </si>
  <si>
    <t>MOTE</t>
  </si>
  <si>
    <t>?</t>
  </si>
  <si>
    <t>MC_015</t>
  </si>
  <si>
    <t>MC11</t>
  </si>
  <si>
    <t>MC_016</t>
  </si>
  <si>
    <t>MC33</t>
  </si>
  <si>
    <t>MC_017</t>
  </si>
  <si>
    <t>OF14</t>
  </si>
  <si>
    <t>OF_001</t>
  </si>
  <si>
    <t>CRF</t>
  </si>
  <si>
    <t>OFAV</t>
  </si>
  <si>
    <t>OF36</t>
  </si>
  <si>
    <t>OF_002</t>
  </si>
  <si>
    <t>OF20</t>
  </si>
  <si>
    <t>OF_003</t>
  </si>
  <si>
    <t>OF93</t>
  </si>
  <si>
    <t>OF_004</t>
  </si>
  <si>
    <t>RR</t>
  </si>
  <si>
    <t>rextracted on 1/12/22</t>
  </si>
  <si>
    <t xml:space="preserve">OF2 </t>
  </si>
  <si>
    <t>OF_005</t>
  </si>
  <si>
    <t>OF50</t>
  </si>
  <si>
    <t>OF_006</t>
  </si>
  <si>
    <t>OF51</t>
  </si>
  <si>
    <t>OF_007</t>
  </si>
  <si>
    <t>OF2</t>
  </si>
  <si>
    <t>OF_008</t>
  </si>
  <si>
    <t>rextracted on 12/1</t>
  </si>
  <si>
    <t>OF33</t>
  </si>
  <si>
    <t>OF_009</t>
  </si>
  <si>
    <t>OF22</t>
  </si>
  <si>
    <t>OF_010</t>
  </si>
  <si>
    <t>OF26(39)</t>
  </si>
  <si>
    <t>OF_011</t>
  </si>
  <si>
    <t>OF19(36)</t>
  </si>
  <si>
    <t>OF_012</t>
  </si>
  <si>
    <t>OF3</t>
  </si>
  <si>
    <t>OF_013</t>
  </si>
  <si>
    <t>OF52</t>
  </si>
  <si>
    <t>OF_014</t>
  </si>
  <si>
    <t>rextracted on 12/1 and 1/12</t>
  </si>
  <si>
    <t>OF7</t>
  </si>
  <si>
    <t>OF_015</t>
  </si>
  <si>
    <t>OF1</t>
  </si>
  <si>
    <t>OF_016</t>
  </si>
  <si>
    <t>OF57</t>
  </si>
  <si>
    <t>OF_017</t>
  </si>
  <si>
    <t>OF32</t>
  </si>
  <si>
    <t>OF_018</t>
  </si>
  <si>
    <t>OF_019</t>
  </si>
  <si>
    <t>OF11</t>
  </si>
  <si>
    <t>OF_020</t>
  </si>
  <si>
    <t>OF_021</t>
  </si>
  <si>
    <t>OF125</t>
  </si>
  <si>
    <t>OF_022</t>
  </si>
  <si>
    <t>OF126</t>
  </si>
  <si>
    <t>OF_023</t>
  </si>
  <si>
    <t>OF27</t>
  </si>
  <si>
    <t>OF_024</t>
  </si>
  <si>
    <t>OF8</t>
  </si>
  <si>
    <t>OF_025</t>
  </si>
  <si>
    <t>OF483</t>
  </si>
  <si>
    <t>OF_026</t>
  </si>
  <si>
    <t>OF61</t>
  </si>
  <si>
    <t>OF_027</t>
  </si>
  <si>
    <t>OF_028</t>
  </si>
  <si>
    <t>OF132</t>
  </si>
  <si>
    <t>OF_029</t>
  </si>
  <si>
    <t>OF127</t>
  </si>
  <si>
    <t>OF_030</t>
  </si>
  <si>
    <t>OF227</t>
  </si>
  <si>
    <t>OF_031</t>
  </si>
  <si>
    <t>PC28</t>
  </si>
  <si>
    <t>PC_001</t>
  </si>
  <si>
    <t>PCLI</t>
  </si>
  <si>
    <t>PC17</t>
  </si>
  <si>
    <t>PC_002</t>
  </si>
  <si>
    <t>PC23</t>
  </si>
  <si>
    <t>PC_003</t>
  </si>
  <si>
    <t xml:space="preserve">PC1 </t>
  </si>
  <si>
    <t>PC_004</t>
  </si>
  <si>
    <t>PC21</t>
  </si>
  <si>
    <t>PC_005</t>
  </si>
  <si>
    <t>PC10</t>
  </si>
  <si>
    <t>PC_006</t>
  </si>
  <si>
    <t>PC5</t>
  </si>
  <si>
    <t>PC_007</t>
  </si>
  <si>
    <t>PC24</t>
  </si>
  <si>
    <t>PC_008</t>
  </si>
  <si>
    <t>PC2</t>
  </si>
  <si>
    <t>PC_009</t>
  </si>
  <si>
    <t>PC6</t>
  </si>
  <si>
    <t>PC_010</t>
  </si>
  <si>
    <t>PC26</t>
  </si>
  <si>
    <t>PC_011</t>
  </si>
  <si>
    <t>PC29</t>
  </si>
  <si>
    <t>PC_012</t>
  </si>
  <si>
    <t>PC11</t>
  </si>
  <si>
    <t>PC_013</t>
  </si>
  <si>
    <t>PC18</t>
  </si>
  <si>
    <t>PC_014</t>
  </si>
  <si>
    <t>PC27</t>
  </si>
  <si>
    <t>PC_015</t>
  </si>
  <si>
    <t>PC3</t>
  </si>
  <si>
    <t>PC_016</t>
  </si>
  <si>
    <t>PC13</t>
  </si>
  <si>
    <t>PC_017</t>
  </si>
  <si>
    <t>PC4</t>
  </si>
  <si>
    <t>PC_018</t>
  </si>
  <si>
    <t>PC_019</t>
  </si>
  <si>
    <t>PC_020</t>
  </si>
  <si>
    <t>PC25</t>
  </si>
  <si>
    <t>PC_021</t>
  </si>
  <si>
    <t>PC14</t>
  </si>
  <si>
    <t>PC_022</t>
  </si>
  <si>
    <t>PC15</t>
  </si>
  <si>
    <t>PC_023</t>
  </si>
  <si>
    <t>PC1</t>
  </si>
  <si>
    <t>PC_024</t>
  </si>
  <si>
    <t>PC_025</t>
  </si>
  <si>
    <t>PC12</t>
  </si>
  <si>
    <t>PC_026</t>
  </si>
  <si>
    <t>PC_027</t>
  </si>
  <si>
    <t>Tag #</t>
  </si>
  <si>
    <t>Sample</t>
  </si>
  <si>
    <t>Qubit Conc. (ng/µL)</t>
  </si>
  <si>
    <t>Qubit Conc. (ng/µL [C1])</t>
  </si>
  <si>
    <t>Target vol (µL [V2])</t>
  </si>
  <si>
    <t>Target conc. (ng/µL [C2])</t>
  </si>
  <si>
    <t>Vol DNA (µL [V1])</t>
  </si>
  <si>
    <t>Vol NFW (µL)</t>
  </si>
  <si>
    <t>OF_008R</t>
  </si>
  <si>
    <t>OF_009R</t>
  </si>
  <si>
    <t>OF_010R</t>
  </si>
  <si>
    <t>OF_011R</t>
  </si>
  <si>
    <t>OF_012R</t>
  </si>
  <si>
    <t>OF_013R</t>
  </si>
  <si>
    <t>OF_014R</t>
  </si>
  <si>
    <t>OF_015R</t>
  </si>
  <si>
    <t>OF_016R</t>
  </si>
  <si>
    <t>OF_017R</t>
  </si>
  <si>
    <t>OF_019R</t>
  </si>
  <si>
    <t>OF_020R</t>
  </si>
  <si>
    <t>OF_021R</t>
  </si>
  <si>
    <t>OF_024R</t>
  </si>
  <si>
    <t>OF_026R</t>
  </si>
  <si>
    <t>OF_028R</t>
  </si>
  <si>
    <t>OF_029R</t>
  </si>
  <si>
    <t>OF_030R</t>
  </si>
  <si>
    <t>=</t>
  </si>
  <si>
    <t>don't dilute</t>
  </si>
  <si>
    <t>A</t>
  </si>
  <si>
    <t>B</t>
  </si>
  <si>
    <t>OF_006RX</t>
  </si>
  <si>
    <t>OF_027RX</t>
  </si>
  <si>
    <t>C</t>
  </si>
  <si>
    <t>OF_014RX</t>
  </si>
  <si>
    <t>OF_028RX</t>
  </si>
  <si>
    <t>D</t>
  </si>
  <si>
    <t>E</t>
  </si>
  <si>
    <t>OF_023RX</t>
  </si>
  <si>
    <t>F</t>
  </si>
  <si>
    <t>OF_017RX</t>
  </si>
  <si>
    <t>G</t>
  </si>
  <si>
    <t>OF_004RX</t>
  </si>
  <si>
    <t>OF_018RX</t>
  </si>
  <si>
    <t>PC_001RX</t>
  </si>
  <si>
    <t>PC_015RX</t>
  </si>
  <si>
    <t>H</t>
  </si>
  <si>
    <t>OF_019RX</t>
  </si>
  <si>
    <t>OF_018X</t>
  </si>
  <si>
    <t>OF_027X</t>
  </si>
  <si>
    <t>PC_015X</t>
  </si>
  <si>
    <t>OF_023X</t>
  </si>
  <si>
    <t>ITS-2 PCR</t>
  </si>
  <si>
    <t>Component</t>
  </si>
  <si>
    <t>Rxn Volume (µl)</t>
  </si>
  <si>
    <t>1/2 Plate (µl)</t>
  </si>
  <si>
    <t>Full Plate (µL)</t>
  </si>
  <si>
    <t>Concentration</t>
  </si>
  <si>
    <t>RNase free H2O</t>
  </si>
  <si>
    <t>10X ExTaq Buffer</t>
  </si>
  <si>
    <t>X</t>
  </si>
  <si>
    <t>2.5mM dNTP mix</t>
  </si>
  <si>
    <t>mM</t>
  </si>
  <si>
    <t>µM</t>
  </si>
  <si>
    <t>TaKaRa ExTaq HS</t>
  </si>
  <si>
    <t>U</t>
  </si>
  <si>
    <t>Template DNA (20ng)</t>
  </si>
  <si>
    <t>ng/µL</t>
  </si>
  <si>
    <t>Total Volume</t>
  </si>
  <si>
    <t>PCR profile</t>
  </si>
  <si>
    <t>5 min</t>
  </si>
  <si>
    <t>95ºC</t>
  </si>
  <si>
    <t>72ºC</t>
  </si>
  <si>
    <t>ITS2_PCR_cycles</t>
  </si>
  <si>
    <t>i5_F_primer</t>
  </si>
  <si>
    <t>i7_R_primer</t>
  </si>
  <si>
    <t>i5_Index</t>
  </si>
  <si>
    <t>i7_Index(rev_comp)</t>
  </si>
  <si>
    <r>
      <rPr>
        <b/>
        <sz val="12"/>
        <color rgb="FFFF0000"/>
        <rFont val="Calibri"/>
        <family val="2"/>
        <scheme val="minor"/>
      </rPr>
      <t>2bRAD</t>
    </r>
    <r>
      <rPr>
        <b/>
        <sz val="12"/>
        <color theme="1"/>
        <rFont val="Calibri"/>
        <family val="2"/>
        <scheme val="minor"/>
      </rPr>
      <t xml:space="preserve"> Dilution Plate 1 Layout</t>
    </r>
  </si>
  <si>
    <r>
      <rPr>
        <b/>
        <sz val="12"/>
        <color rgb="FFFF0000"/>
        <rFont val="Calibri"/>
        <family val="2"/>
        <scheme val="minor"/>
      </rPr>
      <t>ITS2</t>
    </r>
    <r>
      <rPr>
        <b/>
        <sz val="12"/>
        <color theme="1"/>
        <rFont val="Calibri"/>
        <family val="2"/>
        <scheme val="minor"/>
      </rPr>
      <t xml:space="preserve"> Dilution Plate 1 µL DNA from OG Dilution plate</t>
    </r>
  </si>
  <si>
    <t>28 cycles</t>
  </si>
  <si>
    <t>1. Make MM in tube</t>
  </si>
  <si>
    <t>2. Add 29uL to each well in well plate</t>
  </si>
  <si>
    <t>3. Spin down DNA</t>
  </si>
  <si>
    <t>4. Add 1uL of DNA to each well</t>
  </si>
  <si>
    <t>5. Cover with PCR film</t>
  </si>
  <si>
    <t>6. Run PCR</t>
  </si>
  <si>
    <t>SYM_VAR 5.8 primer (10µM)</t>
  </si>
  <si>
    <t>SYM_VAR REV primer (10µM)</t>
  </si>
  <si>
    <t>56ºC</t>
  </si>
  <si>
    <t>Notes:</t>
  </si>
  <si>
    <t>Had to use old dilution plate for OF_002, OF_003, and OF_011R</t>
  </si>
  <si>
    <t>Had to use stock DNA for OF_004RX and OF_018RX</t>
  </si>
  <si>
    <t xml:space="preserve">MC2 </t>
  </si>
  <si>
    <t>MC8</t>
  </si>
  <si>
    <t>MC15</t>
  </si>
  <si>
    <t>OF5</t>
  </si>
  <si>
    <t>OF12R</t>
  </si>
  <si>
    <t>OF19R</t>
  </si>
  <si>
    <t>OF26R</t>
  </si>
  <si>
    <t>PC9</t>
  </si>
  <si>
    <t>PC16</t>
  </si>
  <si>
    <t>OF9R</t>
  </si>
  <si>
    <t>MC9</t>
  </si>
  <si>
    <t>OF6RX</t>
  </si>
  <si>
    <t>OF13R</t>
  </si>
  <si>
    <t>OF20R</t>
  </si>
  <si>
    <t>OF27R</t>
  </si>
  <si>
    <t>LADDER</t>
  </si>
  <si>
    <t>MC3</t>
  </si>
  <si>
    <t>MC10</t>
  </si>
  <si>
    <t>MC17</t>
  </si>
  <si>
    <t>OF14RX</t>
  </si>
  <si>
    <t>OF21</t>
  </si>
  <si>
    <t>OF28</t>
  </si>
  <si>
    <t>OF15RX</t>
  </si>
  <si>
    <t>OF31</t>
  </si>
  <si>
    <t>OF29</t>
  </si>
  <si>
    <t>PC19</t>
  </si>
  <si>
    <t>MC12</t>
  </si>
  <si>
    <t>OF10R</t>
  </si>
  <si>
    <t>OF16R</t>
  </si>
  <si>
    <t>OF17R</t>
  </si>
  <si>
    <t>OF23RX</t>
  </si>
  <si>
    <t>OF24R</t>
  </si>
  <si>
    <t>OF30R</t>
  </si>
  <si>
    <t>PC7</t>
  </si>
  <si>
    <t>PC20</t>
  </si>
  <si>
    <t>Qubit</t>
  </si>
  <si>
    <t>Qubit Conc</t>
  </si>
  <si>
    <t>TC</t>
  </si>
  <si>
    <t>Well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</si>
  <si>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</si>
  <si>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</si>
  <si>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</si>
  <si>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</si>
  <si>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</si>
  <si>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</si>
  <si>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</si>
  <si>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</si>
  <si>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</si>
  <si>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</si>
  <si>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</si>
  <si>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</si>
  <si>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</si>
  <si>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C1</t>
  </si>
  <si>
    <t>D1</t>
  </si>
  <si>
    <t>E1</t>
  </si>
  <si>
    <t>F1</t>
  </si>
  <si>
    <t>G1</t>
  </si>
  <si>
    <t>B2</t>
  </si>
  <si>
    <t>C2</t>
  </si>
  <si>
    <t>D2</t>
  </si>
  <si>
    <t>E2</t>
  </si>
  <si>
    <t>F2</t>
  </si>
  <si>
    <t>G2</t>
  </si>
  <si>
    <t>B3</t>
  </si>
  <si>
    <t>C3</t>
  </si>
  <si>
    <t>D3</t>
  </si>
  <si>
    <t>E3</t>
  </si>
  <si>
    <t>F3</t>
  </si>
  <si>
    <t>G3</t>
  </si>
  <si>
    <t>B4</t>
  </si>
  <si>
    <t>C4</t>
  </si>
  <si>
    <t>D4</t>
  </si>
  <si>
    <t>E4</t>
  </si>
  <si>
    <t>F4</t>
  </si>
  <si>
    <t>G4</t>
  </si>
  <si>
    <t>B5</t>
  </si>
  <si>
    <t>C5</t>
  </si>
  <si>
    <t>D5</t>
  </si>
  <si>
    <t>E5</t>
  </si>
  <si>
    <t>F5</t>
  </si>
  <si>
    <t>G5</t>
  </si>
  <si>
    <t>B6</t>
  </si>
  <si>
    <t>C6</t>
  </si>
  <si>
    <t>D6</t>
  </si>
  <si>
    <t>E6</t>
  </si>
  <si>
    <t>F6</t>
  </si>
  <si>
    <t>G6</t>
  </si>
  <si>
    <t>B7</t>
  </si>
  <si>
    <t>C7</t>
  </si>
  <si>
    <t>D7</t>
  </si>
  <si>
    <t>E7</t>
  </si>
  <si>
    <t>F7</t>
  </si>
  <si>
    <t>G7</t>
  </si>
  <si>
    <t>B8</t>
  </si>
  <si>
    <t>C8</t>
  </si>
  <si>
    <t>D8</t>
  </si>
  <si>
    <t>E8</t>
  </si>
  <si>
    <t>F8</t>
  </si>
  <si>
    <t>G8</t>
  </si>
  <si>
    <t>B9</t>
  </si>
  <si>
    <t>C9</t>
  </si>
  <si>
    <t>D9</t>
  </si>
  <si>
    <t>E9</t>
  </si>
  <si>
    <t>F9</t>
  </si>
  <si>
    <t>G9</t>
  </si>
  <si>
    <t>B10</t>
  </si>
  <si>
    <t>C10</t>
  </si>
  <si>
    <t>D10</t>
  </si>
  <si>
    <t>E10</t>
  </si>
  <si>
    <t>F10</t>
  </si>
  <si>
    <t>G10</t>
  </si>
  <si>
    <t>B11</t>
  </si>
  <si>
    <t>C11</t>
  </si>
  <si>
    <t>D11</t>
  </si>
  <si>
    <t>E11</t>
  </si>
  <si>
    <t>F11</t>
  </si>
  <si>
    <t>G11</t>
  </si>
  <si>
    <t>B12</t>
  </si>
  <si>
    <t>C12</t>
  </si>
  <si>
    <t>D12</t>
  </si>
  <si>
    <t>put water in this one first before pulling it out</t>
  </si>
  <si>
    <t>DILUTION OG PLATE = 55.4</t>
  </si>
  <si>
    <t>DILUTION OG PLATE = 216</t>
  </si>
  <si>
    <t>DNA</t>
  </si>
  <si>
    <t>DNA = 1</t>
  </si>
  <si>
    <t>Dilution Plate Layout</t>
  </si>
  <si>
    <t>NFW</t>
  </si>
  <si>
    <t>*was 6.36 ng/uL</t>
  </si>
  <si>
    <t>*was 3.62 ng/uL</t>
  </si>
  <si>
    <t>*samples in red were re-run</t>
  </si>
  <si>
    <t>sample</t>
  </si>
  <si>
    <t>genet</t>
  </si>
  <si>
    <t>date.collected</t>
  </si>
  <si>
    <t>nursery</t>
  </si>
  <si>
    <t>species</t>
  </si>
  <si>
    <t>preservation.method</t>
  </si>
  <si>
    <t>extraction.method</t>
  </si>
  <si>
    <t>extraction.date</t>
  </si>
  <si>
    <t>extraction.notes</t>
  </si>
  <si>
    <t>elution.vol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</si>
</sst>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rgb="FF000000"/>
      <name val="Calibri"/>
      <family val="2"/>
      <scheme val="minor"/>
    </font>
    <font>
      <b/>
      <sz val="11"/>
      <color rgb="FF000000"/>
      <name val="Times New Roman"/>
      <family val="1"/>
    </font>
    <font>
      <sz val="11"/>
      <color theme="1"/>
      <name val="Calibri"/>
    </font>
    <font>
      <i/>
      <sz val="11"/>
      <color theme="1"/>
      <name val="Calibri"/>
      <family val="2"/>
    </font>
    <font>
      <sz val="11"/>
      <color theme="1"/>
      <name val="Calibri"/>
      <family val="2"/>
    </font>
    <font>
      <b/>
      <sz val="12"/>
      <color theme="1"/>
      <name val="Helvetica"/>
      <family val="2"/>
    </font>
    <font>
      <b/>
      <sz val="12"/>
      <name val="Helvetica"/>
      <family val="2"/>
    </font>
    <font>
      <b/>
      <sz val="12"/>
      <color rgb="FF000000"/>
      <name val="Helvetica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Helvetica"/>
      <family val="2"/>
    </font>
    <font>
      <sz val="12"/>
      <color theme="1"/>
      <name val="Helvetica"/>
      <family val="2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1" fillId="0" borderId="0"/>
    <xf numFmtId="0" fontId="17" fillId="0" borderId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</cellStyleXfs>
  <cellXfs count="181">
    <xf numFmtId="0" fontId="0" fillId="0" borderId="0" xfId="0"/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/>
    </xf>
    <xf numFmtId="14" fontId="0" fillId="0" borderId="0" xfId="0" applyNumberFormat="1"/>
    <xf numFmtId="14" fontId="7" fillId="0" borderId="0" xfId="0" applyNumberFormat="1" applyFont="1" applyAlignment="1">
      <alignment horizontal="center"/>
    </xf>
    <xf numFmtId="0" fontId="0" fillId="0" borderId="5" xfId="0" applyBorder="1" applyAlignment="1">
      <alignment horizontal="center"/>
    </xf>
    <xf numFmtId="0" fontId="5" fillId="0" borderId="5" xfId="0" applyFont="1" applyBorder="1" applyAlignment="1">
      <alignment horizontal="center"/>
    </xf>
    <xf numFmtId="14" fontId="5" fillId="0" borderId="5" xfId="0" applyNumberFormat="1" applyFont="1" applyBorder="1" applyAlignment="1">
      <alignment horizontal="center"/>
    </xf>
    <xf numFmtId="14" fontId="6" fillId="0" borderId="5" xfId="0" applyNumberFormat="1" applyFont="1" applyBorder="1" applyAlignment="1">
      <alignment horizontal="center"/>
    </xf>
    <xf numFmtId="0" fontId="0" fillId="0" borderId="6" xfId="0" applyBorder="1"/>
    <xf numFmtId="0" fontId="0" fillId="7" borderId="6" xfId="0" applyFill="1" applyBorder="1"/>
    <xf numFmtId="164" fontId="0" fillId="0" borderId="6" xfId="0" applyNumberFormat="1" applyBorder="1"/>
    <xf numFmtId="164" fontId="0" fillId="7" borderId="6" xfId="0" applyNumberFormat="1" applyFill="1" applyBorder="1"/>
    <xf numFmtId="2" fontId="0" fillId="0" borderId="0" xfId="0" applyNumberFormat="1"/>
    <xf numFmtId="164" fontId="0" fillId="0" borderId="0" xfId="0" applyNumberFormat="1"/>
    <xf numFmtId="0" fontId="0" fillId="0" borderId="0" xfId="0" applyBorder="1"/>
    <xf numFmtId="0" fontId="0" fillId="7" borderId="0" xfId="0" applyFill="1" applyBorder="1"/>
    <xf numFmtId="0" fontId="4" fillId="6" borderId="2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8" fillId="8" borderId="9" xfId="0" applyFont="1" applyFill="1" applyBorder="1"/>
    <xf numFmtId="0" fontId="9" fillId="9" borderId="10" xfId="0" applyFont="1" applyFill="1" applyBorder="1" applyAlignment="1">
      <alignment horizontal="center"/>
    </xf>
    <xf numFmtId="0" fontId="9" fillId="9" borderId="11" xfId="0" applyFont="1" applyFill="1" applyBorder="1"/>
    <xf numFmtId="0" fontId="9" fillId="9" borderId="12" xfId="0" applyFont="1" applyFill="1" applyBorder="1" applyAlignment="1">
      <alignment wrapText="1"/>
    </xf>
    <xf numFmtId="0" fontId="9" fillId="9" borderId="13" xfId="0" applyFont="1" applyFill="1" applyBorder="1"/>
    <xf numFmtId="0" fontId="10" fillId="9" borderId="7" xfId="0" applyFont="1" applyFill="1" applyBorder="1" applyAlignment="1">
      <alignment wrapText="1"/>
    </xf>
    <xf numFmtId="0" fontId="10" fillId="9" borderId="14" xfId="0" applyFont="1" applyFill="1" applyBorder="1" applyAlignment="1">
      <alignment wrapText="1"/>
    </xf>
    <xf numFmtId="0" fontId="0" fillId="0" borderId="6" xfId="0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10" fillId="9" borderId="6" xfId="0" applyFont="1" applyFill="1" applyBorder="1" applyAlignment="1">
      <alignment wrapText="1"/>
    </xf>
    <xf numFmtId="164" fontId="0" fillId="10" borderId="6" xfId="0" applyNumberFormat="1" applyFill="1" applyBorder="1"/>
    <xf numFmtId="0" fontId="11" fillId="0" borderId="0" xfId="1"/>
    <xf numFmtId="0" fontId="12" fillId="0" borderId="0" xfId="1" applyFont="1"/>
    <xf numFmtId="0" fontId="0" fillId="0" borderId="15" xfId="0" applyBorder="1" applyAlignment="1">
      <alignment horizontal="center"/>
    </xf>
    <xf numFmtId="0" fontId="0" fillId="0" borderId="18" xfId="0" applyBorder="1" applyAlignment="1">
      <alignment horizontal="center"/>
    </xf>
    <xf numFmtId="0" fontId="13" fillId="0" borderId="19" xfId="0" applyFont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0" fontId="13" fillId="0" borderId="22" xfId="0" applyFont="1" applyBorder="1" applyAlignment="1">
      <alignment horizontal="center"/>
    </xf>
    <xf numFmtId="0" fontId="14" fillId="0" borderId="0" xfId="1" applyFont="1" applyAlignment="1">
      <alignment horizontal="center"/>
    </xf>
    <xf numFmtId="0" fontId="15" fillId="4" borderId="20" xfId="1" applyFont="1" applyFill="1" applyBorder="1" applyAlignment="1">
      <alignment horizontal="center"/>
    </xf>
    <xf numFmtId="164" fontId="15" fillId="4" borderId="21" xfId="1" applyNumberFormat="1" applyFont="1" applyFill="1" applyBorder="1" applyAlignment="1">
      <alignment horizontal="center"/>
    </xf>
    <xf numFmtId="164" fontId="15" fillId="4" borderId="22" xfId="1" applyNumberFormat="1" applyFont="1" applyFill="1" applyBorder="1" applyAlignment="1">
      <alignment horizontal="center"/>
    </xf>
    <xf numFmtId="2" fontId="3" fillId="0" borderId="34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11" fillId="0" borderId="0" xfId="0" applyNumberFormat="1" applyFont="1"/>
    <xf numFmtId="0" fontId="11" fillId="0" borderId="0" xfId="0" applyFont="1"/>
    <xf numFmtId="0" fontId="12" fillId="0" borderId="0" xfId="0" applyFont="1"/>
    <xf numFmtId="0" fontId="11" fillId="0" borderId="25" xfId="0" applyFont="1" applyBorder="1"/>
    <xf numFmtId="0" fontId="18" fillId="0" borderId="15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2" fontId="11" fillId="0" borderId="29" xfId="0" applyNumberFormat="1" applyFont="1" applyBorder="1"/>
    <xf numFmtId="0" fontId="11" fillId="0" borderId="27" xfId="0" applyFont="1" applyBorder="1"/>
    <xf numFmtId="0" fontId="18" fillId="0" borderId="18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2" fontId="11" fillId="0" borderId="28" xfId="0" applyNumberFormat="1" applyFont="1" applyBorder="1"/>
    <xf numFmtId="0" fontId="11" fillId="0" borderId="30" xfId="0" applyFont="1" applyBorder="1"/>
    <xf numFmtId="0" fontId="18" fillId="0" borderId="24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2" fontId="11" fillId="0" borderId="31" xfId="0" applyNumberFormat="1" applyFont="1" applyBorder="1"/>
    <xf numFmtId="0" fontId="11" fillId="0" borderId="32" xfId="0" applyFont="1" applyBorder="1"/>
    <xf numFmtId="0" fontId="18" fillId="0" borderId="23" xfId="0" applyFont="1" applyBorder="1" applyAlignment="1">
      <alignment horizontal="center" vertical="center"/>
    </xf>
    <xf numFmtId="0" fontId="18" fillId="0" borderId="23" xfId="0" applyFont="1" applyBorder="1" applyAlignment="1">
      <alignment horizontal="center"/>
    </xf>
    <xf numFmtId="0" fontId="11" fillId="0" borderId="23" xfId="0" applyFont="1" applyBorder="1" applyAlignment="1">
      <alignment horizontal="center"/>
    </xf>
    <xf numFmtId="2" fontId="11" fillId="0" borderId="33" xfId="0" applyNumberFormat="1" applyFont="1" applyBorder="1"/>
    <xf numFmtId="0" fontId="11" fillId="0" borderId="26" xfId="0" applyFont="1" applyBorder="1"/>
    <xf numFmtId="0" fontId="3" fillId="0" borderId="20" xfId="0" applyFont="1" applyBorder="1" applyAlignment="1">
      <alignment horizontal="center" vertical="center"/>
    </xf>
    <xf numFmtId="0" fontId="12" fillId="0" borderId="0" xfId="0" applyFont="1" applyBorder="1"/>
    <xf numFmtId="2" fontId="0" fillId="0" borderId="0" xfId="0" applyNumberFormat="1" applyBorder="1"/>
    <xf numFmtId="0" fontId="11" fillId="0" borderId="0" xfId="0" applyFont="1" applyBorder="1"/>
    <xf numFmtId="0" fontId="3" fillId="0" borderId="0" xfId="0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2" fontId="11" fillId="0" borderId="0" xfId="0" applyNumberFormat="1" applyFont="1" applyBorder="1"/>
    <xf numFmtId="0" fontId="18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0" fillId="0" borderId="17" xfId="0" applyBorder="1" applyAlignment="1">
      <alignment horizontal="center"/>
    </xf>
    <xf numFmtId="0" fontId="3" fillId="0" borderId="19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18" fillId="0" borderId="22" xfId="0" applyFont="1" applyBorder="1" applyAlignment="1">
      <alignment horizontal="center" vertical="center"/>
    </xf>
    <xf numFmtId="0" fontId="1" fillId="0" borderId="0" xfId="0" applyFont="1" applyAlignment="1"/>
    <xf numFmtId="0" fontId="12" fillId="12" borderId="2" xfId="1" applyFont="1" applyFill="1" applyBorder="1" applyAlignment="1">
      <alignment horizontal="left"/>
    </xf>
    <xf numFmtId="0" fontId="12" fillId="12" borderId="3" xfId="1" applyFont="1" applyFill="1" applyBorder="1" applyAlignment="1">
      <alignment horizontal="left"/>
    </xf>
    <xf numFmtId="0" fontId="12" fillId="12" borderId="25" xfId="1" applyFont="1" applyFill="1" applyBorder="1" applyAlignment="1">
      <alignment horizontal="left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11" fillId="0" borderId="0" xfId="1" applyFill="1" applyBorder="1"/>
    <xf numFmtId="0" fontId="12" fillId="0" borderId="0" xfId="1" applyFont="1" applyFill="1" applyBorder="1"/>
    <xf numFmtId="164" fontId="14" fillId="0" borderId="0" xfId="1" applyNumberFormat="1" applyFont="1" applyFill="1" applyBorder="1" applyAlignment="1">
      <alignment horizontal="center"/>
    </xf>
    <xf numFmtId="164" fontId="15" fillId="0" borderId="0" xfId="1" applyNumberFormat="1" applyFont="1" applyFill="1" applyBorder="1" applyAlignment="1">
      <alignment horizontal="center"/>
    </xf>
    <xf numFmtId="0" fontId="23" fillId="11" borderId="17" xfId="0" applyFont="1" applyFill="1" applyBorder="1" applyAlignment="1">
      <alignment horizontal="center"/>
    </xf>
    <xf numFmtId="0" fontId="23" fillId="11" borderId="19" xfId="0" applyFont="1" applyFill="1" applyBorder="1" applyAlignment="1">
      <alignment horizontal="center"/>
    </xf>
    <xf numFmtId="0" fontId="22" fillId="0" borderId="21" xfId="0" applyFont="1" applyBorder="1" applyAlignment="1">
      <alignment horizontal="center"/>
    </xf>
    <xf numFmtId="0" fontId="11" fillId="0" borderId="0" xfId="1" applyFont="1" applyFill="1" applyBorder="1"/>
    <xf numFmtId="0" fontId="0" fillId="0" borderId="0" xfId="0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13" fillId="4" borderId="19" xfId="0" applyFont="1" applyFill="1" applyBorder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3" borderId="16" xfId="0" applyFill="1" applyBorder="1" applyAlignment="1">
      <alignment horizontal="center"/>
    </xf>
    <xf numFmtId="0" fontId="23" fillId="13" borderId="17" xfId="0" applyFont="1" applyFill="1" applyBorder="1" applyAlignment="1">
      <alignment horizontal="center"/>
    </xf>
    <xf numFmtId="0" fontId="0" fillId="13" borderId="18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23" fillId="13" borderId="19" xfId="0" applyFont="1" applyFill="1" applyBorder="1" applyAlignment="1">
      <alignment horizontal="center"/>
    </xf>
    <xf numFmtId="0" fontId="1" fillId="0" borderId="0" xfId="0" applyFont="1"/>
    <xf numFmtId="0" fontId="21" fillId="0" borderId="0" xfId="1" applyFont="1" applyFill="1" applyBorder="1" applyAlignment="1">
      <alignment horizontal="center" vertical="center"/>
    </xf>
    <xf numFmtId="164" fontId="24" fillId="0" borderId="0" xfId="1" applyNumberFormat="1" applyFont="1" applyFill="1" applyBorder="1" applyAlignment="1">
      <alignment horizontal="center" vertical="center"/>
    </xf>
    <xf numFmtId="164" fontId="21" fillId="0" borderId="0" xfId="1" applyNumberFormat="1" applyFont="1" applyFill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1" fillId="11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12" fillId="4" borderId="4" xfId="0" applyFont="1" applyFill="1" applyBorder="1"/>
    <xf numFmtId="0" fontId="0" fillId="0" borderId="0" xfId="0" applyAlignment="1">
      <alignment horizontal="center" vertical="center"/>
    </xf>
    <xf numFmtId="0" fontId="12" fillId="4" borderId="34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6" xfId="0" applyFill="1" applyBorder="1"/>
    <xf numFmtId="0" fontId="0" fillId="0" borderId="6" xfId="0" applyFill="1" applyBorder="1" applyAlignment="1">
      <alignment horizontal="center"/>
    </xf>
    <xf numFmtId="164" fontId="0" fillId="0" borderId="6" xfId="0" applyNumberFormat="1" applyFill="1" applyBorder="1"/>
    <xf numFmtId="0" fontId="0" fillId="13" borderId="6" xfId="0" applyFill="1" applyBorder="1"/>
    <xf numFmtId="164" fontId="0" fillId="13" borderId="6" xfId="0" applyNumberFormat="1" applyFill="1" applyBorder="1"/>
    <xf numFmtId="0" fontId="0" fillId="13" borderId="0" xfId="0" applyFill="1"/>
    <xf numFmtId="0" fontId="0" fillId="14" borderId="35" xfId="0" applyFill="1" applyBorder="1" applyAlignment="1">
      <alignment horizontal="center"/>
    </xf>
    <xf numFmtId="0" fontId="0" fillId="14" borderId="6" xfId="0" applyFill="1" applyBorder="1"/>
    <xf numFmtId="164" fontId="0" fillId="14" borderId="35" xfId="0" applyNumberFormat="1" applyFill="1" applyBorder="1"/>
    <xf numFmtId="0" fontId="22" fillId="0" borderId="0" xfId="1" applyFont="1"/>
    <xf numFmtId="164" fontId="15" fillId="15" borderId="21" xfId="1" applyNumberFormat="1" applyFont="1" applyFill="1" applyBorder="1" applyAlignment="1">
      <alignment horizontal="center"/>
    </xf>
    <xf numFmtId="164" fontId="15" fillId="15" borderId="22" xfId="1" applyNumberFormat="1" applyFont="1" applyFill="1" applyBorder="1" applyAlignment="1">
      <alignment horizontal="center"/>
    </xf>
    <xf numFmtId="0" fontId="12" fillId="0" borderId="0" xfId="1" applyFont="1" applyFill="1"/>
    <xf numFmtId="0" fontId="11" fillId="0" borderId="0" xfId="1" applyFill="1"/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23" fillId="0" borderId="17" xfId="0" applyFont="1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23" fillId="0" borderId="19" xfId="0" applyFont="1" applyFill="1" applyBorder="1" applyAlignment="1">
      <alignment horizontal="center"/>
    </xf>
    <xf numFmtId="0" fontId="13" fillId="0" borderId="19" xfId="0" applyFont="1" applyFill="1" applyBorder="1" applyAlignment="1">
      <alignment horizontal="center"/>
    </xf>
    <xf numFmtId="164" fontId="0" fillId="4" borderId="15" xfId="0" applyNumberFormat="1" applyFill="1" applyBorder="1" applyAlignment="1">
      <alignment horizontal="center"/>
    </xf>
    <xf numFmtId="164" fontId="0" fillId="4" borderId="16" xfId="0" applyNumberFormat="1" applyFill="1" applyBorder="1" applyAlignment="1">
      <alignment horizontal="center"/>
    </xf>
    <xf numFmtId="164" fontId="23" fillId="4" borderId="17" xfId="0" applyNumberFormat="1" applyFont="1" applyFill="1" applyBorder="1" applyAlignment="1">
      <alignment horizontal="center"/>
    </xf>
    <xf numFmtId="164" fontId="0" fillId="4" borderId="18" xfId="0" applyNumberFormat="1" applyFill="1" applyBorder="1" applyAlignment="1">
      <alignment horizontal="center"/>
    </xf>
    <xf numFmtId="164" fontId="0" fillId="4" borderId="6" xfId="0" applyNumberFormat="1" applyFill="1" applyBorder="1" applyAlignment="1">
      <alignment horizontal="center"/>
    </xf>
    <xf numFmtId="164" fontId="23" fillId="4" borderId="19" xfId="0" applyNumberFormat="1" applyFont="1" applyFill="1" applyBorder="1" applyAlignment="1">
      <alignment horizontal="center"/>
    </xf>
    <xf numFmtId="164" fontId="13" fillId="4" borderId="19" xfId="0" applyNumberFormat="1" applyFont="1" applyFill="1" applyBorder="1" applyAlignment="1">
      <alignment horizontal="center"/>
    </xf>
    <xf numFmtId="164" fontId="0" fillId="15" borderId="15" xfId="0" applyNumberFormat="1" applyFill="1" applyBorder="1" applyAlignment="1">
      <alignment horizontal="center"/>
    </xf>
    <xf numFmtId="164" fontId="0" fillId="15" borderId="16" xfId="0" applyNumberFormat="1" applyFill="1" applyBorder="1" applyAlignment="1">
      <alignment horizontal="center"/>
    </xf>
    <xf numFmtId="164" fontId="23" fillId="15" borderId="17" xfId="0" applyNumberFormat="1" applyFont="1" applyFill="1" applyBorder="1" applyAlignment="1">
      <alignment horizontal="center"/>
    </xf>
    <xf numFmtId="164" fontId="0" fillId="15" borderId="18" xfId="0" applyNumberFormat="1" applyFill="1" applyBorder="1" applyAlignment="1">
      <alignment horizontal="center"/>
    </xf>
    <xf numFmtId="164" fontId="0" fillId="15" borderId="6" xfId="0" applyNumberFormat="1" applyFill="1" applyBorder="1" applyAlignment="1">
      <alignment horizontal="center"/>
    </xf>
    <xf numFmtId="164" fontId="23" fillId="15" borderId="19" xfId="0" applyNumberFormat="1" applyFont="1" applyFill="1" applyBorder="1" applyAlignment="1">
      <alignment horizontal="center"/>
    </xf>
    <xf numFmtId="164" fontId="13" fillId="15" borderId="19" xfId="0" applyNumberFormat="1" applyFont="1" applyFill="1" applyBorder="1" applyAlignment="1">
      <alignment horizontal="center"/>
    </xf>
    <xf numFmtId="164" fontId="15" fillId="15" borderId="20" xfId="1" applyNumberFormat="1" applyFont="1" applyFill="1" applyBorder="1" applyAlignment="1">
      <alignment horizontal="center"/>
    </xf>
    <xf numFmtId="164" fontId="25" fillId="4" borderId="6" xfId="0" applyNumberFormat="1" applyFont="1" applyFill="1" applyBorder="1" applyAlignment="1">
      <alignment horizontal="center"/>
    </xf>
    <xf numFmtId="164" fontId="25" fillId="15" borderId="6" xfId="0" applyNumberFormat="1" applyFont="1" applyFill="1" applyBorder="1" applyAlignment="1">
      <alignment horizontal="center"/>
    </xf>
    <xf numFmtId="0" fontId="25" fillId="0" borderId="0" xfId="0" applyFont="1"/>
  </cellXfs>
  <cellStyles count="5">
    <cellStyle name="Bad 2" xfId="3" xr:uid="{F0DB7D1C-9972-4885-A862-7B8EBBC2B984}"/>
    <cellStyle name="Neutral 2" xfId="4" xr:uid="{05885D4E-2F06-49DC-AA47-37C4EDBA7A4C}"/>
    <cellStyle name="Normal" xfId="0" builtinId="0"/>
    <cellStyle name="Normal 2" xfId="1" xr:uid="{2AAC3B88-2631-4A7F-90BC-64422A30E438}"/>
    <cellStyle name="Normal 3" xfId="2" xr:uid="{26667465-F32A-4820-BF29-17484F90ABAC}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95249</xdr:rowOff>
    </xdr:from>
    <xdr:to>
      <xdr:col>34</xdr:col>
      <xdr:colOff>586032</xdr:colOff>
      <xdr:row>70</xdr:row>
      <xdr:rowOff>134671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63326F4-9EB2-1F9C-CA52-7588DC38CE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18346"/>
          <a:ext cx="22945299" cy="11867482"/>
        </a:xfrm>
        <a:prstGeom prst="rect">
          <a:avLst/>
        </a:prstGeom>
      </xdr:spPr>
    </xdr:pic>
    <xdr:clientData/>
  </xdr:twoCellAnchor>
  <xdr:twoCellAnchor editAs="oneCell">
    <xdr:from>
      <xdr:col>35</xdr:col>
      <xdr:colOff>37021</xdr:colOff>
      <xdr:row>6</xdr:row>
      <xdr:rowOff>84667</xdr:rowOff>
    </xdr:from>
    <xdr:to>
      <xdr:col>44</xdr:col>
      <xdr:colOff>381792</xdr:colOff>
      <xdr:row>69</xdr:row>
      <xdr:rowOff>39687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B13CB15-C4EF-801B-B758-F5BC1036ED2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609" t="1855" r="43156"/>
        <a:stretch/>
      </xdr:blipFill>
      <xdr:spPr>
        <a:xfrm>
          <a:off x="23129854" y="1227667"/>
          <a:ext cx="6250271" cy="119565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717AF-F786-4830-A639-32411C215D7C}">
  <sheetPr>
    <pageSetUpPr fitToPage="1"/>
  </sheetPr>
  <dimension ref="A1:X78"/>
  <sheetViews>
    <sheetView tabSelected="1" topLeftCell="A62" workbookViewId="0">
      <selection activeCell="I72" sqref="I72"/>
    </sheetView>
  </sheetViews>
  <sheetFormatPr defaultRowHeight="14.4" x14ac:dyDescent="0.3"/>
  <cols>
    <col min="1" max="1" width="9.6640625" bestFit="1" customWidth="1"/>
    <col min="2" max="2" width="16.88671875" bestFit="1" customWidth="1"/>
    <col min="3" max="3" width="10.109375" bestFit="1" customWidth="1"/>
    <col min="4" max="4" width="9.5546875" bestFit="1" customWidth="1"/>
    <col min="5" max="5" width="14.109375" bestFit="1" customWidth="1"/>
    <col min="6" max="6" width="14.33203125" bestFit="1" customWidth="1"/>
    <col min="9" max="9" width="17.77734375" bestFit="1" customWidth="1"/>
    <col min="10" max="10" width="18.33203125" bestFit="1" customWidth="1"/>
    <col min="11" max="11" width="15.33203125" bestFit="1" customWidth="1"/>
    <col min="12" max="12" width="23.88671875" bestFit="1" customWidth="1"/>
    <col min="13" max="13" width="10.77734375" bestFit="1" customWidth="1"/>
    <col min="16" max="16" width="9.44140625" bestFit="1" customWidth="1"/>
    <col min="18" max="19" width="10.21875" bestFit="1" customWidth="1"/>
    <col min="20" max="20" width="15.33203125" bestFit="1" customWidth="1"/>
    <col min="21" max="21" width="4.6640625" bestFit="1" customWidth="1"/>
    <col min="22" max="22" width="11.44140625" bestFit="1" customWidth="1"/>
    <col min="23" max="23" width="11.5546875" bestFit="1" customWidth="1"/>
    <col min="24" max="24" width="8.33203125" bestFit="1" customWidth="1"/>
    <col min="25" max="25" width="18.5546875" bestFit="1" customWidth="1"/>
  </cols>
  <sheetData>
    <row r="1" spans="1:24" ht="55.8" thickBot="1" x14ac:dyDescent="0.35">
      <c r="A1" s="1" t="s">
        <v>388</v>
      </c>
      <c r="B1" s="2" t="s">
        <v>389</v>
      </c>
      <c r="C1" s="3" t="s">
        <v>1</v>
      </c>
      <c r="D1" s="3" t="s">
        <v>2</v>
      </c>
      <c r="E1" s="3" t="s">
        <v>390</v>
      </c>
      <c r="F1" s="3" t="s">
        <v>391</v>
      </c>
      <c r="G1" s="3" t="s">
        <v>392</v>
      </c>
      <c r="H1" s="3" t="s">
        <v>393</v>
      </c>
      <c r="I1" s="3" t="s">
        <v>394</v>
      </c>
      <c r="J1" s="3" t="s">
        <v>395</v>
      </c>
      <c r="K1" s="3" t="s">
        <v>396</v>
      </c>
      <c r="L1" s="3" t="s">
        <v>397</v>
      </c>
      <c r="M1" s="4" t="s">
        <v>3</v>
      </c>
      <c r="N1" s="4" t="s">
        <v>4</v>
      </c>
      <c r="O1" s="4" t="s">
        <v>5</v>
      </c>
      <c r="P1" s="25" t="s">
        <v>6</v>
      </c>
      <c r="Q1" s="24" t="s">
        <v>7</v>
      </c>
      <c r="R1" s="5" t="s">
        <v>8</v>
      </c>
      <c r="S1" s="101" t="s">
        <v>238</v>
      </c>
      <c r="T1" s="101" t="s">
        <v>9</v>
      </c>
      <c r="U1" s="102" t="s">
        <v>239</v>
      </c>
      <c r="V1" s="102" t="s">
        <v>240</v>
      </c>
      <c r="W1" s="102" t="s">
        <v>241</v>
      </c>
      <c r="X1" s="103" t="s">
        <v>242</v>
      </c>
    </row>
    <row r="2" spans="1:24" x14ac:dyDescent="0.3">
      <c r="A2" s="6">
        <v>1</v>
      </c>
      <c r="B2" s="7" t="s">
        <v>10</v>
      </c>
      <c r="C2" s="6" t="s">
        <v>11</v>
      </c>
      <c r="D2" s="7" t="s">
        <v>12</v>
      </c>
      <c r="E2" s="8">
        <v>44319</v>
      </c>
      <c r="F2" s="9" t="s">
        <v>13</v>
      </c>
      <c r="G2" s="6" t="s">
        <v>14</v>
      </c>
      <c r="H2" s="6" t="s">
        <v>15</v>
      </c>
      <c r="I2" s="6" t="s">
        <v>16</v>
      </c>
      <c r="J2" s="10">
        <v>44498</v>
      </c>
      <c r="L2">
        <v>20</v>
      </c>
      <c r="O2">
        <v>522</v>
      </c>
      <c r="P2" s="22">
        <v>20</v>
      </c>
      <c r="Q2" s="21">
        <v>19.042145593869733</v>
      </c>
      <c r="R2" s="21">
        <v>0.95785440613026818</v>
      </c>
      <c r="S2" s="142">
        <v>28</v>
      </c>
      <c r="T2">
        <v>1</v>
      </c>
    </row>
    <row r="3" spans="1:24" x14ac:dyDescent="0.3">
      <c r="A3" s="6">
        <v>2</v>
      </c>
      <c r="B3" s="7" t="s">
        <v>17</v>
      </c>
      <c r="C3" s="6" t="s">
        <v>18</v>
      </c>
      <c r="D3" s="7" t="s">
        <v>12</v>
      </c>
      <c r="E3" s="8">
        <v>44319</v>
      </c>
      <c r="F3" s="9" t="s">
        <v>13</v>
      </c>
      <c r="G3" s="6" t="s">
        <v>14</v>
      </c>
      <c r="H3" s="6" t="s">
        <v>15</v>
      </c>
      <c r="I3" s="6" t="s">
        <v>16</v>
      </c>
      <c r="J3" s="10">
        <v>44498</v>
      </c>
      <c r="L3">
        <v>20</v>
      </c>
      <c r="O3">
        <v>408</v>
      </c>
      <c r="P3" s="22">
        <v>20</v>
      </c>
      <c r="Q3" s="21">
        <v>18.774509803921568</v>
      </c>
      <c r="R3" s="21">
        <v>1.2254901960784315</v>
      </c>
      <c r="S3" s="142">
        <v>28</v>
      </c>
      <c r="T3">
        <v>1</v>
      </c>
    </row>
    <row r="4" spans="1:24" x14ac:dyDescent="0.3">
      <c r="A4" s="6">
        <v>3</v>
      </c>
      <c r="B4" s="7" t="s">
        <v>19</v>
      </c>
      <c r="C4" s="6" t="s">
        <v>20</v>
      </c>
      <c r="D4" s="7" t="s">
        <v>12</v>
      </c>
      <c r="E4" s="8">
        <v>44319</v>
      </c>
      <c r="F4" s="9" t="s">
        <v>13</v>
      </c>
      <c r="G4" s="6" t="s">
        <v>14</v>
      </c>
      <c r="H4" s="6" t="s">
        <v>15</v>
      </c>
      <c r="I4" s="6" t="s">
        <v>16</v>
      </c>
      <c r="J4" s="10">
        <v>44498</v>
      </c>
      <c r="L4">
        <v>20</v>
      </c>
      <c r="O4">
        <v>400</v>
      </c>
      <c r="P4" s="22">
        <v>20</v>
      </c>
      <c r="Q4" s="21">
        <v>18.75</v>
      </c>
      <c r="R4" s="21">
        <v>1.25</v>
      </c>
      <c r="S4" s="142">
        <v>28</v>
      </c>
      <c r="T4">
        <v>1</v>
      </c>
    </row>
    <row r="5" spans="1:24" x14ac:dyDescent="0.3">
      <c r="A5" s="6">
        <v>4</v>
      </c>
      <c r="B5" s="7" t="s">
        <v>21</v>
      </c>
      <c r="C5" s="6" t="s">
        <v>22</v>
      </c>
      <c r="D5" s="7" t="s">
        <v>23</v>
      </c>
      <c r="E5" s="8">
        <v>44319</v>
      </c>
      <c r="F5" s="9" t="s">
        <v>13</v>
      </c>
      <c r="G5" s="6" t="s">
        <v>14</v>
      </c>
      <c r="H5" s="6" t="s">
        <v>15</v>
      </c>
      <c r="I5" s="6" t="s">
        <v>16</v>
      </c>
      <c r="J5" s="10">
        <v>44498</v>
      </c>
      <c r="L5">
        <v>20</v>
      </c>
      <c r="O5">
        <v>167</v>
      </c>
      <c r="P5" s="22">
        <v>10</v>
      </c>
      <c r="Q5" s="21">
        <v>8.5029940119760479</v>
      </c>
      <c r="R5" s="21">
        <v>1.4970059880239521</v>
      </c>
      <c r="S5" s="142">
        <v>28</v>
      </c>
      <c r="T5">
        <v>1</v>
      </c>
    </row>
    <row r="6" spans="1:24" x14ac:dyDescent="0.3">
      <c r="A6" s="6">
        <v>5</v>
      </c>
      <c r="B6" s="7" t="s">
        <v>24</v>
      </c>
      <c r="C6" s="6" t="s">
        <v>25</v>
      </c>
      <c r="D6" s="7" t="s">
        <v>12</v>
      </c>
      <c r="E6" s="8">
        <v>44319</v>
      </c>
      <c r="F6" s="9" t="s">
        <v>13</v>
      </c>
      <c r="G6" s="6" t="s">
        <v>14</v>
      </c>
      <c r="H6" s="6" t="s">
        <v>15</v>
      </c>
      <c r="I6" s="6" t="s">
        <v>16</v>
      </c>
      <c r="J6" s="10">
        <v>44498</v>
      </c>
      <c r="L6">
        <v>20</v>
      </c>
      <c r="O6">
        <v>470</v>
      </c>
      <c r="P6" s="22">
        <v>20</v>
      </c>
      <c r="Q6" s="21">
        <v>18.936170212765958</v>
      </c>
      <c r="R6" s="21">
        <v>1.0638297872340425</v>
      </c>
      <c r="S6" s="142">
        <v>28</v>
      </c>
      <c r="T6">
        <v>1</v>
      </c>
    </row>
    <row r="7" spans="1:24" x14ac:dyDescent="0.3">
      <c r="A7" s="6">
        <v>6</v>
      </c>
      <c r="B7" s="7" t="s">
        <v>26</v>
      </c>
      <c r="C7" s="6" t="s">
        <v>27</v>
      </c>
      <c r="D7" s="7" t="s">
        <v>12</v>
      </c>
      <c r="E7" s="8">
        <v>44319</v>
      </c>
      <c r="F7" s="9" t="s">
        <v>13</v>
      </c>
      <c r="G7" s="6" t="s">
        <v>14</v>
      </c>
      <c r="H7" s="6" t="s">
        <v>15</v>
      </c>
      <c r="I7" s="6" t="s">
        <v>16</v>
      </c>
      <c r="J7" s="10">
        <v>44498</v>
      </c>
      <c r="L7">
        <v>20</v>
      </c>
      <c r="O7">
        <v>240</v>
      </c>
      <c r="P7" s="22">
        <v>10</v>
      </c>
      <c r="Q7" s="21">
        <v>8.9583333333333339</v>
      </c>
      <c r="R7" s="21">
        <v>1.0416666666666667</v>
      </c>
      <c r="S7" s="142">
        <v>28</v>
      </c>
      <c r="T7">
        <v>1</v>
      </c>
    </row>
    <row r="8" spans="1:24" x14ac:dyDescent="0.3">
      <c r="A8" s="6">
        <v>7</v>
      </c>
      <c r="B8" s="7" t="s">
        <v>28</v>
      </c>
      <c r="C8" s="6" t="s">
        <v>29</v>
      </c>
      <c r="D8" s="7" t="s">
        <v>12</v>
      </c>
      <c r="E8" s="8">
        <v>44319</v>
      </c>
      <c r="F8" s="9" t="s">
        <v>13</v>
      </c>
      <c r="G8" s="6" t="s">
        <v>14</v>
      </c>
      <c r="H8" s="6" t="s">
        <v>15</v>
      </c>
      <c r="I8" s="6" t="s">
        <v>16</v>
      </c>
      <c r="J8" s="10">
        <v>44498</v>
      </c>
      <c r="L8">
        <v>20</v>
      </c>
      <c r="O8">
        <v>530</v>
      </c>
      <c r="P8" s="22">
        <v>25</v>
      </c>
      <c r="Q8" s="21">
        <v>23.820754716981131</v>
      </c>
      <c r="R8" s="21">
        <v>1.179245283018868</v>
      </c>
      <c r="S8" s="142">
        <v>28</v>
      </c>
      <c r="T8">
        <v>1</v>
      </c>
    </row>
    <row r="9" spans="1:24" x14ac:dyDescent="0.3">
      <c r="A9" s="6">
        <v>8</v>
      </c>
      <c r="B9" s="7" t="s">
        <v>30</v>
      </c>
      <c r="C9" s="6" t="s">
        <v>31</v>
      </c>
      <c r="D9" s="7" t="s">
        <v>23</v>
      </c>
      <c r="E9" s="8">
        <v>44319</v>
      </c>
      <c r="F9" s="9" t="s">
        <v>13</v>
      </c>
      <c r="G9" s="6" t="s">
        <v>14</v>
      </c>
      <c r="H9" s="6" t="s">
        <v>15</v>
      </c>
      <c r="I9" s="6" t="s">
        <v>16</v>
      </c>
      <c r="J9" s="10">
        <v>44498</v>
      </c>
      <c r="L9">
        <v>20</v>
      </c>
      <c r="O9">
        <v>127</v>
      </c>
      <c r="P9" s="22">
        <v>10</v>
      </c>
      <c r="Q9" s="21">
        <v>8.0314960629921259</v>
      </c>
      <c r="R9" s="21">
        <v>1.9685039370078741</v>
      </c>
      <c r="S9" s="142">
        <v>28</v>
      </c>
      <c r="T9">
        <v>2</v>
      </c>
    </row>
    <row r="10" spans="1:24" x14ac:dyDescent="0.3">
      <c r="A10" s="6">
        <v>9</v>
      </c>
      <c r="B10" s="7" t="s">
        <v>32</v>
      </c>
      <c r="C10" s="6" t="s">
        <v>33</v>
      </c>
      <c r="D10" s="7" t="s">
        <v>23</v>
      </c>
      <c r="E10" s="8">
        <v>44319</v>
      </c>
      <c r="F10" s="9" t="s">
        <v>13</v>
      </c>
      <c r="G10" s="6" t="s">
        <v>14</v>
      </c>
      <c r="H10" s="6" t="s">
        <v>15</v>
      </c>
      <c r="I10" s="6" t="s">
        <v>16</v>
      </c>
      <c r="J10" s="10">
        <v>44498</v>
      </c>
      <c r="L10">
        <v>20</v>
      </c>
      <c r="O10">
        <v>138</v>
      </c>
      <c r="P10" s="22">
        <v>10</v>
      </c>
      <c r="Q10" s="21">
        <v>8.1884057971014492</v>
      </c>
      <c r="R10" s="21">
        <v>1.8115942028985508</v>
      </c>
      <c r="S10" s="142">
        <v>28</v>
      </c>
      <c r="T10">
        <v>2</v>
      </c>
    </row>
    <row r="11" spans="1:24" x14ac:dyDescent="0.3">
      <c r="A11" s="6">
        <v>10</v>
      </c>
      <c r="B11" s="7" t="s">
        <v>34</v>
      </c>
      <c r="C11" s="6" t="s">
        <v>35</v>
      </c>
      <c r="D11" s="7" t="s">
        <v>12</v>
      </c>
      <c r="E11" s="8">
        <v>44319</v>
      </c>
      <c r="F11" s="9" t="s">
        <v>13</v>
      </c>
      <c r="G11" s="6" t="s">
        <v>14</v>
      </c>
      <c r="H11" s="6" t="s">
        <v>15</v>
      </c>
      <c r="I11" s="6" t="s">
        <v>16</v>
      </c>
      <c r="J11" s="10">
        <v>44498</v>
      </c>
      <c r="L11">
        <v>20</v>
      </c>
      <c r="O11">
        <v>460</v>
      </c>
      <c r="P11" s="22">
        <v>20</v>
      </c>
      <c r="Q11" s="21">
        <v>18.913043478260871</v>
      </c>
      <c r="R11" s="21">
        <v>1.0869565217391304</v>
      </c>
      <c r="S11" s="142">
        <v>28</v>
      </c>
      <c r="T11">
        <v>2</v>
      </c>
    </row>
    <row r="12" spans="1:24" x14ac:dyDescent="0.3">
      <c r="A12" s="6">
        <v>11</v>
      </c>
      <c r="B12" s="7" t="s">
        <v>36</v>
      </c>
      <c r="C12" s="6" t="s">
        <v>37</v>
      </c>
      <c r="D12" s="7" t="s">
        <v>23</v>
      </c>
      <c r="E12" s="8">
        <v>44319</v>
      </c>
      <c r="F12" s="9" t="s">
        <v>13</v>
      </c>
      <c r="G12" s="6" t="s">
        <v>14</v>
      </c>
      <c r="H12" s="6" t="s">
        <v>15</v>
      </c>
      <c r="I12" s="6" t="s">
        <v>16</v>
      </c>
      <c r="J12" s="10">
        <v>44498</v>
      </c>
      <c r="L12">
        <v>20</v>
      </c>
      <c r="O12">
        <v>173</v>
      </c>
      <c r="P12" s="22">
        <v>10</v>
      </c>
      <c r="Q12" s="21">
        <v>8.5549132947976876</v>
      </c>
      <c r="R12" s="21">
        <v>1.4450867052023122</v>
      </c>
      <c r="S12" s="142">
        <v>28</v>
      </c>
      <c r="T12">
        <v>2</v>
      </c>
    </row>
    <row r="13" spans="1:24" x14ac:dyDescent="0.3">
      <c r="A13" s="6">
        <v>12</v>
      </c>
      <c r="B13" s="7" t="s">
        <v>38</v>
      </c>
      <c r="C13" s="6" t="s">
        <v>39</v>
      </c>
      <c r="D13" s="7" t="s">
        <v>23</v>
      </c>
      <c r="E13" s="8">
        <v>44319</v>
      </c>
      <c r="F13" s="9" t="s">
        <v>13</v>
      </c>
      <c r="G13" s="6" t="s">
        <v>14</v>
      </c>
      <c r="H13" s="6" t="s">
        <v>15</v>
      </c>
      <c r="I13" s="6" t="s">
        <v>16</v>
      </c>
      <c r="J13" s="10">
        <v>44498</v>
      </c>
      <c r="L13">
        <v>20</v>
      </c>
      <c r="O13">
        <v>232</v>
      </c>
      <c r="P13" s="22">
        <v>10</v>
      </c>
      <c r="Q13" s="21">
        <v>8.9224137931034484</v>
      </c>
      <c r="R13" s="21">
        <v>1.0775862068965518</v>
      </c>
      <c r="S13" s="142">
        <v>28</v>
      </c>
      <c r="T13">
        <v>2</v>
      </c>
    </row>
    <row r="14" spans="1:24" x14ac:dyDescent="0.3">
      <c r="A14" s="6">
        <v>13</v>
      </c>
      <c r="B14" s="7" t="s">
        <v>40</v>
      </c>
      <c r="C14" s="6" t="s">
        <v>41</v>
      </c>
      <c r="D14" s="7" t="s">
        <v>12</v>
      </c>
      <c r="E14" s="8">
        <v>44319</v>
      </c>
      <c r="F14" s="9" t="s">
        <v>13</v>
      </c>
      <c r="G14" s="6" t="s">
        <v>14</v>
      </c>
      <c r="H14" s="6" t="s">
        <v>15</v>
      </c>
      <c r="I14" s="6" t="s">
        <v>16</v>
      </c>
      <c r="J14" s="10">
        <v>44498</v>
      </c>
      <c r="L14">
        <v>20</v>
      </c>
      <c r="O14">
        <v>202</v>
      </c>
      <c r="P14" s="22">
        <v>10</v>
      </c>
      <c r="Q14" s="21">
        <v>8.7623762376237622</v>
      </c>
      <c r="R14" s="21">
        <v>1.2376237623762376</v>
      </c>
      <c r="S14" s="142">
        <v>28</v>
      </c>
      <c r="T14">
        <v>2</v>
      </c>
    </row>
    <row r="15" spans="1:24" x14ac:dyDescent="0.3">
      <c r="A15" s="6">
        <v>14</v>
      </c>
      <c r="B15" s="7" t="s">
        <v>38</v>
      </c>
      <c r="C15" s="6" t="s">
        <v>42</v>
      </c>
      <c r="D15" s="7" t="s">
        <v>43</v>
      </c>
      <c r="E15" s="8">
        <v>44319</v>
      </c>
      <c r="F15" s="11" t="s">
        <v>44</v>
      </c>
      <c r="G15" s="6" t="s">
        <v>14</v>
      </c>
      <c r="H15" s="6" t="s">
        <v>15</v>
      </c>
      <c r="I15" s="6" t="s">
        <v>16</v>
      </c>
      <c r="J15" s="10">
        <v>44498</v>
      </c>
      <c r="L15">
        <v>20</v>
      </c>
      <c r="O15">
        <v>350</v>
      </c>
      <c r="P15" s="22">
        <v>15</v>
      </c>
      <c r="Q15" s="21">
        <v>13.928571428571429</v>
      </c>
      <c r="R15" s="21">
        <v>1.0714285714285714</v>
      </c>
      <c r="S15" s="142">
        <v>28</v>
      </c>
      <c r="T15">
        <v>2</v>
      </c>
    </row>
    <row r="16" spans="1:24" x14ac:dyDescent="0.3">
      <c r="A16" s="6">
        <v>15</v>
      </c>
      <c r="B16" s="7" t="s">
        <v>32</v>
      </c>
      <c r="C16" s="6" t="s">
        <v>45</v>
      </c>
      <c r="D16" s="7" t="s">
        <v>43</v>
      </c>
      <c r="E16" s="8">
        <v>44319</v>
      </c>
      <c r="F16" s="11" t="s">
        <v>44</v>
      </c>
      <c r="G16" s="6" t="s">
        <v>14</v>
      </c>
      <c r="H16" s="6" t="s">
        <v>15</v>
      </c>
      <c r="I16" s="6" t="s">
        <v>16</v>
      </c>
      <c r="J16" s="10">
        <v>44498</v>
      </c>
      <c r="L16">
        <v>20</v>
      </c>
      <c r="O16">
        <v>446</v>
      </c>
      <c r="P16" s="22">
        <v>20</v>
      </c>
      <c r="Q16" s="21">
        <v>18.878923766816143</v>
      </c>
      <c r="R16" s="21">
        <v>1.1210762331838564</v>
      </c>
      <c r="S16" s="142">
        <v>28</v>
      </c>
      <c r="T16">
        <v>3</v>
      </c>
    </row>
    <row r="17" spans="1:20" x14ac:dyDescent="0.3">
      <c r="A17" s="6">
        <v>16</v>
      </c>
      <c r="B17" s="7" t="s">
        <v>46</v>
      </c>
      <c r="C17" s="6" t="s">
        <v>47</v>
      </c>
      <c r="D17" s="7" t="s">
        <v>43</v>
      </c>
      <c r="E17" s="8">
        <v>44319</v>
      </c>
      <c r="F17" s="11" t="s">
        <v>44</v>
      </c>
      <c r="G17" s="6" t="s">
        <v>14</v>
      </c>
      <c r="H17" s="6" t="s">
        <v>15</v>
      </c>
      <c r="I17" s="6" t="s">
        <v>16</v>
      </c>
      <c r="J17" s="10">
        <v>44498</v>
      </c>
      <c r="L17">
        <v>20</v>
      </c>
      <c r="O17">
        <v>580</v>
      </c>
      <c r="P17" s="22">
        <v>25</v>
      </c>
      <c r="Q17" s="21">
        <v>23.922413793103448</v>
      </c>
      <c r="R17" s="21">
        <v>1.0775862068965518</v>
      </c>
      <c r="S17" s="142">
        <v>28</v>
      </c>
      <c r="T17">
        <v>3</v>
      </c>
    </row>
    <row r="18" spans="1:20" x14ac:dyDescent="0.3">
      <c r="A18" s="6">
        <v>17</v>
      </c>
      <c r="B18" s="7" t="s">
        <v>48</v>
      </c>
      <c r="C18" s="6" t="s">
        <v>49</v>
      </c>
      <c r="D18" s="7" t="s">
        <v>43</v>
      </c>
      <c r="E18" s="8">
        <v>44319</v>
      </c>
      <c r="F18" s="11" t="s">
        <v>44</v>
      </c>
      <c r="G18" s="6" t="s">
        <v>14</v>
      </c>
      <c r="H18" s="6" t="s">
        <v>15</v>
      </c>
      <c r="I18" s="6" t="s">
        <v>16</v>
      </c>
      <c r="J18" s="10">
        <v>44498</v>
      </c>
      <c r="L18">
        <v>20</v>
      </c>
      <c r="O18">
        <v>858</v>
      </c>
      <c r="P18" s="22">
        <v>35</v>
      </c>
      <c r="Q18" s="21">
        <v>33.980186480186482</v>
      </c>
      <c r="R18" s="21">
        <v>1.0198135198135199</v>
      </c>
      <c r="S18" s="142">
        <v>28</v>
      </c>
      <c r="T18">
        <v>3</v>
      </c>
    </row>
    <row r="19" spans="1:20" x14ac:dyDescent="0.3">
      <c r="A19" s="6">
        <v>18</v>
      </c>
      <c r="B19" s="7" t="s">
        <v>50</v>
      </c>
      <c r="C19" s="6" t="s">
        <v>51</v>
      </c>
      <c r="D19" s="7" t="s">
        <v>52</v>
      </c>
      <c r="E19" s="8">
        <v>44319</v>
      </c>
      <c r="F19" s="9" t="s">
        <v>13</v>
      </c>
      <c r="G19" s="6" t="s">
        <v>53</v>
      </c>
      <c r="H19" s="6" t="s">
        <v>15</v>
      </c>
      <c r="I19" s="6" t="s">
        <v>16</v>
      </c>
      <c r="J19" s="10">
        <v>44498</v>
      </c>
      <c r="L19">
        <v>20</v>
      </c>
      <c r="O19">
        <v>68</v>
      </c>
      <c r="P19" s="22">
        <v>10</v>
      </c>
      <c r="Q19" s="21">
        <v>6.3235294117647065</v>
      </c>
      <c r="R19" s="21">
        <v>3.6764705882352939</v>
      </c>
      <c r="S19" s="142">
        <v>28</v>
      </c>
      <c r="T19">
        <v>3</v>
      </c>
    </row>
    <row r="20" spans="1:20" x14ac:dyDescent="0.3">
      <c r="A20" s="6">
        <v>19</v>
      </c>
      <c r="B20" s="7" t="s">
        <v>54</v>
      </c>
      <c r="C20" s="6" t="s">
        <v>55</v>
      </c>
      <c r="D20" s="7" t="s">
        <v>52</v>
      </c>
      <c r="E20" s="8">
        <v>44319</v>
      </c>
      <c r="F20" s="9" t="s">
        <v>13</v>
      </c>
      <c r="G20" s="6" t="s">
        <v>53</v>
      </c>
      <c r="H20" s="6" t="s">
        <v>15</v>
      </c>
      <c r="I20" s="6" t="s">
        <v>16</v>
      </c>
      <c r="J20" s="10">
        <v>44498</v>
      </c>
      <c r="L20">
        <v>20</v>
      </c>
      <c r="O20">
        <v>129</v>
      </c>
      <c r="P20" s="22">
        <v>10</v>
      </c>
      <c r="Q20" s="21">
        <v>8.0620155038759691</v>
      </c>
      <c r="R20" s="21">
        <v>1.9379844961240309</v>
      </c>
      <c r="S20" s="142">
        <v>28</v>
      </c>
      <c r="T20">
        <v>3</v>
      </c>
    </row>
    <row r="21" spans="1:20" x14ac:dyDescent="0.3">
      <c r="A21" s="6">
        <v>20</v>
      </c>
      <c r="B21" s="7" t="s">
        <v>56</v>
      </c>
      <c r="C21" s="6" t="s">
        <v>57</v>
      </c>
      <c r="D21" s="7" t="s">
        <v>12</v>
      </c>
      <c r="E21" s="8">
        <v>44319</v>
      </c>
      <c r="F21" s="9" t="s">
        <v>13</v>
      </c>
      <c r="G21" s="6" t="s">
        <v>53</v>
      </c>
      <c r="H21" s="6" t="s">
        <v>15</v>
      </c>
      <c r="I21" s="6" t="s">
        <v>16</v>
      </c>
      <c r="J21" s="10">
        <v>44498</v>
      </c>
      <c r="L21">
        <v>20</v>
      </c>
      <c r="O21">
        <v>131</v>
      </c>
      <c r="P21" s="22">
        <v>10</v>
      </c>
      <c r="Q21" s="21">
        <v>8.0916030534351151</v>
      </c>
      <c r="R21" s="21">
        <v>1.9083969465648856</v>
      </c>
      <c r="S21" s="142">
        <v>28</v>
      </c>
      <c r="T21">
        <v>3</v>
      </c>
    </row>
    <row r="22" spans="1:20" x14ac:dyDescent="0.3">
      <c r="A22" s="6">
        <v>21</v>
      </c>
      <c r="B22" s="7" t="s">
        <v>58</v>
      </c>
      <c r="C22" s="6" t="s">
        <v>207</v>
      </c>
      <c r="D22" s="7" t="s">
        <v>60</v>
      </c>
      <c r="E22" s="8">
        <v>44319</v>
      </c>
      <c r="F22" s="9" t="s">
        <v>13</v>
      </c>
      <c r="G22" s="6" t="s">
        <v>53</v>
      </c>
      <c r="H22" s="6" t="s">
        <v>15</v>
      </c>
      <c r="I22" s="6" t="s">
        <v>16</v>
      </c>
      <c r="J22" s="10">
        <v>44498</v>
      </c>
      <c r="K22" s="6" t="s">
        <v>61</v>
      </c>
      <c r="L22">
        <v>20</v>
      </c>
      <c r="O22">
        <v>43.2</v>
      </c>
      <c r="P22" s="22">
        <v>10</v>
      </c>
      <c r="Q22" s="21">
        <v>4.2129629629629637</v>
      </c>
      <c r="R22" s="21">
        <v>5.7870370370370363</v>
      </c>
      <c r="S22" s="142">
        <v>28</v>
      </c>
      <c r="T22">
        <v>3</v>
      </c>
    </row>
    <row r="23" spans="1:20" x14ac:dyDescent="0.3">
      <c r="A23" s="6">
        <v>22</v>
      </c>
      <c r="B23" s="7" t="s">
        <v>62</v>
      </c>
      <c r="C23" s="6" t="s">
        <v>63</v>
      </c>
      <c r="D23" s="7" t="s">
        <v>12</v>
      </c>
      <c r="E23" s="8">
        <v>44319</v>
      </c>
      <c r="F23" s="9" t="s">
        <v>13</v>
      </c>
      <c r="G23" s="6" t="s">
        <v>53</v>
      </c>
      <c r="H23" s="6" t="s">
        <v>15</v>
      </c>
      <c r="I23" s="6" t="s">
        <v>16</v>
      </c>
      <c r="J23" s="10">
        <v>44498</v>
      </c>
      <c r="L23">
        <v>20</v>
      </c>
      <c r="O23">
        <v>58</v>
      </c>
      <c r="P23" s="22">
        <v>10</v>
      </c>
      <c r="Q23" s="21">
        <v>5.6896551724137927</v>
      </c>
      <c r="R23" s="21">
        <v>4.3103448275862073</v>
      </c>
      <c r="S23" s="142">
        <v>28</v>
      </c>
      <c r="T23">
        <v>4</v>
      </c>
    </row>
    <row r="24" spans="1:20" x14ac:dyDescent="0.3">
      <c r="A24" s="6">
        <v>23</v>
      </c>
      <c r="B24" s="7" t="s">
        <v>64</v>
      </c>
      <c r="C24" s="6" t="s">
        <v>196</v>
      </c>
      <c r="D24" s="7" t="s">
        <v>60</v>
      </c>
      <c r="E24" s="8">
        <v>44319</v>
      </c>
      <c r="F24" s="9" t="s">
        <v>13</v>
      </c>
      <c r="G24" s="6" t="s">
        <v>53</v>
      </c>
      <c r="H24" s="6" t="s">
        <v>15</v>
      </c>
      <c r="I24" s="6" t="s">
        <v>16</v>
      </c>
      <c r="J24" s="10">
        <v>44498</v>
      </c>
      <c r="K24" s="6" t="s">
        <v>61</v>
      </c>
      <c r="L24">
        <v>20</v>
      </c>
      <c r="O24">
        <v>62.4</v>
      </c>
      <c r="P24" s="22">
        <v>10</v>
      </c>
      <c r="Q24" s="21">
        <v>5.9935897435897436</v>
      </c>
      <c r="R24" s="21">
        <v>4.0064102564102564</v>
      </c>
      <c r="S24" s="142">
        <v>28</v>
      </c>
      <c r="T24">
        <v>4</v>
      </c>
    </row>
    <row r="25" spans="1:20" x14ac:dyDescent="0.3">
      <c r="A25" s="6">
        <v>24</v>
      </c>
      <c r="B25" s="7" t="s">
        <v>66</v>
      </c>
      <c r="C25" s="6" t="s">
        <v>67</v>
      </c>
      <c r="D25" s="7" t="s">
        <v>60</v>
      </c>
      <c r="E25" s="8">
        <v>44319</v>
      </c>
      <c r="F25" s="9" t="s">
        <v>13</v>
      </c>
      <c r="G25" s="6" t="s">
        <v>53</v>
      </c>
      <c r="H25" s="6" t="s">
        <v>15</v>
      </c>
      <c r="I25" s="6" t="s">
        <v>16</v>
      </c>
      <c r="J25" s="10">
        <v>44498</v>
      </c>
      <c r="L25">
        <v>20</v>
      </c>
      <c r="O25">
        <v>42.2</v>
      </c>
      <c r="P25" s="22">
        <v>10</v>
      </c>
      <c r="Q25" s="21">
        <v>4.0758293838862567</v>
      </c>
      <c r="R25" s="21">
        <v>5.9241706161137433</v>
      </c>
      <c r="S25" s="142">
        <v>28</v>
      </c>
      <c r="T25">
        <v>4</v>
      </c>
    </row>
    <row r="26" spans="1:20" x14ac:dyDescent="0.3">
      <c r="A26" s="12">
        <v>25</v>
      </c>
      <c r="B26" s="13" t="s">
        <v>68</v>
      </c>
      <c r="C26" s="12" t="s">
        <v>174</v>
      </c>
      <c r="D26" s="13" t="s">
        <v>23</v>
      </c>
      <c r="E26" s="14">
        <v>44319</v>
      </c>
      <c r="F26" s="15" t="s">
        <v>13</v>
      </c>
      <c r="G26" s="12" t="s">
        <v>53</v>
      </c>
      <c r="H26" s="12" t="s">
        <v>15</v>
      </c>
      <c r="I26" s="6" t="s">
        <v>16</v>
      </c>
      <c r="J26" s="10">
        <v>44517</v>
      </c>
      <c r="K26" s="6" t="s">
        <v>70</v>
      </c>
      <c r="L26">
        <v>20</v>
      </c>
      <c r="O26">
        <v>62.6</v>
      </c>
      <c r="P26" s="22">
        <v>10</v>
      </c>
      <c r="Q26" s="21">
        <v>6.0063897763578282</v>
      </c>
      <c r="R26" s="21">
        <v>3.9936102236421722</v>
      </c>
      <c r="S26" s="142">
        <v>28</v>
      </c>
      <c r="T26">
        <v>4</v>
      </c>
    </row>
    <row r="27" spans="1:20" x14ac:dyDescent="0.3">
      <c r="A27" s="6">
        <v>26</v>
      </c>
      <c r="B27" s="7" t="s">
        <v>71</v>
      </c>
      <c r="C27" s="6" t="s">
        <v>175</v>
      </c>
      <c r="D27" s="7" t="s">
        <v>52</v>
      </c>
      <c r="E27" s="8">
        <v>44319</v>
      </c>
      <c r="F27" s="9" t="s">
        <v>13</v>
      </c>
      <c r="G27" s="6" t="s">
        <v>53</v>
      </c>
      <c r="H27" s="6" t="s">
        <v>15</v>
      </c>
      <c r="I27" s="6" t="s">
        <v>16</v>
      </c>
      <c r="J27" s="10">
        <v>44517</v>
      </c>
      <c r="K27" s="6" t="s">
        <v>70</v>
      </c>
      <c r="L27">
        <v>20</v>
      </c>
      <c r="O27">
        <v>226</v>
      </c>
      <c r="P27" s="22">
        <v>10</v>
      </c>
      <c r="Q27" s="21">
        <v>8.893805309734514</v>
      </c>
      <c r="R27" s="21">
        <v>1.1061946902654867</v>
      </c>
      <c r="S27" s="142">
        <v>28</v>
      </c>
      <c r="T27">
        <v>4</v>
      </c>
    </row>
    <row r="28" spans="1:20" x14ac:dyDescent="0.3">
      <c r="A28" s="6">
        <v>27</v>
      </c>
      <c r="B28" s="7" t="s">
        <v>73</v>
      </c>
      <c r="C28" s="6" t="s">
        <v>176</v>
      </c>
      <c r="D28" s="7" t="s">
        <v>12</v>
      </c>
      <c r="E28" s="8">
        <v>44319</v>
      </c>
      <c r="F28" s="9" t="s">
        <v>13</v>
      </c>
      <c r="G28" s="6" t="s">
        <v>53</v>
      </c>
      <c r="H28" s="6" t="s">
        <v>15</v>
      </c>
      <c r="I28" s="6" t="s">
        <v>16</v>
      </c>
      <c r="J28" s="10">
        <v>44517</v>
      </c>
      <c r="K28" s="6" t="s">
        <v>70</v>
      </c>
      <c r="L28">
        <v>20</v>
      </c>
      <c r="O28">
        <v>168</v>
      </c>
      <c r="P28" s="22">
        <v>10</v>
      </c>
      <c r="Q28" s="21">
        <v>8.5119047619047628</v>
      </c>
      <c r="R28" s="21">
        <v>1.4880952380952381</v>
      </c>
      <c r="S28" s="142">
        <v>28</v>
      </c>
      <c r="T28">
        <v>4</v>
      </c>
    </row>
    <row r="29" spans="1:20" x14ac:dyDescent="0.3">
      <c r="A29" s="6">
        <v>28</v>
      </c>
      <c r="B29" s="7" t="s">
        <v>75</v>
      </c>
      <c r="C29" s="6" t="s">
        <v>177</v>
      </c>
      <c r="D29" s="7" t="s">
        <v>52</v>
      </c>
      <c r="E29" s="8">
        <v>44319</v>
      </c>
      <c r="F29" s="9" t="s">
        <v>13</v>
      </c>
      <c r="G29" s="6" t="s">
        <v>53</v>
      </c>
      <c r="H29" s="6" t="s">
        <v>15</v>
      </c>
      <c r="I29" s="6" t="s">
        <v>16</v>
      </c>
      <c r="J29" s="10">
        <v>44517</v>
      </c>
      <c r="K29" s="6" t="s">
        <v>70</v>
      </c>
      <c r="L29">
        <v>20</v>
      </c>
      <c r="O29">
        <v>94.8</v>
      </c>
      <c r="P29" s="22">
        <v>10</v>
      </c>
      <c r="Q29" s="21">
        <v>7.3628691983122359</v>
      </c>
      <c r="R29" s="21">
        <v>2.6371308016877637</v>
      </c>
      <c r="S29" s="142">
        <v>28</v>
      </c>
      <c r="T29">
        <v>4</v>
      </c>
    </row>
    <row r="30" spans="1:20" x14ac:dyDescent="0.3">
      <c r="A30" s="6">
        <v>29</v>
      </c>
      <c r="B30" s="7" t="s">
        <v>77</v>
      </c>
      <c r="C30" s="6" t="s">
        <v>178</v>
      </c>
      <c r="D30" s="7" t="s">
        <v>52</v>
      </c>
      <c r="E30" s="8">
        <v>44319</v>
      </c>
      <c r="F30" s="9" t="s">
        <v>13</v>
      </c>
      <c r="G30" s="6" t="s">
        <v>53</v>
      </c>
      <c r="H30" s="6" t="s">
        <v>15</v>
      </c>
      <c r="I30" s="6" t="s">
        <v>16</v>
      </c>
      <c r="J30" s="10">
        <v>44517</v>
      </c>
      <c r="K30" s="6" t="s">
        <v>70</v>
      </c>
      <c r="L30">
        <v>20</v>
      </c>
      <c r="O30">
        <v>47.2</v>
      </c>
      <c r="P30" s="22">
        <v>10</v>
      </c>
      <c r="Q30" s="21">
        <v>4.7033898305084749</v>
      </c>
      <c r="R30" s="21">
        <v>5.2966101694915251</v>
      </c>
      <c r="S30" s="142">
        <v>28</v>
      </c>
      <c r="T30">
        <v>5</v>
      </c>
    </row>
    <row r="31" spans="1:20" x14ac:dyDescent="0.3">
      <c r="A31" s="6">
        <v>30</v>
      </c>
      <c r="B31" s="7" t="s">
        <v>79</v>
      </c>
      <c r="C31" s="6" t="s">
        <v>179</v>
      </c>
      <c r="D31" s="7" t="s">
        <v>23</v>
      </c>
      <c r="E31" s="8">
        <v>44319</v>
      </c>
      <c r="F31" s="9" t="s">
        <v>13</v>
      </c>
      <c r="G31" s="6" t="s">
        <v>53</v>
      </c>
      <c r="H31" s="6" t="s">
        <v>15</v>
      </c>
      <c r="I31" s="6" t="s">
        <v>16</v>
      </c>
      <c r="J31" s="10">
        <v>44517</v>
      </c>
      <c r="K31" s="6" t="s">
        <v>70</v>
      </c>
      <c r="L31">
        <v>20</v>
      </c>
      <c r="O31">
        <v>274</v>
      </c>
      <c r="P31" s="22">
        <v>15</v>
      </c>
      <c r="Q31" s="21">
        <v>13.631386861313869</v>
      </c>
      <c r="R31" s="21">
        <v>1.3686131386861313</v>
      </c>
      <c r="S31" s="142">
        <v>28</v>
      </c>
      <c r="T31">
        <v>5</v>
      </c>
    </row>
    <row r="32" spans="1:20" x14ac:dyDescent="0.3">
      <c r="A32" s="6">
        <v>31</v>
      </c>
      <c r="B32" s="7" t="s">
        <v>81</v>
      </c>
      <c r="C32" s="6" t="s">
        <v>199</v>
      </c>
      <c r="D32" s="7" t="s">
        <v>60</v>
      </c>
      <c r="E32" s="8">
        <v>44319</v>
      </c>
      <c r="F32" s="9" t="s">
        <v>13</v>
      </c>
      <c r="G32" s="6" t="s">
        <v>53</v>
      </c>
      <c r="H32" s="6" t="s">
        <v>15</v>
      </c>
      <c r="I32" s="6" t="s">
        <v>16</v>
      </c>
      <c r="J32" s="10">
        <v>44517</v>
      </c>
      <c r="K32" s="6" t="s">
        <v>83</v>
      </c>
      <c r="L32">
        <v>20</v>
      </c>
      <c r="O32">
        <v>44.2</v>
      </c>
      <c r="P32" s="22">
        <v>10</v>
      </c>
      <c r="Q32" s="21">
        <v>4.3438914027149327</v>
      </c>
      <c r="R32" s="21">
        <v>5.6561085972850673</v>
      </c>
      <c r="S32" s="142">
        <v>28</v>
      </c>
      <c r="T32">
        <v>5</v>
      </c>
    </row>
    <row r="33" spans="1:20" x14ac:dyDescent="0.3">
      <c r="A33" s="6">
        <v>32</v>
      </c>
      <c r="B33" s="7" t="s">
        <v>84</v>
      </c>
      <c r="C33" s="6" t="s">
        <v>181</v>
      </c>
      <c r="D33" s="7" t="s">
        <v>52</v>
      </c>
      <c r="E33" s="8">
        <v>44319</v>
      </c>
      <c r="F33" s="9" t="s">
        <v>13</v>
      </c>
      <c r="G33" s="6" t="s">
        <v>53</v>
      </c>
      <c r="H33" s="6" t="s">
        <v>15</v>
      </c>
      <c r="I33" s="6" t="s">
        <v>16</v>
      </c>
      <c r="J33" s="10">
        <v>44517</v>
      </c>
      <c r="K33" s="6" t="s">
        <v>70</v>
      </c>
      <c r="L33">
        <v>20</v>
      </c>
      <c r="O33">
        <v>18.899999999999999</v>
      </c>
      <c r="P33" s="23">
        <v>10</v>
      </c>
      <c r="Q33" s="21">
        <v>-3.2275132275132279</v>
      </c>
      <c r="R33" s="21">
        <v>13.227513227513228</v>
      </c>
      <c r="S33" s="142">
        <v>28</v>
      </c>
      <c r="T33">
        <v>5</v>
      </c>
    </row>
    <row r="34" spans="1:20" x14ac:dyDescent="0.3">
      <c r="A34" s="6">
        <v>33</v>
      </c>
      <c r="B34" s="7" t="s">
        <v>86</v>
      </c>
      <c r="C34" s="6" t="s">
        <v>182</v>
      </c>
      <c r="D34" s="7" t="s">
        <v>23</v>
      </c>
      <c r="E34" s="8">
        <v>44319</v>
      </c>
      <c r="F34" s="9" t="s">
        <v>13</v>
      </c>
      <c r="G34" s="6" t="s">
        <v>53</v>
      </c>
      <c r="H34" s="6" t="s">
        <v>15</v>
      </c>
      <c r="I34" s="6" t="s">
        <v>16</v>
      </c>
      <c r="J34" s="10">
        <v>44517</v>
      </c>
      <c r="K34" s="6" t="s">
        <v>70</v>
      </c>
      <c r="L34">
        <v>20</v>
      </c>
      <c r="O34">
        <v>93</v>
      </c>
      <c r="P34" s="22">
        <v>10</v>
      </c>
      <c r="Q34" s="21">
        <v>7.3118279569892479</v>
      </c>
      <c r="R34" s="21">
        <v>2.6881720430107525</v>
      </c>
      <c r="S34" s="142">
        <v>28</v>
      </c>
      <c r="T34">
        <v>5</v>
      </c>
    </row>
    <row r="35" spans="1:20" x14ac:dyDescent="0.3">
      <c r="A35" s="6">
        <v>34</v>
      </c>
      <c r="B35" s="7" t="s">
        <v>88</v>
      </c>
      <c r="C35" s="6" t="s">
        <v>205</v>
      </c>
      <c r="D35" s="7" t="s">
        <v>43</v>
      </c>
      <c r="E35" s="8">
        <v>44319</v>
      </c>
      <c r="F35" s="11"/>
      <c r="G35" s="6" t="s">
        <v>53</v>
      </c>
      <c r="H35" s="6" t="s">
        <v>15</v>
      </c>
      <c r="I35" s="6" t="s">
        <v>16</v>
      </c>
      <c r="J35" s="10">
        <v>44517</v>
      </c>
      <c r="K35" s="6" t="s">
        <v>83</v>
      </c>
      <c r="L35">
        <v>20</v>
      </c>
      <c r="O35">
        <v>242</v>
      </c>
      <c r="P35" s="22">
        <v>10</v>
      </c>
      <c r="Q35" s="21">
        <v>8.9669421487603316</v>
      </c>
      <c r="R35" s="21">
        <v>1.0330578512396693</v>
      </c>
      <c r="S35" s="142">
        <v>28</v>
      </c>
      <c r="T35">
        <v>5</v>
      </c>
    </row>
    <row r="36" spans="1:20" x14ac:dyDescent="0.3">
      <c r="A36" s="6">
        <v>35</v>
      </c>
      <c r="B36" s="7" t="s">
        <v>90</v>
      </c>
      <c r="C36" s="6" t="s">
        <v>213</v>
      </c>
      <c r="D36" s="7" t="s">
        <v>43</v>
      </c>
      <c r="E36" s="8">
        <v>44319</v>
      </c>
      <c r="F36" s="11"/>
      <c r="G36" s="6" t="s">
        <v>53</v>
      </c>
      <c r="H36" s="6" t="s">
        <v>15</v>
      </c>
      <c r="I36" s="6" t="s">
        <v>16</v>
      </c>
      <c r="J36" s="10">
        <v>44517</v>
      </c>
      <c r="K36" s="6" t="s">
        <v>61</v>
      </c>
      <c r="L36">
        <v>20</v>
      </c>
      <c r="O36">
        <v>33.4</v>
      </c>
      <c r="P36" s="22">
        <v>10</v>
      </c>
      <c r="Q36" s="21">
        <v>2.5149700598802394</v>
      </c>
      <c r="R36" s="21">
        <v>7.4850299401197606</v>
      </c>
      <c r="S36" s="142">
        <v>28</v>
      </c>
      <c r="T36">
        <v>5</v>
      </c>
    </row>
    <row r="37" spans="1:20" x14ac:dyDescent="0.3">
      <c r="A37" s="6">
        <v>36</v>
      </c>
      <c r="B37" s="7" t="s">
        <v>54</v>
      </c>
      <c r="C37" s="6" t="s">
        <v>212</v>
      </c>
      <c r="D37" s="7" t="s">
        <v>43</v>
      </c>
      <c r="E37" s="8">
        <v>44319</v>
      </c>
      <c r="F37" s="11"/>
      <c r="G37" s="6" t="s">
        <v>53</v>
      </c>
      <c r="H37" s="6" t="s">
        <v>15</v>
      </c>
      <c r="I37" s="6" t="s">
        <v>16</v>
      </c>
      <c r="J37" s="10">
        <v>44517</v>
      </c>
      <c r="K37" s="6" t="s">
        <v>83</v>
      </c>
      <c r="L37">
        <v>20</v>
      </c>
      <c r="O37">
        <v>104</v>
      </c>
      <c r="P37" s="22">
        <v>10</v>
      </c>
      <c r="Q37" s="21">
        <v>7.5961538461538467</v>
      </c>
      <c r="R37" s="21">
        <v>2.4038461538461537</v>
      </c>
      <c r="S37" s="142">
        <v>28</v>
      </c>
      <c r="T37">
        <v>6</v>
      </c>
    </row>
    <row r="38" spans="1:20" x14ac:dyDescent="0.3">
      <c r="A38" s="6">
        <v>37</v>
      </c>
      <c r="B38" s="7" t="s">
        <v>93</v>
      </c>
      <c r="C38" s="6" t="s">
        <v>185</v>
      </c>
      <c r="D38" s="7" t="s">
        <v>43</v>
      </c>
      <c r="E38" s="8">
        <v>44319</v>
      </c>
      <c r="F38" s="11"/>
      <c r="G38" s="6" t="s">
        <v>53</v>
      </c>
      <c r="H38" s="6" t="s">
        <v>15</v>
      </c>
      <c r="I38" s="6" t="s">
        <v>16</v>
      </c>
      <c r="J38" s="10">
        <v>44517</v>
      </c>
      <c r="K38" s="6" t="s">
        <v>70</v>
      </c>
      <c r="L38">
        <v>20</v>
      </c>
      <c r="O38">
        <v>77.8</v>
      </c>
      <c r="P38" s="22">
        <v>10</v>
      </c>
      <c r="Q38" s="21">
        <v>6.7866323907455008</v>
      </c>
      <c r="R38" s="21">
        <v>3.2133676092544987</v>
      </c>
      <c r="S38" s="142">
        <v>28</v>
      </c>
      <c r="T38">
        <v>6</v>
      </c>
    </row>
    <row r="39" spans="1:20" x14ac:dyDescent="0.3">
      <c r="A39" s="6">
        <v>38</v>
      </c>
      <c r="B39" s="7" t="s">
        <v>79</v>
      </c>
      <c r="C39" s="6" t="s">
        <v>186</v>
      </c>
      <c r="D39" s="7" t="s">
        <v>43</v>
      </c>
      <c r="E39" s="8">
        <v>44319</v>
      </c>
      <c r="F39" s="11"/>
      <c r="G39" s="6" t="s">
        <v>53</v>
      </c>
      <c r="H39" s="6" t="s">
        <v>15</v>
      </c>
      <c r="I39" s="6" t="s">
        <v>16</v>
      </c>
      <c r="J39" s="10">
        <v>44517</v>
      </c>
      <c r="K39" s="6" t="s">
        <v>70</v>
      </c>
      <c r="L39">
        <v>20</v>
      </c>
      <c r="O39">
        <v>154</v>
      </c>
      <c r="P39" s="22">
        <v>10</v>
      </c>
      <c r="Q39" s="21">
        <v>8.3766233766233764</v>
      </c>
      <c r="R39" s="21">
        <v>1.6233766233766234</v>
      </c>
      <c r="S39" s="142">
        <v>28</v>
      </c>
      <c r="T39">
        <v>6</v>
      </c>
    </row>
    <row r="40" spans="1:20" x14ac:dyDescent="0.3">
      <c r="A40" s="6">
        <v>39</v>
      </c>
      <c r="B40" s="7" t="s">
        <v>96</v>
      </c>
      <c r="C40" s="6" t="s">
        <v>97</v>
      </c>
      <c r="D40" s="7" t="s">
        <v>43</v>
      </c>
      <c r="E40" s="8">
        <v>44319</v>
      </c>
      <c r="F40" s="11"/>
      <c r="G40" s="6" t="s">
        <v>53</v>
      </c>
      <c r="H40" s="6" t="s">
        <v>15</v>
      </c>
      <c r="I40" s="6" t="s">
        <v>16</v>
      </c>
      <c r="J40" s="10">
        <v>44517</v>
      </c>
      <c r="K40" s="6"/>
      <c r="L40">
        <v>20</v>
      </c>
      <c r="O40">
        <v>34.4</v>
      </c>
      <c r="P40" s="22">
        <v>10</v>
      </c>
      <c r="Q40" s="21">
        <v>2.7325581395348832</v>
      </c>
      <c r="R40" s="21">
        <v>7.2674418604651168</v>
      </c>
      <c r="S40" s="142">
        <v>28</v>
      </c>
      <c r="T40">
        <v>6</v>
      </c>
    </row>
    <row r="41" spans="1:20" x14ac:dyDescent="0.3">
      <c r="A41" s="6">
        <v>40</v>
      </c>
      <c r="B41" s="7" t="s">
        <v>98</v>
      </c>
      <c r="C41" s="6" t="s">
        <v>216</v>
      </c>
      <c r="D41" s="7" t="s">
        <v>43</v>
      </c>
      <c r="E41" s="8">
        <v>44319</v>
      </c>
      <c r="F41" s="11"/>
      <c r="G41" s="6" t="s">
        <v>53</v>
      </c>
      <c r="H41" s="6" t="s">
        <v>15</v>
      </c>
      <c r="I41" s="6" t="s">
        <v>16</v>
      </c>
      <c r="J41" s="10">
        <v>44517</v>
      </c>
      <c r="K41" s="6" t="s">
        <v>61</v>
      </c>
      <c r="L41">
        <v>20</v>
      </c>
      <c r="O41">
        <v>136</v>
      </c>
      <c r="P41" s="22">
        <v>10</v>
      </c>
      <c r="Q41" s="21">
        <v>8.1617647058823533</v>
      </c>
      <c r="R41" s="21">
        <v>1.838235294117647</v>
      </c>
      <c r="S41" s="142">
        <v>28</v>
      </c>
      <c r="T41">
        <v>6</v>
      </c>
    </row>
    <row r="42" spans="1:20" x14ac:dyDescent="0.3">
      <c r="A42" s="6">
        <v>41</v>
      </c>
      <c r="B42" s="7" t="s">
        <v>100</v>
      </c>
      <c r="C42" s="6" t="s">
        <v>187</v>
      </c>
      <c r="D42" s="7" t="s">
        <v>43</v>
      </c>
      <c r="E42" s="8">
        <v>44319</v>
      </c>
      <c r="F42" s="11"/>
      <c r="G42" s="6" t="s">
        <v>53</v>
      </c>
      <c r="H42" s="6" t="s">
        <v>15</v>
      </c>
      <c r="I42" s="6" t="s">
        <v>16</v>
      </c>
      <c r="J42" s="10">
        <v>44517</v>
      </c>
      <c r="K42" s="6" t="s">
        <v>70</v>
      </c>
      <c r="L42">
        <v>20</v>
      </c>
      <c r="O42">
        <v>74.599999999999994</v>
      </c>
      <c r="P42" s="22">
        <v>10</v>
      </c>
      <c r="Q42" s="21">
        <v>6.6487935656836452</v>
      </c>
      <c r="R42" s="21">
        <v>3.3512064343163543</v>
      </c>
      <c r="S42" s="142">
        <v>28</v>
      </c>
      <c r="T42">
        <v>6</v>
      </c>
    </row>
    <row r="43" spans="1:20" x14ac:dyDescent="0.3">
      <c r="A43" s="6">
        <v>42</v>
      </c>
      <c r="B43" s="7" t="s">
        <v>102</v>
      </c>
      <c r="C43" s="6" t="s">
        <v>103</v>
      </c>
      <c r="D43" s="7" t="s">
        <v>43</v>
      </c>
      <c r="E43" s="8">
        <v>44319</v>
      </c>
      <c r="F43" s="11"/>
      <c r="G43" s="6" t="s">
        <v>53</v>
      </c>
      <c r="H43" s="6" t="s">
        <v>15</v>
      </c>
      <c r="I43" s="6" t="s">
        <v>16</v>
      </c>
      <c r="J43" s="10">
        <v>44517</v>
      </c>
      <c r="K43" s="6"/>
      <c r="L43">
        <v>20</v>
      </c>
      <c r="O43">
        <v>67.2</v>
      </c>
      <c r="P43" s="22">
        <v>10</v>
      </c>
      <c r="Q43" s="21">
        <v>6.2797619047619051</v>
      </c>
      <c r="R43" s="21">
        <v>3.7202380952380949</v>
      </c>
      <c r="S43" s="142">
        <v>28</v>
      </c>
      <c r="T43">
        <v>6</v>
      </c>
    </row>
    <row r="44" spans="1:20" x14ac:dyDescent="0.3">
      <c r="A44" s="6">
        <v>43</v>
      </c>
      <c r="B44" s="7" t="s">
        <v>104</v>
      </c>
      <c r="C44" s="6" t="s">
        <v>188</v>
      </c>
      <c r="D44" s="7" t="s">
        <v>43</v>
      </c>
      <c r="E44" s="8">
        <v>44319</v>
      </c>
      <c r="F44" s="11"/>
      <c r="G44" s="6" t="s">
        <v>53</v>
      </c>
      <c r="H44" s="6" t="s">
        <v>15</v>
      </c>
      <c r="I44" s="6" t="s">
        <v>16</v>
      </c>
      <c r="J44" s="10">
        <v>44517</v>
      </c>
      <c r="K44" s="6" t="s">
        <v>70</v>
      </c>
      <c r="L44">
        <v>20</v>
      </c>
      <c r="O44">
        <v>224</v>
      </c>
      <c r="P44" s="22">
        <v>10</v>
      </c>
      <c r="Q44" s="21">
        <v>8.8839285714285712</v>
      </c>
      <c r="R44" s="21">
        <v>1.1160714285714286</v>
      </c>
      <c r="S44" s="142">
        <v>28</v>
      </c>
      <c r="T44">
        <v>7</v>
      </c>
    </row>
    <row r="45" spans="1:20" x14ac:dyDescent="0.3">
      <c r="A45" s="6">
        <v>44</v>
      </c>
      <c r="B45" s="7" t="s">
        <v>106</v>
      </c>
      <c r="C45" s="6" t="s">
        <v>214</v>
      </c>
      <c r="D45" s="7" t="s">
        <v>43</v>
      </c>
      <c r="E45" s="8">
        <v>44319</v>
      </c>
      <c r="F45" s="11"/>
      <c r="G45" s="6" t="s">
        <v>53</v>
      </c>
      <c r="H45" s="6" t="s">
        <v>15</v>
      </c>
      <c r="I45" s="6" t="s">
        <v>16</v>
      </c>
      <c r="J45" s="10">
        <v>44517</v>
      </c>
      <c r="K45" s="6" t="s">
        <v>61</v>
      </c>
      <c r="L45">
        <v>20</v>
      </c>
      <c r="O45">
        <v>61.4</v>
      </c>
      <c r="P45" s="22">
        <v>10</v>
      </c>
      <c r="Q45" s="21">
        <v>5.9283387622149837</v>
      </c>
      <c r="R45" s="21">
        <v>4.0716612377850163</v>
      </c>
      <c r="S45" s="142">
        <v>28</v>
      </c>
      <c r="T45">
        <v>7</v>
      </c>
    </row>
    <row r="46" spans="1:20" x14ac:dyDescent="0.3">
      <c r="A46" s="6">
        <v>45</v>
      </c>
      <c r="B46" s="7" t="s">
        <v>86</v>
      </c>
      <c r="C46" s="6" t="s">
        <v>200</v>
      </c>
      <c r="D46" s="7" t="s">
        <v>43</v>
      </c>
      <c r="E46" s="8">
        <v>44319</v>
      </c>
      <c r="F46" s="11"/>
      <c r="G46" s="6" t="s">
        <v>53</v>
      </c>
      <c r="H46" s="6" t="s">
        <v>15</v>
      </c>
      <c r="I46" s="6" t="s">
        <v>16</v>
      </c>
      <c r="J46" s="10">
        <v>44517</v>
      </c>
      <c r="K46" s="6" t="s">
        <v>83</v>
      </c>
      <c r="L46">
        <v>20</v>
      </c>
      <c r="O46">
        <v>348</v>
      </c>
      <c r="P46" s="22">
        <v>15</v>
      </c>
      <c r="Q46" s="21">
        <v>13.922413793103448</v>
      </c>
      <c r="R46" s="21">
        <v>1.0775862068965518</v>
      </c>
      <c r="S46" s="142">
        <v>28</v>
      </c>
      <c r="T46">
        <v>7</v>
      </c>
    </row>
    <row r="47" spans="1:20" x14ac:dyDescent="0.3">
      <c r="A47" s="6">
        <v>46</v>
      </c>
      <c r="B47" s="7" t="s">
        <v>109</v>
      </c>
      <c r="C47" s="6" t="s">
        <v>190</v>
      </c>
      <c r="D47" s="7" t="s">
        <v>43</v>
      </c>
      <c r="E47" s="8">
        <v>44319</v>
      </c>
      <c r="F47" s="11"/>
      <c r="G47" s="6" t="s">
        <v>53</v>
      </c>
      <c r="H47" s="6" t="s">
        <v>15</v>
      </c>
      <c r="I47" s="6" t="s">
        <v>16</v>
      </c>
      <c r="J47" s="10">
        <v>44517</v>
      </c>
      <c r="K47" s="6" t="s">
        <v>70</v>
      </c>
      <c r="L47">
        <v>20</v>
      </c>
      <c r="O47">
        <v>179</v>
      </c>
      <c r="P47" s="22">
        <v>10</v>
      </c>
      <c r="Q47" s="21">
        <v>8.6033519553072626</v>
      </c>
      <c r="R47" s="21">
        <v>1.3966480446927374</v>
      </c>
      <c r="S47" s="142">
        <v>28</v>
      </c>
      <c r="T47">
        <v>7</v>
      </c>
    </row>
    <row r="48" spans="1:20" x14ac:dyDescent="0.3">
      <c r="A48" s="6">
        <v>47</v>
      </c>
      <c r="B48" s="7" t="s">
        <v>111</v>
      </c>
      <c r="C48" s="6" t="s">
        <v>191</v>
      </c>
      <c r="D48" s="7" t="s">
        <v>43</v>
      </c>
      <c r="E48" s="8">
        <v>44319</v>
      </c>
      <c r="F48" s="11"/>
      <c r="G48" s="6" t="s">
        <v>53</v>
      </c>
      <c r="H48" s="6" t="s">
        <v>15</v>
      </c>
      <c r="I48" s="6" t="s">
        <v>16</v>
      </c>
      <c r="J48" s="10">
        <v>44517</v>
      </c>
      <c r="K48" s="6" t="s">
        <v>70</v>
      </c>
      <c r="L48">
        <v>20</v>
      </c>
      <c r="O48">
        <v>191</v>
      </c>
      <c r="P48" s="22">
        <v>10</v>
      </c>
      <c r="Q48" s="21">
        <v>8.6910994764397902</v>
      </c>
      <c r="R48" s="21">
        <v>1.3089005235602094</v>
      </c>
      <c r="S48" s="142">
        <v>28</v>
      </c>
      <c r="T48">
        <v>7</v>
      </c>
    </row>
    <row r="49" spans="1:20" x14ac:dyDescent="0.3">
      <c r="A49" s="6">
        <v>48</v>
      </c>
      <c r="B49" s="7" t="s">
        <v>113</v>
      </c>
      <c r="C49" s="6" t="s">
        <v>114</v>
      </c>
      <c r="D49" s="7" t="s">
        <v>43</v>
      </c>
      <c r="E49" s="8">
        <v>44319</v>
      </c>
      <c r="F49" s="11"/>
      <c r="G49" s="6" t="s">
        <v>53</v>
      </c>
      <c r="H49" s="6" t="s">
        <v>15</v>
      </c>
      <c r="I49" s="6" t="s">
        <v>16</v>
      </c>
      <c r="J49" s="10">
        <v>44517</v>
      </c>
      <c r="K49" s="6"/>
      <c r="L49">
        <v>20</v>
      </c>
      <c r="O49">
        <v>23.2</v>
      </c>
      <c r="P49" s="23">
        <v>10</v>
      </c>
      <c r="Q49" s="21">
        <v>-0.77586206896551779</v>
      </c>
      <c r="R49" s="21">
        <v>10.775862068965518</v>
      </c>
      <c r="S49" s="142">
        <v>28</v>
      </c>
      <c r="T49">
        <v>7</v>
      </c>
    </row>
    <row r="50" spans="1:20" x14ac:dyDescent="0.3">
      <c r="A50" s="12">
        <v>49</v>
      </c>
      <c r="B50" s="13" t="s">
        <v>115</v>
      </c>
      <c r="C50" s="12" t="s">
        <v>209</v>
      </c>
      <c r="D50" s="13" t="s">
        <v>12</v>
      </c>
      <c r="E50" s="14">
        <v>44319</v>
      </c>
      <c r="F50" s="15" t="s">
        <v>13</v>
      </c>
      <c r="G50" s="12" t="s">
        <v>117</v>
      </c>
      <c r="H50" s="12" t="s">
        <v>15</v>
      </c>
      <c r="I50" s="6" t="s">
        <v>16</v>
      </c>
      <c r="J50" s="10">
        <v>44518</v>
      </c>
      <c r="K50" s="6" t="s">
        <v>61</v>
      </c>
      <c r="L50">
        <v>20</v>
      </c>
      <c r="O50">
        <v>123</v>
      </c>
      <c r="P50" s="22">
        <v>10</v>
      </c>
      <c r="Q50" s="21">
        <v>7.9674796747967473</v>
      </c>
      <c r="R50" s="21">
        <v>2.0325203252032522</v>
      </c>
      <c r="S50" s="142">
        <v>28</v>
      </c>
      <c r="T50">
        <v>7</v>
      </c>
    </row>
    <row r="51" spans="1:20" x14ac:dyDescent="0.3">
      <c r="A51" s="6">
        <v>50</v>
      </c>
      <c r="B51" s="7" t="s">
        <v>118</v>
      </c>
      <c r="C51" s="6" t="s">
        <v>119</v>
      </c>
      <c r="D51" s="7" t="s">
        <v>12</v>
      </c>
      <c r="E51" s="8">
        <v>44319</v>
      </c>
      <c r="F51" s="9" t="s">
        <v>13</v>
      </c>
      <c r="G51" s="6" t="s">
        <v>117</v>
      </c>
      <c r="H51" s="6" t="s">
        <v>15</v>
      </c>
      <c r="I51" s="6" t="s">
        <v>16</v>
      </c>
      <c r="J51" s="10">
        <v>44518</v>
      </c>
      <c r="L51">
        <v>20</v>
      </c>
      <c r="O51">
        <v>107</v>
      </c>
      <c r="P51" s="22">
        <v>10</v>
      </c>
      <c r="Q51" s="21">
        <v>7.6635514018691584</v>
      </c>
      <c r="R51" s="21">
        <v>2.3364485981308412</v>
      </c>
      <c r="S51" s="142">
        <v>28</v>
      </c>
      <c r="T51">
        <v>8</v>
      </c>
    </row>
    <row r="52" spans="1:20" x14ac:dyDescent="0.3">
      <c r="A52" s="6">
        <v>51</v>
      </c>
      <c r="B52" s="7" t="s">
        <v>120</v>
      </c>
      <c r="C52" s="6" t="s">
        <v>121</v>
      </c>
      <c r="D52" s="7" t="s">
        <v>12</v>
      </c>
      <c r="E52" s="8">
        <v>44319</v>
      </c>
      <c r="F52" s="9" t="s">
        <v>13</v>
      </c>
      <c r="G52" s="6" t="s">
        <v>117</v>
      </c>
      <c r="H52" s="6" t="s">
        <v>15</v>
      </c>
      <c r="I52" s="6" t="s">
        <v>16</v>
      </c>
      <c r="J52" s="10">
        <v>44518</v>
      </c>
      <c r="L52">
        <v>20</v>
      </c>
      <c r="O52">
        <v>44</v>
      </c>
      <c r="P52" s="22">
        <v>10</v>
      </c>
      <c r="Q52" s="21">
        <v>4.3181818181818183</v>
      </c>
      <c r="R52" s="21">
        <v>5.6818181818181817</v>
      </c>
      <c r="S52" s="142">
        <v>28</v>
      </c>
      <c r="T52">
        <v>8</v>
      </c>
    </row>
    <row r="53" spans="1:20" x14ac:dyDescent="0.3">
      <c r="A53" s="6">
        <v>52</v>
      </c>
      <c r="B53" s="7" t="s">
        <v>122</v>
      </c>
      <c r="C53" s="6" t="s">
        <v>123</v>
      </c>
      <c r="D53" s="7" t="s">
        <v>12</v>
      </c>
      <c r="E53" s="8">
        <v>44319</v>
      </c>
      <c r="F53" s="9" t="s">
        <v>13</v>
      </c>
      <c r="G53" s="6" t="s">
        <v>117</v>
      </c>
      <c r="H53" s="6" t="s">
        <v>15</v>
      </c>
      <c r="I53" s="6" t="s">
        <v>16</v>
      </c>
      <c r="J53" s="10">
        <v>44518</v>
      </c>
      <c r="L53">
        <v>20</v>
      </c>
      <c r="O53">
        <v>41.8</v>
      </c>
      <c r="P53" s="22">
        <v>10</v>
      </c>
      <c r="Q53" s="21">
        <v>4.0191387559808609</v>
      </c>
      <c r="R53" s="21">
        <v>5.9808612440191391</v>
      </c>
      <c r="S53" s="142">
        <v>28</v>
      </c>
      <c r="T53">
        <v>8</v>
      </c>
    </row>
    <row r="54" spans="1:20" x14ac:dyDescent="0.3">
      <c r="A54" s="6">
        <v>53</v>
      </c>
      <c r="B54" s="7" t="s">
        <v>124</v>
      </c>
      <c r="C54" s="6" t="s">
        <v>125</v>
      </c>
      <c r="D54" s="7" t="s">
        <v>12</v>
      </c>
      <c r="E54" s="8">
        <v>44319</v>
      </c>
      <c r="F54" s="9" t="s">
        <v>13</v>
      </c>
      <c r="G54" s="6" t="s">
        <v>117</v>
      </c>
      <c r="H54" s="6" t="s">
        <v>15</v>
      </c>
      <c r="I54" s="6" t="s">
        <v>16</v>
      </c>
      <c r="J54" s="10">
        <v>44518</v>
      </c>
      <c r="L54">
        <v>20</v>
      </c>
      <c r="O54">
        <v>134</v>
      </c>
      <c r="P54" s="22">
        <v>10</v>
      </c>
      <c r="Q54" s="21">
        <v>8.1343283582089558</v>
      </c>
      <c r="R54" s="21">
        <v>1.8656716417910448</v>
      </c>
      <c r="S54" s="142">
        <v>28</v>
      </c>
      <c r="T54">
        <v>8</v>
      </c>
    </row>
    <row r="55" spans="1:20" x14ac:dyDescent="0.3">
      <c r="A55" s="6">
        <v>54</v>
      </c>
      <c r="B55" s="7" t="s">
        <v>126</v>
      </c>
      <c r="C55" s="6" t="s">
        <v>127</v>
      </c>
      <c r="D55" s="7" t="s">
        <v>12</v>
      </c>
      <c r="E55" s="8">
        <v>44319</v>
      </c>
      <c r="F55" s="9" t="s">
        <v>13</v>
      </c>
      <c r="G55" s="6" t="s">
        <v>117</v>
      </c>
      <c r="H55" s="6" t="s">
        <v>15</v>
      </c>
      <c r="I55" s="6" t="s">
        <v>16</v>
      </c>
      <c r="J55" s="10">
        <v>44518</v>
      </c>
      <c r="L55">
        <v>20</v>
      </c>
      <c r="O55">
        <v>107</v>
      </c>
      <c r="P55" s="22">
        <v>10</v>
      </c>
      <c r="Q55" s="21">
        <v>7.6635514018691584</v>
      </c>
      <c r="R55" s="21">
        <v>2.3364485981308412</v>
      </c>
      <c r="S55" s="142">
        <v>28</v>
      </c>
      <c r="T55">
        <v>8</v>
      </c>
    </row>
    <row r="56" spans="1:20" x14ac:dyDescent="0.3">
      <c r="A56" s="6">
        <v>55</v>
      </c>
      <c r="B56" s="7" t="s">
        <v>128</v>
      </c>
      <c r="C56" s="6" t="s">
        <v>129</v>
      </c>
      <c r="D56" s="7" t="s">
        <v>23</v>
      </c>
      <c r="E56" s="8">
        <v>44319</v>
      </c>
      <c r="F56" s="9" t="s">
        <v>13</v>
      </c>
      <c r="G56" s="6" t="s">
        <v>117</v>
      </c>
      <c r="H56" s="6" t="s">
        <v>15</v>
      </c>
      <c r="I56" s="6" t="s">
        <v>16</v>
      </c>
      <c r="J56" s="10">
        <v>44518</v>
      </c>
      <c r="L56">
        <v>20</v>
      </c>
      <c r="O56">
        <v>136</v>
      </c>
      <c r="P56" s="22">
        <v>10</v>
      </c>
      <c r="Q56" s="21">
        <v>8.1617647058823533</v>
      </c>
      <c r="R56" s="21">
        <v>1.838235294117647</v>
      </c>
      <c r="S56" s="142">
        <v>28</v>
      </c>
      <c r="T56">
        <v>8</v>
      </c>
    </row>
    <row r="57" spans="1:20" x14ac:dyDescent="0.3">
      <c r="A57" s="6">
        <v>56</v>
      </c>
      <c r="B57" s="7" t="s">
        <v>130</v>
      </c>
      <c r="C57" s="6" t="s">
        <v>131</v>
      </c>
      <c r="D57" s="7" t="s">
        <v>12</v>
      </c>
      <c r="E57" s="8">
        <v>44319</v>
      </c>
      <c r="F57" s="9" t="s">
        <v>13</v>
      </c>
      <c r="G57" s="6" t="s">
        <v>117</v>
      </c>
      <c r="H57" s="6" t="s">
        <v>15</v>
      </c>
      <c r="I57" s="6" t="s">
        <v>16</v>
      </c>
      <c r="J57" s="10">
        <v>44518</v>
      </c>
      <c r="L57">
        <v>20</v>
      </c>
      <c r="O57">
        <v>31.8</v>
      </c>
      <c r="P57" s="22">
        <v>10</v>
      </c>
      <c r="Q57" s="21">
        <v>2.1383647798742142</v>
      </c>
      <c r="R57" s="21">
        <v>7.8616352201257858</v>
      </c>
      <c r="S57" s="142">
        <v>28</v>
      </c>
      <c r="T57">
        <v>8</v>
      </c>
    </row>
    <row r="58" spans="1:20" x14ac:dyDescent="0.3">
      <c r="A58" s="6">
        <v>57</v>
      </c>
      <c r="B58" s="7" t="s">
        <v>132</v>
      </c>
      <c r="C58" s="6" t="s">
        <v>133</v>
      </c>
      <c r="D58" s="7" t="s">
        <v>12</v>
      </c>
      <c r="E58" s="8">
        <v>44319</v>
      </c>
      <c r="F58" s="9" t="s">
        <v>13</v>
      </c>
      <c r="G58" s="6" t="s">
        <v>117</v>
      </c>
      <c r="H58" s="6" t="s">
        <v>15</v>
      </c>
      <c r="I58" s="6" t="s">
        <v>16</v>
      </c>
      <c r="J58" s="10">
        <v>44518</v>
      </c>
      <c r="L58">
        <v>20</v>
      </c>
      <c r="O58">
        <v>270</v>
      </c>
      <c r="P58" s="22">
        <v>15</v>
      </c>
      <c r="Q58" s="21">
        <v>13.611111111111111</v>
      </c>
      <c r="R58" s="21">
        <v>1.3888888888888888</v>
      </c>
      <c r="S58" s="142">
        <v>28</v>
      </c>
      <c r="T58">
        <v>9</v>
      </c>
    </row>
    <row r="59" spans="1:20" x14ac:dyDescent="0.3">
      <c r="A59" s="6">
        <v>58</v>
      </c>
      <c r="B59" s="7" t="s">
        <v>134</v>
      </c>
      <c r="C59" s="6" t="s">
        <v>135</v>
      </c>
      <c r="D59" s="7" t="s">
        <v>23</v>
      </c>
      <c r="E59" s="8">
        <v>44319</v>
      </c>
      <c r="F59" s="9" t="s">
        <v>13</v>
      </c>
      <c r="G59" s="6" t="s">
        <v>117</v>
      </c>
      <c r="H59" s="6" t="s">
        <v>15</v>
      </c>
      <c r="I59" s="6" t="s">
        <v>16</v>
      </c>
      <c r="J59" s="10">
        <v>44518</v>
      </c>
      <c r="L59">
        <v>20</v>
      </c>
      <c r="O59">
        <v>81.8</v>
      </c>
      <c r="P59" s="22">
        <v>10</v>
      </c>
      <c r="Q59" s="21">
        <v>6.9437652811735937</v>
      </c>
      <c r="R59" s="21">
        <v>3.0562347188264058</v>
      </c>
      <c r="S59" s="142">
        <v>28</v>
      </c>
      <c r="T59">
        <v>9</v>
      </c>
    </row>
    <row r="60" spans="1:20" x14ac:dyDescent="0.3">
      <c r="A60" s="6">
        <v>59</v>
      </c>
      <c r="B60" s="7" t="s">
        <v>136</v>
      </c>
      <c r="C60" s="6" t="s">
        <v>137</v>
      </c>
      <c r="D60" s="7" t="s">
        <v>12</v>
      </c>
      <c r="E60" s="8">
        <v>44319</v>
      </c>
      <c r="F60" s="9" t="s">
        <v>13</v>
      </c>
      <c r="G60" s="6" t="s">
        <v>117</v>
      </c>
      <c r="H60" s="6" t="s">
        <v>15</v>
      </c>
      <c r="I60" s="6" t="s">
        <v>16</v>
      </c>
      <c r="J60" s="10">
        <v>44518</v>
      </c>
      <c r="L60">
        <v>20</v>
      </c>
      <c r="O60">
        <v>76.2</v>
      </c>
      <c r="P60" s="22">
        <v>10</v>
      </c>
      <c r="Q60" s="21">
        <v>6.7191601049868765</v>
      </c>
      <c r="R60" s="21">
        <v>3.2808398950131235</v>
      </c>
      <c r="S60" s="142">
        <v>28</v>
      </c>
      <c r="T60">
        <v>9</v>
      </c>
    </row>
    <row r="61" spans="1:20" x14ac:dyDescent="0.3">
      <c r="A61" s="6">
        <v>60</v>
      </c>
      <c r="B61" s="7" t="s">
        <v>138</v>
      </c>
      <c r="C61" s="6" t="s">
        <v>139</v>
      </c>
      <c r="D61" s="7" t="s">
        <v>12</v>
      </c>
      <c r="E61" s="8">
        <v>44319</v>
      </c>
      <c r="F61" s="9" t="s">
        <v>13</v>
      </c>
      <c r="G61" s="6" t="s">
        <v>117</v>
      </c>
      <c r="H61" s="6" t="s">
        <v>15</v>
      </c>
      <c r="I61" s="6" t="s">
        <v>16</v>
      </c>
      <c r="J61" s="10">
        <v>44518</v>
      </c>
      <c r="L61">
        <v>20</v>
      </c>
      <c r="O61">
        <v>32.6</v>
      </c>
      <c r="P61" s="22">
        <v>10</v>
      </c>
      <c r="Q61" s="21">
        <v>2.331288343558283</v>
      </c>
      <c r="R61" s="21">
        <v>7.668711656441717</v>
      </c>
      <c r="S61" s="142">
        <v>28</v>
      </c>
      <c r="T61">
        <v>9</v>
      </c>
    </row>
    <row r="62" spans="1:20" x14ac:dyDescent="0.3">
      <c r="A62" s="6">
        <v>61</v>
      </c>
      <c r="B62" s="7" t="s">
        <v>140</v>
      </c>
      <c r="C62" s="6" t="s">
        <v>141</v>
      </c>
      <c r="D62" s="7" t="s">
        <v>12</v>
      </c>
      <c r="E62" s="8">
        <v>44319</v>
      </c>
      <c r="F62" s="9" t="s">
        <v>13</v>
      </c>
      <c r="G62" s="6" t="s">
        <v>117</v>
      </c>
      <c r="H62" s="6" t="s">
        <v>15</v>
      </c>
      <c r="I62" s="6" t="s">
        <v>16</v>
      </c>
      <c r="J62" s="10">
        <v>44518</v>
      </c>
      <c r="L62">
        <v>20</v>
      </c>
      <c r="O62">
        <v>69</v>
      </c>
      <c r="P62" s="22">
        <v>10</v>
      </c>
      <c r="Q62" s="21">
        <v>6.3768115942028984</v>
      </c>
      <c r="R62" s="21">
        <v>3.6231884057971016</v>
      </c>
      <c r="S62" s="142">
        <v>28</v>
      </c>
      <c r="T62">
        <v>9</v>
      </c>
    </row>
    <row r="63" spans="1:20" x14ac:dyDescent="0.3">
      <c r="A63" s="6">
        <v>62</v>
      </c>
      <c r="B63" s="7" t="s">
        <v>142</v>
      </c>
      <c r="C63" s="6" t="s">
        <v>143</v>
      </c>
      <c r="D63" s="7" t="s">
        <v>12</v>
      </c>
      <c r="E63" s="8">
        <v>44319</v>
      </c>
      <c r="F63" s="9" t="s">
        <v>13</v>
      </c>
      <c r="G63" s="6" t="s">
        <v>117</v>
      </c>
      <c r="H63" s="6" t="s">
        <v>15</v>
      </c>
      <c r="I63" s="6" t="s">
        <v>16</v>
      </c>
      <c r="J63" s="10">
        <v>44518</v>
      </c>
      <c r="L63">
        <v>20</v>
      </c>
      <c r="O63">
        <v>26.4</v>
      </c>
      <c r="P63" s="23">
        <v>10</v>
      </c>
      <c r="Q63" s="21">
        <v>0.53030303030302939</v>
      </c>
      <c r="R63" s="21">
        <v>9.4696969696969706</v>
      </c>
      <c r="S63" s="142">
        <v>28</v>
      </c>
      <c r="T63">
        <v>9</v>
      </c>
    </row>
    <row r="64" spans="1:20" x14ac:dyDescent="0.3">
      <c r="A64" s="6">
        <v>63</v>
      </c>
      <c r="B64" s="7" t="s">
        <v>144</v>
      </c>
      <c r="C64" s="6" t="s">
        <v>215</v>
      </c>
      <c r="D64" s="7" t="s">
        <v>12</v>
      </c>
      <c r="E64" s="8">
        <v>44319</v>
      </c>
      <c r="F64" s="9" t="s">
        <v>13</v>
      </c>
      <c r="G64" s="6" t="s">
        <v>117</v>
      </c>
      <c r="H64" s="6" t="s">
        <v>15</v>
      </c>
      <c r="I64" s="6" t="s">
        <v>16</v>
      </c>
      <c r="J64" s="10">
        <v>44518</v>
      </c>
      <c r="K64" s="6" t="s">
        <v>61</v>
      </c>
      <c r="L64">
        <v>20</v>
      </c>
      <c r="O64">
        <v>132</v>
      </c>
      <c r="P64" s="22">
        <v>10</v>
      </c>
      <c r="Q64" s="21">
        <v>8.1060606060606055</v>
      </c>
      <c r="R64" s="21">
        <v>1.893939393939394</v>
      </c>
      <c r="S64" s="142">
        <v>28</v>
      </c>
      <c r="T64">
        <v>9</v>
      </c>
    </row>
    <row r="65" spans="1:20" x14ac:dyDescent="0.3">
      <c r="A65" s="6">
        <v>64</v>
      </c>
      <c r="B65" s="7" t="s">
        <v>146</v>
      </c>
      <c r="C65" s="6" t="s">
        <v>147</v>
      </c>
      <c r="D65" s="7" t="s">
        <v>60</v>
      </c>
      <c r="E65" s="8">
        <v>44319</v>
      </c>
      <c r="F65" s="9" t="s">
        <v>13</v>
      </c>
      <c r="G65" s="6" t="s">
        <v>117</v>
      </c>
      <c r="H65" s="6" t="s">
        <v>15</v>
      </c>
      <c r="I65" s="6" t="s">
        <v>16</v>
      </c>
      <c r="J65" s="10">
        <v>44518</v>
      </c>
      <c r="L65">
        <v>20</v>
      </c>
      <c r="O65">
        <v>186</v>
      </c>
      <c r="P65" s="22">
        <v>10</v>
      </c>
      <c r="Q65" s="21">
        <v>8.655913978494624</v>
      </c>
      <c r="R65" s="21">
        <v>1.3440860215053763</v>
      </c>
      <c r="S65" s="142">
        <v>28</v>
      </c>
      <c r="T65">
        <v>10</v>
      </c>
    </row>
    <row r="66" spans="1:20" x14ac:dyDescent="0.3">
      <c r="A66" s="6">
        <v>65</v>
      </c>
      <c r="B66" s="7" t="s">
        <v>148</v>
      </c>
      <c r="C66" s="6" t="s">
        <v>149</v>
      </c>
      <c r="D66" s="7" t="s">
        <v>60</v>
      </c>
      <c r="E66" s="8">
        <v>44319</v>
      </c>
      <c r="F66" s="9" t="s">
        <v>13</v>
      </c>
      <c r="G66" s="6" t="s">
        <v>117</v>
      </c>
      <c r="H66" s="6" t="s">
        <v>15</v>
      </c>
      <c r="I66" s="6" t="s">
        <v>16</v>
      </c>
      <c r="J66" s="10">
        <v>44518</v>
      </c>
      <c r="L66">
        <v>20</v>
      </c>
      <c r="O66">
        <v>184</v>
      </c>
      <c r="P66" s="22">
        <v>10</v>
      </c>
      <c r="Q66" s="21">
        <v>8.641304347826086</v>
      </c>
      <c r="R66" s="21">
        <v>1.3586956521739131</v>
      </c>
      <c r="S66" s="142">
        <v>28</v>
      </c>
      <c r="T66">
        <v>10</v>
      </c>
    </row>
    <row r="67" spans="1:20" x14ac:dyDescent="0.3">
      <c r="A67" s="6">
        <v>66</v>
      </c>
      <c r="B67" s="7" t="s">
        <v>150</v>
      </c>
      <c r="C67" s="6" t="s">
        <v>151</v>
      </c>
      <c r="D67" s="7" t="s">
        <v>23</v>
      </c>
      <c r="E67" s="8">
        <v>44319</v>
      </c>
      <c r="F67" s="9" t="s">
        <v>13</v>
      </c>
      <c r="G67" s="6" t="s">
        <v>117</v>
      </c>
      <c r="H67" s="6" t="s">
        <v>15</v>
      </c>
      <c r="I67" s="6" t="s">
        <v>16</v>
      </c>
      <c r="J67" s="10">
        <v>44518</v>
      </c>
      <c r="L67">
        <v>20</v>
      </c>
      <c r="O67">
        <v>36.4</v>
      </c>
      <c r="P67" s="22">
        <v>10</v>
      </c>
      <c r="Q67" s="21">
        <v>3.1318681318681314</v>
      </c>
      <c r="R67" s="21">
        <v>6.8681318681318686</v>
      </c>
      <c r="S67" s="142">
        <v>28</v>
      </c>
      <c r="T67">
        <v>10</v>
      </c>
    </row>
    <row r="68" spans="1:20" x14ac:dyDescent="0.3">
      <c r="A68" s="6">
        <v>67</v>
      </c>
      <c r="B68" s="7" t="s">
        <v>132</v>
      </c>
      <c r="C68" s="6" t="s">
        <v>152</v>
      </c>
      <c r="D68" s="7" t="s">
        <v>23</v>
      </c>
      <c r="E68" s="8">
        <v>44319</v>
      </c>
      <c r="F68" s="9" t="s">
        <v>13</v>
      </c>
      <c r="G68" s="6" t="s">
        <v>117</v>
      </c>
      <c r="H68" s="6" t="s">
        <v>15</v>
      </c>
      <c r="I68" s="6" t="s">
        <v>16</v>
      </c>
      <c r="J68" s="10">
        <v>44518</v>
      </c>
      <c r="L68">
        <v>20</v>
      </c>
      <c r="O68">
        <v>131</v>
      </c>
      <c r="P68" s="22">
        <v>10</v>
      </c>
      <c r="Q68" s="21">
        <v>8.0916030534351151</v>
      </c>
      <c r="R68" s="21">
        <v>1.9083969465648856</v>
      </c>
      <c r="S68" s="142">
        <v>28</v>
      </c>
      <c r="T68">
        <v>10</v>
      </c>
    </row>
    <row r="69" spans="1:20" x14ac:dyDescent="0.3">
      <c r="A69" s="6">
        <v>68</v>
      </c>
      <c r="B69" s="7" t="s">
        <v>146</v>
      </c>
      <c r="C69" s="6" t="s">
        <v>153</v>
      </c>
      <c r="D69" s="7" t="s">
        <v>23</v>
      </c>
      <c r="E69" s="8">
        <v>44319</v>
      </c>
      <c r="F69" s="9" t="s">
        <v>13</v>
      </c>
      <c r="G69" s="6" t="s">
        <v>117</v>
      </c>
      <c r="H69" s="6" t="s">
        <v>15</v>
      </c>
      <c r="I69" s="6" t="s">
        <v>16</v>
      </c>
      <c r="J69" s="10">
        <v>44518</v>
      </c>
      <c r="L69">
        <v>20</v>
      </c>
      <c r="O69">
        <v>70.2</v>
      </c>
      <c r="P69" s="22">
        <v>10</v>
      </c>
      <c r="Q69" s="21">
        <v>6.4387464387464384</v>
      </c>
      <c r="R69" s="21">
        <v>3.5612535612535612</v>
      </c>
      <c r="S69" s="142">
        <v>28</v>
      </c>
      <c r="T69">
        <v>10</v>
      </c>
    </row>
    <row r="70" spans="1:20" x14ac:dyDescent="0.3">
      <c r="A70" s="6">
        <v>69</v>
      </c>
      <c r="B70" s="7" t="s">
        <v>154</v>
      </c>
      <c r="C70" s="6" t="s">
        <v>155</v>
      </c>
      <c r="D70" s="7" t="s">
        <v>12</v>
      </c>
      <c r="E70" s="8">
        <v>44319</v>
      </c>
      <c r="F70" s="9" t="s">
        <v>13</v>
      </c>
      <c r="G70" s="6" t="s">
        <v>117</v>
      </c>
      <c r="H70" s="6" t="s">
        <v>15</v>
      </c>
      <c r="I70" s="6" t="s">
        <v>16</v>
      </c>
      <c r="J70" s="10">
        <v>44518</v>
      </c>
      <c r="L70">
        <v>20</v>
      </c>
      <c r="O70">
        <v>115</v>
      </c>
      <c r="P70" s="22">
        <v>10</v>
      </c>
      <c r="Q70" s="21">
        <v>7.8260869565217392</v>
      </c>
      <c r="R70" s="21">
        <v>2.1739130434782608</v>
      </c>
      <c r="S70" s="142">
        <v>28</v>
      </c>
      <c r="T70">
        <v>10</v>
      </c>
    </row>
    <row r="71" spans="1:20" x14ac:dyDescent="0.3">
      <c r="A71" s="6">
        <v>70</v>
      </c>
      <c r="B71" s="7" t="s">
        <v>156</v>
      </c>
      <c r="C71" s="6" t="s">
        <v>157</v>
      </c>
      <c r="D71" s="7" t="s">
        <v>60</v>
      </c>
      <c r="E71" s="8">
        <v>44319</v>
      </c>
      <c r="F71" s="9" t="s">
        <v>13</v>
      </c>
      <c r="G71" s="6" t="s">
        <v>117</v>
      </c>
      <c r="H71" s="6" t="s">
        <v>15</v>
      </c>
      <c r="I71" s="6" t="s">
        <v>16</v>
      </c>
      <c r="J71" s="10">
        <v>44518</v>
      </c>
      <c r="L71">
        <v>20</v>
      </c>
      <c r="O71">
        <v>47.8</v>
      </c>
      <c r="P71" s="22">
        <v>10</v>
      </c>
      <c r="Q71" s="21">
        <v>4.7698744769874475</v>
      </c>
      <c r="R71" s="21">
        <v>5.2301255230125525</v>
      </c>
      <c r="S71" s="142">
        <v>28</v>
      </c>
      <c r="T71">
        <v>10</v>
      </c>
    </row>
    <row r="72" spans="1:20" x14ac:dyDescent="0.3">
      <c r="A72" s="6">
        <v>71</v>
      </c>
      <c r="B72" s="7" t="s">
        <v>158</v>
      </c>
      <c r="C72" s="6" t="s">
        <v>159</v>
      </c>
      <c r="D72" s="7" t="s">
        <v>60</v>
      </c>
      <c r="E72" s="8">
        <v>44319</v>
      </c>
      <c r="F72" s="9" t="s">
        <v>13</v>
      </c>
      <c r="G72" s="6" t="s">
        <v>117</v>
      </c>
      <c r="H72" s="6" t="s">
        <v>15</v>
      </c>
      <c r="I72" s="6" t="s">
        <v>16</v>
      </c>
      <c r="J72" s="10">
        <v>44518</v>
      </c>
      <c r="L72">
        <v>20</v>
      </c>
      <c r="O72">
        <v>64</v>
      </c>
      <c r="P72" s="22">
        <v>10</v>
      </c>
      <c r="Q72" s="21">
        <v>6.09375</v>
      </c>
      <c r="R72" s="21">
        <v>3.90625</v>
      </c>
      <c r="S72" s="142">
        <v>28</v>
      </c>
      <c r="T72">
        <v>11</v>
      </c>
    </row>
    <row r="73" spans="1:20" x14ac:dyDescent="0.3">
      <c r="A73" s="6">
        <v>72</v>
      </c>
      <c r="B73" s="7" t="s">
        <v>160</v>
      </c>
      <c r="C73" s="6" t="s">
        <v>161</v>
      </c>
      <c r="D73" s="7" t="s">
        <v>23</v>
      </c>
      <c r="E73" s="8">
        <v>44319</v>
      </c>
      <c r="F73" s="9" t="s">
        <v>13</v>
      </c>
      <c r="G73" s="6" t="s">
        <v>117</v>
      </c>
      <c r="H73" s="6" t="s">
        <v>15</v>
      </c>
      <c r="I73" s="6" t="s">
        <v>16</v>
      </c>
      <c r="J73" s="10">
        <v>44518</v>
      </c>
      <c r="L73">
        <v>20</v>
      </c>
      <c r="O73">
        <v>260</v>
      </c>
      <c r="P73" s="22">
        <v>10</v>
      </c>
      <c r="Q73" s="21">
        <v>9.0384615384615383</v>
      </c>
      <c r="R73" s="21">
        <v>0.96153846153846156</v>
      </c>
      <c r="S73" s="142">
        <v>28</v>
      </c>
      <c r="T73">
        <v>11</v>
      </c>
    </row>
    <row r="74" spans="1:20" x14ac:dyDescent="0.3">
      <c r="A74" s="6">
        <v>73</v>
      </c>
      <c r="B74" s="7" t="s">
        <v>160</v>
      </c>
      <c r="C74" s="6" t="s">
        <v>162</v>
      </c>
      <c r="D74" s="7" t="s">
        <v>43</v>
      </c>
      <c r="E74" s="8">
        <v>44319</v>
      </c>
      <c r="F74" s="11"/>
      <c r="G74" s="6" t="s">
        <v>117</v>
      </c>
      <c r="H74" s="6" t="s">
        <v>15</v>
      </c>
      <c r="I74" s="6" t="s">
        <v>16</v>
      </c>
      <c r="J74" s="10">
        <v>44531</v>
      </c>
      <c r="L74">
        <v>20</v>
      </c>
      <c r="O74">
        <v>44.6</v>
      </c>
      <c r="P74" s="22">
        <v>10</v>
      </c>
      <c r="Q74" s="21">
        <v>4.3946188340807177</v>
      </c>
      <c r="R74" s="21">
        <v>5.6053811659192823</v>
      </c>
      <c r="S74" s="142">
        <v>28</v>
      </c>
      <c r="T74">
        <v>11</v>
      </c>
    </row>
    <row r="75" spans="1:20" x14ac:dyDescent="0.3">
      <c r="A75" s="6">
        <v>74</v>
      </c>
      <c r="B75" s="7" t="s">
        <v>163</v>
      </c>
      <c r="C75" s="6" t="s">
        <v>164</v>
      </c>
      <c r="D75" s="7" t="s">
        <v>43</v>
      </c>
      <c r="E75" s="8">
        <v>44319</v>
      </c>
      <c r="F75" s="11"/>
      <c r="G75" s="6" t="s">
        <v>117</v>
      </c>
      <c r="H75" s="6" t="s">
        <v>15</v>
      </c>
      <c r="I75" s="6" t="s">
        <v>16</v>
      </c>
      <c r="J75" s="10">
        <v>44531</v>
      </c>
      <c r="L75">
        <v>20</v>
      </c>
      <c r="O75">
        <v>191</v>
      </c>
      <c r="P75" s="22">
        <v>10</v>
      </c>
      <c r="Q75" s="21">
        <v>8.6910994764397902</v>
      </c>
      <c r="R75" s="21">
        <v>1.3089005235602094</v>
      </c>
      <c r="S75" s="142">
        <v>28</v>
      </c>
      <c r="T75">
        <v>11</v>
      </c>
    </row>
    <row r="76" spans="1:20" x14ac:dyDescent="0.3">
      <c r="A76" s="6">
        <v>75</v>
      </c>
      <c r="B76" s="7" t="s">
        <v>118</v>
      </c>
      <c r="C76" s="6" t="s">
        <v>165</v>
      </c>
      <c r="D76" s="7" t="s">
        <v>43</v>
      </c>
      <c r="E76" s="8">
        <v>44319</v>
      </c>
      <c r="F76" s="11"/>
      <c r="G76" s="6" t="s">
        <v>117</v>
      </c>
      <c r="H76" s="6" t="s">
        <v>15</v>
      </c>
      <c r="I76" s="6" t="s">
        <v>16</v>
      </c>
      <c r="J76" s="10">
        <v>44531</v>
      </c>
      <c r="L76">
        <v>20</v>
      </c>
      <c r="O76">
        <v>76</v>
      </c>
      <c r="P76" s="22">
        <v>10</v>
      </c>
      <c r="Q76" s="21">
        <v>6.7105263157894743</v>
      </c>
      <c r="R76" s="21">
        <v>3.2894736842105261</v>
      </c>
      <c r="S76" s="142">
        <v>28</v>
      </c>
      <c r="T76">
        <v>11</v>
      </c>
    </row>
    <row r="77" spans="1:20" x14ac:dyDescent="0.3">
      <c r="A77" s="6"/>
      <c r="B77" s="6"/>
      <c r="C77" s="6"/>
      <c r="D77" s="6"/>
      <c r="E77" s="6"/>
      <c r="F77" s="6"/>
      <c r="G77" s="6"/>
      <c r="H77" s="6"/>
      <c r="I77" s="6"/>
      <c r="Q77" s="22"/>
    </row>
    <row r="78" spans="1:20" x14ac:dyDescent="0.3">
      <c r="A78" s="6"/>
      <c r="B78" s="6"/>
      <c r="C78" s="6"/>
      <c r="D78" s="6"/>
      <c r="E78" s="6"/>
      <c r="F78" s="6"/>
      <c r="G78" s="6"/>
      <c r="H78" s="6"/>
      <c r="I78" s="6"/>
    </row>
  </sheetData>
  <phoneticPr fontId="16" type="noConversion"/>
  <pageMargins left="0.25" right="0.25" top="0.75" bottom="0.75" header="0.3" footer="0.3"/>
  <pageSetup scale="3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BBD7A-7B53-4C4F-AC2B-334661B8FB50}">
  <dimension ref="A1:E76"/>
  <sheetViews>
    <sheetView workbookViewId="0">
      <selection activeCell="G6" sqref="G6"/>
    </sheetView>
  </sheetViews>
  <sheetFormatPr defaultRowHeight="14.4" x14ac:dyDescent="0.3"/>
  <sheetData>
    <row r="1" spans="1:5" ht="47.4" thickBot="1" x14ac:dyDescent="0.35">
      <c r="A1" s="26" t="s">
        <v>166</v>
      </c>
      <c r="B1" s="27" t="s">
        <v>167</v>
      </c>
      <c r="C1" s="28" t="s">
        <v>3</v>
      </c>
      <c r="D1" s="28" t="s">
        <v>4</v>
      </c>
      <c r="E1" s="29" t="s">
        <v>168</v>
      </c>
    </row>
    <row r="2" spans="1:5" ht="15" thickTop="1" x14ac:dyDescent="0.3">
      <c r="B2" s="6" t="s">
        <v>11</v>
      </c>
      <c r="E2">
        <v>522</v>
      </c>
    </row>
    <row r="3" spans="1:5" x14ac:dyDescent="0.3">
      <c r="B3" s="6" t="s">
        <v>18</v>
      </c>
      <c r="E3">
        <v>408</v>
      </c>
    </row>
    <row r="4" spans="1:5" x14ac:dyDescent="0.3">
      <c r="B4" s="6" t="s">
        <v>20</v>
      </c>
      <c r="E4">
        <v>400</v>
      </c>
    </row>
    <row r="5" spans="1:5" x14ac:dyDescent="0.3">
      <c r="B5" s="6" t="s">
        <v>22</v>
      </c>
      <c r="E5">
        <v>167</v>
      </c>
    </row>
    <row r="6" spans="1:5" x14ac:dyDescent="0.3">
      <c r="B6" s="6" t="s">
        <v>25</v>
      </c>
      <c r="E6">
        <v>470</v>
      </c>
    </row>
    <row r="7" spans="1:5" x14ac:dyDescent="0.3">
      <c r="B7" s="6" t="s">
        <v>27</v>
      </c>
      <c r="E7">
        <v>240</v>
      </c>
    </row>
    <row r="8" spans="1:5" x14ac:dyDescent="0.3">
      <c r="B8" s="6" t="s">
        <v>29</v>
      </c>
      <c r="E8">
        <v>530</v>
      </c>
    </row>
    <row r="9" spans="1:5" x14ac:dyDescent="0.3">
      <c r="B9" s="6" t="s">
        <v>31</v>
      </c>
      <c r="E9">
        <v>127</v>
      </c>
    </row>
    <row r="10" spans="1:5" x14ac:dyDescent="0.3">
      <c r="B10" s="6" t="s">
        <v>33</v>
      </c>
      <c r="E10">
        <v>138</v>
      </c>
    </row>
    <row r="11" spans="1:5" x14ac:dyDescent="0.3">
      <c r="B11" s="6" t="s">
        <v>35</v>
      </c>
      <c r="E11">
        <v>460</v>
      </c>
    </row>
    <row r="12" spans="1:5" x14ac:dyDescent="0.3">
      <c r="B12" s="6" t="s">
        <v>37</v>
      </c>
      <c r="E12">
        <v>173</v>
      </c>
    </row>
    <row r="13" spans="1:5" x14ac:dyDescent="0.3">
      <c r="B13" s="6" t="s">
        <v>39</v>
      </c>
      <c r="E13">
        <v>232</v>
      </c>
    </row>
    <row r="14" spans="1:5" x14ac:dyDescent="0.3">
      <c r="B14" s="6" t="s">
        <v>41</v>
      </c>
      <c r="E14">
        <v>202</v>
      </c>
    </row>
    <row r="15" spans="1:5" x14ac:dyDescent="0.3">
      <c r="B15" s="6" t="s">
        <v>42</v>
      </c>
      <c r="E15">
        <v>350</v>
      </c>
    </row>
    <row r="16" spans="1:5" x14ac:dyDescent="0.3">
      <c r="B16" s="6" t="s">
        <v>45</v>
      </c>
      <c r="E16">
        <v>446</v>
      </c>
    </row>
    <row r="17" spans="2:5" x14ac:dyDescent="0.3">
      <c r="B17" s="6" t="s">
        <v>47</v>
      </c>
      <c r="E17">
        <v>580</v>
      </c>
    </row>
    <row r="18" spans="2:5" x14ac:dyDescent="0.3">
      <c r="B18" s="6" t="s">
        <v>49</v>
      </c>
      <c r="E18">
        <v>858</v>
      </c>
    </row>
    <row r="19" spans="2:5" x14ac:dyDescent="0.3">
      <c r="B19" s="6" t="s">
        <v>51</v>
      </c>
      <c r="E19">
        <v>68</v>
      </c>
    </row>
    <row r="20" spans="2:5" x14ac:dyDescent="0.3">
      <c r="B20" s="6" t="s">
        <v>55</v>
      </c>
      <c r="E20">
        <v>129</v>
      </c>
    </row>
    <row r="21" spans="2:5" x14ac:dyDescent="0.3">
      <c r="B21" s="6" t="s">
        <v>57</v>
      </c>
      <c r="E21">
        <v>131</v>
      </c>
    </row>
    <row r="22" spans="2:5" x14ac:dyDescent="0.3">
      <c r="B22" s="6" t="s">
        <v>59</v>
      </c>
      <c r="E22">
        <v>43.2</v>
      </c>
    </row>
    <row r="23" spans="2:5" x14ac:dyDescent="0.3">
      <c r="B23" s="6" t="s">
        <v>63</v>
      </c>
      <c r="E23">
        <v>58</v>
      </c>
    </row>
    <row r="24" spans="2:5" x14ac:dyDescent="0.3">
      <c r="B24" s="6" t="s">
        <v>65</v>
      </c>
      <c r="E24">
        <v>62.4</v>
      </c>
    </row>
    <row r="25" spans="2:5" x14ac:dyDescent="0.3">
      <c r="B25" s="6" t="s">
        <v>67</v>
      </c>
      <c r="E25">
        <v>42.2</v>
      </c>
    </row>
    <row r="26" spans="2:5" x14ac:dyDescent="0.3">
      <c r="B26" s="6" t="s">
        <v>69</v>
      </c>
      <c r="E26">
        <v>62.6</v>
      </c>
    </row>
    <row r="27" spans="2:5" x14ac:dyDescent="0.3">
      <c r="B27" s="6" t="s">
        <v>72</v>
      </c>
      <c r="E27">
        <v>226</v>
      </c>
    </row>
    <row r="28" spans="2:5" x14ac:dyDescent="0.3">
      <c r="B28" s="6" t="s">
        <v>74</v>
      </c>
      <c r="E28">
        <v>168</v>
      </c>
    </row>
    <row r="29" spans="2:5" x14ac:dyDescent="0.3">
      <c r="B29" s="6" t="s">
        <v>76</v>
      </c>
      <c r="E29">
        <v>94.8</v>
      </c>
    </row>
    <row r="30" spans="2:5" x14ac:dyDescent="0.3">
      <c r="B30" s="6" t="s">
        <v>78</v>
      </c>
      <c r="E30">
        <v>47.2</v>
      </c>
    </row>
    <row r="31" spans="2:5" x14ac:dyDescent="0.3">
      <c r="B31" s="6" t="s">
        <v>80</v>
      </c>
      <c r="E31">
        <v>274</v>
      </c>
    </row>
    <row r="32" spans="2:5" x14ac:dyDescent="0.3">
      <c r="B32" s="6" t="s">
        <v>82</v>
      </c>
      <c r="E32">
        <v>44.2</v>
      </c>
    </row>
    <row r="33" spans="2:5" x14ac:dyDescent="0.3">
      <c r="B33" s="6" t="s">
        <v>85</v>
      </c>
      <c r="E33">
        <v>18.899999999999999</v>
      </c>
    </row>
    <row r="34" spans="2:5" x14ac:dyDescent="0.3">
      <c r="B34" s="6" t="s">
        <v>87</v>
      </c>
      <c r="E34">
        <v>93</v>
      </c>
    </row>
    <row r="35" spans="2:5" x14ac:dyDescent="0.3">
      <c r="B35" s="6" t="s">
        <v>89</v>
      </c>
      <c r="E35">
        <v>242</v>
      </c>
    </row>
    <row r="36" spans="2:5" x14ac:dyDescent="0.3">
      <c r="B36" s="6" t="s">
        <v>91</v>
      </c>
      <c r="E36">
        <v>33.4</v>
      </c>
    </row>
    <row r="37" spans="2:5" x14ac:dyDescent="0.3">
      <c r="B37" s="6" t="s">
        <v>92</v>
      </c>
      <c r="E37">
        <v>104</v>
      </c>
    </row>
    <row r="38" spans="2:5" x14ac:dyDescent="0.3">
      <c r="B38" s="6" t="s">
        <v>94</v>
      </c>
      <c r="E38">
        <v>77.8</v>
      </c>
    </row>
    <row r="39" spans="2:5" x14ac:dyDescent="0.3">
      <c r="B39" s="6" t="s">
        <v>95</v>
      </c>
      <c r="E39">
        <v>154</v>
      </c>
    </row>
    <row r="40" spans="2:5" x14ac:dyDescent="0.3">
      <c r="B40" s="6" t="s">
        <v>97</v>
      </c>
      <c r="E40">
        <v>34.4</v>
      </c>
    </row>
    <row r="41" spans="2:5" x14ac:dyDescent="0.3">
      <c r="B41" s="6" t="s">
        <v>99</v>
      </c>
      <c r="E41">
        <v>136</v>
      </c>
    </row>
    <row r="42" spans="2:5" x14ac:dyDescent="0.3">
      <c r="B42" s="6" t="s">
        <v>101</v>
      </c>
      <c r="E42">
        <v>74.599999999999994</v>
      </c>
    </row>
    <row r="43" spans="2:5" x14ac:dyDescent="0.3">
      <c r="B43" s="6" t="s">
        <v>103</v>
      </c>
      <c r="E43">
        <v>67.2</v>
      </c>
    </row>
    <row r="44" spans="2:5" x14ac:dyDescent="0.3">
      <c r="B44" s="6" t="s">
        <v>105</v>
      </c>
      <c r="E44">
        <v>224</v>
      </c>
    </row>
    <row r="45" spans="2:5" x14ac:dyDescent="0.3">
      <c r="B45" s="6" t="s">
        <v>107</v>
      </c>
      <c r="E45">
        <v>61.4</v>
      </c>
    </row>
    <row r="46" spans="2:5" x14ac:dyDescent="0.3">
      <c r="B46" s="6" t="s">
        <v>108</v>
      </c>
      <c r="E46">
        <v>348</v>
      </c>
    </row>
    <row r="47" spans="2:5" x14ac:dyDescent="0.3">
      <c r="B47" s="6" t="s">
        <v>110</v>
      </c>
      <c r="E47">
        <v>179</v>
      </c>
    </row>
    <row r="48" spans="2:5" x14ac:dyDescent="0.3">
      <c r="B48" s="6" t="s">
        <v>112</v>
      </c>
      <c r="E48">
        <v>191</v>
      </c>
    </row>
    <row r="49" spans="2:5" x14ac:dyDescent="0.3">
      <c r="B49" s="6" t="s">
        <v>114</v>
      </c>
      <c r="E49">
        <v>23.2</v>
      </c>
    </row>
    <row r="50" spans="2:5" x14ac:dyDescent="0.3">
      <c r="B50" s="6" t="s">
        <v>116</v>
      </c>
      <c r="E50">
        <v>123</v>
      </c>
    </row>
    <row r="51" spans="2:5" x14ac:dyDescent="0.3">
      <c r="B51" s="6" t="s">
        <v>119</v>
      </c>
      <c r="E51">
        <v>107</v>
      </c>
    </row>
    <row r="52" spans="2:5" x14ac:dyDescent="0.3">
      <c r="B52" s="6" t="s">
        <v>121</v>
      </c>
      <c r="E52">
        <v>44</v>
      </c>
    </row>
    <row r="53" spans="2:5" x14ac:dyDescent="0.3">
      <c r="B53" s="6" t="s">
        <v>123</v>
      </c>
      <c r="E53">
        <v>41.8</v>
      </c>
    </row>
    <row r="54" spans="2:5" x14ac:dyDescent="0.3">
      <c r="B54" s="6" t="s">
        <v>125</v>
      </c>
      <c r="E54">
        <v>134</v>
      </c>
    </row>
    <row r="55" spans="2:5" x14ac:dyDescent="0.3">
      <c r="B55" s="6" t="s">
        <v>127</v>
      </c>
      <c r="E55">
        <v>107</v>
      </c>
    </row>
    <row r="56" spans="2:5" x14ac:dyDescent="0.3">
      <c r="B56" s="6" t="s">
        <v>129</v>
      </c>
      <c r="E56">
        <v>136</v>
      </c>
    </row>
    <row r="57" spans="2:5" x14ac:dyDescent="0.3">
      <c r="B57" s="6" t="s">
        <v>131</v>
      </c>
      <c r="E57">
        <v>31.8</v>
      </c>
    </row>
    <row r="58" spans="2:5" x14ac:dyDescent="0.3">
      <c r="B58" s="6" t="s">
        <v>133</v>
      </c>
      <c r="E58">
        <v>270</v>
      </c>
    </row>
    <row r="59" spans="2:5" x14ac:dyDescent="0.3">
      <c r="B59" s="6" t="s">
        <v>135</v>
      </c>
      <c r="E59">
        <v>81.8</v>
      </c>
    </row>
    <row r="60" spans="2:5" x14ac:dyDescent="0.3">
      <c r="B60" s="6" t="s">
        <v>137</v>
      </c>
      <c r="E60">
        <v>76.2</v>
      </c>
    </row>
    <row r="61" spans="2:5" x14ac:dyDescent="0.3">
      <c r="B61" s="6" t="s">
        <v>139</v>
      </c>
      <c r="E61">
        <v>32.6</v>
      </c>
    </row>
    <row r="62" spans="2:5" x14ac:dyDescent="0.3">
      <c r="B62" s="6" t="s">
        <v>141</v>
      </c>
      <c r="E62">
        <v>69</v>
      </c>
    </row>
    <row r="63" spans="2:5" x14ac:dyDescent="0.3">
      <c r="B63" s="6" t="s">
        <v>143</v>
      </c>
      <c r="E63">
        <v>26.4</v>
      </c>
    </row>
    <row r="64" spans="2:5" x14ac:dyDescent="0.3">
      <c r="B64" s="6" t="s">
        <v>145</v>
      </c>
      <c r="E64">
        <v>132</v>
      </c>
    </row>
    <row r="65" spans="2:5" x14ac:dyDescent="0.3">
      <c r="B65" s="6" t="s">
        <v>147</v>
      </c>
      <c r="E65">
        <v>186</v>
      </c>
    </row>
    <row r="66" spans="2:5" x14ac:dyDescent="0.3">
      <c r="B66" s="6" t="s">
        <v>149</v>
      </c>
      <c r="E66">
        <v>184</v>
      </c>
    </row>
    <row r="67" spans="2:5" x14ac:dyDescent="0.3">
      <c r="B67" s="6" t="s">
        <v>151</v>
      </c>
      <c r="E67">
        <v>36.4</v>
      </c>
    </row>
    <row r="68" spans="2:5" x14ac:dyDescent="0.3">
      <c r="B68" s="6" t="s">
        <v>152</v>
      </c>
      <c r="E68">
        <v>131</v>
      </c>
    </row>
    <row r="69" spans="2:5" x14ac:dyDescent="0.3">
      <c r="B69" s="6" t="s">
        <v>153</v>
      </c>
      <c r="E69">
        <v>70.2</v>
      </c>
    </row>
    <row r="70" spans="2:5" x14ac:dyDescent="0.3">
      <c r="B70" s="6" t="s">
        <v>155</v>
      </c>
      <c r="E70">
        <v>115</v>
      </c>
    </row>
    <row r="71" spans="2:5" x14ac:dyDescent="0.3">
      <c r="B71" s="6" t="s">
        <v>157</v>
      </c>
      <c r="E71">
        <v>47.8</v>
      </c>
    </row>
    <row r="72" spans="2:5" x14ac:dyDescent="0.3">
      <c r="B72" s="6" t="s">
        <v>159</v>
      </c>
      <c r="E72">
        <v>64</v>
      </c>
    </row>
    <row r="73" spans="2:5" x14ac:dyDescent="0.3">
      <c r="B73" s="6" t="s">
        <v>161</v>
      </c>
      <c r="E73">
        <v>260</v>
      </c>
    </row>
    <row r="74" spans="2:5" x14ac:dyDescent="0.3">
      <c r="B74" s="6" t="s">
        <v>162</v>
      </c>
      <c r="E74">
        <v>44.6</v>
      </c>
    </row>
    <row r="75" spans="2:5" x14ac:dyDescent="0.3">
      <c r="B75" s="6" t="s">
        <v>164</v>
      </c>
      <c r="E75">
        <v>191</v>
      </c>
    </row>
    <row r="76" spans="2:5" x14ac:dyDescent="0.3">
      <c r="B76" s="6" t="s">
        <v>165</v>
      </c>
      <c r="E76">
        <v>76</v>
      </c>
    </row>
  </sheetData>
  <conditionalFormatting sqref="E1">
    <cfRule type="cellIs" dxfId="21" priority="14" operator="lessThan">
      <formula>25</formula>
    </cfRule>
  </conditionalFormatting>
  <conditionalFormatting sqref="D1">
    <cfRule type="cellIs" dxfId="20" priority="13" operator="lessThan">
      <formula>2</formula>
    </cfRule>
  </conditionalFormatting>
  <conditionalFormatting sqref="C1">
    <cfRule type="cellIs" dxfId="19" priority="12" operator="lessThan">
      <formula>1.8</formula>
    </cfRule>
  </conditionalFormatting>
  <conditionalFormatting sqref="D1">
    <cfRule type="cellIs" dxfId="18" priority="11" operator="lessThan">
      <formula>2</formula>
    </cfRule>
  </conditionalFormatting>
  <conditionalFormatting sqref="C1">
    <cfRule type="cellIs" dxfId="17" priority="10" operator="lessThan">
      <formula>1.8</formula>
    </cfRule>
  </conditionalFormatting>
  <conditionalFormatting sqref="E1">
    <cfRule type="cellIs" dxfId="16" priority="9" operator="lessThan">
      <formula>25</formula>
    </cfRule>
  </conditionalFormatting>
  <conditionalFormatting sqref="C1">
    <cfRule type="cellIs" dxfId="15" priority="8" operator="lessThan">
      <formula>1.8</formula>
    </cfRule>
  </conditionalFormatting>
  <conditionalFormatting sqref="D1">
    <cfRule type="cellIs" dxfId="14" priority="7" operator="lessThan">
      <formula>2</formula>
    </cfRule>
  </conditionalFormatting>
  <conditionalFormatting sqref="E1">
    <cfRule type="cellIs" dxfId="13" priority="6" operator="greaterThan">
      <formula>50</formula>
    </cfRule>
  </conditionalFormatting>
  <conditionalFormatting sqref="C1">
    <cfRule type="cellIs" dxfId="12" priority="5" operator="lessThan">
      <formula>1.8</formula>
    </cfRule>
  </conditionalFormatting>
  <conditionalFormatting sqref="D1">
    <cfRule type="cellIs" dxfId="11" priority="4" operator="lessThan">
      <formula>2</formula>
    </cfRule>
  </conditionalFormatting>
  <conditionalFormatting sqref="D1">
    <cfRule type="cellIs" dxfId="10" priority="3" operator="lessThan">
      <formula>2</formula>
    </cfRule>
  </conditionalFormatting>
  <conditionalFormatting sqref="C1">
    <cfRule type="cellIs" dxfId="9" priority="2" operator="lessThan">
      <formula>1.8</formula>
    </cfRule>
  </conditionalFormatting>
  <conditionalFormatting sqref="E1">
    <cfRule type="cellIs" dxfId="8" priority="1" operator="lessThan">
      <formula>50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D723B-0834-4D8F-8426-A575BCBF3DB7}">
  <dimension ref="A1:F77"/>
  <sheetViews>
    <sheetView workbookViewId="0">
      <selection activeCell="B74" sqref="B74"/>
    </sheetView>
  </sheetViews>
  <sheetFormatPr defaultRowHeight="14.4" x14ac:dyDescent="0.3"/>
  <sheetData>
    <row r="1" spans="1:6" ht="62.4" x14ac:dyDescent="0.3">
      <c r="A1" s="30" t="s">
        <v>167</v>
      </c>
      <c r="B1" s="35" t="s">
        <v>169</v>
      </c>
      <c r="C1" s="31" t="s">
        <v>170</v>
      </c>
      <c r="D1" s="31" t="s">
        <v>171</v>
      </c>
      <c r="E1" s="31" t="s">
        <v>172</v>
      </c>
      <c r="F1" s="32" t="s">
        <v>173</v>
      </c>
    </row>
    <row r="2" spans="1:6" x14ac:dyDescent="0.3">
      <c r="A2" s="33" t="s">
        <v>11</v>
      </c>
      <c r="B2" s="16">
        <v>522</v>
      </c>
      <c r="C2" s="16">
        <v>20</v>
      </c>
      <c r="D2" s="16">
        <v>25</v>
      </c>
      <c r="E2" s="18">
        <f>(C2*D2)/B2</f>
        <v>0.95785440613026818</v>
      </c>
      <c r="F2" s="18">
        <f>C2-E2</f>
        <v>19.042145593869733</v>
      </c>
    </row>
    <row r="3" spans="1:6" x14ac:dyDescent="0.3">
      <c r="A3" s="33" t="s">
        <v>18</v>
      </c>
      <c r="B3" s="16">
        <v>408</v>
      </c>
      <c r="C3" s="16">
        <v>20</v>
      </c>
      <c r="D3" s="16">
        <v>25</v>
      </c>
      <c r="E3" s="18">
        <f t="shared" ref="E3:E66" si="0">(C3*D3)/B3</f>
        <v>1.2254901960784315</v>
      </c>
      <c r="F3" s="18">
        <f t="shared" ref="F3:F66" si="1">C3-E3</f>
        <v>18.774509803921568</v>
      </c>
    </row>
    <row r="4" spans="1:6" x14ac:dyDescent="0.3">
      <c r="A4" s="33" t="s">
        <v>20</v>
      </c>
      <c r="B4" s="16">
        <v>400</v>
      </c>
      <c r="C4" s="16">
        <v>20</v>
      </c>
      <c r="D4" s="16">
        <v>25</v>
      </c>
      <c r="E4" s="18">
        <f t="shared" si="0"/>
        <v>1.25</v>
      </c>
      <c r="F4" s="18">
        <f t="shared" si="1"/>
        <v>18.75</v>
      </c>
    </row>
    <row r="5" spans="1:6" x14ac:dyDescent="0.3">
      <c r="A5" s="33" t="s">
        <v>22</v>
      </c>
      <c r="B5" s="16">
        <v>167</v>
      </c>
      <c r="C5" s="16">
        <v>10</v>
      </c>
      <c r="D5" s="16">
        <v>25</v>
      </c>
      <c r="E5" s="18">
        <f t="shared" si="0"/>
        <v>1.4970059880239521</v>
      </c>
      <c r="F5" s="18">
        <f t="shared" si="1"/>
        <v>8.5029940119760479</v>
      </c>
    </row>
    <row r="6" spans="1:6" x14ac:dyDescent="0.3">
      <c r="A6" s="33" t="s">
        <v>25</v>
      </c>
      <c r="B6" s="16">
        <v>470</v>
      </c>
      <c r="C6" s="16">
        <v>20</v>
      </c>
      <c r="D6" s="16">
        <v>25</v>
      </c>
      <c r="E6" s="18">
        <f t="shared" si="0"/>
        <v>1.0638297872340425</v>
      </c>
      <c r="F6" s="18">
        <f t="shared" si="1"/>
        <v>18.936170212765958</v>
      </c>
    </row>
    <row r="7" spans="1:6" x14ac:dyDescent="0.3">
      <c r="A7" s="33" t="s">
        <v>27</v>
      </c>
      <c r="B7" s="16">
        <v>240</v>
      </c>
      <c r="C7" s="16">
        <v>10</v>
      </c>
      <c r="D7" s="16">
        <v>25</v>
      </c>
      <c r="E7" s="18">
        <f t="shared" si="0"/>
        <v>1.0416666666666667</v>
      </c>
      <c r="F7" s="18">
        <f t="shared" si="1"/>
        <v>8.9583333333333339</v>
      </c>
    </row>
    <row r="8" spans="1:6" x14ac:dyDescent="0.3">
      <c r="A8" s="33" t="s">
        <v>29</v>
      </c>
      <c r="B8" s="16">
        <v>530</v>
      </c>
      <c r="C8" s="16">
        <v>25</v>
      </c>
      <c r="D8" s="16">
        <v>25</v>
      </c>
      <c r="E8" s="18">
        <f t="shared" si="0"/>
        <v>1.179245283018868</v>
      </c>
      <c r="F8" s="18">
        <f t="shared" si="1"/>
        <v>23.820754716981131</v>
      </c>
    </row>
    <row r="9" spans="1:6" x14ac:dyDescent="0.3">
      <c r="A9" s="33" t="s">
        <v>31</v>
      </c>
      <c r="B9" s="16">
        <v>127</v>
      </c>
      <c r="C9" s="16">
        <v>10</v>
      </c>
      <c r="D9" s="16">
        <v>25</v>
      </c>
      <c r="E9" s="18">
        <f t="shared" si="0"/>
        <v>1.9685039370078741</v>
      </c>
      <c r="F9" s="18">
        <f t="shared" si="1"/>
        <v>8.0314960629921259</v>
      </c>
    </row>
    <row r="10" spans="1:6" x14ac:dyDescent="0.3">
      <c r="A10" s="33" t="s">
        <v>33</v>
      </c>
      <c r="B10" s="16">
        <v>138</v>
      </c>
      <c r="C10" s="16">
        <v>10</v>
      </c>
      <c r="D10" s="16">
        <v>25</v>
      </c>
      <c r="E10" s="18">
        <f t="shared" si="0"/>
        <v>1.8115942028985508</v>
      </c>
      <c r="F10" s="18">
        <f t="shared" si="1"/>
        <v>8.1884057971014492</v>
      </c>
    </row>
    <row r="11" spans="1:6" x14ac:dyDescent="0.3">
      <c r="A11" s="33" t="s">
        <v>35</v>
      </c>
      <c r="B11" s="16">
        <v>460</v>
      </c>
      <c r="C11" s="16">
        <v>20</v>
      </c>
      <c r="D11" s="16">
        <v>25</v>
      </c>
      <c r="E11" s="18">
        <f t="shared" si="0"/>
        <v>1.0869565217391304</v>
      </c>
      <c r="F11" s="18">
        <f t="shared" si="1"/>
        <v>18.913043478260871</v>
      </c>
    </row>
    <row r="12" spans="1:6" x14ac:dyDescent="0.3">
      <c r="A12" s="33" t="s">
        <v>37</v>
      </c>
      <c r="B12" s="16">
        <v>173</v>
      </c>
      <c r="C12" s="16">
        <v>10</v>
      </c>
      <c r="D12" s="16">
        <v>25</v>
      </c>
      <c r="E12" s="18">
        <f t="shared" si="0"/>
        <v>1.4450867052023122</v>
      </c>
      <c r="F12" s="18">
        <f t="shared" si="1"/>
        <v>8.5549132947976876</v>
      </c>
    </row>
    <row r="13" spans="1:6" x14ac:dyDescent="0.3">
      <c r="A13" s="33" t="s">
        <v>39</v>
      </c>
      <c r="B13" s="16">
        <v>232</v>
      </c>
      <c r="C13" s="16">
        <v>10</v>
      </c>
      <c r="D13" s="16">
        <v>25</v>
      </c>
      <c r="E13" s="18">
        <f t="shared" si="0"/>
        <v>1.0775862068965518</v>
      </c>
      <c r="F13" s="18">
        <f t="shared" si="1"/>
        <v>8.9224137931034484</v>
      </c>
    </row>
    <row r="14" spans="1:6" x14ac:dyDescent="0.3">
      <c r="A14" s="33" t="s">
        <v>41</v>
      </c>
      <c r="B14" s="16">
        <v>202</v>
      </c>
      <c r="C14" s="16">
        <v>10</v>
      </c>
      <c r="D14" s="16">
        <v>25</v>
      </c>
      <c r="E14" s="18">
        <f t="shared" si="0"/>
        <v>1.2376237623762376</v>
      </c>
      <c r="F14" s="18">
        <f t="shared" si="1"/>
        <v>8.7623762376237622</v>
      </c>
    </row>
    <row r="15" spans="1:6" x14ac:dyDescent="0.3">
      <c r="A15" s="33" t="s">
        <v>42</v>
      </c>
      <c r="B15" s="16">
        <v>350</v>
      </c>
      <c r="C15" s="16">
        <v>15</v>
      </c>
      <c r="D15" s="16">
        <v>25</v>
      </c>
      <c r="E15" s="18">
        <f t="shared" si="0"/>
        <v>1.0714285714285714</v>
      </c>
      <c r="F15" s="18">
        <f t="shared" si="1"/>
        <v>13.928571428571429</v>
      </c>
    </row>
    <row r="16" spans="1:6" x14ac:dyDescent="0.3">
      <c r="A16" s="33" t="s">
        <v>45</v>
      </c>
      <c r="B16" s="16">
        <v>446</v>
      </c>
      <c r="C16" s="16">
        <v>20</v>
      </c>
      <c r="D16" s="16">
        <v>25</v>
      </c>
      <c r="E16" s="18">
        <f t="shared" si="0"/>
        <v>1.1210762331838564</v>
      </c>
      <c r="F16" s="18">
        <f t="shared" si="1"/>
        <v>18.878923766816143</v>
      </c>
    </row>
    <row r="17" spans="1:6" x14ac:dyDescent="0.3">
      <c r="A17" s="33" t="s">
        <v>47</v>
      </c>
      <c r="B17" s="16">
        <v>580</v>
      </c>
      <c r="C17" s="16">
        <v>25</v>
      </c>
      <c r="D17" s="16">
        <v>25</v>
      </c>
      <c r="E17" s="18">
        <f t="shared" si="0"/>
        <v>1.0775862068965518</v>
      </c>
      <c r="F17" s="18">
        <f t="shared" si="1"/>
        <v>23.922413793103448</v>
      </c>
    </row>
    <row r="18" spans="1:6" x14ac:dyDescent="0.3">
      <c r="A18" s="33" t="s">
        <v>49</v>
      </c>
      <c r="B18" s="16">
        <v>858</v>
      </c>
      <c r="C18" s="16">
        <v>35</v>
      </c>
      <c r="D18" s="16">
        <v>25</v>
      </c>
      <c r="E18" s="18">
        <f t="shared" si="0"/>
        <v>1.0198135198135199</v>
      </c>
      <c r="F18" s="18">
        <f t="shared" si="1"/>
        <v>33.980186480186482</v>
      </c>
    </row>
    <row r="19" spans="1:6" x14ac:dyDescent="0.3">
      <c r="A19" s="33" t="s">
        <v>51</v>
      </c>
      <c r="B19" s="16">
        <v>68</v>
      </c>
      <c r="C19" s="16">
        <v>10</v>
      </c>
      <c r="D19" s="16">
        <v>25</v>
      </c>
      <c r="E19" s="18">
        <f t="shared" si="0"/>
        <v>3.6764705882352939</v>
      </c>
      <c r="F19" s="18">
        <f t="shared" si="1"/>
        <v>6.3235294117647065</v>
      </c>
    </row>
    <row r="20" spans="1:6" x14ac:dyDescent="0.3">
      <c r="A20" s="33" t="s">
        <v>55</v>
      </c>
      <c r="B20" s="16">
        <v>129</v>
      </c>
      <c r="C20" s="16">
        <v>10</v>
      </c>
      <c r="D20" s="16">
        <v>25</v>
      </c>
      <c r="E20" s="18">
        <f t="shared" si="0"/>
        <v>1.9379844961240309</v>
      </c>
      <c r="F20" s="18">
        <f t="shared" si="1"/>
        <v>8.0620155038759691</v>
      </c>
    </row>
    <row r="21" spans="1:6" x14ac:dyDescent="0.3">
      <c r="A21" s="33" t="s">
        <v>57</v>
      </c>
      <c r="B21" s="16">
        <v>131</v>
      </c>
      <c r="C21" s="16">
        <v>10</v>
      </c>
      <c r="D21" s="16">
        <v>25</v>
      </c>
      <c r="E21" s="18">
        <f t="shared" si="0"/>
        <v>1.9083969465648856</v>
      </c>
      <c r="F21" s="18">
        <f t="shared" si="1"/>
        <v>8.0916030534351151</v>
      </c>
    </row>
    <row r="22" spans="1:6" x14ac:dyDescent="0.3">
      <c r="A22" s="33" t="s">
        <v>59</v>
      </c>
      <c r="B22" s="16">
        <v>43.2</v>
      </c>
      <c r="C22" s="16">
        <v>10</v>
      </c>
      <c r="D22" s="16">
        <v>25</v>
      </c>
      <c r="E22" s="18">
        <f t="shared" si="0"/>
        <v>5.7870370370370363</v>
      </c>
      <c r="F22" s="18">
        <f t="shared" si="1"/>
        <v>4.2129629629629637</v>
      </c>
    </row>
    <row r="23" spans="1:6" x14ac:dyDescent="0.3">
      <c r="A23" s="33" t="s">
        <v>63</v>
      </c>
      <c r="B23" s="16">
        <v>58</v>
      </c>
      <c r="C23" s="16">
        <v>10</v>
      </c>
      <c r="D23" s="16">
        <v>25</v>
      </c>
      <c r="E23" s="18">
        <f t="shared" si="0"/>
        <v>4.3103448275862073</v>
      </c>
      <c r="F23" s="18">
        <f t="shared" si="1"/>
        <v>5.6896551724137927</v>
      </c>
    </row>
    <row r="24" spans="1:6" x14ac:dyDescent="0.3">
      <c r="A24" s="33" t="s">
        <v>65</v>
      </c>
      <c r="B24" s="16">
        <v>62.4</v>
      </c>
      <c r="C24" s="16">
        <v>10</v>
      </c>
      <c r="D24" s="16">
        <v>25</v>
      </c>
      <c r="E24" s="18">
        <f t="shared" si="0"/>
        <v>4.0064102564102564</v>
      </c>
      <c r="F24" s="18">
        <f t="shared" si="1"/>
        <v>5.9935897435897436</v>
      </c>
    </row>
    <row r="25" spans="1:6" x14ac:dyDescent="0.3">
      <c r="A25" s="33" t="s">
        <v>67</v>
      </c>
      <c r="B25" s="16">
        <v>42.2</v>
      </c>
      <c r="C25" s="16">
        <v>10</v>
      </c>
      <c r="D25" s="16">
        <v>25</v>
      </c>
      <c r="E25" s="18">
        <f>(C25*D25)/B25</f>
        <v>5.9241706161137433</v>
      </c>
      <c r="F25" s="18">
        <f t="shared" si="1"/>
        <v>4.0758293838862567</v>
      </c>
    </row>
    <row r="26" spans="1:6" x14ac:dyDescent="0.3">
      <c r="A26" s="33" t="s">
        <v>174</v>
      </c>
      <c r="B26" s="16">
        <v>62.6</v>
      </c>
      <c r="C26" s="16">
        <v>10</v>
      </c>
      <c r="D26" s="16">
        <v>25</v>
      </c>
      <c r="E26" s="18">
        <f t="shared" si="0"/>
        <v>3.9936102236421722</v>
      </c>
      <c r="F26" s="18">
        <f t="shared" si="1"/>
        <v>6.0063897763578282</v>
      </c>
    </row>
    <row r="27" spans="1:6" x14ac:dyDescent="0.3">
      <c r="A27" s="33" t="s">
        <v>175</v>
      </c>
      <c r="B27" s="16">
        <v>226</v>
      </c>
      <c r="C27" s="16">
        <v>10</v>
      </c>
      <c r="D27" s="16">
        <v>25</v>
      </c>
      <c r="E27" s="18">
        <f t="shared" si="0"/>
        <v>1.1061946902654867</v>
      </c>
      <c r="F27" s="18">
        <f t="shared" si="1"/>
        <v>8.893805309734514</v>
      </c>
    </row>
    <row r="28" spans="1:6" x14ac:dyDescent="0.3">
      <c r="A28" s="33" t="s">
        <v>176</v>
      </c>
      <c r="B28" s="16">
        <v>168</v>
      </c>
      <c r="C28" s="16">
        <v>10</v>
      </c>
      <c r="D28" s="16">
        <v>25</v>
      </c>
      <c r="E28" s="18">
        <f t="shared" si="0"/>
        <v>1.4880952380952381</v>
      </c>
      <c r="F28" s="18">
        <f t="shared" si="1"/>
        <v>8.5119047619047628</v>
      </c>
    </row>
    <row r="29" spans="1:6" x14ac:dyDescent="0.3">
      <c r="A29" s="33" t="s">
        <v>177</v>
      </c>
      <c r="B29" s="16">
        <v>94.8</v>
      </c>
      <c r="C29" s="16">
        <v>10</v>
      </c>
      <c r="D29" s="16">
        <v>25</v>
      </c>
      <c r="E29" s="18">
        <f t="shared" si="0"/>
        <v>2.6371308016877637</v>
      </c>
      <c r="F29" s="18">
        <f t="shared" si="1"/>
        <v>7.3628691983122359</v>
      </c>
    </row>
    <row r="30" spans="1:6" x14ac:dyDescent="0.3">
      <c r="A30" s="33" t="s">
        <v>178</v>
      </c>
      <c r="B30" s="16">
        <v>47.2</v>
      </c>
      <c r="C30" s="16">
        <v>10</v>
      </c>
      <c r="D30" s="16">
        <v>25</v>
      </c>
      <c r="E30" s="18">
        <f t="shared" si="0"/>
        <v>5.2966101694915251</v>
      </c>
      <c r="F30" s="18">
        <f t="shared" si="1"/>
        <v>4.7033898305084749</v>
      </c>
    </row>
    <row r="31" spans="1:6" x14ac:dyDescent="0.3">
      <c r="A31" s="33" t="s">
        <v>179</v>
      </c>
      <c r="B31" s="16">
        <v>274</v>
      </c>
      <c r="C31" s="16">
        <v>15</v>
      </c>
      <c r="D31" s="16">
        <v>25</v>
      </c>
      <c r="E31" s="18">
        <f t="shared" si="0"/>
        <v>1.3686131386861313</v>
      </c>
      <c r="F31" s="18">
        <f t="shared" si="1"/>
        <v>13.631386861313869</v>
      </c>
    </row>
    <row r="32" spans="1:6" x14ac:dyDescent="0.3">
      <c r="A32" s="33" t="s">
        <v>180</v>
      </c>
      <c r="B32" s="16">
        <v>44.2</v>
      </c>
      <c r="C32" s="16">
        <v>10</v>
      </c>
      <c r="D32" s="16">
        <v>25</v>
      </c>
      <c r="E32" s="18">
        <f t="shared" si="0"/>
        <v>5.6561085972850673</v>
      </c>
      <c r="F32" s="18">
        <f t="shared" si="1"/>
        <v>4.3438914027149327</v>
      </c>
    </row>
    <row r="33" spans="1:6" x14ac:dyDescent="0.3">
      <c r="A33" s="34" t="s">
        <v>181</v>
      </c>
      <c r="B33" s="17">
        <v>18.899999999999999</v>
      </c>
      <c r="C33" s="17">
        <v>10</v>
      </c>
      <c r="D33" s="17">
        <v>25</v>
      </c>
      <c r="E33" s="19">
        <f t="shared" si="0"/>
        <v>13.227513227513228</v>
      </c>
      <c r="F33" s="19">
        <f t="shared" si="1"/>
        <v>-3.2275132275132279</v>
      </c>
    </row>
    <row r="34" spans="1:6" x14ac:dyDescent="0.3">
      <c r="A34" s="33" t="s">
        <v>182</v>
      </c>
      <c r="B34" s="16">
        <v>93</v>
      </c>
      <c r="C34" s="16">
        <v>10</v>
      </c>
      <c r="D34" s="16">
        <v>25</v>
      </c>
      <c r="E34" s="18">
        <f t="shared" si="0"/>
        <v>2.6881720430107525</v>
      </c>
      <c r="F34" s="18">
        <f t="shared" si="1"/>
        <v>7.3118279569892479</v>
      </c>
    </row>
    <row r="35" spans="1:6" x14ac:dyDescent="0.3">
      <c r="A35" s="33" t="s">
        <v>183</v>
      </c>
      <c r="B35" s="16">
        <v>242</v>
      </c>
      <c r="C35" s="16">
        <v>10</v>
      </c>
      <c r="D35" s="16">
        <v>25</v>
      </c>
      <c r="E35" s="18">
        <f t="shared" si="0"/>
        <v>1.0330578512396693</v>
      </c>
      <c r="F35" s="18">
        <f t="shared" si="1"/>
        <v>8.9669421487603316</v>
      </c>
    </row>
    <row r="36" spans="1:6" x14ac:dyDescent="0.3">
      <c r="A36" s="33" t="s">
        <v>91</v>
      </c>
      <c r="B36" s="16">
        <v>33.4</v>
      </c>
      <c r="C36" s="16">
        <v>10</v>
      </c>
      <c r="D36" s="16">
        <v>25</v>
      </c>
      <c r="E36" s="18">
        <f t="shared" si="0"/>
        <v>7.4850299401197606</v>
      </c>
      <c r="F36" s="18">
        <f t="shared" si="1"/>
        <v>2.5149700598802394</v>
      </c>
    </row>
    <row r="37" spans="1:6" x14ac:dyDescent="0.3">
      <c r="A37" s="33" t="s">
        <v>184</v>
      </c>
      <c r="B37" s="16">
        <v>104</v>
      </c>
      <c r="C37" s="16">
        <v>10</v>
      </c>
      <c r="D37" s="16">
        <v>25</v>
      </c>
      <c r="E37" s="18">
        <f t="shared" si="0"/>
        <v>2.4038461538461537</v>
      </c>
      <c r="F37" s="18">
        <f t="shared" si="1"/>
        <v>7.5961538461538467</v>
      </c>
    </row>
    <row r="38" spans="1:6" x14ac:dyDescent="0.3">
      <c r="A38" s="33" t="s">
        <v>185</v>
      </c>
      <c r="B38" s="16">
        <v>77.8</v>
      </c>
      <c r="C38" s="16">
        <v>10</v>
      </c>
      <c r="D38" s="16">
        <v>25</v>
      </c>
      <c r="E38" s="18">
        <f t="shared" si="0"/>
        <v>3.2133676092544987</v>
      </c>
      <c r="F38" s="18">
        <f t="shared" si="1"/>
        <v>6.7866323907455008</v>
      </c>
    </row>
    <row r="39" spans="1:6" x14ac:dyDescent="0.3">
      <c r="A39" s="33" t="s">
        <v>186</v>
      </c>
      <c r="B39" s="16">
        <v>154</v>
      </c>
      <c r="C39" s="16">
        <v>10</v>
      </c>
      <c r="D39" s="16">
        <v>25</v>
      </c>
      <c r="E39" s="18">
        <f t="shared" si="0"/>
        <v>1.6233766233766234</v>
      </c>
      <c r="F39" s="18">
        <f t="shared" si="1"/>
        <v>8.3766233766233764</v>
      </c>
    </row>
    <row r="40" spans="1:6" x14ac:dyDescent="0.3">
      <c r="A40" s="33" t="s">
        <v>97</v>
      </c>
      <c r="B40" s="16">
        <v>34.4</v>
      </c>
      <c r="C40" s="16">
        <v>10</v>
      </c>
      <c r="D40" s="16">
        <v>25</v>
      </c>
      <c r="E40" s="18">
        <f t="shared" si="0"/>
        <v>7.2674418604651168</v>
      </c>
      <c r="F40" s="18">
        <f t="shared" si="1"/>
        <v>2.7325581395348832</v>
      </c>
    </row>
    <row r="41" spans="1:6" x14ac:dyDescent="0.3">
      <c r="A41" s="33" t="s">
        <v>99</v>
      </c>
      <c r="B41" s="16">
        <v>136</v>
      </c>
      <c r="C41" s="16">
        <v>10</v>
      </c>
      <c r="D41" s="16">
        <v>25</v>
      </c>
      <c r="E41" s="18">
        <f t="shared" si="0"/>
        <v>1.838235294117647</v>
      </c>
      <c r="F41" s="18">
        <f t="shared" si="1"/>
        <v>8.1617647058823533</v>
      </c>
    </row>
    <row r="42" spans="1:6" x14ac:dyDescent="0.3">
      <c r="A42" s="33" t="s">
        <v>187</v>
      </c>
      <c r="B42" s="16">
        <v>74.599999999999994</v>
      </c>
      <c r="C42" s="16">
        <v>10</v>
      </c>
      <c r="D42" s="16">
        <v>25</v>
      </c>
      <c r="E42" s="18">
        <f t="shared" si="0"/>
        <v>3.3512064343163543</v>
      </c>
      <c r="F42" s="18">
        <f t="shared" si="1"/>
        <v>6.6487935656836452</v>
      </c>
    </row>
    <row r="43" spans="1:6" x14ac:dyDescent="0.3">
      <c r="A43" s="33" t="s">
        <v>103</v>
      </c>
      <c r="B43" s="16">
        <v>67.2</v>
      </c>
      <c r="C43" s="16">
        <v>10</v>
      </c>
      <c r="D43" s="16">
        <v>25</v>
      </c>
      <c r="E43" s="18">
        <f t="shared" si="0"/>
        <v>3.7202380952380949</v>
      </c>
      <c r="F43" s="18">
        <f t="shared" si="1"/>
        <v>6.2797619047619051</v>
      </c>
    </row>
    <row r="44" spans="1:6" x14ac:dyDescent="0.3">
      <c r="A44" s="33" t="s">
        <v>188</v>
      </c>
      <c r="B44" s="16">
        <v>224</v>
      </c>
      <c r="C44" s="16">
        <v>10</v>
      </c>
      <c r="D44" s="16">
        <v>25</v>
      </c>
      <c r="E44" s="18">
        <f t="shared" si="0"/>
        <v>1.1160714285714286</v>
      </c>
      <c r="F44" s="18">
        <f t="shared" si="1"/>
        <v>8.8839285714285712</v>
      </c>
    </row>
    <row r="45" spans="1:6" x14ac:dyDescent="0.3">
      <c r="A45" s="33" t="s">
        <v>107</v>
      </c>
      <c r="B45" s="16">
        <v>61.4</v>
      </c>
      <c r="C45" s="16">
        <v>10</v>
      </c>
      <c r="D45" s="16">
        <v>25</v>
      </c>
      <c r="E45" s="18">
        <f t="shared" si="0"/>
        <v>4.0716612377850163</v>
      </c>
      <c r="F45" s="18">
        <f t="shared" si="1"/>
        <v>5.9283387622149837</v>
      </c>
    </row>
    <row r="46" spans="1:6" x14ac:dyDescent="0.3">
      <c r="A46" s="33" t="s">
        <v>189</v>
      </c>
      <c r="B46" s="16">
        <v>348</v>
      </c>
      <c r="C46" s="16">
        <v>15</v>
      </c>
      <c r="D46" s="16">
        <v>25</v>
      </c>
      <c r="E46" s="18">
        <f t="shared" si="0"/>
        <v>1.0775862068965518</v>
      </c>
      <c r="F46" s="18">
        <f t="shared" si="1"/>
        <v>13.922413793103448</v>
      </c>
    </row>
    <row r="47" spans="1:6" x14ac:dyDescent="0.3">
      <c r="A47" s="33" t="s">
        <v>190</v>
      </c>
      <c r="B47" s="16">
        <v>179</v>
      </c>
      <c r="C47" s="16">
        <v>10</v>
      </c>
      <c r="D47" s="16">
        <v>25</v>
      </c>
      <c r="E47" s="18">
        <f t="shared" si="0"/>
        <v>1.3966480446927374</v>
      </c>
      <c r="F47" s="18">
        <f t="shared" si="1"/>
        <v>8.6033519553072626</v>
      </c>
    </row>
    <row r="48" spans="1:6" x14ac:dyDescent="0.3">
      <c r="A48" s="33" t="s">
        <v>191</v>
      </c>
      <c r="B48" s="16">
        <v>191</v>
      </c>
      <c r="C48" s="16">
        <v>10</v>
      </c>
      <c r="D48" s="16">
        <v>25</v>
      </c>
      <c r="E48" s="18">
        <f t="shared" si="0"/>
        <v>1.3089005235602094</v>
      </c>
      <c r="F48" s="18">
        <f t="shared" si="1"/>
        <v>8.6910994764397902</v>
      </c>
    </row>
    <row r="49" spans="1:6" x14ac:dyDescent="0.3">
      <c r="A49" s="34" t="s">
        <v>114</v>
      </c>
      <c r="B49" s="17">
        <v>23.2</v>
      </c>
      <c r="C49" s="17">
        <v>10</v>
      </c>
      <c r="D49" s="17">
        <v>25</v>
      </c>
      <c r="E49" s="19">
        <f t="shared" si="0"/>
        <v>10.775862068965518</v>
      </c>
      <c r="F49" s="19">
        <f t="shared" si="1"/>
        <v>-0.77586206896551779</v>
      </c>
    </row>
    <row r="50" spans="1:6" x14ac:dyDescent="0.3">
      <c r="A50" s="33" t="s">
        <v>116</v>
      </c>
      <c r="B50" s="16">
        <v>123</v>
      </c>
      <c r="C50" s="16">
        <v>10</v>
      </c>
      <c r="D50" s="16">
        <v>25</v>
      </c>
      <c r="E50" s="18">
        <f t="shared" si="0"/>
        <v>2.0325203252032522</v>
      </c>
      <c r="F50" s="18">
        <f t="shared" si="1"/>
        <v>7.9674796747967473</v>
      </c>
    </row>
    <row r="51" spans="1:6" x14ac:dyDescent="0.3">
      <c r="A51" s="33" t="s">
        <v>119</v>
      </c>
      <c r="B51" s="16">
        <v>107</v>
      </c>
      <c r="C51" s="16">
        <v>10</v>
      </c>
      <c r="D51" s="16">
        <v>25</v>
      </c>
      <c r="E51" s="18">
        <f t="shared" si="0"/>
        <v>2.3364485981308412</v>
      </c>
      <c r="F51" s="18">
        <f t="shared" si="1"/>
        <v>7.6635514018691584</v>
      </c>
    </row>
    <row r="52" spans="1:6" x14ac:dyDescent="0.3">
      <c r="A52" s="33" t="s">
        <v>121</v>
      </c>
      <c r="B52" s="16">
        <v>44</v>
      </c>
      <c r="C52" s="16">
        <v>10</v>
      </c>
      <c r="D52" s="16">
        <v>25</v>
      </c>
      <c r="E52" s="18">
        <f t="shared" si="0"/>
        <v>5.6818181818181817</v>
      </c>
      <c r="F52" s="18">
        <f t="shared" si="1"/>
        <v>4.3181818181818183</v>
      </c>
    </row>
    <row r="53" spans="1:6" x14ac:dyDescent="0.3">
      <c r="A53" s="33" t="s">
        <v>123</v>
      </c>
      <c r="B53" s="16">
        <v>41.8</v>
      </c>
      <c r="C53" s="16">
        <v>10</v>
      </c>
      <c r="D53" s="16">
        <v>25</v>
      </c>
      <c r="E53" s="18">
        <f t="shared" si="0"/>
        <v>5.9808612440191391</v>
      </c>
      <c r="F53" s="18">
        <f t="shared" si="1"/>
        <v>4.0191387559808609</v>
      </c>
    </row>
    <row r="54" spans="1:6" x14ac:dyDescent="0.3">
      <c r="A54" s="33" t="s">
        <v>125</v>
      </c>
      <c r="B54" s="16">
        <v>134</v>
      </c>
      <c r="C54" s="16">
        <v>10</v>
      </c>
      <c r="D54" s="16">
        <v>25</v>
      </c>
      <c r="E54" s="18">
        <f t="shared" si="0"/>
        <v>1.8656716417910448</v>
      </c>
      <c r="F54" s="18">
        <f t="shared" si="1"/>
        <v>8.1343283582089558</v>
      </c>
    </row>
    <row r="55" spans="1:6" x14ac:dyDescent="0.3">
      <c r="A55" s="33" t="s">
        <v>127</v>
      </c>
      <c r="B55" s="16">
        <v>107</v>
      </c>
      <c r="C55" s="16">
        <v>10</v>
      </c>
      <c r="D55" s="16">
        <v>25</v>
      </c>
      <c r="E55" s="18">
        <f t="shared" si="0"/>
        <v>2.3364485981308412</v>
      </c>
      <c r="F55" s="18">
        <f t="shared" si="1"/>
        <v>7.6635514018691584</v>
      </c>
    </row>
    <row r="56" spans="1:6" x14ac:dyDescent="0.3">
      <c r="A56" s="33" t="s">
        <v>129</v>
      </c>
      <c r="B56" s="16">
        <v>136</v>
      </c>
      <c r="C56" s="16">
        <v>10</v>
      </c>
      <c r="D56" s="16">
        <v>25</v>
      </c>
      <c r="E56" s="18">
        <f t="shared" si="0"/>
        <v>1.838235294117647</v>
      </c>
      <c r="F56" s="18">
        <f t="shared" si="1"/>
        <v>8.1617647058823533</v>
      </c>
    </row>
    <row r="57" spans="1:6" x14ac:dyDescent="0.3">
      <c r="A57" s="33" t="s">
        <v>131</v>
      </c>
      <c r="B57" s="16">
        <v>31.8</v>
      </c>
      <c r="C57" s="16">
        <v>10</v>
      </c>
      <c r="D57" s="16">
        <v>25</v>
      </c>
      <c r="E57" s="18">
        <f t="shared" si="0"/>
        <v>7.8616352201257858</v>
      </c>
      <c r="F57" s="18">
        <f t="shared" si="1"/>
        <v>2.1383647798742142</v>
      </c>
    </row>
    <row r="58" spans="1:6" x14ac:dyDescent="0.3">
      <c r="A58" s="33" t="s">
        <v>133</v>
      </c>
      <c r="B58" s="16">
        <v>270</v>
      </c>
      <c r="C58" s="16">
        <v>15</v>
      </c>
      <c r="D58" s="16">
        <v>25</v>
      </c>
      <c r="E58" s="18">
        <f t="shared" si="0"/>
        <v>1.3888888888888888</v>
      </c>
      <c r="F58" s="18">
        <f t="shared" si="1"/>
        <v>13.611111111111111</v>
      </c>
    </row>
    <row r="59" spans="1:6" x14ac:dyDescent="0.3">
      <c r="A59" s="33" t="s">
        <v>135</v>
      </c>
      <c r="B59" s="16">
        <v>81.8</v>
      </c>
      <c r="C59" s="16">
        <v>10</v>
      </c>
      <c r="D59" s="16">
        <v>25</v>
      </c>
      <c r="E59" s="18">
        <f t="shared" si="0"/>
        <v>3.0562347188264058</v>
      </c>
      <c r="F59" s="18">
        <f t="shared" si="1"/>
        <v>6.9437652811735937</v>
      </c>
    </row>
    <row r="60" spans="1:6" x14ac:dyDescent="0.3">
      <c r="A60" s="33" t="s">
        <v>137</v>
      </c>
      <c r="B60" s="16">
        <v>76.2</v>
      </c>
      <c r="C60" s="16">
        <v>10</v>
      </c>
      <c r="D60" s="16">
        <v>25</v>
      </c>
      <c r="E60" s="18">
        <f t="shared" si="0"/>
        <v>3.2808398950131235</v>
      </c>
      <c r="F60" s="18">
        <f t="shared" si="1"/>
        <v>6.7191601049868765</v>
      </c>
    </row>
    <row r="61" spans="1:6" x14ac:dyDescent="0.3">
      <c r="A61" s="33" t="s">
        <v>139</v>
      </c>
      <c r="B61" s="16">
        <v>32.6</v>
      </c>
      <c r="C61" s="16">
        <v>10</v>
      </c>
      <c r="D61" s="16">
        <v>25</v>
      </c>
      <c r="E61" s="18">
        <f t="shared" si="0"/>
        <v>7.668711656441717</v>
      </c>
      <c r="F61" s="18">
        <f t="shared" si="1"/>
        <v>2.331288343558283</v>
      </c>
    </row>
    <row r="62" spans="1:6" x14ac:dyDescent="0.3">
      <c r="A62" s="33" t="s">
        <v>141</v>
      </c>
      <c r="B62" s="16">
        <v>69</v>
      </c>
      <c r="C62" s="16">
        <v>10</v>
      </c>
      <c r="D62" s="16">
        <v>25</v>
      </c>
      <c r="E62" s="18">
        <f t="shared" si="0"/>
        <v>3.6231884057971016</v>
      </c>
      <c r="F62" s="18">
        <f t="shared" si="1"/>
        <v>6.3768115942028984</v>
      </c>
    </row>
    <row r="63" spans="1:6" x14ac:dyDescent="0.3">
      <c r="A63" s="34" t="s">
        <v>143</v>
      </c>
      <c r="B63" s="17">
        <v>26.4</v>
      </c>
      <c r="C63" s="17">
        <v>10</v>
      </c>
      <c r="D63" s="17">
        <v>25</v>
      </c>
      <c r="E63" s="19">
        <f t="shared" si="0"/>
        <v>9.4696969696969706</v>
      </c>
      <c r="F63" s="19">
        <f t="shared" si="1"/>
        <v>0.53030303030302939</v>
      </c>
    </row>
    <row r="64" spans="1:6" x14ac:dyDescent="0.3">
      <c r="A64" s="33" t="s">
        <v>145</v>
      </c>
      <c r="B64" s="16">
        <v>132</v>
      </c>
      <c r="C64" s="16">
        <v>10</v>
      </c>
      <c r="D64" s="16">
        <v>25</v>
      </c>
      <c r="E64" s="18">
        <f t="shared" si="0"/>
        <v>1.893939393939394</v>
      </c>
      <c r="F64" s="18">
        <f t="shared" si="1"/>
        <v>8.1060606060606055</v>
      </c>
    </row>
    <row r="65" spans="1:6" x14ac:dyDescent="0.3">
      <c r="A65" s="33" t="s">
        <v>147</v>
      </c>
      <c r="B65" s="16">
        <v>186</v>
      </c>
      <c r="C65" s="16">
        <v>10</v>
      </c>
      <c r="D65" s="16">
        <v>25</v>
      </c>
      <c r="E65" s="18">
        <f t="shared" si="0"/>
        <v>1.3440860215053763</v>
      </c>
      <c r="F65" s="18">
        <f t="shared" si="1"/>
        <v>8.655913978494624</v>
      </c>
    </row>
    <row r="66" spans="1:6" x14ac:dyDescent="0.3">
      <c r="A66" s="33" t="s">
        <v>149</v>
      </c>
      <c r="B66" s="16">
        <v>184</v>
      </c>
      <c r="C66" s="16">
        <v>10</v>
      </c>
      <c r="D66" s="16">
        <v>25</v>
      </c>
      <c r="E66" s="18">
        <f t="shared" si="0"/>
        <v>1.3586956521739131</v>
      </c>
      <c r="F66" s="18">
        <f t="shared" si="1"/>
        <v>8.641304347826086</v>
      </c>
    </row>
    <row r="67" spans="1:6" x14ac:dyDescent="0.3">
      <c r="A67" s="33" t="s">
        <v>151</v>
      </c>
      <c r="B67" s="16">
        <v>36.4</v>
      </c>
      <c r="C67" s="16">
        <v>10</v>
      </c>
      <c r="D67" s="16">
        <v>25</v>
      </c>
      <c r="E67" s="36">
        <f t="shared" ref="E67:E76" si="2">(C67*D67)/B67</f>
        <v>6.8681318681318686</v>
      </c>
      <c r="F67" s="18">
        <f t="shared" ref="F67:F76" si="3">C67-E67</f>
        <v>3.1318681318681314</v>
      </c>
    </row>
    <row r="68" spans="1:6" x14ac:dyDescent="0.3">
      <c r="A68" s="33" t="s">
        <v>152</v>
      </c>
      <c r="B68" s="16">
        <v>131</v>
      </c>
      <c r="C68" s="16">
        <v>10</v>
      </c>
      <c r="D68" s="16">
        <v>25</v>
      </c>
      <c r="E68" s="18">
        <f t="shared" si="2"/>
        <v>1.9083969465648856</v>
      </c>
      <c r="F68" s="18">
        <f t="shared" si="3"/>
        <v>8.0916030534351151</v>
      </c>
    </row>
    <row r="69" spans="1:6" x14ac:dyDescent="0.3">
      <c r="A69" s="33" t="s">
        <v>153</v>
      </c>
      <c r="B69" s="16">
        <v>70.2</v>
      </c>
      <c r="C69" s="16">
        <v>10</v>
      </c>
      <c r="D69" s="16">
        <v>25</v>
      </c>
      <c r="E69" s="18">
        <f t="shared" si="2"/>
        <v>3.5612535612535612</v>
      </c>
      <c r="F69" s="18">
        <f t="shared" si="3"/>
        <v>6.4387464387464384</v>
      </c>
    </row>
    <row r="70" spans="1:6" x14ac:dyDescent="0.3">
      <c r="A70" s="33" t="s">
        <v>155</v>
      </c>
      <c r="B70" s="16">
        <v>115</v>
      </c>
      <c r="C70" s="16">
        <v>10</v>
      </c>
      <c r="D70" s="16">
        <v>25</v>
      </c>
      <c r="E70" s="18">
        <f t="shared" si="2"/>
        <v>2.1739130434782608</v>
      </c>
      <c r="F70" s="18">
        <f t="shared" si="3"/>
        <v>7.8260869565217392</v>
      </c>
    </row>
    <row r="71" spans="1:6" x14ac:dyDescent="0.3">
      <c r="A71" s="33" t="s">
        <v>157</v>
      </c>
      <c r="B71" s="16">
        <v>47.8</v>
      </c>
      <c r="C71" s="16">
        <v>10</v>
      </c>
      <c r="D71" s="16">
        <v>25</v>
      </c>
      <c r="E71" s="18">
        <f t="shared" si="2"/>
        <v>5.2301255230125525</v>
      </c>
      <c r="F71" s="18">
        <f t="shared" si="3"/>
        <v>4.7698744769874475</v>
      </c>
    </row>
    <row r="72" spans="1:6" x14ac:dyDescent="0.3">
      <c r="A72" s="33" t="s">
        <v>159</v>
      </c>
      <c r="B72" s="16">
        <v>64</v>
      </c>
      <c r="C72" s="16">
        <v>10</v>
      </c>
      <c r="D72" s="16">
        <v>25</v>
      </c>
      <c r="E72" s="18">
        <f t="shared" si="2"/>
        <v>3.90625</v>
      </c>
      <c r="F72" s="18">
        <f t="shared" si="3"/>
        <v>6.09375</v>
      </c>
    </row>
    <row r="73" spans="1:6" x14ac:dyDescent="0.3">
      <c r="A73" s="33" t="s">
        <v>161</v>
      </c>
      <c r="B73" s="16">
        <v>260</v>
      </c>
      <c r="C73" s="16">
        <v>10</v>
      </c>
      <c r="D73" s="16">
        <v>25</v>
      </c>
      <c r="E73" s="18">
        <f t="shared" si="2"/>
        <v>0.96153846153846156</v>
      </c>
      <c r="F73" s="18">
        <f t="shared" si="3"/>
        <v>9.0384615384615383</v>
      </c>
    </row>
    <row r="74" spans="1:6" x14ac:dyDescent="0.3">
      <c r="A74" s="33" t="s">
        <v>162</v>
      </c>
      <c r="B74" s="16">
        <v>44.6</v>
      </c>
      <c r="C74" s="16">
        <v>10</v>
      </c>
      <c r="D74" s="16">
        <v>25</v>
      </c>
      <c r="E74" s="18">
        <f t="shared" si="2"/>
        <v>5.6053811659192823</v>
      </c>
      <c r="F74" s="18">
        <f t="shared" si="3"/>
        <v>4.3946188340807177</v>
      </c>
    </row>
    <row r="75" spans="1:6" x14ac:dyDescent="0.3">
      <c r="A75" s="33" t="s">
        <v>164</v>
      </c>
      <c r="B75" s="16">
        <v>191</v>
      </c>
      <c r="C75" s="16">
        <v>10</v>
      </c>
      <c r="D75" s="16">
        <v>25</v>
      </c>
      <c r="E75" s="18">
        <f t="shared" si="2"/>
        <v>1.3089005235602094</v>
      </c>
      <c r="F75" s="18">
        <f t="shared" si="3"/>
        <v>8.6910994764397902</v>
      </c>
    </row>
    <row r="76" spans="1:6" x14ac:dyDescent="0.3">
      <c r="A76" s="33" t="s">
        <v>165</v>
      </c>
      <c r="B76" s="16">
        <v>76</v>
      </c>
      <c r="C76" s="16">
        <v>10</v>
      </c>
      <c r="D76" s="16">
        <v>25</v>
      </c>
      <c r="E76" s="18">
        <f t="shared" si="2"/>
        <v>3.2894736842105261</v>
      </c>
      <c r="F76" s="18">
        <f t="shared" si="3"/>
        <v>6.7105263157894743</v>
      </c>
    </row>
    <row r="77" spans="1:6" x14ac:dyDescent="0.3">
      <c r="A77" s="17"/>
      <c r="B77" s="33" t="s">
        <v>192</v>
      </c>
      <c r="C77" s="16" t="s">
        <v>193</v>
      </c>
      <c r="D77" s="16"/>
      <c r="E77" s="16"/>
      <c r="F77" s="16"/>
    </row>
  </sheetData>
  <conditionalFormatting sqref="E1">
    <cfRule type="cellIs" dxfId="7" priority="3" operator="greaterThan">
      <formula>5</formula>
    </cfRule>
    <cfRule type="cellIs" dxfId="6" priority="4" operator="greaterThan">
      <formula>5</formula>
    </cfRule>
  </conditionalFormatting>
  <conditionalFormatting sqref="E2:E24 E26:E39 E42 E44:E76">
    <cfRule type="cellIs" dxfId="5" priority="1" operator="greaterThan">
      <formula>5</formula>
    </cfRule>
    <cfRule type="cellIs" dxfId="4" priority="2" operator="greaterThan">
      <formula>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B0B5C-56EB-4837-84AC-1E5988E066C9}">
  <dimension ref="A1:AS32"/>
  <sheetViews>
    <sheetView zoomScale="98" workbookViewId="0">
      <selection activeCell="D30" sqref="D30"/>
    </sheetView>
  </sheetViews>
  <sheetFormatPr defaultRowHeight="14.4" x14ac:dyDescent="0.3"/>
  <sheetData>
    <row r="1" spans="1:15" ht="15.6" x14ac:dyDescent="0.3">
      <c r="A1" s="37"/>
      <c r="B1" s="38" t="s">
        <v>243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5" ht="16.2" thickBot="1" x14ac:dyDescent="0.35">
      <c r="A2" s="37"/>
      <c r="B2" s="38">
        <v>1</v>
      </c>
      <c r="C2" s="38">
        <v>2</v>
      </c>
      <c r="D2" s="38">
        <v>3</v>
      </c>
      <c r="E2" s="38">
        <v>4</v>
      </c>
      <c r="F2" s="38">
        <v>5</v>
      </c>
      <c r="G2" s="38">
        <v>6</v>
      </c>
      <c r="H2" s="38">
        <v>7</v>
      </c>
      <c r="I2" s="38">
        <v>8</v>
      </c>
      <c r="J2" s="38">
        <v>9</v>
      </c>
      <c r="K2" s="38">
        <v>10</v>
      </c>
      <c r="L2" s="38">
        <v>11</v>
      </c>
      <c r="M2" s="38">
        <v>12</v>
      </c>
    </row>
    <row r="3" spans="1:15" ht="15.6" x14ac:dyDescent="0.3">
      <c r="A3" s="38" t="s">
        <v>194</v>
      </c>
      <c r="B3" s="119" t="s">
        <v>11</v>
      </c>
      <c r="C3" s="120" t="s">
        <v>31</v>
      </c>
      <c r="D3" s="120" t="s">
        <v>45</v>
      </c>
      <c r="E3" s="120" t="s">
        <v>63</v>
      </c>
      <c r="F3" s="120" t="s">
        <v>178</v>
      </c>
      <c r="G3" s="120" t="s">
        <v>184</v>
      </c>
      <c r="H3" s="120" t="s">
        <v>188</v>
      </c>
      <c r="I3" s="120" t="s">
        <v>119</v>
      </c>
      <c r="J3" s="120" t="s">
        <v>133</v>
      </c>
      <c r="K3" s="120" t="s">
        <v>147</v>
      </c>
      <c r="L3" s="120" t="s">
        <v>159</v>
      </c>
      <c r="M3" s="121" t="s">
        <v>175</v>
      </c>
      <c r="O3" s="116" t="s">
        <v>246</v>
      </c>
    </row>
    <row r="4" spans="1:15" ht="15.6" x14ac:dyDescent="0.3">
      <c r="A4" s="38" t="s">
        <v>195</v>
      </c>
      <c r="B4" s="122" t="s">
        <v>18</v>
      </c>
      <c r="C4" s="123" t="s">
        <v>33</v>
      </c>
      <c r="D4" s="123" t="s">
        <v>47</v>
      </c>
      <c r="E4" s="123" t="s">
        <v>196</v>
      </c>
      <c r="F4" s="123" t="s">
        <v>179</v>
      </c>
      <c r="G4" s="123" t="s">
        <v>185</v>
      </c>
      <c r="H4" s="123" t="s">
        <v>197</v>
      </c>
      <c r="I4" s="123" t="s">
        <v>121</v>
      </c>
      <c r="J4" s="123" t="s">
        <v>135</v>
      </c>
      <c r="K4" s="123" t="s">
        <v>149</v>
      </c>
      <c r="L4" s="123" t="s">
        <v>161</v>
      </c>
      <c r="M4" s="124" t="s">
        <v>175</v>
      </c>
      <c r="O4" t="s">
        <v>247</v>
      </c>
    </row>
    <row r="5" spans="1:15" ht="15.6" x14ac:dyDescent="0.3">
      <c r="A5" s="38" t="s">
        <v>198</v>
      </c>
      <c r="B5" s="122" t="s">
        <v>20</v>
      </c>
      <c r="C5" s="123" t="s">
        <v>35</v>
      </c>
      <c r="D5" s="123" t="s">
        <v>49</v>
      </c>
      <c r="E5" s="123" t="s">
        <v>67</v>
      </c>
      <c r="F5" s="123" t="s">
        <v>199</v>
      </c>
      <c r="G5" s="123" t="s">
        <v>186</v>
      </c>
      <c r="H5" s="123" t="s">
        <v>200</v>
      </c>
      <c r="I5" s="123" t="s">
        <v>123</v>
      </c>
      <c r="J5" s="33" t="s">
        <v>137</v>
      </c>
      <c r="K5" s="33" t="s">
        <v>151</v>
      </c>
      <c r="L5" s="33" t="s">
        <v>162</v>
      </c>
      <c r="M5" s="113" t="s">
        <v>27</v>
      </c>
      <c r="O5" s="116" t="s">
        <v>248</v>
      </c>
    </row>
    <row r="6" spans="1:15" ht="15.6" x14ac:dyDescent="0.3">
      <c r="A6" s="38" t="s">
        <v>201</v>
      </c>
      <c r="B6" s="122" t="s">
        <v>22</v>
      </c>
      <c r="C6" s="123" t="s">
        <v>37</v>
      </c>
      <c r="D6" s="123" t="s">
        <v>51</v>
      </c>
      <c r="E6" s="123" t="s">
        <v>174</v>
      </c>
      <c r="F6" s="123" t="s">
        <v>181</v>
      </c>
      <c r="G6" s="123" t="s">
        <v>97</v>
      </c>
      <c r="H6" s="123" t="s">
        <v>190</v>
      </c>
      <c r="I6" s="123" t="s">
        <v>125</v>
      </c>
      <c r="J6" s="33" t="s">
        <v>139</v>
      </c>
      <c r="K6" s="33" t="s">
        <v>152</v>
      </c>
      <c r="L6" s="33" t="s">
        <v>164</v>
      </c>
      <c r="M6" s="113" t="s">
        <v>27</v>
      </c>
      <c r="O6" s="116" t="s">
        <v>249</v>
      </c>
    </row>
    <row r="7" spans="1:15" ht="15.6" x14ac:dyDescent="0.3">
      <c r="A7" s="38" t="s">
        <v>202</v>
      </c>
      <c r="B7" s="40" t="s">
        <v>25</v>
      </c>
      <c r="C7" s="33" t="s">
        <v>39</v>
      </c>
      <c r="D7" s="33" t="s">
        <v>55</v>
      </c>
      <c r="E7" s="33" t="s">
        <v>175</v>
      </c>
      <c r="F7" s="33" t="s">
        <v>182</v>
      </c>
      <c r="G7" s="33" t="s">
        <v>203</v>
      </c>
      <c r="H7" s="33" t="s">
        <v>191</v>
      </c>
      <c r="I7" s="33" t="s">
        <v>127</v>
      </c>
      <c r="J7" s="33" t="s">
        <v>141</v>
      </c>
      <c r="K7" s="33" t="s">
        <v>153</v>
      </c>
      <c r="L7" s="33" t="s">
        <v>165</v>
      </c>
      <c r="M7" s="41"/>
      <c r="O7" s="116" t="s">
        <v>250</v>
      </c>
    </row>
    <row r="8" spans="1:15" ht="15.6" x14ac:dyDescent="0.3">
      <c r="A8" s="38" t="s">
        <v>204</v>
      </c>
      <c r="B8" s="40" t="s">
        <v>27</v>
      </c>
      <c r="C8" s="33" t="s">
        <v>41</v>
      </c>
      <c r="D8" s="33" t="s">
        <v>57</v>
      </c>
      <c r="E8" s="33" t="s">
        <v>176</v>
      </c>
      <c r="F8" s="33" t="s">
        <v>205</v>
      </c>
      <c r="G8" s="33" t="s">
        <v>187</v>
      </c>
      <c r="H8" s="33" t="s">
        <v>114</v>
      </c>
      <c r="I8" s="33" t="s">
        <v>129</v>
      </c>
      <c r="J8" s="33" t="s">
        <v>143</v>
      </c>
      <c r="K8" s="33" t="s">
        <v>155</v>
      </c>
      <c r="L8" s="42" t="s">
        <v>161</v>
      </c>
      <c r="M8" s="41"/>
      <c r="O8" s="116" t="s">
        <v>251</v>
      </c>
    </row>
    <row r="9" spans="1:15" ht="15.6" x14ac:dyDescent="0.3">
      <c r="A9" s="38" t="s">
        <v>206</v>
      </c>
      <c r="B9" s="40" t="s">
        <v>29</v>
      </c>
      <c r="C9" s="33" t="s">
        <v>42</v>
      </c>
      <c r="D9" s="33" t="s">
        <v>207</v>
      </c>
      <c r="E9" s="33" t="s">
        <v>177</v>
      </c>
      <c r="F9" s="33" t="s">
        <v>208</v>
      </c>
      <c r="G9" s="33" t="s">
        <v>103</v>
      </c>
      <c r="H9" s="33" t="s">
        <v>209</v>
      </c>
      <c r="I9" s="33" t="s">
        <v>131</v>
      </c>
      <c r="J9" s="33" t="s">
        <v>210</v>
      </c>
      <c r="K9" s="33" t="s">
        <v>157</v>
      </c>
      <c r="L9" s="42" t="s">
        <v>161</v>
      </c>
      <c r="M9" s="41"/>
    </row>
    <row r="10" spans="1:15" ht="16.2" thickBot="1" x14ac:dyDescent="0.35">
      <c r="A10" s="38" t="s">
        <v>211</v>
      </c>
      <c r="B10" s="43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5"/>
    </row>
    <row r="11" spans="1:15" ht="15.6" x14ac:dyDescent="0.3">
      <c r="A11" s="38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</row>
    <row r="12" spans="1:15" ht="15.6" x14ac:dyDescent="0.3">
      <c r="A12" s="37"/>
      <c r="B12" s="38" t="s">
        <v>244</v>
      </c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</row>
    <row r="13" spans="1:15" ht="16.2" thickBot="1" x14ac:dyDescent="0.35">
      <c r="A13" s="37"/>
      <c r="B13" s="38">
        <v>1</v>
      </c>
      <c r="C13" s="38">
        <v>2</v>
      </c>
      <c r="D13" s="38">
        <v>3</v>
      </c>
      <c r="E13" s="38">
        <v>4</v>
      </c>
      <c r="F13" s="38">
        <v>5</v>
      </c>
      <c r="G13" s="38">
        <v>6</v>
      </c>
      <c r="H13" s="38">
        <v>7</v>
      </c>
      <c r="I13" s="38">
        <v>8</v>
      </c>
      <c r="J13" s="38">
        <v>9</v>
      </c>
      <c r="K13" s="38">
        <v>10</v>
      </c>
      <c r="L13" s="38">
        <v>11</v>
      </c>
      <c r="M13" s="38">
        <v>12</v>
      </c>
    </row>
    <row r="14" spans="1:15" ht="15.6" x14ac:dyDescent="0.3">
      <c r="A14" s="38" t="s">
        <v>194</v>
      </c>
      <c r="B14" s="104" t="s">
        <v>11</v>
      </c>
      <c r="C14" s="105" t="s">
        <v>31</v>
      </c>
      <c r="D14" s="105" t="s">
        <v>45</v>
      </c>
      <c r="E14" s="105" t="s">
        <v>63</v>
      </c>
      <c r="F14" s="105" t="s">
        <v>178</v>
      </c>
      <c r="G14" s="105" t="s">
        <v>184</v>
      </c>
      <c r="H14" s="105" t="s">
        <v>188</v>
      </c>
      <c r="I14" s="105" t="s">
        <v>119</v>
      </c>
      <c r="J14" s="105" t="s">
        <v>133</v>
      </c>
      <c r="K14" s="105" t="s">
        <v>147</v>
      </c>
      <c r="L14" s="105" t="s">
        <v>159</v>
      </c>
      <c r="M14" s="112" t="s">
        <v>175</v>
      </c>
    </row>
    <row r="15" spans="1:15" ht="15.6" x14ac:dyDescent="0.3">
      <c r="A15" s="38" t="s">
        <v>195</v>
      </c>
      <c r="B15" s="106" t="s">
        <v>18</v>
      </c>
      <c r="C15" s="107" t="s">
        <v>33</v>
      </c>
      <c r="D15" s="107" t="s">
        <v>47</v>
      </c>
      <c r="E15" s="107" t="s">
        <v>196</v>
      </c>
      <c r="F15" s="107" t="s">
        <v>179</v>
      </c>
      <c r="G15" s="107" t="s">
        <v>185</v>
      </c>
      <c r="H15" s="107" t="s">
        <v>197</v>
      </c>
      <c r="I15" s="107" t="s">
        <v>121</v>
      </c>
      <c r="J15" s="107" t="s">
        <v>135</v>
      </c>
      <c r="K15" s="107" t="s">
        <v>149</v>
      </c>
      <c r="L15" s="107" t="s">
        <v>161</v>
      </c>
      <c r="M15" s="113" t="s">
        <v>175</v>
      </c>
    </row>
    <row r="16" spans="1:15" ht="15.6" x14ac:dyDescent="0.3">
      <c r="A16" s="38" t="s">
        <v>198</v>
      </c>
      <c r="B16" s="106" t="s">
        <v>20</v>
      </c>
      <c r="C16" s="107" t="s">
        <v>35</v>
      </c>
      <c r="D16" s="107" t="s">
        <v>49</v>
      </c>
      <c r="E16" s="107" t="s">
        <v>67</v>
      </c>
      <c r="F16" s="107" t="s">
        <v>199</v>
      </c>
      <c r="G16" s="107" t="s">
        <v>186</v>
      </c>
      <c r="H16" s="107" t="s">
        <v>200</v>
      </c>
      <c r="I16" s="107" t="s">
        <v>123</v>
      </c>
      <c r="J16" s="107" t="s">
        <v>137</v>
      </c>
      <c r="K16" s="107" t="s">
        <v>151</v>
      </c>
      <c r="L16" s="107" t="s">
        <v>162</v>
      </c>
      <c r="M16" s="113" t="s">
        <v>27</v>
      </c>
    </row>
    <row r="17" spans="1:45" ht="15.6" x14ac:dyDescent="0.3">
      <c r="A17" s="38" t="s">
        <v>201</v>
      </c>
      <c r="B17" s="106" t="s">
        <v>22</v>
      </c>
      <c r="C17" s="107" t="s">
        <v>37</v>
      </c>
      <c r="D17" s="107" t="s">
        <v>51</v>
      </c>
      <c r="E17" s="107" t="s">
        <v>174</v>
      </c>
      <c r="F17" s="107" t="s">
        <v>181</v>
      </c>
      <c r="G17" s="107" t="s">
        <v>97</v>
      </c>
      <c r="H17" s="107" t="s">
        <v>190</v>
      </c>
      <c r="I17" s="107" t="s">
        <v>125</v>
      </c>
      <c r="J17" s="107" t="s">
        <v>139</v>
      </c>
      <c r="K17" s="107" t="s">
        <v>152</v>
      </c>
      <c r="L17" s="107" t="s">
        <v>164</v>
      </c>
      <c r="M17" s="113" t="s">
        <v>27</v>
      </c>
    </row>
    <row r="18" spans="1:45" ht="15.6" x14ac:dyDescent="0.3">
      <c r="A18" s="38" t="s">
        <v>202</v>
      </c>
      <c r="B18" s="106" t="s">
        <v>25</v>
      </c>
      <c r="C18" s="107" t="s">
        <v>39</v>
      </c>
      <c r="D18" s="107" t="s">
        <v>55</v>
      </c>
      <c r="E18" s="107" t="s">
        <v>175</v>
      </c>
      <c r="F18" s="107" t="s">
        <v>182</v>
      </c>
      <c r="G18" s="107" t="s">
        <v>203</v>
      </c>
      <c r="H18" s="107" t="s">
        <v>191</v>
      </c>
      <c r="I18" s="107" t="s">
        <v>127</v>
      </c>
      <c r="J18" s="107" t="s">
        <v>141</v>
      </c>
      <c r="K18" s="107" t="s">
        <v>153</v>
      </c>
      <c r="L18" s="107" t="s">
        <v>165</v>
      </c>
      <c r="M18" s="118"/>
    </row>
    <row r="19" spans="1:45" ht="15.6" x14ac:dyDescent="0.3">
      <c r="A19" s="38" t="s">
        <v>204</v>
      </c>
      <c r="B19" s="106" t="s">
        <v>27</v>
      </c>
      <c r="C19" s="107" t="s">
        <v>41</v>
      </c>
      <c r="D19" s="107" t="s">
        <v>57</v>
      </c>
      <c r="E19" s="107" t="s">
        <v>176</v>
      </c>
      <c r="F19" s="107" t="s">
        <v>205</v>
      </c>
      <c r="G19" s="107" t="s">
        <v>187</v>
      </c>
      <c r="H19" s="107" t="s">
        <v>114</v>
      </c>
      <c r="I19" s="107" t="s">
        <v>129</v>
      </c>
      <c r="J19" s="107" t="s">
        <v>143</v>
      </c>
      <c r="K19" s="107" t="s">
        <v>155</v>
      </c>
      <c r="L19" s="42" t="s">
        <v>161</v>
      </c>
      <c r="M19" s="118"/>
    </row>
    <row r="20" spans="1:45" ht="15.6" x14ac:dyDescent="0.3">
      <c r="A20" s="38" t="s">
        <v>206</v>
      </c>
      <c r="B20" s="106" t="s">
        <v>29</v>
      </c>
      <c r="C20" s="107" t="s">
        <v>42</v>
      </c>
      <c r="D20" s="107" t="s">
        <v>207</v>
      </c>
      <c r="E20" s="107" t="s">
        <v>177</v>
      </c>
      <c r="F20" s="107" t="s">
        <v>208</v>
      </c>
      <c r="G20" s="107" t="s">
        <v>103</v>
      </c>
      <c r="H20" s="107" t="s">
        <v>209</v>
      </c>
      <c r="I20" s="107" t="s">
        <v>131</v>
      </c>
      <c r="J20" s="107" t="s">
        <v>210</v>
      </c>
      <c r="K20" s="107" t="s">
        <v>157</v>
      </c>
      <c r="L20" s="42" t="s">
        <v>161</v>
      </c>
      <c r="M20" s="118"/>
    </row>
    <row r="21" spans="1:45" ht="16.2" thickBot="1" x14ac:dyDescent="0.35">
      <c r="A21" s="38" t="s">
        <v>211</v>
      </c>
      <c r="B21" s="47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9"/>
    </row>
    <row r="22" spans="1:45" ht="15.6" x14ac:dyDescent="0.3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</row>
    <row r="23" spans="1:45" ht="15.6" x14ac:dyDescent="0.3">
      <c r="A23" s="108"/>
      <c r="B23" s="109"/>
      <c r="C23" s="108"/>
      <c r="D23" s="108"/>
      <c r="E23" s="108"/>
      <c r="F23" s="108"/>
      <c r="G23" s="108"/>
      <c r="H23" s="108"/>
      <c r="I23" s="108"/>
      <c r="J23" s="108"/>
      <c r="K23" s="108"/>
      <c r="L23" s="108"/>
      <c r="M23" s="108"/>
    </row>
    <row r="24" spans="1:45" ht="15.6" x14ac:dyDescent="0.3">
      <c r="A24" s="108"/>
      <c r="B24" s="115"/>
      <c r="C24" s="109"/>
      <c r="D24" s="109"/>
      <c r="E24" s="109"/>
      <c r="F24" s="109"/>
      <c r="G24" s="109"/>
      <c r="H24" s="109"/>
      <c r="I24" s="109"/>
      <c r="J24" s="109"/>
      <c r="K24" s="109"/>
      <c r="L24" s="109"/>
      <c r="M24" s="109"/>
    </row>
    <row r="25" spans="1:45" ht="15.6" x14ac:dyDescent="0.3">
      <c r="A25" s="109"/>
      <c r="B25" s="110"/>
      <c r="C25" s="111"/>
      <c r="D25" s="111"/>
      <c r="E25" s="111"/>
      <c r="F25" s="111"/>
      <c r="G25" s="111"/>
      <c r="H25" s="111"/>
      <c r="I25" s="111"/>
      <c r="J25" s="111"/>
      <c r="K25" s="111"/>
      <c r="L25" s="111"/>
      <c r="M25" s="111"/>
      <c r="N25" s="22"/>
      <c r="O25" s="111"/>
      <c r="P25" s="22"/>
      <c r="Q25" s="111"/>
      <c r="R25" s="22"/>
      <c r="S25" s="111"/>
      <c r="T25" s="22"/>
      <c r="U25" s="111"/>
      <c r="V25" s="22"/>
      <c r="W25" s="111"/>
      <c r="X25" s="22"/>
      <c r="Y25" s="111"/>
      <c r="Z25" s="22"/>
      <c r="AA25" s="111"/>
      <c r="AB25" s="22"/>
      <c r="AC25" s="111"/>
      <c r="AD25" s="22"/>
      <c r="AE25" s="111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</row>
    <row r="26" spans="1:45" ht="15.6" x14ac:dyDescent="0.3">
      <c r="A26" s="109"/>
      <c r="B26" s="110"/>
      <c r="C26" s="111"/>
      <c r="D26" s="111"/>
      <c r="E26" s="111"/>
      <c r="F26" s="111"/>
      <c r="G26" s="111"/>
      <c r="H26" s="111"/>
      <c r="I26" s="111"/>
      <c r="J26" s="111"/>
      <c r="K26" s="111"/>
      <c r="L26" s="111"/>
      <c r="M26" s="111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</row>
    <row r="27" spans="1:45" ht="15.6" x14ac:dyDescent="0.3">
      <c r="A27" s="109"/>
      <c r="B27" s="110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37"/>
      <c r="AH27" s="137"/>
      <c r="AI27" s="137"/>
      <c r="AJ27" s="137"/>
      <c r="AK27" s="137"/>
      <c r="AL27" s="137"/>
      <c r="AM27" s="137"/>
      <c r="AN27" s="137"/>
      <c r="AO27" s="137"/>
      <c r="AP27" s="137"/>
      <c r="AQ27" s="138"/>
      <c r="AR27" s="139"/>
      <c r="AS27" s="22"/>
    </row>
    <row r="28" spans="1:45" ht="15.6" x14ac:dyDescent="0.3">
      <c r="A28" s="109"/>
      <c r="B28" s="110"/>
      <c r="C28" s="111"/>
      <c r="D28" s="111"/>
      <c r="E28" s="111"/>
      <c r="F28" s="111"/>
      <c r="G28" s="111"/>
      <c r="H28" s="111"/>
      <c r="I28" s="111"/>
      <c r="J28" s="111"/>
      <c r="K28" s="111"/>
      <c r="L28" s="111"/>
      <c r="M28" s="111"/>
    </row>
    <row r="29" spans="1:45" ht="15.6" x14ac:dyDescent="0.3">
      <c r="A29" s="109"/>
      <c r="B29" s="110"/>
      <c r="C29" s="111"/>
      <c r="D29" s="111"/>
      <c r="E29" s="111"/>
      <c r="F29" s="111"/>
      <c r="G29" s="111"/>
      <c r="H29" s="111"/>
      <c r="I29" s="111"/>
      <c r="J29" s="111"/>
      <c r="K29" s="111"/>
      <c r="L29" s="111"/>
      <c r="M29" s="111"/>
    </row>
    <row r="30" spans="1:45" ht="15.6" x14ac:dyDescent="0.3">
      <c r="A30" s="109"/>
      <c r="B30" s="110"/>
      <c r="C30" s="111"/>
      <c r="D30" s="111"/>
      <c r="E30" s="111"/>
      <c r="F30" s="111"/>
      <c r="G30" s="111"/>
      <c r="H30" s="111"/>
      <c r="I30" s="111"/>
      <c r="J30" s="111"/>
      <c r="K30" s="111"/>
      <c r="L30" s="111"/>
      <c r="M30" s="111"/>
    </row>
    <row r="31" spans="1:45" ht="15.6" x14ac:dyDescent="0.3">
      <c r="A31" s="109"/>
      <c r="B31" s="110"/>
      <c r="C31" s="111"/>
      <c r="D31" s="111"/>
      <c r="E31" s="111"/>
      <c r="F31" s="111"/>
      <c r="G31" s="111"/>
      <c r="H31" s="111"/>
      <c r="I31" s="111"/>
      <c r="J31" s="111"/>
      <c r="K31" s="111"/>
      <c r="L31" s="111"/>
      <c r="M31" s="111"/>
    </row>
    <row r="32" spans="1:45" ht="15.6" x14ac:dyDescent="0.3">
      <c r="A32" s="109"/>
      <c r="B32" s="110"/>
      <c r="C32" s="111"/>
      <c r="D32" s="111"/>
      <c r="E32" s="111"/>
      <c r="F32" s="111"/>
      <c r="G32" s="111"/>
      <c r="H32" s="111"/>
      <c r="I32" s="111"/>
      <c r="J32" s="111"/>
      <c r="K32" s="111"/>
      <c r="L32" s="111"/>
      <c r="M32" s="111"/>
    </row>
  </sheetData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ECD0B-D473-42F6-9B2E-0F695BFE5DE0}">
  <sheetPr>
    <pageSetUpPr fitToPage="1"/>
  </sheetPr>
  <dimension ref="A1:AR15"/>
  <sheetViews>
    <sheetView zoomScale="39" zoomScaleNormal="25" workbookViewId="0">
      <selection activeCell="AV76" sqref="AV76"/>
    </sheetView>
  </sheetViews>
  <sheetFormatPr defaultRowHeight="14.4" x14ac:dyDescent="0.3"/>
  <cols>
    <col min="1" max="1" width="11" bestFit="1" customWidth="1"/>
  </cols>
  <sheetData>
    <row r="1" spans="1:44" x14ac:dyDescent="0.3">
      <c r="A1" s="10">
        <v>44761</v>
      </c>
    </row>
    <row r="3" spans="1:44" x14ac:dyDescent="0.3">
      <c r="A3" s="126" t="s">
        <v>273</v>
      </c>
      <c r="B3" s="127" t="s">
        <v>32</v>
      </c>
      <c r="C3" s="128" t="s">
        <v>258</v>
      </c>
      <c r="D3" s="128" t="s">
        <v>259</v>
      </c>
      <c r="E3" s="128" t="s">
        <v>268</v>
      </c>
      <c r="F3" s="128" t="s">
        <v>260</v>
      </c>
      <c r="G3" s="128" t="s">
        <v>19</v>
      </c>
      <c r="H3" s="128" t="s">
        <v>261</v>
      </c>
      <c r="I3" s="128" t="s">
        <v>269</v>
      </c>
      <c r="J3" s="128" t="s">
        <v>262</v>
      </c>
      <c r="K3" s="128" t="s">
        <v>270</v>
      </c>
      <c r="L3" s="128" t="s">
        <v>263</v>
      </c>
      <c r="M3" s="128" t="s">
        <v>271</v>
      </c>
      <c r="N3" s="129" t="s">
        <v>264</v>
      </c>
      <c r="O3" s="128" t="s">
        <v>272</v>
      </c>
      <c r="P3" s="129" t="s">
        <v>132</v>
      </c>
      <c r="Q3" s="128" t="s">
        <v>146</v>
      </c>
      <c r="R3" s="129" t="s">
        <v>265</v>
      </c>
      <c r="S3" s="128" t="s">
        <v>126</v>
      </c>
      <c r="T3" s="129" t="s">
        <v>266</v>
      </c>
      <c r="U3" s="128" t="s">
        <v>118</v>
      </c>
      <c r="V3" s="129" t="s">
        <v>120</v>
      </c>
      <c r="W3" s="128" t="s">
        <v>130</v>
      </c>
      <c r="X3" s="129" t="s">
        <v>267</v>
      </c>
      <c r="Y3" s="128" t="s">
        <v>267</v>
      </c>
      <c r="Z3" s="129" t="s">
        <v>273</v>
      </c>
      <c r="AA3" s="128" t="s">
        <v>274</v>
      </c>
      <c r="AB3" s="129" t="s">
        <v>38</v>
      </c>
      <c r="AC3" s="128" t="s">
        <v>275</v>
      </c>
      <c r="AD3" s="129" t="s">
        <v>46</v>
      </c>
      <c r="AE3" s="128" t="s">
        <v>276</v>
      </c>
      <c r="AF3" s="129" t="s">
        <v>86</v>
      </c>
      <c r="AG3" s="129" t="s">
        <v>84</v>
      </c>
      <c r="AH3" s="129" t="s">
        <v>102</v>
      </c>
      <c r="AI3" s="129" t="s">
        <v>277</v>
      </c>
      <c r="AJ3" s="129" t="s">
        <v>280</v>
      </c>
      <c r="AK3" s="129" t="s">
        <v>278</v>
      </c>
      <c r="AL3" s="129" t="s">
        <v>73</v>
      </c>
      <c r="AM3" s="129" t="s">
        <v>279</v>
      </c>
      <c r="AN3" s="129" t="s">
        <v>282</v>
      </c>
      <c r="AO3" s="129" t="s">
        <v>150</v>
      </c>
      <c r="AP3" s="129" t="s">
        <v>128</v>
      </c>
      <c r="AQ3" s="129" t="s">
        <v>273</v>
      </c>
      <c r="AR3" s="129"/>
    </row>
    <row r="4" spans="1:44" x14ac:dyDescent="0.3">
      <c r="A4" s="126"/>
      <c r="B4" s="127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29"/>
      <c r="AD4" s="129"/>
      <c r="AE4" s="129"/>
      <c r="AF4" s="129"/>
      <c r="AG4" s="129"/>
      <c r="AH4" s="129"/>
      <c r="AI4" s="129"/>
      <c r="AJ4" s="129"/>
      <c r="AK4" s="129"/>
      <c r="AL4" s="129"/>
      <c r="AM4" s="129"/>
      <c r="AN4" s="129"/>
      <c r="AO4" s="129"/>
      <c r="AP4" s="129"/>
      <c r="AQ4" s="129"/>
      <c r="AR4" s="129"/>
    </row>
    <row r="5" spans="1:44" x14ac:dyDescent="0.3">
      <c r="A5" s="126" t="s">
        <v>273</v>
      </c>
      <c r="B5" s="127" t="s">
        <v>140</v>
      </c>
      <c r="C5" s="128" t="s">
        <v>163</v>
      </c>
      <c r="D5" s="128" t="s">
        <v>142</v>
      </c>
      <c r="E5" s="128" t="s">
        <v>283</v>
      </c>
      <c r="F5" s="128" t="s">
        <v>154</v>
      </c>
      <c r="G5" s="128" t="s">
        <v>136</v>
      </c>
      <c r="H5" s="128" t="s">
        <v>21</v>
      </c>
      <c r="I5" s="128" t="s">
        <v>21</v>
      </c>
      <c r="J5" s="128" t="s">
        <v>30</v>
      </c>
      <c r="K5" s="128" t="s">
        <v>21</v>
      </c>
      <c r="L5" s="128" t="s">
        <v>284</v>
      </c>
      <c r="M5" s="128" t="s">
        <v>26</v>
      </c>
      <c r="N5" s="128" t="s">
        <v>68</v>
      </c>
      <c r="O5" s="128" t="s">
        <v>79</v>
      </c>
      <c r="P5" s="128" t="s">
        <v>267</v>
      </c>
      <c r="Q5" s="128" t="s">
        <v>285</v>
      </c>
      <c r="R5" s="128" t="s">
        <v>286</v>
      </c>
      <c r="S5" s="128" t="s">
        <v>287</v>
      </c>
      <c r="T5" s="128" t="s">
        <v>288</v>
      </c>
      <c r="U5" s="128" t="s">
        <v>289</v>
      </c>
      <c r="V5" s="128" t="s">
        <v>290</v>
      </c>
      <c r="W5" s="128" t="s">
        <v>281</v>
      </c>
      <c r="X5" s="128" t="s">
        <v>134</v>
      </c>
      <c r="Y5" s="128" t="s">
        <v>291</v>
      </c>
      <c r="Z5" s="128" t="s">
        <v>273</v>
      </c>
      <c r="AA5" s="128" t="s">
        <v>148</v>
      </c>
      <c r="AB5" s="128" t="s">
        <v>156</v>
      </c>
      <c r="AC5" s="128" t="s">
        <v>292</v>
      </c>
      <c r="AD5" s="128" t="s">
        <v>124</v>
      </c>
      <c r="AE5" s="128" t="s">
        <v>144</v>
      </c>
      <c r="AF5" s="128" t="s">
        <v>130</v>
      </c>
      <c r="AG5" s="129" t="s">
        <v>29</v>
      </c>
      <c r="AH5" s="129" t="s">
        <v>42</v>
      </c>
      <c r="AI5" s="129" t="s">
        <v>207</v>
      </c>
      <c r="AJ5" s="129" t="s">
        <v>177</v>
      </c>
      <c r="AK5" s="129" t="s">
        <v>208</v>
      </c>
      <c r="AL5" s="129" t="s">
        <v>103</v>
      </c>
      <c r="AM5" s="129" t="s">
        <v>209</v>
      </c>
      <c r="AN5" s="129" t="s">
        <v>131</v>
      </c>
      <c r="AO5" s="129" t="s">
        <v>210</v>
      </c>
      <c r="AP5" s="129" t="s">
        <v>157</v>
      </c>
      <c r="AQ5" s="130" t="s">
        <v>161</v>
      </c>
      <c r="AR5" s="131" t="s">
        <v>273</v>
      </c>
    </row>
    <row r="6" spans="1:44" ht="15.6" x14ac:dyDescent="0.3">
      <c r="A6" s="109"/>
      <c r="B6" s="110"/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</row>
    <row r="15" spans="1:44" x14ac:dyDescent="0.3">
      <c r="E15" s="125"/>
    </row>
  </sheetData>
  <pageMargins left="0.25" right="0.25" top="0.75" bottom="0.75" header="0.3" footer="0.3"/>
  <pageSetup scale="32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900CB-2454-4308-A18B-1512D2DB80E6}">
  <dimension ref="A1:J27"/>
  <sheetViews>
    <sheetView workbookViewId="0">
      <selection sqref="A1:G25"/>
    </sheetView>
  </sheetViews>
  <sheetFormatPr defaultRowHeight="14.4" x14ac:dyDescent="0.3"/>
  <cols>
    <col min="1" max="1" width="26.88671875" bestFit="1" customWidth="1"/>
    <col min="2" max="2" width="15.44140625" bestFit="1" customWidth="1"/>
    <col min="3" max="3" width="12.88671875" bestFit="1" customWidth="1"/>
    <col min="4" max="4" width="13.44140625" bestFit="1" customWidth="1"/>
    <col min="5" max="5" width="14.109375" bestFit="1" customWidth="1"/>
    <col min="8" max="8" width="19.6640625" bestFit="1" customWidth="1"/>
    <col min="9" max="9" width="7.77734375" bestFit="1" customWidth="1"/>
  </cols>
  <sheetData>
    <row r="1" spans="1:10" ht="15.6" x14ac:dyDescent="0.3">
      <c r="A1" s="55" t="s">
        <v>217</v>
      </c>
      <c r="E1" s="20"/>
      <c r="H1" s="54"/>
      <c r="I1" s="54"/>
      <c r="J1" s="54"/>
    </row>
    <row r="2" spans="1:10" ht="16.2" thickBot="1" x14ac:dyDescent="0.35">
      <c r="A2" s="55"/>
      <c r="B2" s="54"/>
      <c r="C2" s="54"/>
      <c r="D2" s="54"/>
      <c r="E2" s="53"/>
      <c r="F2" s="54"/>
      <c r="H2" s="54"/>
      <c r="I2" s="54"/>
      <c r="J2" s="54"/>
    </row>
    <row r="3" spans="1:10" ht="16.2" thickBot="1" x14ac:dyDescent="0.35">
      <c r="A3" s="52" t="s">
        <v>218</v>
      </c>
      <c r="B3" s="51" t="s">
        <v>219</v>
      </c>
      <c r="C3" s="51" t="s">
        <v>220</v>
      </c>
      <c r="D3" s="51" t="s">
        <v>221</v>
      </c>
      <c r="E3" s="50" t="s">
        <v>222</v>
      </c>
      <c r="F3" s="56"/>
      <c r="H3" s="83"/>
      <c r="I3" s="85"/>
      <c r="J3" s="54"/>
    </row>
    <row r="4" spans="1:10" ht="15.6" x14ac:dyDescent="0.3">
      <c r="A4" s="57" t="s">
        <v>223</v>
      </c>
      <c r="B4" s="58">
        <v>22.2</v>
      </c>
      <c r="C4" s="59">
        <f t="shared" ref="C4:C9" si="0">D4/2</f>
        <v>1176.5999999999999</v>
      </c>
      <c r="D4" s="60">
        <f t="shared" ref="D4:D9" si="1">B4*106</f>
        <v>2353.1999999999998</v>
      </c>
      <c r="E4" s="61"/>
      <c r="F4" s="62"/>
      <c r="H4" s="86"/>
      <c r="I4" s="83"/>
      <c r="J4" s="54"/>
    </row>
    <row r="5" spans="1:10" ht="15.6" x14ac:dyDescent="0.3">
      <c r="A5" s="63" t="s">
        <v>224</v>
      </c>
      <c r="B5" s="64">
        <v>3</v>
      </c>
      <c r="C5" s="65">
        <f t="shared" si="0"/>
        <v>159</v>
      </c>
      <c r="D5" s="66">
        <f t="shared" si="1"/>
        <v>318</v>
      </c>
      <c r="E5" s="67">
        <f>10*B5/B11</f>
        <v>1</v>
      </c>
      <c r="F5" s="68" t="s">
        <v>225</v>
      </c>
      <c r="H5" s="88"/>
      <c r="I5" s="85"/>
      <c r="J5" s="54"/>
    </row>
    <row r="6" spans="1:10" ht="15.6" x14ac:dyDescent="0.3">
      <c r="A6" s="63" t="s">
        <v>226</v>
      </c>
      <c r="B6" s="64">
        <v>0.6</v>
      </c>
      <c r="C6" s="65">
        <f t="shared" si="0"/>
        <v>31.799999999999997</v>
      </c>
      <c r="D6" s="66">
        <f t="shared" si="1"/>
        <v>63.599999999999994</v>
      </c>
      <c r="E6" s="67">
        <f>10*B6/30</f>
        <v>0.2</v>
      </c>
      <c r="F6" s="68" t="s">
        <v>227</v>
      </c>
      <c r="H6" s="88"/>
      <c r="I6" s="85"/>
      <c r="J6" s="54"/>
    </row>
    <row r="7" spans="1:10" ht="31.2" x14ac:dyDescent="0.3">
      <c r="A7" s="70" t="s">
        <v>252</v>
      </c>
      <c r="B7" s="64">
        <v>1.5</v>
      </c>
      <c r="C7" s="65">
        <f t="shared" si="0"/>
        <v>79.5</v>
      </c>
      <c r="D7" s="66">
        <f t="shared" si="1"/>
        <v>159</v>
      </c>
      <c r="E7" s="67">
        <f>10*B7/30</f>
        <v>0.5</v>
      </c>
      <c r="F7" s="68" t="s">
        <v>228</v>
      </c>
      <c r="H7" s="91"/>
      <c r="I7" s="85"/>
      <c r="J7" s="54"/>
    </row>
    <row r="8" spans="1:10" ht="15.6" x14ac:dyDescent="0.3">
      <c r="A8" s="63" t="s">
        <v>253</v>
      </c>
      <c r="B8" s="64">
        <v>1.5</v>
      </c>
      <c r="C8" s="65">
        <f t="shared" si="0"/>
        <v>79.5</v>
      </c>
      <c r="D8" s="66">
        <f t="shared" si="1"/>
        <v>159</v>
      </c>
      <c r="E8" s="67">
        <f>10*B8/30</f>
        <v>0.5</v>
      </c>
      <c r="F8" s="68" t="s">
        <v>228</v>
      </c>
      <c r="H8" s="88"/>
      <c r="I8" s="85"/>
      <c r="J8" s="54"/>
    </row>
    <row r="9" spans="1:10" ht="16.2" thickBot="1" x14ac:dyDescent="0.35">
      <c r="A9" s="71" t="s">
        <v>229</v>
      </c>
      <c r="B9" s="72">
        <v>0.2</v>
      </c>
      <c r="C9" s="73">
        <f t="shared" si="0"/>
        <v>10.600000000000001</v>
      </c>
      <c r="D9" s="74">
        <f t="shared" si="1"/>
        <v>21.200000000000003</v>
      </c>
      <c r="E9" s="75">
        <v>1</v>
      </c>
      <c r="F9" s="76" t="s">
        <v>230</v>
      </c>
      <c r="H9" s="88"/>
      <c r="I9" s="85"/>
      <c r="J9" s="54"/>
    </row>
    <row r="10" spans="1:10" ht="15.6" x14ac:dyDescent="0.3">
      <c r="A10" s="69" t="s">
        <v>231</v>
      </c>
      <c r="B10" s="77">
        <v>1</v>
      </c>
      <c r="C10" s="78"/>
      <c r="D10" s="79"/>
      <c r="E10" s="80">
        <f>20/B11</f>
        <v>0.66666666666666663</v>
      </c>
      <c r="F10" s="81" t="s">
        <v>232</v>
      </c>
      <c r="H10" s="85"/>
      <c r="I10" s="85"/>
      <c r="J10" s="54"/>
    </row>
    <row r="11" spans="1:10" ht="16.2" thickBot="1" x14ac:dyDescent="0.35">
      <c r="A11" s="82" t="s">
        <v>233</v>
      </c>
      <c r="B11" s="114">
        <f>SUM(B4:B10)</f>
        <v>30</v>
      </c>
      <c r="C11" s="73">
        <f>SUM(C4:C9)</f>
        <v>1536.9999999999998</v>
      </c>
      <c r="D11" s="73">
        <f>SUM(D4:D9)</f>
        <v>3073.9999999999995</v>
      </c>
      <c r="E11" s="75"/>
      <c r="F11" s="76"/>
      <c r="H11" s="54"/>
      <c r="I11" s="54"/>
      <c r="J11" s="54"/>
    </row>
    <row r="12" spans="1:10" ht="15.6" x14ac:dyDescent="0.3">
      <c r="E12" s="20"/>
      <c r="H12" s="54"/>
      <c r="I12" s="54"/>
      <c r="J12" s="54"/>
    </row>
    <row r="13" spans="1:10" ht="15.6" x14ac:dyDescent="0.3">
      <c r="E13" s="20"/>
      <c r="H13" s="54"/>
      <c r="I13" s="54"/>
      <c r="J13" s="54"/>
    </row>
    <row r="14" spans="1:10" ht="16.2" thickBot="1" x14ac:dyDescent="0.35">
      <c r="A14" s="100" t="s">
        <v>234</v>
      </c>
      <c r="B14" s="94"/>
      <c r="C14" s="6"/>
      <c r="F14" s="20"/>
      <c r="H14" s="54"/>
      <c r="I14" s="54"/>
      <c r="J14" s="54"/>
    </row>
    <row r="15" spans="1:10" ht="15.6" x14ac:dyDescent="0.3">
      <c r="A15" s="39" t="s">
        <v>236</v>
      </c>
      <c r="B15" s="60" t="s">
        <v>235</v>
      </c>
      <c r="C15" s="95"/>
      <c r="D15" s="22"/>
      <c r="E15" s="22"/>
      <c r="F15" s="84"/>
      <c r="G15" s="22"/>
      <c r="H15" s="85"/>
      <c r="I15" s="85"/>
      <c r="J15" s="54"/>
    </row>
    <row r="16" spans="1:10" ht="15.6" x14ac:dyDescent="0.3">
      <c r="A16" s="40" t="s">
        <v>236</v>
      </c>
      <c r="B16" s="64"/>
      <c r="C16" s="96"/>
      <c r="D16" s="86"/>
      <c r="E16" s="87"/>
      <c r="F16" s="85"/>
      <c r="G16" s="22"/>
      <c r="H16" s="83"/>
      <c r="I16" s="85"/>
      <c r="J16" s="54"/>
    </row>
    <row r="17" spans="1:10" ht="15.6" x14ac:dyDescent="0.3">
      <c r="A17" s="40" t="s">
        <v>254</v>
      </c>
      <c r="B17" s="64"/>
      <c r="C17" s="97" t="s">
        <v>245</v>
      </c>
      <c r="D17" s="89"/>
      <c r="E17" s="90"/>
      <c r="F17" s="85"/>
      <c r="G17" s="22"/>
      <c r="H17" s="86"/>
      <c r="I17" s="83"/>
      <c r="J17" s="54"/>
    </row>
    <row r="18" spans="1:10" ht="15.6" x14ac:dyDescent="0.3">
      <c r="A18" s="40" t="s">
        <v>237</v>
      </c>
      <c r="B18" s="64"/>
      <c r="C18" s="97"/>
      <c r="D18" s="89"/>
      <c r="E18" s="90"/>
      <c r="F18" s="85"/>
      <c r="G18" s="22"/>
      <c r="H18" s="88"/>
      <c r="I18" s="85"/>
      <c r="J18" s="54"/>
    </row>
    <row r="19" spans="1:10" ht="16.2" thickBot="1" x14ac:dyDescent="0.35">
      <c r="A19" s="98" t="s">
        <v>237</v>
      </c>
      <c r="B19" s="72"/>
      <c r="C19" s="99"/>
      <c r="D19" s="89"/>
      <c r="E19" s="90"/>
      <c r="F19" s="85"/>
      <c r="G19" s="22"/>
      <c r="H19" s="88"/>
      <c r="I19" s="85"/>
      <c r="J19" s="54"/>
    </row>
    <row r="20" spans="1:10" ht="15.6" x14ac:dyDescent="0.3">
      <c r="A20" s="6"/>
      <c r="B20" s="91"/>
      <c r="C20" s="88"/>
      <c r="D20" s="89"/>
      <c r="E20" s="90"/>
      <c r="F20" s="85"/>
      <c r="G20" s="22"/>
      <c r="H20" s="91"/>
      <c r="I20" s="85"/>
      <c r="J20" s="54"/>
    </row>
    <row r="21" spans="1:10" ht="15.6" x14ac:dyDescent="0.3">
      <c r="B21" s="88"/>
      <c r="C21" s="88"/>
      <c r="D21" s="89"/>
      <c r="E21" s="90"/>
      <c r="F21" s="85"/>
      <c r="G21" s="22"/>
      <c r="H21" s="88"/>
      <c r="I21" s="85"/>
      <c r="J21" s="54"/>
    </row>
    <row r="22" spans="1:10" ht="15.6" x14ac:dyDescent="0.3">
      <c r="A22" s="117" t="s">
        <v>255</v>
      </c>
      <c r="B22" s="88"/>
      <c r="C22" s="88"/>
      <c r="D22" s="89"/>
      <c r="E22" s="90"/>
      <c r="F22" s="85"/>
      <c r="G22" s="22"/>
      <c r="H22" s="88"/>
      <c r="I22" s="85"/>
      <c r="J22" s="54"/>
    </row>
    <row r="23" spans="1:10" ht="15.6" x14ac:dyDescent="0.3">
      <c r="A23" t="s">
        <v>256</v>
      </c>
      <c r="B23" s="88"/>
      <c r="C23" s="88"/>
      <c r="D23" s="89"/>
      <c r="E23" s="90"/>
      <c r="F23" s="85"/>
      <c r="G23" s="22"/>
      <c r="H23" s="85"/>
      <c r="I23" s="85"/>
      <c r="J23" s="54"/>
    </row>
    <row r="24" spans="1:10" ht="15.6" x14ac:dyDescent="0.3">
      <c r="A24" t="s">
        <v>257</v>
      </c>
      <c r="B24" s="86"/>
      <c r="C24" s="92"/>
      <c r="D24" s="93"/>
      <c r="E24" s="90"/>
      <c r="F24" s="85"/>
      <c r="G24" s="22"/>
      <c r="H24" s="85"/>
      <c r="I24" s="85"/>
      <c r="J24" s="54"/>
    </row>
    <row r="25" spans="1:10" ht="15.6" x14ac:dyDescent="0.3">
      <c r="B25" s="22"/>
      <c r="C25" s="22"/>
      <c r="D25" s="22"/>
      <c r="E25" s="84"/>
      <c r="F25" s="22"/>
      <c r="G25" s="22"/>
      <c r="H25" s="85"/>
      <c r="I25" s="85"/>
      <c r="J25" s="54"/>
    </row>
    <row r="26" spans="1:10" x14ac:dyDescent="0.3">
      <c r="B26" s="22"/>
      <c r="C26" s="22"/>
      <c r="D26" s="22"/>
      <c r="E26" s="22"/>
      <c r="F26" s="22"/>
      <c r="G26" s="22"/>
      <c r="H26" s="22"/>
      <c r="I26" s="22"/>
    </row>
    <row r="27" spans="1:10" x14ac:dyDescent="0.3">
      <c r="B27" s="22"/>
      <c r="C27" s="22"/>
      <c r="D27" s="22"/>
      <c r="E27" s="22"/>
      <c r="F27" s="22"/>
      <c r="G27" s="22"/>
      <c r="H27" s="22"/>
      <c r="I27" s="22"/>
    </row>
  </sheetData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E08F5-79AD-4377-8338-19EB0BC70F4B}">
  <sheetPr>
    <pageSetUpPr fitToPage="1"/>
  </sheetPr>
  <dimension ref="A1:R83"/>
  <sheetViews>
    <sheetView workbookViewId="0"/>
  </sheetViews>
  <sheetFormatPr defaultRowHeight="14.4" x14ac:dyDescent="0.3"/>
  <cols>
    <col min="1" max="1" width="9.6640625" bestFit="1" customWidth="1"/>
    <col min="2" max="3" width="9.44140625" customWidth="1"/>
    <col min="4" max="4" width="11" bestFit="1" customWidth="1"/>
  </cols>
  <sheetData>
    <row r="1" spans="1:18" ht="15" thickBot="1" x14ac:dyDescent="0.35">
      <c r="A1" t="s">
        <v>293</v>
      </c>
    </row>
    <row r="2" spans="1:18" ht="16.2" thickBot="1" x14ac:dyDescent="0.35">
      <c r="A2" s="132" t="s">
        <v>0</v>
      </c>
      <c r="B2" s="133" t="s">
        <v>1</v>
      </c>
      <c r="C2" s="136" t="s">
        <v>296</v>
      </c>
      <c r="D2" s="134" t="s">
        <v>294</v>
      </c>
      <c r="F2" s="108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</row>
    <row r="3" spans="1:18" ht="15.6" x14ac:dyDescent="0.3">
      <c r="A3" s="6">
        <v>1</v>
      </c>
      <c r="B3" s="6" t="s">
        <v>11</v>
      </c>
      <c r="C3" s="6" t="s">
        <v>297</v>
      </c>
      <c r="D3">
        <v>48.2</v>
      </c>
      <c r="F3" s="10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40"/>
    </row>
    <row r="4" spans="1:18" ht="15.6" x14ac:dyDescent="0.3">
      <c r="A4" s="6">
        <v>2</v>
      </c>
      <c r="B4" s="6" t="s">
        <v>18</v>
      </c>
      <c r="C4" s="6" t="s">
        <v>309</v>
      </c>
      <c r="D4">
        <v>78.8</v>
      </c>
      <c r="F4" s="109"/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40"/>
    </row>
    <row r="5" spans="1:18" ht="15.6" x14ac:dyDescent="0.3">
      <c r="A5" s="6">
        <v>3</v>
      </c>
      <c r="B5" s="6" t="s">
        <v>20</v>
      </c>
      <c r="C5" s="6" t="s">
        <v>310</v>
      </c>
      <c r="D5">
        <v>39.6</v>
      </c>
      <c r="F5" s="109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40"/>
    </row>
    <row r="6" spans="1:18" ht="15.6" x14ac:dyDescent="0.3">
      <c r="A6" s="6">
        <v>4</v>
      </c>
      <c r="B6" s="6" t="s">
        <v>22</v>
      </c>
      <c r="C6" s="6" t="s">
        <v>311</v>
      </c>
      <c r="D6">
        <v>14.9</v>
      </c>
      <c r="F6" s="10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40"/>
    </row>
    <row r="7" spans="1:18" ht="15.6" x14ac:dyDescent="0.3">
      <c r="A7" s="6">
        <v>5</v>
      </c>
      <c r="B7" s="6" t="s">
        <v>25</v>
      </c>
      <c r="C7" s="6" t="s">
        <v>312</v>
      </c>
      <c r="D7">
        <v>39.6</v>
      </c>
      <c r="F7" s="10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41"/>
    </row>
    <row r="8" spans="1:18" ht="15.6" x14ac:dyDescent="0.3">
      <c r="A8" s="6">
        <v>6</v>
      </c>
      <c r="B8" s="6" t="s">
        <v>27</v>
      </c>
      <c r="C8" s="6" t="s">
        <v>313</v>
      </c>
      <c r="D8">
        <v>17.100000000000001</v>
      </c>
      <c r="F8" s="109"/>
      <c r="G8" s="139"/>
      <c r="H8" s="139"/>
      <c r="I8" s="139"/>
      <c r="J8" s="139"/>
      <c r="K8" s="139"/>
      <c r="L8" s="139"/>
      <c r="M8" s="139"/>
      <c r="N8" s="139"/>
      <c r="O8" s="139"/>
      <c r="P8" s="139"/>
      <c r="Q8" s="139"/>
      <c r="R8" s="141"/>
    </row>
    <row r="9" spans="1:18" ht="15.6" x14ac:dyDescent="0.3">
      <c r="A9" s="6">
        <v>7</v>
      </c>
      <c r="B9" s="6" t="s">
        <v>29</v>
      </c>
      <c r="C9" s="6" t="s">
        <v>314</v>
      </c>
      <c r="D9">
        <v>31.4</v>
      </c>
      <c r="F9" s="10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41"/>
    </row>
    <row r="10" spans="1:18" ht="15.6" x14ac:dyDescent="0.3">
      <c r="A10" s="6">
        <v>8</v>
      </c>
      <c r="B10" s="6" t="s">
        <v>31</v>
      </c>
      <c r="C10" s="6" t="s">
        <v>298</v>
      </c>
      <c r="D10">
        <v>16</v>
      </c>
      <c r="F10" s="109"/>
      <c r="G10" s="141"/>
      <c r="H10" s="141"/>
      <c r="I10" s="141"/>
      <c r="J10" s="141"/>
      <c r="K10" s="141"/>
      <c r="L10" s="141"/>
      <c r="M10" s="141"/>
      <c r="N10" s="141"/>
      <c r="O10" s="141"/>
      <c r="P10" s="141"/>
      <c r="Q10" s="141"/>
      <c r="R10" s="141"/>
    </row>
    <row r="11" spans="1:18" x14ac:dyDescent="0.3">
      <c r="A11" s="6">
        <v>9</v>
      </c>
      <c r="B11" s="6" t="s">
        <v>33</v>
      </c>
      <c r="C11" s="6" t="s">
        <v>315</v>
      </c>
      <c r="D11">
        <v>48.8</v>
      </c>
      <c r="F11" s="142"/>
      <c r="G11" s="142"/>
      <c r="H11" s="142"/>
      <c r="I11" s="142"/>
      <c r="J11" s="142"/>
      <c r="K11" s="142"/>
      <c r="L11" s="142"/>
      <c r="M11" s="142"/>
      <c r="N11" s="142"/>
      <c r="O11" s="142"/>
      <c r="P11" s="142"/>
      <c r="Q11" s="142"/>
      <c r="R11" s="142"/>
    </row>
    <row r="12" spans="1:18" x14ac:dyDescent="0.3">
      <c r="A12" s="6">
        <v>10</v>
      </c>
      <c r="B12" s="6" t="s">
        <v>35</v>
      </c>
      <c r="C12" s="6" t="s">
        <v>316</v>
      </c>
      <c r="D12">
        <v>27</v>
      </c>
    </row>
    <row r="13" spans="1:18" x14ac:dyDescent="0.3">
      <c r="A13" s="6">
        <v>11</v>
      </c>
      <c r="B13" s="6" t="s">
        <v>37</v>
      </c>
      <c r="C13" s="6" t="s">
        <v>317</v>
      </c>
      <c r="D13">
        <v>27.4</v>
      </c>
    </row>
    <row r="14" spans="1:18" x14ac:dyDescent="0.3">
      <c r="A14" s="6">
        <v>12</v>
      </c>
      <c r="B14" s="6" t="s">
        <v>39</v>
      </c>
      <c r="C14" s="6" t="s">
        <v>318</v>
      </c>
      <c r="D14">
        <v>37</v>
      </c>
    </row>
    <row r="15" spans="1:18" x14ac:dyDescent="0.3">
      <c r="A15" s="6">
        <v>13</v>
      </c>
      <c r="B15" s="6" t="s">
        <v>41</v>
      </c>
      <c r="C15" s="6" t="s">
        <v>319</v>
      </c>
      <c r="D15">
        <v>36.6</v>
      </c>
    </row>
    <row r="16" spans="1:18" x14ac:dyDescent="0.3">
      <c r="A16" s="6">
        <v>14</v>
      </c>
      <c r="B16" s="6" t="s">
        <v>42</v>
      </c>
      <c r="C16" s="6" t="s">
        <v>320</v>
      </c>
      <c r="D16">
        <v>22.2</v>
      </c>
    </row>
    <row r="17" spans="1:4" x14ac:dyDescent="0.3">
      <c r="A17" s="6">
        <v>15</v>
      </c>
      <c r="B17" s="6" t="s">
        <v>45</v>
      </c>
      <c r="C17" s="6" t="s">
        <v>299</v>
      </c>
      <c r="D17">
        <v>21</v>
      </c>
    </row>
    <row r="18" spans="1:4" x14ac:dyDescent="0.3">
      <c r="A18" s="6">
        <v>16</v>
      </c>
      <c r="B18" s="6" t="s">
        <v>47</v>
      </c>
      <c r="C18" s="6" t="s">
        <v>321</v>
      </c>
      <c r="D18">
        <v>26</v>
      </c>
    </row>
    <row r="19" spans="1:4" x14ac:dyDescent="0.3">
      <c r="A19" s="6">
        <v>17</v>
      </c>
      <c r="B19" s="6" t="s">
        <v>49</v>
      </c>
      <c r="C19" s="6" t="s">
        <v>322</v>
      </c>
      <c r="D19">
        <v>16.5</v>
      </c>
    </row>
    <row r="20" spans="1:4" x14ac:dyDescent="0.3">
      <c r="A20" s="6">
        <v>18</v>
      </c>
      <c r="B20" s="6" t="s">
        <v>51</v>
      </c>
      <c r="C20" s="6" t="s">
        <v>323</v>
      </c>
      <c r="D20">
        <v>22.8</v>
      </c>
    </row>
    <row r="21" spans="1:4" x14ac:dyDescent="0.3">
      <c r="A21" s="6">
        <v>19</v>
      </c>
      <c r="B21" s="6" t="s">
        <v>55</v>
      </c>
      <c r="C21" s="6" t="s">
        <v>324</v>
      </c>
      <c r="D21">
        <v>51.4</v>
      </c>
    </row>
    <row r="22" spans="1:4" x14ac:dyDescent="0.3">
      <c r="A22" s="6">
        <v>20</v>
      </c>
      <c r="B22" s="6" t="s">
        <v>57</v>
      </c>
      <c r="C22" s="6" t="s">
        <v>325</v>
      </c>
      <c r="D22">
        <v>46</v>
      </c>
    </row>
    <row r="23" spans="1:4" x14ac:dyDescent="0.3">
      <c r="A23" s="6">
        <v>21</v>
      </c>
      <c r="B23" s="6" t="s">
        <v>207</v>
      </c>
      <c r="C23" s="6" t="s">
        <v>326</v>
      </c>
      <c r="D23">
        <v>29.8</v>
      </c>
    </row>
    <row r="24" spans="1:4" x14ac:dyDescent="0.3">
      <c r="A24" s="6">
        <v>22</v>
      </c>
      <c r="B24" s="6" t="s">
        <v>63</v>
      </c>
      <c r="C24" s="6" t="s">
        <v>300</v>
      </c>
      <c r="D24">
        <v>39.200000000000003</v>
      </c>
    </row>
    <row r="25" spans="1:4" x14ac:dyDescent="0.3">
      <c r="A25" s="6">
        <v>23</v>
      </c>
      <c r="B25" s="6" t="s">
        <v>196</v>
      </c>
      <c r="C25" s="6" t="s">
        <v>327</v>
      </c>
      <c r="D25">
        <v>44</v>
      </c>
    </row>
    <row r="26" spans="1:4" x14ac:dyDescent="0.3">
      <c r="A26" s="6">
        <v>24</v>
      </c>
      <c r="B26" s="6" t="s">
        <v>67</v>
      </c>
      <c r="C26" s="6" t="s">
        <v>328</v>
      </c>
      <c r="D26">
        <v>72.2</v>
      </c>
    </row>
    <row r="27" spans="1:4" x14ac:dyDescent="0.3">
      <c r="A27" s="12">
        <v>25</v>
      </c>
      <c r="B27" s="12" t="s">
        <v>174</v>
      </c>
      <c r="C27" s="137" t="s">
        <v>329</v>
      </c>
      <c r="D27">
        <v>47</v>
      </c>
    </row>
    <row r="28" spans="1:4" x14ac:dyDescent="0.3">
      <c r="A28" s="6">
        <v>26</v>
      </c>
      <c r="B28" s="6" t="s">
        <v>175</v>
      </c>
      <c r="C28" s="6" t="s">
        <v>330</v>
      </c>
      <c r="D28">
        <v>49.8</v>
      </c>
    </row>
    <row r="29" spans="1:4" x14ac:dyDescent="0.3">
      <c r="A29" s="6">
        <v>27</v>
      </c>
      <c r="B29" s="6" t="s">
        <v>176</v>
      </c>
      <c r="C29" s="6" t="s">
        <v>331</v>
      </c>
      <c r="D29">
        <v>50.6</v>
      </c>
    </row>
    <row r="30" spans="1:4" x14ac:dyDescent="0.3">
      <c r="A30" s="6">
        <v>28</v>
      </c>
      <c r="B30" s="6" t="s">
        <v>177</v>
      </c>
      <c r="C30" s="6" t="s">
        <v>332</v>
      </c>
      <c r="D30">
        <v>61.2</v>
      </c>
    </row>
    <row r="31" spans="1:4" x14ac:dyDescent="0.3">
      <c r="A31" s="6">
        <v>29</v>
      </c>
      <c r="B31" s="6" t="s">
        <v>178</v>
      </c>
      <c r="C31" s="6" t="s">
        <v>301</v>
      </c>
      <c r="D31">
        <v>82.8</v>
      </c>
    </row>
    <row r="32" spans="1:4" x14ac:dyDescent="0.3">
      <c r="A32" s="6">
        <v>30</v>
      </c>
      <c r="B32" s="6" t="s">
        <v>179</v>
      </c>
      <c r="C32" s="6" t="s">
        <v>333</v>
      </c>
      <c r="D32">
        <v>34.4</v>
      </c>
    </row>
    <row r="33" spans="1:4" x14ac:dyDescent="0.3">
      <c r="A33" s="6">
        <v>31</v>
      </c>
      <c r="B33" s="6" t="s">
        <v>199</v>
      </c>
      <c r="C33" s="6" t="s">
        <v>334</v>
      </c>
      <c r="D33">
        <v>11.2</v>
      </c>
    </row>
    <row r="34" spans="1:4" x14ac:dyDescent="0.3">
      <c r="A34" s="6">
        <v>32</v>
      </c>
      <c r="B34" s="6" t="s">
        <v>181</v>
      </c>
      <c r="C34" s="137" t="s">
        <v>335</v>
      </c>
      <c r="D34">
        <v>50.4</v>
      </c>
    </row>
    <row r="35" spans="1:4" x14ac:dyDescent="0.3">
      <c r="A35" s="6">
        <v>33</v>
      </c>
      <c r="B35" s="6" t="s">
        <v>182</v>
      </c>
      <c r="C35" s="6" t="s">
        <v>336</v>
      </c>
      <c r="D35">
        <v>52.6</v>
      </c>
    </row>
    <row r="36" spans="1:4" x14ac:dyDescent="0.3">
      <c r="A36" s="6">
        <v>34</v>
      </c>
      <c r="B36" s="6" t="s">
        <v>205</v>
      </c>
      <c r="C36" s="6" t="s">
        <v>337</v>
      </c>
      <c r="D36">
        <v>43.6</v>
      </c>
    </row>
    <row r="37" spans="1:4" x14ac:dyDescent="0.3">
      <c r="A37" s="6">
        <v>35</v>
      </c>
      <c r="B37" s="6" t="s">
        <v>213</v>
      </c>
      <c r="C37" s="6" t="s">
        <v>338</v>
      </c>
      <c r="D37">
        <v>28.4</v>
      </c>
    </row>
    <row r="38" spans="1:4" x14ac:dyDescent="0.3">
      <c r="A38" s="6">
        <v>36</v>
      </c>
      <c r="B38" s="6" t="s">
        <v>212</v>
      </c>
      <c r="C38" s="6" t="s">
        <v>302</v>
      </c>
      <c r="D38">
        <v>50.4</v>
      </c>
    </row>
    <row r="39" spans="1:4" x14ac:dyDescent="0.3">
      <c r="A39" s="6">
        <v>37</v>
      </c>
      <c r="B39" s="6" t="s">
        <v>185</v>
      </c>
      <c r="C39" s="6" t="s">
        <v>339</v>
      </c>
      <c r="D39">
        <v>52.2</v>
      </c>
    </row>
    <row r="40" spans="1:4" x14ac:dyDescent="0.3">
      <c r="A40" s="6">
        <v>38</v>
      </c>
      <c r="B40" s="6" t="s">
        <v>186</v>
      </c>
      <c r="C40" s="6" t="s">
        <v>340</v>
      </c>
      <c r="D40">
        <v>57.4</v>
      </c>
    </row>
    <row r="41" spans="1:4" x14ac:dyDescent="0.3">
      <c r="A41" s="6">
        <v>39</v>
      </c>
      <c r="B41" s="6" t="s">
        <v>97</v>
      </c>
      <c r="C41" s="137" t="s">
        <v>341</v>
      </c>
      <c r="D41">
        <v>17.600000000000001</v>
      </c>
    </row>
    <row r="42" spans="1:4" x14ac:dyDescent="0.3">
      <c r="A42" s="6">
        <v>40</v>
      </c>
      <c r="B42" s="6" t="s">
        <v>216</v>
      </c>
      <c r="C42" s="6" t="s">
        <v>342</v>
      </c>
      <c r="D42">
        <v>62.6</v>
      </c>
    </row>
    <row r="43" spans="1:4" x14ac:dyDescent="0.3">
      <c r="A43" s="6">
        <v>41</v>
      </c>
      <c r="B43" s="6" t="s">
        <v>187</v>
      </c>
      <c r="C43" s="6" t="s">
        <v>343</v>
      </c>
      <c r="D43">
        <v>53.6</v>
      </c>
    </row>
    <row r="44" spans="1:4" x14ac:dyDescent="0.3">
      <c r="A44" s="6">
        <v>42</v>
      </c>
      <c r="B44" s="6" t="s">
        <v>103</v>
      </c>
      <c r="C44" s="6" t="s">
        <v>344</v>
      </c>
      <c r="D44">
        <v>102</v>
      </c>
    </row>
    <row r="45" spans="1:4" x14ac:dyDescent="0.3">
      <c r="A45" s="6">
        <v>43</v>
      </c>
      <c r="B45" s="6" t="s">
        <v>188</v>
      </c>
      <c r="C45" s="6" t="s">
        <v>303</v>
      </c>
      <c r="D45">
        <v>15.2</v>
      </c>
    </row>
    <row r="46" spans="1:4" x14ac:dyDescent="0.3">
      <c r="A46" s="6">
        <v>44</v>
      </c>
      <c r="B46" s="6" t="s">
        <v>214</v>
      </c>
      <c r="C46" s="6" t="s">
        <v>345</v>
      </c>
      <c r="D46">
        <v>39</v>
      </c>
    </row>
    <row r="47" spans="1:4" x14ac:dyDescent="0.3">
      <c r="A47" s="6">
        <v>45</v>
      </c>
      <c r="B47" s="6" t="s">
        <v>200</v>
      </c>
      <c r="C47" s="6" t="s">
        <v>346</v>
      </c>
      <c r="D47">
        <v>28</v>
      </c>
    </row>
    <row r="48" spans="1:4" x14ac:dyDescent="0.3">
      <c r="A48" s="6">
        <v>46</v>
      </c>
      <c r="B48" s="6" t="s">
        <v>190</v>
      </c>
      <c r="C48" s="137" t="s">
        <v>347</v>
      </c>
      <c r="D48">
        <v>47.6</v>
      </c>
    </row>
    <row r="49" spans="1:6" x14ac:dyDescent="0.3">
      <c r="A49" s="6">
        <v>47</v>
      </c>
      <c r="B49" s="6" t="s">
        <v>191</v>
      </c>
      <c r="C49" s="6" t="s">
        <v>348</v>
      </c>
      <c r="D49">
        <v>63.4</v>
      </c>
    </row>
    <row r="50" spans="1:6" x14ac:dyDescent="0.3">
      <c r="A50" s="6">
        <v>48</v>
      </c>
      <c r="B50" s="6" t="s">
        <v>114</v>
      </c>
      <c r="C50" s="6" t="s">
        <v>349</v>
      </c>
      <c r="D50">
        <v>41</v>
      </c>
    </row>
    <row r="51" spans="1:6" x14ac:dyDescent="0.3">
      <c r="A51" s="12">
        <v>49</v>
      </c>
      <c r="B51" s="12" t="s">
        <v>209</v>
      </c>
      <c r="C51" s="6" t="s">
        <v>350</v>
      </c>
      <c r="D51">
        <v>39.4</v>
      </c>
    </row>
    <row r="52" spans="1:6" x14ac:dyDescent="0.3">
      <c r="A52" s="6">
        <v>50</v>
      </c>
      <c r="B52" s="6" t="s">
        <v>119</v>
      </c>
      <c r="C52" s="6" t="s">
        <v>304</v>
      </c>
      <c r="D52">
        <v>58</v>
      </c>
    </row>
    <row r="53" spans="1:6" x14ac:dyDescent="0.3">
      <c r="A53" s="6">
        <v>51</v>
      </c>
      <c r="B53" s="6" t="s">
        <v>121</v>
      </c>
      <c r="C53" s="6" t="s">
        <v>351</v>
      </c>
      <c r="D53">
        <v>6.36</v>
      </c>
      <c r="F53" t="s">
        <v>379</v>
      </c>
    </row>
    <row r="54" spans="1:6" x14ac:dyDescent="0.3">
      <c r="A54" s="6">
        <v>52</v>
      </c>
      <c r="B54" s="6" t="s">
        <v>123</v>
      </c>
      <c r="C54" s="6" t="s">
        <v>352</v>
      </c>
      <c r="D54">
        <v>47.8</v>
      </c>
    </row>
    <row r="55" spans="1:6" x14ac:dyDescent="0.3">
      <c r="A55" s="6">
        <v>53</v>
      </c>
      <c r="B55" s="6" t="s">
        <v>125</v>
      </c>
      <c r="C55" s="137" t="s">
        <v>353</v>
      </c>
      <c r="D55">
        <v>47.4</v>
      </c>
    </row>
    <row r="56" spans="1:6" x14ac:dyDescent="0.3">
      <c r="A56" s="6">
        <v>54</v>
      </c>
      <c r="B56" s="6" t="s">
        <v>127</v>
      </c>
      <c r="C56" s="6" t="s">
        <v>354</v>
      </c>
      <c r="D56">
        <v>28</v>
      </c>
    </row>
    <row r="57" spans="1:6" x14ac:dyDescent="0.3">
      <c r="A57" s="6">
        <v>55</v>
      </c>
      <c r="B57" s="6" t="s">
        <v>129</v>
      </c>
      <c r="C57" s="6" t="s">
        <v>355</v>
      </c>
      <c r="D57">
        <v>56.4</v>
      </c>
    </row>
    <row r="58" spans="1:6" x14ac:dyDescent="0.3">
      <c r="A58" s="6">
        <v>56</v>
      </c>
      <c r="B58" s="6" t="s">
        <v>131</v>
      </c>
      <c r="C58" s="6" t="s">
        <v>356</v>
      </c>
      <c r="D58">
        <v>52.8</v>
      </c>
    </row>
    <row r="59" spans="1:6" x14ac:dyDescent="0.3">
      <c r="A59" s="6">
        <v>57</v>
      </c>
      <c r="B59" s="6" t="s">
        <v>133</v>
      </c>
      <c r="C59" s="6" t="s">
        <v>305</v>
      </c>
      <c r="D59">
        <v>45</v>
      </c>
    </row>
    <row r="60" spans="1:6" x14ac:dyDescent="0.3">
      <c r="A60" s="6">
        <v>58</v>
      </c>
      <c r="B60" s="6" t="s">
        <v>135</v>
      </c>
      <c r="C60" s="6" t="s">
        <v>357</v>
      </c>
      <c r="D60">
        <v>28.2</v>
      </c>
    </row>
    <row r="61" spans="1:6" x14ac:dyDescent="0.3">
      <c r="A61" s="6">
        <v>59</v>
      </c>
      <c r="B61" s="6" t="s">
        <v>137</v>
      </c>
      <c r="C61" s="6" t="s">
        <v>358</v>
      </c>
      <c r="D61">
        <v>27.4</v>
      </c>
    </row>
    <row r="62" spans="1:6" x14ac:dyDescent="0.3">
      <c r="A62" s="6">
        <v>60</v>
      </c>
      <c r="B62" s="6" t="s">
        <v>139</v>
      </c>
      <c r="C62" s="137" t="s">
        <v>359</v>
      </c>
      <c r="D62">
        <v>51.8</v>
      </c>
    </row>
    <row r="63" spans="1:6" x14ac:dyDescent="0.3">
      <c r="A63" s="6">
        <v>61</v>
      </c>
      <c r="B63" s="6" t="s">
        <v>141</v>
      </c>
      <c r="C63" s="6" t="s">
        <v>360</v>
      </c>
      <c r="D63">
        <v>58.6</v>
      </c>
    </row>
    <row r="64" spans="1:6" x14ac:dyDescent="0.3">
      <c r="A64" s="6">
        <v>62</v>
      </c>
      <c r="B64" s="6" t="s">
        <v>143</v>
      </c>
      <c r="C64" s="6" t="s">
        <v>361</v>
      </c>
      <c r="D64">
        <v>39.799999999999997</v>
      </c>
    </row>
    <row r="65" spans="1:6" x14ac:dyDescent="0.3">
      <c r="A65" s="6">
        <v>63</v>
      </c>
      <c r="B65" s="6" t="s">
        <v>215</v>
      </c>
      <c r="C65" s="6" t="s">
        <v>362</v>
      </c>
      <c r="D65">
        <v>43</v>
      </c>
    </row>
    <row r="66" spans="1:6" x14ac:dyDescent="0.3">
      <c r="A66" s="6">
        <v>64</v>
      </c>
      <c r="B66" s="6" t="s">
        <v>147</v>
      </c>
      <c r="C66" s="6" t="s">
        <v>306</v>
      </c>
      <c r="D66">
        <v>55.4</v>
      </c>
    </row>
    <row r="67" spans="1:6" x14ac:dyDescent="0.3">
      <c r="A67" s="6">
        <v>65</v>
      </c>
      <c r="B67" s="6" t="s">
        <v>149</v>
      </c>
      <c r="C67" s="6" t="s">
        <v>363</v>
      </c>
      <c r="D67">
        <v>45.8</v>
      </c>
    </row>
    <row r="68" spans="1:6" x14ac:dyDescent="0.3">
      <c r="A68" s="6">
        <v>66</v>
      </c>
      <c r="B68" s="6" t="s">
        <v>151</v>
      </c>
      <c r="C68" s="6" t="s">
        <v>364</v>
      </c>
      <c r="D68">
        <v>16.899999999999999</v>
      </c>
    </row>
    <row r="69" spans="1:6" x14ac:dyDescent="0.3">
      <c r="A69" s="6">
        <v>67</v>
      </c>
      <c r="B69" s="6" t="s">
        <v>152</v>
      </c>
      <c r="C69" s="137" t="s">
        <v>365</v>
      </c>
      <c r="D69">
        <v>46.6</v>
      </c>
    </row>
    <row r="70" spans="1:6" x14ac:dyDescent="0.3">
      <c r="A70" s="6">
        <v>68</v>
      </c>
      <c r="B70" s="6" t="s">
        <v>153</v>
      </c>
      <c r="C70" s="6" t="s">
        <v>366</v>
      </c>
      <c r="D70">
        <v>33.799999999999997</v>
      </c>
    </row>
    <row r="71" spans="1:6" x14ac:dyDescent="0.3">
      <c r="A71" s="6">
        <v>69</v>
      </c>
      <c r="B71" s="6" t="s">
        <v>155</v>
      </c>
      <c r="C71" s="6" t="s">
        <v>367</v>
      </c>
      <c r="D71">
        <v>52.6</v>
      </c>
    </row>
    <row r="72" spans="1:6" x14ac:dyDescent="0.3">
      <c r="A72" s="6">
        <v>70</v>
      </c>
      <c r="B72" s="6" t="s">
        <v>157</v>
      </c>
      <c r="C72" s="6" t="s">
        <v>368</v>
      </c>
      <c r="D72">
        <v>63</v>
      </c>
    </row>
    <row r="73" spans="1:6" x14ac:dyDescent="0.3">
      <c r="A73" s="6">
        <v>71</v>
      </c>
      <c r="B73" s="6" t="s">
        <v>159</v>
      </c>
      <c r="C73" s="6" t="s">
        <v>307</v>
      </c>
      <c r="D73">
        <v>33.200000000000003</v>
      </c>
    </row>
    <row r="74" spans="1:6" x14ac:dyDescent="0.3">
      <c r="A74" s="6">
        <v>72</v>
      </c>
      <c r="B74" s="6" t="s">
        <v>161</v>
      </c>
      <c r="C74" s="6" t="s">
        <v>369</v>
      </c>
      <c r="D74">
        <v>19.8</v>
      </c>
    </row>
    <row r="75" spans="1:6" x14ac:dyDescent="0.3">
      <c r="A75" s="6">
        <v>73</v>
      </c>
      <c r="B75" s="6" t="s">
        <v>162</v>
      </c>
      <c r="C75" s="6" t="s">
        <v>370</v>
      </c>
      <c r="D75">
        <v>3.62</v>
      </c>
      <c r="F75" t="s">
        <v>380</v>
      </c>
    </row>
    <row r="76" spans="1:6" x14ac:dyDescent="0.3">
      <c r="A76" s="6">
        <v>74</v>
      </c>
      <c r="B76" s="6" t="s">
        <v>164</v>
      </c>
      <c r="C76" s="137" t="s">
        <v>371</v>
      </c>
      <c r="D76">
        <v>9.16</v>
      </c>
    </row>
    <row r="77" spans="1:6" x14ac:dyDescent="0.3">
      <c r="A77" s="6">
        <v>75</v>
      </c>
      <c r="B77" s="6" t="s">
        <v>165</v>
      </c>
      <c r="C77" s="6" t="s">
        <v>372</v>
      </c>
      <c r="D77">
        <v>61.2</v>
      </c>
    </row>
    <row r="78" spans="1:6" x14ac:dyDescent="0.3">
      <c r="A78" s="135" t="s">
        <v>295</v>
      </c>
      <c r="B78" s="6" t="s">
        <v>161</v>
      </c>
      <c r="C78" s="6" t="s">
        <v>373</v>
      </c>
      <c r="D78">
        <v>67.8</v>
      </c>
    </row>
    <row r="79" spans="1:6" x14ac:dyDescent="0.3">
      <c r="A79" s="135" t="s">
        <v>295</v>
      </c>
      <c r="B79" s="6" t="s">
        <v>161</v>
      </c>
      <c r="C79" s="6" t="s">
        <v>374</v>
      </c>
      <c r="D79">
        <v>41.2</v>
      </c>
    </row>
    <row r="80" spans="1:6" x14ac:dyDescent="0.3">
      <c r="A80" s="135" t="s">
        <v>295</v>
      </c>
      <c r="B80" s="6" t="s">
        <v>177</v>
      </c>
      <c r="C80" s="6" t="s">
        <v>308</v>
      </c>
      <c r="D80">
        <v>21.6</v>
      </c>
    </row>
    <row r="81" spans="1:4" x14ac:dyDescent="0.3">
      <c r="A81" s="135" t="s">
        <v>295</v>
      </c>
      <c r="B81" s="6" t="s">
        <v>177</v>
      </c>
      <c r="C81" s="6" t="s">
        <v>375</v>
      </c>
      <c r="D81">
        <v>29.8</v>
      </c>
    </row>
    <row r="82" spans="1:4" x14ac:dyDescent="0.3">
      <c r="A82" s="135" t="s">
        <v>295</v>
      </c>
      <c r="B82" s="6" t="s">
        <v>27</v>
      </c>
      <c r="C82" s="6" t="s">
        <v>376</v>
      </c>
      <c r="D82">
        <v>20</v>
      </c>
    </row>
    <row r="83" spans="1:4" x14ac:dyDescent="0.3">
      <c r="A83" s="135" t="s">
        <v>295</v>
      </c>
      <c r="B83" s="6" t="s">
        <v>27</v>
      </c>
      <c r="C83" s="137" t="s">
        <v>377</v>
      </c>
      <c r="D83">
        <v>27</v>
      </c>
    </row>
  </sheetData>
  <phoneticPr fontId="16" type="noConversion"/>
  <pageMargins left="0.7" right="0.7" top="0.75" bottom="0.75" header="0.3" footer="0.3"/>
  <pageSetup scale="5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DAA41-0EAB-49D6-B247-E14AB92F07F0}">
  <sheetPr>
    <pageSetUpPr fitToPage="1"/>
  </sheetPr>
  <dimension ref="A1:U83"/>
  <sheetViews>
    <sheetView topLeftCell="A47" workbookViewId="0">
      <selection sqref="A1:F83"/>
    </sheetView>
  </sheetViews>
  <sheetFormatPr defaultRowHeight="14.4" x14ac:dyDescent="0.3"/>
  <cols>
    <col min="10" max="16" width="9.109375" bestFit="1" customWidth="1"/>
    <col min="17" max="17" width="9.21875" bestFit="1" customWidth="1"/>
    <col min="18" max="19" width="9.109375" bestFit="1" customWidth="1"/>
    <col min="20" max="20" width="9.21875" bestFit="1" customWidth="1"/>
    <col min="21" max="21" width="9.109375" bestFit="1" customWidth="1"/>
  </cols>
  <sheetData>
    <row r="1" spans="1:21" ht="62.4" x14ac:dyDescent="0.3">
      <c r="A1" s="30" t="s">
        <v>167</v>
      </c>
      <c r="B1" s="35" t="s">
        <v>169</v>
      </c>
      <c r="C1" s="31" t="s">
        <v>170</v>
      </c>
      <c r="D1" s="31" t="s">
        <v>171</v>
      </c>
      <c r="E1" s="31" t="s">
        <v>172</v>
      </c>
      <c r="F1" s="32" t="s">
        <v>173</v>
      </c>
    </row>
    <row r="2" spans="1:21" ht="15.6" x14ac:dyDescent="0.3">
      <c r="A2" s="33" t="s">
        <v>11</v>
      </c>
      <c r="B2" s="16">
        <v>48.2</v>
      </c>
      <c r="C2" s="16">
        <v>20</v>
      </c>
      <c r="D2" s="16">
        <v>5</v>
      </c>
      <c r="E2" s="18">
        <f>(C2*D2)/B2</f>
        <v>2.0746887966804977</v>
      </c>
      <c r="F2" s="18">
        <f>C2-E2</f>
        <v>17.925311203319502</v>
      </c>
      <c r="I2" s="37"/>
      <c r="J2" s="155" t="s">
        <v>383</v>
      </c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</row>
    <row r="3" spans="1:21" ht="16.2" thickBot="1" x14ac:dyDescent="0.35">
      <c r="A3" s="33" t="s">
        <v>18</v>
      </c>
      <c r="B3" s="16">
        <v>78.8</v>
      </c>
      <c r="C3" s="16">
        <v>20</v>
      </c>
      <c r="D3" s="16">
        <v>5</v>
      </c>
      <c r="E3" s="18">
        <f t="shared" ref="E3:E66" si="0">(C3*D3)/B3</f>
        <v>1.2690355329949239</v>
      </c>
      <c r="F3" s="18">
        <f t="shared" ref="F3:F66" si="1">C3-E3</f>
        <v>18.730964467005077</v>
      </c>
      <c r="I3" s="37"/>
      <c r="J3" s="155">
        <v>1</v>
      </c>
      <c r="K3" s="155">
        <v>2</v>
      </c>
      <c r="L3" s="155">
        <v>3</v>
      </c>
      <c r="M3" s="155">
        <v>4</v>
      </c>
      <c r="N3" s="155">
        <v>5</v>
      </c>
      <c r="O3" s="155">
        <v>6</v>
      </c>
      <c r="P3" s="155">
        <v>7</v>
      </c>
      <c r="Q3" s="155">
        <v>8</v>
      </c>
      <c r="R3" s="155">
        <v>9</v>
      </c>
      <c r="S3" s="155">
        <v>10</v>
      </c>
      <c r="T3" s="155">
        <v>11</v>
      </c>
      <c r="U3" s="155">
        <v>12</v>
      </c>
    </row>
    <row r="4" spans="1:21" ht="15.6" x14ac:dyDescent="0.3">
      <c r="A4" s="33" t="s">
        <v>20</v>
      </c>
      <c r="B4" s="16">
        <v>39.6</v>
      </c>
      <c r="C4" s="16">
        <v>20</v>
      </c>
      <c r="D4" s="16">
        <v>5</v>
      </c>
      <c r="E4" s="18">
        <f t="shared" si="0"/>
        <v>2.5252525252525251</v>
      </c>
      <c r="F4" s="18">
        <f t="shared" si="1"/>
        <v>17.474747474747474</v>
      </c>
      <c r="I4" s="38" t="s">
        <v>194</v>
      </c>
      <c r="J4" s="157" t="s">
        <v>11</v>
      </c>
      <c r="K4" s="158" t="s">
        <v>31</v>
      </c>
      <c r="L4" s="158" t="s">
        <v>45</v>
      </c>
      <c r="M4" s="158" t="s">
        <v>63</v>
      </c>
      <c r="N4" s="158" t="s">
        <v>178</v>
      </c>
      <c r="O4" s="158" t="s">
        <v>184</v>
      </c>
      <c r="P4" s="158" t="s">
        <v>188</v>
      </c>
      <c r="Q4" s="158" t="s">
        <v>119</v>
      </c>
      <c r="R4" s="158" t="s">
        <v>133</v>
      </c>
      <c r="S4" s="158" t="s">
        <v>147</v>
      </c>
      <c r="T4" s="158" t="s">
        <v>159</v>
      </c>
      <c r="U4" s="159" t="s">
        <v>175</v>
      </c>
    </row>
    <row r="5" spans="1:21" ht="15.6" x14ac:dyDescent="0.3">
      <c r="A5" s="33" t="s">
        <v>22</v>
      </c>
      <c r="B5" s="16">
        <v>14.9</v>
      </c>
      <c r="C5" s="16">
        <v>20</v>
      </c>
      <c r="D5" s="16">
        <v>5</v>
      </c>
      <c r="E5" s="18">
        <f t="shared" si="0"/>
        <v>6.7114093959731544</v>
      </c>
      <c r="F5" s="18">
        <f t="shared" si="1"/>
        <v>13.288590604026846</v>
      </c>
      <c r="I5" s="38" t="s">
        <v>195</v>
      </c>
      <c r="J5" s="160" t="s">
        <v>18</v>
      </c>
      <c r="K5" s="144" t="s">
        <v>33</v>
      </c>
      <c r="L5" s="144" t="s">
        <v>47</v>
      </c>
      <c r="M5" s="144" t="s">
        <v>196</v>
      </c>
      <c r="N5" s="144" t="s">
        <v>179</v>
      </c>
      <c r="O5" s="144" t="s">
        <v>185</v>
      </c>
      <c r="P5" s="144" t="s">
        <v>197</v>
      </c>
      <c r="Q5" s="144" t="s">
        <v>121</v>
      </c>
      <c r="R5" s="144" t="s">
        <v>135</v>
      </c>
      <c r="S5" s="144" t="s">
        <v>149</v>
      </c>
      <c r="T5" s="144" t="s">
        <v>161</v>
      </c>
      <c r="U5" s="161" t="s">
        <v>175</v>
      </c>
    </row>
    <row r="6" spans="1:21" ht="15.6" x14ac:dyDescent="0.3">
      <c r="A6" s="33" t="s">
        <v>25</v>
      </c>
      <c r="B6" s="16">
        <v>39.6</v>
      </c>
      <c r="C6" s="16">
        <v>20</v>
      </c>
      <c r="D6" s="16">
        <v>5</v>
      </c>
      <c r="E6" s="18">
        <f t="shared" si="0"/>
        <v>2.5252525252525251</v>
      </c>
      <c r="F6" s="18">
        <f t="shared" si="1"/>
        <v>17.474747474747474</v>
      </c>
      <c r="I6" s="38" t="s">
        <v>198</v>
      </c>
      <c r="J6" s="160" t="s">
        <v>20</v>
      </c>
      <c r="K6" s="144" t="s">
        <v>35</v>
      </c>
      <c r="L6" s="144" t="s">
        <v>49</v>
      </c>
      <c r="M6" s="144" t="s">
        <v>67</v>
      </c>
      <c r="N6" s="144" t="s">
        <v>199</v>
      </c>
      <c r="O6" s="144" t="s">
        <v>186</v>
      </c>
      <c r="P6" s="144" t="s">
        <v>200</v>
      </c>
      <c r="Q6" s="144" t="s">
        <v>123</v>
      </c>
      <c r="R6" s="144" t="s">
        <v>137</v>
      </c>
      <c r="S6" s="144" t="s">
        <v>151</v>
      </c>
      <c r="T6" s="144" t="s">
        <v>162</v>
      </c>
      <c r="U6" s="161" t="s">
        <v>27</v>
      </c>
    </row>
    <row r="7" spans="1:21" ht="15.6" x14ac:dyDescent="0.3">
      <c r="A7" s="33" t="s">
        <v>27</v>
      </c>
      <c r="B7" s="16">
        <v>17.100000000000001</v>
      </c>
      <c r="C7" s="16">
        <v>20</v>
      </c>
      <c r="D7" s="16">
        <v>5</v>
      </c>
      <c r="E7" s="18">
        <f t="shared" si="0"/>
        <v>5.8479532163742682</v>
      </c>
      <c r="F7" s="18">
        <f t="shared" si="1"/>
        <v>14.152046783625732</v>
      </c>
      <c r="I7" s="38" t="s">
        <v>201</v>
      </c>
      <c r="J7" s="160" t="s">
        <v>22</v>
      </c>
      <c r="K7" s="144" t="s">
        <v>37</v>
      </c>
      <c r="L7" s="144" t="s">
        <v>51</v>
      </c>
      <c r="M7" s="144" t="s">
        <v>174</v>
      </c>
      <c r="N7" s="144" t="s">
        <v>181</v>
      </c>
      <c r="O7" s="144" t="s">
        <v>97</v>
      </c>
      <c r="P7" s="144" t="s">
        <v>190</v>
      </c>
      <c r="Q7" s="144" t="s">
        <v>125</v>
      </c>
      <c r="R7" s="144" t="s">
        <v>139</v>
      </c>
      <c r="S7" s="144" t="s">
        <v>152</v>
      </c>
      <c r="T7" s="144" t="s">
        <v>164</v>
      </c>
      <c r="U7" s="161" t="s">
        <v>27</v>
      </c>
    </row>
    <row r="8" spans="1:21" ht="15.6" x14ac:dyDescent="0.3">
      <c r="A8" s="33" t="s">
        <v>29</v>
      </c>
      <c r="B8" s="16">
        <v>31.4</v>
      </c>
      <c r="C8" s="16">
        <v>20</v>
      </c>
      <c r="D8" s="16">
        <v>5</v>
      </c>
      <c r="E8" s="18">
        <f t="shared" si="0"/>
        <v>3.1847133757961785</v>
      </c>
      <c r="F8" s="18">
        <f t="shared" si="1"/>
        <v>16.815286624203821</v>
      </c>
      <c r="I8" s="38" t="s">
        <v>202</v>
      </c>
      <c r="J8" s="160" t="s">
        <v>25</v>
      </c>
      <c r="K8" s="144" t="s">
        <v>39</v>
      </c>
      <c r="L8" s="144" t="s">
        <v>55</v>
      </c>
      <c r="M8" s="144" t="s">
        <v>175</v>
      </c>
      <c r="N8" s="144" t="s">
        <v>182</v>
      </c>
      <c r="O8" s="144" t="s">
        <v>203</v>
      </c>
      <c r="P8" s="144" t="s">
        <v>191</v>
      </c>
      <c r="Q8" s="144" t="s">
        <v>127</v>
      </c>
      <c r="R8" s="144" t="s">
        <v>141</v>
      </c>
      <c r="S8" s="144" t="s">
        <v>153</v>
      </c>
      <c r="T8" s="144" t="s">
        <v>165</v>
      </c>
      <c r="U8" s="162"/>
    </row>
    <row r="9" spans="1:21" ht="15.6" x14ac:dyDescent="0.3">
      <c r="A9" s="33" t="s">
        <v>31</v>
      </c>
      <c r="B9" s="16">
        <v>16</v>
      </c>
      <c r="C9" s="16">
        <v>20</v>
      </c>
      <c r="D9" s="16">
        <v>5</v>
      </c>
      <c r="E9" s="18">
        <f t="shared" si="0"/>
        <v>6.25</v>
      </c>
      <c r="F9" s="18">
        <f t="shared" si="1"/>
        <v>13.75</v>
      </c>
      <c r="I9" s="38" t="s">
        <v>204</v>
      </c>
      <c r="J9" s="160" t="s">
        <v>27</v>
      </c>
      <c r="K9" s="144" t="s">
        <v>41</v>
      </c>
      <c r="L9" s="144" t="s">
        <v>57</v>
      </c>
      <c r="M9" s="144" t="s">
        <v>176</v>
      </c>
      <c r="N9" s="144" t="s">
        <v>205</v>
      </c>
      <c r="O9" s="144" t="s">
        <v>187</v>
      </c>
      <c r="P9" s="144" t="s">
        <v>114</v>
      </c>
      <c r="Q9" s="144" t="s">
        <v>129</v>
      </c>
      <c r="R9" s="144" t="s">
        <v>143</v>
      </c>
      <c r="S9" s="144" t="s">
        <v>155</v>
      </c>
      <c r="T9" s="144" t="s">
        <v>161</v>
      </c>
      <c r="U9" s="162"/>
    </row>
    <row r="10" spans="1:21" ht="15.6" x14ac:dyDescent="0.3">
      <c r="A10" s="33" t="s">
        <v>33</v>
      </c>
      <c r="B10" s="16">
        <v>48.8</v>
      </c>
      <c r="C10" s="16">
        <v>20</v>
      </c>
      <c r="D10" s="16">
        <v>5</v>
      </c>
      <c r="E10" s="18">
        <f t="shared" si="0"/>
        <v>2.0491803278688527</v>
      </c>
      <c r="F10" s="18">
        <f t="shared" si="1"/>
        <v>17.950819672131146</v>
      </c>
      <c r="I10" s="38" t="s">
        <v>206</v>
      </c>
      <c r="J10" s="160" t="s">
        <v>29</v>
      </c>
      <c r="K10" s="144" t="s">
        <v>42</v>
      </c>
      <c r="L10" s="144" t="s">
        <v>207</v>
      </c>
      <c r="M10" s="144" t="s">
        <v>177</v>
      </c>
      <c r="N10" s="144" t="s">
        <v>208</v>
      </c>
      <c r="O10" s="144" t="s">
        <v>103</v>
      </c>
      <c r="P10" s="144" t="s">
        <v>209</v>
      </c>
      <c r="Q10" s="144" t="s">
        <v>131</v>
      </c>
      <c r="R10" s="144" t="s">
        <v>210</v>
      </c>
      <c r="S10" s="144" t="s">
        <v>157</v>
      </c>
      <c r="T10" s="144" t="s">
        <v>161</v>
      </c>
      <c r="U10" s="162"/>
    </row>
    <row r="11" spans="1:21" ht="16.2" thickBot="1" x14ac:dyDescent="0.35">
      <c r="A11" s="33" t="s">
        <v>35</v>
      </c>
      <c r="B11" s="16">
        <v>27</v>
      </c>
      <c r="C11" s="16">
        <v>20</v>
      </c>
      <c r="D11" s="16">
        <v>5</v>
      </c>
      <c r="E11" s="18">
        <f t="shared" si="0"/>
        <v>3.7037037037037037</v>
      </c>
      <c r="F11" s="18">
        <f t="shared" si="1"/>
        <v>16.296296296296298</v>
      </c>
      <c r="I11" s="38" t="s">
        <v>211</v>
      </c>
      <c r="J11" s="43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5"/>
    </row>
    <row r="12" spans="1:21" ht="15.6" x14ac:dyDescent="0.3">
      <c r="A12" s="33" t="s">
        <v>37</v>
      </c>
      <c r="B12" s="16">
        <v>27.4</v>
      </c>
      <c r="C12" s="16">
        <v>20</v>
      </c>
      <c r="D12" s="16">
        <v>5</v>
      </c>
      <c r="E12" s="18">
        <f t="shared" si="0"/>
        <v>3.6496350364963503</v>
      </c>
      <c r="F12" s="18">
        <f t="shared" si="1"/>
        <v>16.350364963503651</v>
      </c>
      <c r="I12" s="38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</row>
    <row r="13" spans="1:21" ht="15.6" x14ac:dyDescent="0.3">
      <c r="A13" s="33" t="s">
        <v>39</v>
      </c>
      <c r="B13" s="16">
        <v>37</v>
      </c>
      <c r="C13" s="16">
        <v>20</v>
      </c>
      <c r="D13" s="16">
        <v>5</v>
      </c>
      <c r="E13" s="18">
        <f t="shared" si="0"/>
        <v>2.7027027027027026</v>
      </c>
      <c r="F13" s="18">
        <f t="shared" si="1"/>
        <v>17.297297297297298</v>
      </c>
      <c r="I13" s="37"/>
      <c r="J13" s="152" t="s">
        <v>384</v>
      </c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</row>
    <row r="14" spans="1:21" ht="16.2" thickBot="1" x14ac:dyDescent="0.35">
      <c r="A14" s="33" t="s">
        <v>41</v>
      </c>
      <c r="B14" s="16">
        <v>36.6</v>
      </c>
      <c r="C14" s="16">
        <v>20</v>
      </c>
      <c r="D14" s="16">
        <v>5</v>
      </c>
      <c r="E14" s="18">
        <f t="shared" si="0"/>
        <v>2.7322404371584699</v>
      </c>
      <c r="F14" s="18">
        <f t="shared" si="1"/>
        <v>17.26775956284153</v>
      </c>
      <c r="I14" s="37"/>
      <c r="J14" s="38">
        <v>1</v>
      </c>
      <c r="K14" s="38">
        <v>2</v>
      </c>
      <c r="L14" s="38">
        <v>3</v>
      </c>
      <c r="M14" s="38">
        <v>4</v>
      </c>
      <c r="N14" s="38">
        <v>5</v>
      </c>
      <c r="O14" s="38">
        <v>6</v>
      </c>
      <c r="P14" s="38">
        <v>7</v>
      </c>
      <c r="Q14" s="38">
        <v>8</v>
      </c>
      <c r="R14" s="38">
        <v>9</v>
      </c>
      <c r="S14" s="38">
        <v>10</v>
      </c>
      <c r="T14" s="38">
        <v>11</v>
      </c>
      <c r="U14" s="38">
        <v>12</v>
      </c>
    </row>
    <row r="15" spans="1:21" ht="15.6" x14ac:dyDescent="0.3">
      <c r="A15" s="33" t="s">
        <v>42</v>
      </c>
      <c r="B15" s="16">
        <v>22.2</v>
      </c>
      <c r="C15" s="16">
        <v>20</v>
      </c>
      <c r="D15" s="16">
        <v>5</v>
      </c>
      <c r="E15" s="18">
        <f t="shared" si="0"/>
        <v>4.5045045045045047</v>
      </c>
      <c r="F15" s="18">
        <f t="shared" si="1"/>
        <v>15.495495495495495</v>
      </c>
      <c r="I15" s="38" t="s">
        <v>194</v>
      </c>
      <c r="J15" s="163">
        <v>17.899999999999999</v>
      </c>
      <c r="K15" s="164">
        <v>13.75</v>
      </c>
      <c r="L15" s="164">
        <v>15.238095238095237</v>
      </c>
      <c r="M15" s="164">
        <v>17.448979591836736</v>
      </c>
      <c r="N15" s="164">
        <v>18.792270531400966</v>
      </c>
      <c r="O15" s="164">
        <v>18.015873015873016</v>
      </c>
      <c r="P15" s="164">
        <v>13.421052631578947</v>
      </c>
      <c r="Q15" s="164">
        <v>18.275862068965516</v>
      </c>
      <c r="R15" s="164">
        <v>17.777777777777779</v>
      </c>
      <c r="S15" s="164">
        <v>18.19494584837545</v>
      </c>
      <c r="T15" s="164">
        <v>16.987951807228917</v>
      </c>
      <c r="U15" s="165">
        <v>15.37037037037037</v>
      </c>
    </row>
    <row r="16" spans="1:21" ht="15.6" x14ac:dyDescent="0.3">
      <c r="A16" s="33" t="s">
        <v>45</v>
      </c>
      <c r="B16" s="16">
        <v>21</v>
      </c>
      <c r="C16" s="16">
        <v>20</v>
      </c>
      <c r="D16" s="16">
        <v>5</v>
      </c>
      <c r="E16" s="18">
        <f t="shared" si="0"/>
        <v>4.7619047619047619</v>
      </c>
      <c r="F16" s="18">
        <f t="shared" si="1"/>
        <v>15.238095238095237</v>
      </c>
      <c r="I16" s="38" t="s">
        <v>195</v>
      </c>
      <c r="J16" s="166">
        <v>18.7</v>
      </c>
      <c r="K16" s="167">
        <v>17.950819672131146</v>
      </c>
      <c r="L16" s="167">
        <v>16.153846153846153</v>
      </c>
      <c r="M16" s="167">
        <v>17.727272727272727</v>
      </c>
      <c r="N16" s="167">
        <v>17.093023255813954</v>
      </c>
      <c r="O16" s="167">
        <v>18.084291187739463</v>
      </c>
      <c r="P16" s="167">
        <v>17.435897435897434</v>
      </c>
      <c r="Q16" s="178">
        <v>17.584541062801932</v>
      </c>
      <c r="R16" s="167">
        <v>16.453900709219859</v>
      </c>
      <c r="S16" s="167">
        <v>17.816593886462883</v>
      </c>
      <c r="T16" s="167">
        <v>14.94949494949495</v>
      </c>
      <c r="U16" s="168">
        <v>16.644295302013422</v>
      </c>
    </row>
    <row r="17" spans="1:21" ht="15.6" x14ac:dyDescent="0.3">
      <c r="A17" s="33" t="s">
        <v>47</v>
      </c>
      <c r="B17" s="16">
        <v>26</v>
      </c>
      <c r="C17" s="16">
        <v>20</v>
      </c>
      <c r="D17" s="16">
        <v>5</v>
      </c>
      <c r="E17" s="18">
        <f t="shared" si="0"/>
        <v>3.8461538461538463</v>
      </c>
      <c r="F17" s="18">
        <f t="shared" si="1"/>
        <v>16.153846153846153</v>
      </c>
      <c r="I17" s="38" t="s">
        <v>198</v>
      </c>
      <c r="J17" s="166">
        <v>17.474747474747474</v>
      </c>
      <c r="K17" s="167">
        <v>16.296296296296298</v>
      </c>
      <c r="L17" s="167">
        <v>13.939393939393939</v>
      </c>
      <c r="M17" s="167">
        <v>18.614958448753463</v>
      </c>
      <c r="N17" s="167">
        <v>11.071428571428571</v>
      </c>
      <c r="O17" s="167">
        <v>18.257839721254356</v>
      </c>
      <c r="P17" s="167">
        <v>16.428571428571427</v>
      </c>
      <c r="Q17" s="167">
        <v>17.90794979079498</v>
      </c>
      <c r="R17" s="167">
        <v>16.350364963503651</v>
      </c>
      <c r="S17" s="167">
        <v>14.082840236686391</v>
      </c>
      <c r="T17" s="178">
        <v>17.2</v>
      </c>
      <c r="U17" s="168">
        <v>15</v>
      </c>
    </row>
    <row r="18" spans="1:21" ht="15.6" x14ac:dyDescent="0.3">
      <c r="A18" s="33" t="s">
        <v>49</v>
      </c>
      <c r="B18" s="16">
        <v>16.5</v>
      </c>
      <c r="C18" s="16">
        <v>20</v>
      </c>
      <c r="D18" s="16">
        <v>5</v>
      </c>
      <c r="E18" s="18">
        <f t="shared" si="0"/>
        <v>6.0606060606060606</v>
      </c>
      <c r="F18" s="18">
        <f t="shared" si="1"/>
        <v>13.939393939393939</v>
      </c>
      <c r="I18" s="38" t="s">
        <v>201</v>
      </c>
      <c r="J18" s="166">
        <v>13.288590604026846</v>
      </c>
      <c r="K18" s="167">
        <v>16.350364963503651</v>
      </c>
      <c r="L18" s="167">
        <v>15.614035087719298</v>
      </c>
      <c r="M18" s="167">
        <v>17.872340425531917</v>
      </c>
      <c r="N18" s="167">
        <v>18.015873015873016</v>
      </c>
      <c r="O18" s="167">
        <v>14.318181818181818</v>
      </c>
      <c r="P18" s="167">
        <v>17.899159663865547</v>
      </c>
      <c r="Q18" s="167">
        <v>17.890295358649787</v>
      </c>
      <c r="R18" s="167">
        <v>18.069498069498071</v>
      </c>
      <c r="S18" s="167">
        <v>17.854077253218883</v>
      </c>
      <c r="T18" s="167">
        <v>9.0829694323144103</v>
      </c>
      <c r="U18" s="168">
        <v>16.296296296296298</v>
      </c>
    </row>
    <row r="19" spans="1:21" ht="15.6" x14ac:dyDescent="0.3">
      <c r="A19" s="33" t="s">
        <v>51</v>
      </c>
      <c r="B19" s="16">
        <v>22.8</v>
      </c>
      <c r="C19" s="16">
        <v>20</v>
      </c>
      <c r="D19" s="16">
        <v>5</v>
      </c>
      <c r="E19" s="18">
        <f t="shared" si="0"/>
        <v>4.3859649122807012</v>
      </c>
      <c r="F19" s="18">
        <f t="shared" si="1"/>
        <v>15.614035087719298</v>
      </c>
      <c r="I19" s="38" t="s">
        <v>202</v>
      </c>
      <c r="J19" s="166">
        <v>17.474747474747474</v>
      </c>
      <c r="K19" s="167">
        <v>17.297297297297298</v>
      </c>
      <c r="L19" s="167">
        <v>18.054474708171206</v>
      </c>
      <c r="M19" s="167">
        <v>17.991967871485944</v>
      </c>
      <c r="N19" s="167">
        <v>18.098859315589355</v>
      </c>
      <c r="O19" s="167">
        <v>18.402555910543132</v>
      </c>
      <c r="P19" s="167">
        <v>18.422712933753942</v>
      </c>
      <c r="Q19" s="167">
        <v>16.428571428571427</v>
      </c>
      <c r="R19" s="167">
        <v>18.293515358361773</v>
      </c>
      <c r="S19" s="167">
        <v>17.041420118343193</v>
      </c>
      <c r="T19" s="167">
        <v>18.366013071895424</v>
      </c>
      <c r="U19" s="169"/>
    </row>
    <row r="20" spans="1:21" ht="15.6" x14ac:dyDescent="0.3">
      <c r="A20" s="33" t="s">
        <v>55</v>
      </c>
      <c r="B20" s="16">
        <v>51.4</v>
      </c>
      <c r="C20" s="16">
        <v>20</v>
      </c>
      <c r="D20" s="16">
        <v>5</v>
      </c>
      <c r="E20" s="18">
        <f t="shared" si="0"/>
        <v>1.9455252918287937</v>
      </c>
      <c r="F20" s="18">
        <f t="shared" si="1"/>
        <v>18.054474708171206</v>
      </c>
      <c r="I20" s="38" t="s">
        <v>204</v>
      </c>
      <c r="J20" s="166">
        <v>14.152046783625732</v>
      </c>
      <c r="K20" s="167">
        <v>17.26775956284153</v>
      </c>
      <c r="L20" s="167">
        <v>17.826086956521738</v>
      </c>
      <c r="M20" s="167">
        <v>18.023715415019762</v>
      </c>
      <c r="N20" s="167">
        <v>17.706422018348626</v>
      </c>
      <c r="O20" s="167">
        <v>18.134328358208954</v>
      </c>
      <c r="P20" s="167">
        <v>17.560975609756099</v>
      </c>
      <c r="Q20" s="167">
        <v>18.226950354609929</v>
      </c>
      <c r="R20" s="167">
        <v>17.487437185929647</v>
      </c>
      <c r="S20" s="167">
        <v>18.098859315589355</v>
      </c>
      <c r="T20" s="167">
        <v>18.525073746312685</v>
      </c>
      <c r="U20" s="169"/>
    </row>
    <row r="21" spans="1:21" ht="15.6" x14ac:dyDescent="0.3">
      <c r="A21" s="33" t="s">
        <v>57</v>
      </c>
      <c r="B21" s="16">
        <v>46</v>
      </c>
      <c r="C21" s="16">
        <v>20</v>
      </c>
      <c r="D21" s="16">
        <v>5</v>
      </c>
      <c r="E21" s="18">
        <f t="shared" si="0"/>
        <v>2.1739130434782608</v>
      </c>
      <c r="F21" s="18">
        <f t="shared" si="1"/>
        <v>17.826086956521738</v>
      </c>
      <c r="I21" s="38" t="s">
        <v>206</v>
      </c>
      <c r="J21" s="166">
        <v>16.815286624203821</v>
      </c>
      <c r="K21" s="167">
        <v>15.495495495495495</v>
      </c>
      <c r="L21" s="167">
        <v>16.644295302013422</v>
      </c>
      <c r="M21" s="167">
        <v>18.366013071895424</v>
      </c>
      <c r="N21" s="167">
        <v>16.47887323943662</v>
      </c>
      <c r="O21" s="167">
        <v>19.019607843137255</v>
      </c>
      <c r="P21" s="167">
        <v>17.461928934010153</v>
      </c>
      <c r="Q21" s="167">
        <v>18.106060606060606</v>
      </c>
      <c r="R21" s="167">
        <v>17.674418604651162</v>
      </c>
      <c r="S21" s="167">
        <v>18.412698412698411</v>
      </c>
      <c r="T21" s="167">
        <v>17.572815533980581</v>
      </c>
      <c r="U21" s="169"/>
    </row>
    <row r="22" spans="1:21" ht="16.2" thickBot="1" x14ac:dyDescent="0.35">
      <c r="A22" s="33" t="s">
        <v>59</v>
      </c>
      <c r="B22" s="16">
        <v>29.8</v>
      </c>
      <c r="C22" s="16">
        <v>20</v>
      </c>
      <c r="D22" s="16">
        <v>5</v>
      </c>
      <c r="E22" s="18">
        <f t="shared" si="0"/>
        <v>3.3557046979865772</v>
      </c>
      <c r="F22" s="18">
        <f t="shared" si="1"/>
        <v>16.644295302013422</v>
      </c>
      <c r="I22" s="38" t="s">
        <v>211</v>
      </c>
      <c r="J22" s="47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9"/>
    </row>
    <row r="23" spans="1:21" ht="15.6" x14ac:dyDescent="0.3">
      <c r="A23" s="33" t="s">
        <v>63</v>
      </c>
      <c r="B23" s="16">
        <v>39.200000000000003</v>
      </c>
      <c r="C23" s="16">
        <v>20</v>
      </c>
      <c r="D23" s="16">
        <v>5</v>
      </c>
      <c r="E23" s="18">
        <f t="shared" si="0"/>
        <v>2.5510204081632653</v>
      </c>
      <c r="F23" s="18">
        <f t="shared" si="1"/>
        <v>17.448979591836736</v>
      </c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</row>
    <row r="24" spans="1:21" ht="15.6" x14ac:dyDescent="0.3">
      <c r="A24" s="33" t="s">
        <v>65</v>
      </c>
      <c r="B24" s="16">
        <v>44</v>
      </c>
      <c r="C24" s="16">
        <v>20</v>
      </c>
      <c r="D24" s="16">
        <v>5</v>
      </c>
      <c r="E24" s="18">
        <f t="shared" si="0"/>
        <v>2.2727272727272729</v>
      </c>
      <c r="F24" s="18">
        <f t="shared" si="1"/>
        <v>17.727272727272727</v>
      </c>
      <c r="I24" s="37"/>
      <c r="J24" s="152" t="s">
        <v>381</v>
      </c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</row>
    <row r="25" spans="1:21" ht="16.2" thickBot="1" x14ac:dyDescent="0.35">
      <c r="A25" s="33" t="s">
        <v>67</v>
      </c>
      <c r="B25" s="16">
        <v>72.2</v>
      </c>
      <c r="C25" s="16">
        <v>20</v>
      </c>
      <c r="D25" s="16">
        <v>5</v>
      </c>
      <c r="E25" s="18">
        <f>(C25*D25)/B25</f>
        <v>1.3850415512465373</v>
      </c>
      <c r="F25" s="18">
        <f t="shared" si="1"/>
        <v>18.614958448753463</v>
      </c>
      <c r="I25" s="37"/>
      <c r="J25" s="38">
        <v>1</v>
      </c>
      <c r="K25" s="38">
        <v>2</v>
      </c>
      <c r="L25" s="38">
        <v>3</v>
      </c>
      <c r="M25" s="38">
        <v>4</v>
      </c>
      <c r="N25" s="38">
        <v>5</v>
      </c>
      <c r="O25" s="38">
        <v>6</v>
      </c>
      <c r="P25" s="38">
        <v>7</v>
      </c>
      <c r="Q25" s="38">
        <v>8</v>
      </c>
      <c r="R25" s="38">
        <v>9</v>
      </c>
      <c r="S25" s="38">
        <v>10</v>
      </c>
      <c r="T25" s="38">
        <v>11</v>
      </c>
      <c r="U25" s="38">
        <v>12</v>
      </c>
    </row>
    <row r="26" spans="1:21" ht="15.6" x14ac:dyDescent="0.3">
      <c r="A26" s="33" t="s">
        <v>174</v>
      </c>
      <c r="B26" s="16">
        <v>47</v>
      </c>
      <c r="C26" s="16">
        <v>20</v>
      </c>
      <c r="D26" s="16">
        <v>5</v>
      </c>
      <c r="E26" s="18">
        <f t="shared" si="0"/>
        <v>2.1276595744680851</v>
      </c>
      <c r="F26" s="18">
        <f t="shared" si="1"/>
        <v>17.872340425531917</v>
      </c>
      <c r="I26" s="38" t="s">
        <v>194</v>
      </c>
      <c r="J26" s="170">
        <v>2.0746887966804977</v>
      </c>
      <c r="K26" s="171">
        <v>6.25</v>
      </c>
      <c r="L26" s="171">
        <v>4.7619047619047619</v>
      </c>
      <c r="M26" s="171">
        <v>2.5510204081632653</v>
      </c>
      <c r="N26" s="171">
        <v>1.2077294685990339</v>
      </c>
      <c r="O26" s="171">
        <v>1.9841269841269842</v>
      </c>
      <c r="P26" s="171">
        <v>6.5789473684210531</v>
      </c>
      <c r="Q26" s="171">
        <v>1.7241379310344827</v>
      </c>
      <c r="R26" s="171">
        <v>2.2222222222222223</v>
      </c>
      <c r="S26" s="171">
        <v>1.8050541516245489</v>
      </c>
      <c r="T26" s="171">
        <v>3.012048192771084</v>
      </c>
      <c r="U26" s="172">
        <v>4.6296296296296298</v>
      </c>
    </row>
    <row r="27" spans="1:21" ht="15.6" x14ac:dyDescent="0.3">
      <c r="A27" s="33" t="s">
        <v>175</v>
      </c>
      <c r="B27" s="16">
        <v>49.8</v>
      </c>
      <c r="C27" s="16">
        <v>20</v>
      </c>
      <c r="D27" s="16">
        <v>5</v>
      </c>
      <c r="E27" s="18">
        <f t="shared" si="0"/>
        <v>2.0080321285140563</v>
      </c>
      <c r="F27" s="18">
        <f t="shared" si="1"/>
        <v>17.991967871485944</v>
      </c>
      <c r="I27" s="38" t="s">
        <v>195</v>
      </c>
      <c r="J27" s="173">
        <v>1.2690355329949239</v>
      </c>
      <c r="K27" s="174">
        <v>2.0491803278688527</v>
      </c>
      <c r="L27" s="174">
        <v>3.8461538461538463</v>
      </c>
      <c r="M27" s="174">
        <v>2.2727272727272729</v>
      </c>
      <c r="N27" s="174">
        <v>2.9069767441860468</v>
      </c>
      <c r="O27" s="174">
        <v>1.9157088122605364</v>
      </c>
      <c r="P27" s="174">
        <v>2.5641025641025643</v>
      </c>
      <c r="Q27" s="179">
        <v>2.4</v>
      </c>
      <c r="R27" s="174">
        <v>3.5460992907801421</v>
      </c>
      <c r="S27" s="174">
        <v>2.1834061135371181</v>
      </c>
      <c r="T27" s="174">
        <v>5.0505050505050502</v>
      </c>
      <c r="U27" s="175">
        <v>3.3557046979865772</v>
      </c>
    </row>
    <row r="28" spans="1:21" ht="15.6" x14ac:dyDescent="0.3">
      <c r="A28" s="33" t="s">
        <v>176</v>
      </c>
      <c r="B28" s="16">
        <v>50.6</v>
      </c>
      <c r="C28" s="16">
        <v>20</v>
      </c>
      <c r="D28" s="16">
        <v>5</v>
      </c>
      <c r="E28" s="18">
        <f t="shared" si="0"/>
        <v>1.9762845849802371</v>
      </c>
      <c r="F28" s="18">
        <f t="shared" si="1"/>
        <v>18.023715415019762</v>
      </c>
      <c r="I28" s="38" t="s">
        <v>198</v>
      </c>
      <c r="J28" s="173">
        <v>2.5252525252525251</v>
      </c>
      <c r="K28" s="174">
        <v>3.7037037037037037</v>
      </c>
      <c r="L28" s="174">
        <v>6.0606060606060606</v>
      </c>
      <c r="M28" s="174">
        <v>1.3850415512465373</v>
      </c>
      <c r="N28" s="174">
        <v>8.9285714285714288</v>
      </c>
      <c r="O28" s="174">
        <v>1.7421602787456447</v>
      </c>
      <c r="P28" s="174">
        <v>3.5714285714285716</v>
      </c>
      <c r="Q28" s="174">
        <v>2.0920502092050208</v>
      </c>
      <c r="R28" s="174">
        <v>3.6496350364963503</v>
      </c>
      <c r="S28" s="174">
        <v>5.9171597633136104</v>
      </c>
      <c r="T28" s="179">
        <v>2.8</v>
      </c>
      <c r="U28" s="175">
        <v>5</v>
      </c>
    </row>
    <row r="29" spans="1:21" ht="15.6" x14ac:dyDescent="0.3">
      <c r="A29" s="33" t="s">
        <v>177</v>
      </c>
      <c r="B29" s="16">
        <v>61.2</v>
      </c>
      <c r="C29" s="16">
        <v>20</v>
      </c>
      <c r="D29" s="16">
        <v>5</v>
      </c>
      <c r="E29" s="18">
        <f t="shared" si="0"/>
        <v>1.6339869281045751</v>
      </c>
      <c r="F29" s="18">
        <f t="shared" si="1"/>
        <v>18.366013071895424</v>
      </c>
      <c r="I29" s="38" t="s">
        <v>201</v>
      </c>
      <c r="J29" s="173">
        <v>6.7114093959731544</v>
      </c>
      <c r="K29" s="174">
        <v>3.6496350364963503</v>
      </c>
      <c r="L29" s="174">
        <v>4.3859649122807012</v>
      </c>
      <c r="M29" s="174">
        <v>2.1276595744680851</v>
      </c>
      <c r="N29" s="174">
        <v>1.9841269841269842</v>
      </c>
      <c r="O29" s="174">
        <v>5.6818181818181817</v>
      </c>
      <c r="P29" s="174">
        <v>2.1008403361344539</v>
      </c>
      <c r="Q29" s="174">
        <v>2.109704641350211</v>
      </c>
      <c r="R29" s="174">
        <v>1.9305019305019306</v>
      </c>
      <c r="S29" s="174">
        <v>2.1459227467811157</v>
      </c>
      <c r="T29" s="174">
        <v>10.91703056768559</v>
      </c>
      <c r="U29" s="175">
        <v>3.7037037037037037</v>
      </c>
    </row>
    <row r="30" spans="1:21" ht="15.6" x14ac:dyDescent="0.3">
      <c r="A30" s="33" t="s">
        <v>178</v>
      </c>
      <c r="B30" s="16">
        <v>82.8</v>
      </c>
      <c r="C30" s="16">
        <v>20</v>
      </c>
      <c r="D30" s="16">
        <v>5</v>
      </c>
      <c r="E30" s="18">
        <f t="shared" si="0"/>
        <v>1.2077294685990339</v>
      </c>
      <c r="F30" s="18">
        <f t="shared" si="1"/>
        <v>18.792270531400966</v>
      </c>
      <c r="I30" s="38" t="s">
        <v>202</v>
      </c>
      <c r="J30" s="173">
        <v>2.5252525252525251</v>
      </c>
      <c r="K30" s="174">
        <v>2.7027027027027026</v>
      </c>
      <c r="L30" s="174">
        <v>1.9455252918287937</v>
      </c>
      <c r="M30" s="174">
        <v>2.0080321285140563</v>
      </c>
      <c r="N30" s="174">
        <v>1.9011406844106464</v>
      </c>
      <c r="O30" s="174">
        <v>1.5974440894568689</v>
      </c>
      <c r="P30" s="174">
        <v>1.5772870662460567</v>
      </c>
      <c r="Q30" s="174">
        <v>3.5714285714285716</v>
      </c>
      <c r="R30" s="174">
        <v>1.7064846416382251</v>
      </c>
      <c r="S30" s="174">
        <v>2.9585798816568052</v>
      </c>
      <c r="T30" s="174">
        <v>1.6339869281045751</v>
      </c>
      <c r="U30" s="176"/>
    </row>
    <row r="31" spans="1:21" ht="15.6" x14ac:dyDescent="0.3">
      <c r="A31" s="33" t="s">
        <v>179</v>
      </c>
      <c r="B31" s="16">
        <v>34.4</v>
      </c>
      <c r="C31" s="16">
        <v>20</v>
      </c>
      <c r="D31" s="16">
        <v>5</v>
      </c>
      <c r="E31" s="18">
        <f t="shared" si="0"/>
        <v>2.9069767441860468</v>
      </c>
      <c r="F31" s="18">
        <f t="shared" si="1"/>
        <v>17.093023255813954</v>
      </c>
      <c r="I31" s="38" t="s">
        <v>204</v>
      </c>
      <c r="J31" s="173">
        <v>5.8479532163742682</v>
      </c>
      <c r="K31" s="174">
        <v>2.7322404371584699</v>
      </c>
      <c r="L31" s="174">
        <v>2.1739130434782608</v>
      </c>
      <c r="M31" s="174">
        <v>1.9762845849802371</v>
      </c>
      <c r="N31" s="174">
        <v>2.2935779816513762</v>
      </c>
      <c r="O31" s="174">
        <v>1.8656716417910448</v>
      </c>
      <c r="P31" s="174">
        <v>2.4390243902439024</v>
      </c>
      <c r="Q31" s="174">
        <v>1.773049645390071</v>
      </c>
      <c r="R31" s="174">
        <v>2.512562814070352</v>
      </c>
      <c r="S31" s="174">
        <v>1.9011406844106464</v>
      </c>
      <c r="T31" s="174">
        <v>1.4749262536873158</v>
      </c>
      <c r="U31" s="176"/>
    </row>
    <row r="32" spans="1:21" ht="15.6" x14ac:dyDescent="0.3">
      <c r="A32" s="33" t="s">
        <v>180</v>
      </c>
      <c r="B32" s="16">
        <v>11.2</v>
      </c>
      <c r="C32" s="16">
        <v>20</v>
      </c>
      <c r="D32" s="16">
        <v>5</v>
      </c>
      <c r="E32" s="18">
        <f t="shared" si="0"/>
        <v>8.9285714285714288</v>
      </c>
      <c r="F32" s="18">
        <f t="shared" si="1"/>
        <v>11.071428571428571</v>
      </c>
      <c r="I32" s="38" t="s">
        <v>206</v>
      </c>
      <c r="J32" s="173">
        <v>3.1847133757961785</v>
      </c>
      <c r="K32" s="174">
        <v>4.5045045045045047</v>
      </c>
      <c r="L32" s="174">
        <v>3.3557046979865772</v>
      </c>
      <c r="M32" s="174">
        <v>1.6339869281045751</v>
      </c>
      <c r="N32" s="174">
        <v>3.5211267605633805</v>
      </c>
      <c r="O32" s="174">
        <v>0.98039215686274506</v>
      </c>
      <c r="P32" s="174">
        <v>2.5380710659898478</v>
      </c>
      <c r="Q32" s="174">
        <v>1.893939393939394</v>
      </c>
      <c r="R32" s="174">
        <v>2.3255813953488373</v>
      </c>
      <c r="S32" s="174">
        <v>1.5873015873015872</v>
      </c>
      <c r="T32" s="174">
        <v>2.4271844660194173</v>
      </c>
      <c r="U32" s="176"/>
    </row>
    <row r="33" spans="1:21" ht="16.2" thickBot="1" x14ac:dyDescent="0.35">
      <c r="A33" s="144" t="s">
        <v>181</v>
      </c>
      <c r="B33" s="143">
        <v>50.4</v>
      </c>
      <c r="C33" s="143">
        <v>20</v>
      </c>
      <c r="D33" s="143">
        <v>5</v>
      </c>
      <c r="E33" s="145">
        <f t="shared" si="0"/>
        <v>1.9841269841269842</v>
      </c>
      <c r="F33" s="145">
        <f t="shared" si="1"/>
        <v>18.015873015873016</v>
      </c>
      <c r="I33" s="38" t="s">
        <v>211</v>
      </c>
      <c r="J33" s="177"/>
      <c r="K33" s="153"/>
      <c r="L33" s="153"/>
      <c r="M33" s="153"/>
      <c r="N33" s="153"/>
      <c r="O33" s="153"/>
      <c r="P33" s="153"/>
      <c r="Q33" s="153"/>
      <c r="R33" s="153"/>
      <c r="S33" s="153"/>
      <c r="T33" s="153"/>
      <c r="U33" s="154"/>
    </row>
    <row r="34" spans="1:21" x14ac:dyDescent="0.3">
      <c r="A34" s="33" t="s">
        <v>182</v>
      </c>
      <c r="B34" s="16">
        <v>52.6</v>
      </c>
      <c r="C34" s="16">
        <v>20</v>
      </c>
      <c r="D34" s="16">
        <v>5</v>
      </c>
      <c r="E34" s="18">
        <f t="shared" si="0"/>
        <v>1.9011406844106464</v>
      </c>
      <c r="F34" s="18">
        <f t="shared" si="1"/>
        <v>18.098859315589355</v>
      </c>
    </row>
    <row r="35" spans="1:21" x14ac:dyDescent="0.3">
      <c r="A35" s="33" t="s">
        <v>183</v>
      </c>
      <c r="B35" s="16">
        <v>43.6</v>
      </c>
      <c r="C35" s="16">
        <v>20</v>
      </c>
      <c r="D35" s="16">
        <v>5</v>
      </c>
      <c r="E35" s="18">
        <f t="shared" si="0"/>
        <v>2.2935779816513762</v>
      </c>
      <c r="F35" s="18">
        <f t="shared" si="1"/>
        <v>17.706422018348626</v>
      </c>
    </row>
    <row r="36" spans="1:21" x14ac:dyDescent="0.3">
      <c r="A36" s="33" t="s">
        <v>91</v>
      </c>
      <c r="B36" s="16">
        <v>28.4</v>
      </c>
      <c r="C36" s="16">
        <v>20</v>
      </c>
      <c r="D36" s="16">
        <v>5</v>
      </c>
      <c r="E36" s="18">
        <f t="shared" si="0"/>
        <v>3.5211267605633805</v>
      </c>
      <c r="F36" s="18">
        <f t="shared" si="1"/>
        <v>16.47887323943662</v>
      </c>
      <c r="I36" s="180" t="s">
        <v>387</v>
      </c>
    </row>
    <row r="37" spans="1:21" x14ac:dyDescent="0.3">
      <c r="A37" s="33" t="s">
        <v>184</v>
      </c>
      <c r="B37" s="16">
        <v>50.4</v>
      </c>
      <c r="C37" s="16">
        <v>20</v>
      </c>
      <c r="D37" s="16">
        <v>5</v>
      </c>
      <c r="E37" s="18">
        <f t="shared" si="0"/>
        <v>1.9841269841269842</v>
      </c>
      <c r="F37" s="18">
        <f t="shared" si="1"/>
        <v>18.015873015873016</v>
      </c>
    </row>
    <row r="38" spans="1:21" x14ac:dyDescent="0.3">
      <c r="A38" s="33" t="s">
        <v>185</v>
      </c>
      <c r="B38" s="16">
        <v>52.2</v>
      </c>
      <c r="C38" s="16">
        <v>20</v>
      </c>
      <c r="D38" s="16">
        <v>5</v>
      </c>
      <c r="E38" s="18">
        <f t="shared" si="0"/>
        <v>1.9157088122605364</v>
      </c>
      <c r="F38" s="18">
        <f t="shared" si="1"/>
        <v>18.084291187739463</v>
      </c>
    </row>
    <row r="39" spans="1:21" x14ac:dyDescent="0.3">
      <c r="A39" s="33" t="s">
        <v>186</v>
      </c>
      <c r="B39" s="16">
        <v>57.4</v>
      </c>
      <c r="C39" s="16">
        <v>20</v>
      </c>
      <c r="D39" s="16">
        <v>5</v>
      </c>
      <c r="E39" s="18">
        <f t="shared" si="0"/>
        <v>1.7421602787456447</v>
      </c>
      <c r="F39" s="18">
        <f t="shared" si="1"/>
        <v>18.257839721254356</v>
      </c>
    </row>
    <row r="40" spans="1:21" x14ac:dyDescent="0.3">
      <c r="A40" s="33" t="s">
        <v>97</v>
      </c>
      <c r="B40" s="16">
        <v>17.600000000000001</v>
      </c>
      <c r="C40" s="16">
        <v>20</v>
      </c>
      <c r="D40" s="16">
        <v>5</v>
      </c>
      <c r="E40" s="18">
        <f t="shared" si="0"/>
        <v>5.6818181818181817</v>
      </c>
      <c r="F40" s="18">
        <f t="shared" si="1"/>
        <v>14.318181818181818</v>
      </c>
    </row>
    <row r="41" spans="1:21" x14ac:dyDescent="0.3">
      <c r="A41" s="33" t="s">
        <v>99</v>
      </c>
      <c r="B41" s="16">
        <v>62.6</v>
      </c>
      <c r="C41" s="16">
        <v>20</v>
      </c>
      <c r="D41" s="16">
        <v>5</v>
      </c>
      <c r="E41" s="18">
        <f t="shared" si="0"/>
        <v>1.5974440894568689</v>
      </c>
      <c r="F41" s="18">
        <f t="shared" si="1"/>
        <v>18.402555910543132</v>
      </c>
    </row>
    <row r="42" spans="1:21" x14ac:dyDescent="0.3">
      <c r="A42" s="33" t="s">
        <v>187</v>
      </c>
      <c r="B42" s="16">
        <v>53.6</v>
      </c>
      <c r="C42" s="16">
        <v>20</v>
      </c>
      <c r="D42" s="16">
        <v>5</v>
      </c>
      <c r="E42" s="18">
        <f t="shared" si="0"/>
        <v>1.8656716417910448</v>
      </c>
      <c r="F42" s="18">
        <f t="shared" si="1"/>
        <v>18.134328358208954</v>
      </c>
    </row>
    <row r="43" spans="1:21" x14ac:dyDescent="0.3">
      <c r="A43" s="33" t="s">
        <v>103</v>
      </c>
      <c r="B43" s="16">
        <v>102</v>
      </c>
      <c r="C43" s="16">
        <v>20</v>
      </c>
      <c r="D43" s="16">
        <v>5</v>
      </c>
      <c r="E43" s="18">
        <f t="shared" si="0"/>
        <v>0.98039215686274506</v>
      </c>
      <c r="F43" s="18">
        <f t="shared" si="1"/>
        <v>19.019607843137255</v>
      </c>
    </row>
    <row r="44" spans="1:21" x14ac:dyDescent="0.3">
      <c r="A44" s="33" t="s">
        <v>188</v>
      </c>
      <c r="B44" s="16">
        <v>15.2</v>
      </c>
      <c r="C44" s="16">
        <v>20</v>
      </c>
      <c r="D44" s="16">
        <v>5</v>
      </c>
      <c r="E44" s="18">
        <f t="shared" si="0"/>
        <v>6.5789473684210531</v>
      </c>
      <c r="F44" s="18">
        <f t="shared" si="1"/>
        <v>13.421052631578947</v>
      </c>
    </row>
    <row r="45" spans="1:21" x14ac:dyDescent="0.3">
      <c r="A45" s="33" t="s">
        <v>107</v>
      </c>
      <c r="B45" s="16">
        <v>39</v>
      </c>
      <c r="C45" s="16">
        <v>20</v>
      </c>
      <c r="D45" s="16">
        <v>5</v>
      </c>
      <c r="E45" s="18">
        <f t="shared" si="0"/>
        <v>2.5641025641025643</v>
      </c>
      <c r="F45" s="18">
        <f t="shared" si="1"/>
        <v>17.435897435897434</v>
      </c>
    </row>
    <row r="46" spans="1:21" x14ac:dyDescent="0.3">
      <c r="A46" s="33" t="s">
        <v>189</v>
      </c>
      <c r="B46" s="16">
        <v>28</v>
      </c>
      <c r="C46" s="16">
        <v>20</v>
      </c>
      <c r="D46" s="16">
        <v>5</v>
      </c>
      <c r="E46" s="18">
        <f t="shared" si="0"/>
        <v>3.5714285714285716</v>
      </c>
      <c r="F46" s="18">
        <f t="shared" si="1"/>
        <v>16.428571428571427</v>
      </c>
    </row>
    <row r="47" spans="1:21" x14ac:dyDescent="0.3">
      <c r="A47" s="33" t="s">
        <v>190</v>
      </c>
      <c r="B47" s="16">
        <v>47.6</v>
      </c>
      <c r="C47" s="16">
        <v>20</v>
      </c>
      <c r="D47" s="16">
        <v>5</v>
      </c>
      <c r="E47" s="18">
        <f t="shared" si="0"/>
        <v>2.1008403361344539</v>
      </c>
      <c r="F47" s="18">
        <f t="shared" si="1"/>
        <v>17.899159663865547</v>
      </c>
    </row>
    <row r="48" spans="1:21" x14ac:dyDescent="0.3">
      <c r="A48" s="33" t="s">
        <v>191</v>
      </c>
      <c r="B48" s="16">
        <v>63.4</v>
      </c>
      <c r="C48" s="16">
        <v>20</v>
      </c>
      <c r="D48" s="16">
        <v>5</v>
      </c>
      <c r="E48" s="18">
        <f t="shared" si="0"/>
        <v>1.5772870662460567</v>
      </c>
      <c r="F48" s="18">
        <f t="shared" si="1"/>
        <v>18.422712933753942</v>
      </c>
    </row>
    <row r="49" spans="1:8" x14ac:dyDescent="0.3">
      <c r="A49" s="144" t="s">
        <v>114</v>
      </c>
      <c r="B49" s="143">
        <v>41</v>
      </c>
      <c r="C49" s="143">
        <v>20</v>
      </c>
      <c r="D49" s="143">
        <v>5</v>
      </c>
      <c r="E49" s="145">
        <f t="shared" si="0"/>
        <v>2.4390243902439024</v>
      </c>
      <c r="F49" s="145">
        <f t="shared" si="1"/>
        <v>17.560975609756099</v>
      </c>
    </row>
    <row r="50" spans="1:8" x14ac:dyDescent="0.3">
      <c r="A50" s="33" t="s">
        <v>116</v>
      </c>
      <c r="B50" s="16">
        <v>39.4</v>
      </c>
      <c r="C50" s="16">
        <v>20</v>
      </c>
      <c r="D50" s="16">
        <v>5</v>
      </c>
      <c r="E50" s="18">
        <f t="shared" si="0"/>
        <v>2.5380710659898478</v>
      </c>
      <c r="F50" s="18">
        <f t="shared" si="1"/>
        <v>17.461928934010153</v>
      </c>
    </row>
    <row r="51" spans="1:8" x14ac:dyDescent="0.3">
      <c r="A51" s="33" t="s">
        <v>119</v>
      </c>
      <c r="B51" s="16">
        <v>58</v>
      </c>
      <c r="C51" s="16">
        <v>20</v>
      </c>
      <c r="D51" s="16">
        <v>5</v>
      </c>
      <c r="E51" s="18">
        <f t="shared" si="0"/>
        <v>1.7241379310344827</v>
      </c>
      <c r="F51" s="18">
        <f t="shared" si="1"/>
        <v>18.275862068965516</v>
      </c>
    </row>
    <row r="52" spans="1:8" x14ac:dyDescent="0.3">
      <c r="A52" s="123" t="s">
        <v>121</v>
      </c>
      <c r="B52" s="146">
        <v>41.4</v>
      </c>
      <c r="C52" s="146">
        <v>20</v>
      </c>
      <c r="D52" s="146">
        <v>5</v>
      </c>
      <c r="E52" s="147">
        <f t="shared" si="0"/>
        <v>2.4154589371980677</v>
      </c>
      <c r="F52" s="147">
        <f t="shared" si="1"/>
        <v>17.584541062801932</v>
      </c>
      <c r="H52" t="s">
        <v>385</v>
      </c>
    </row>
    <row r="53" spans="1:8" x14ac:dyDescent="0.3">
      <c r="A53" s="33" t="s">
        <v>123</v>
      </c>
      <c r="B53" s="16">
        <v>47.8</v>
      </c>
      <c r="C53" s="16">
        <v>20</v>
      </c>
      <c r="D53" s="16">
        <v>5</v>
      </c>
      <c r="E53" s="18">
        <f t="shared" si="0"/>
        <v>2.0920502092050208</v>
      </c>
      <c r="F53" s="18">
        <f t="shared" si="1"/>
        <v>17.90794979079498</v>
      </c>
    </row>
    <row r="54" spans="1:8" x14ac:dyDescent="0.3">
      <c r="A54" s="33" t="s">
        <v>125</v>
      </c>
      <c r="B54" s="16">
        <v>47.4</v>
      </c>
      <c r="C54" s="16">
        <v>20</v>
      </c>
      <c r="D54" s="16">
        <v>5</v>
      </c>
      <c r="E54" s="18">
        <f t="shared" si="0"/>
        <v>2.109704641350211</v>
      </c>
      <c r="F54" s="18">
        <f t="shared" si="1"/>
        <v>17.890295358649787</v>
      </c>
    </row>
    <row r="55" spans="1:8" x14ac:dyDescent="0.3">
      <c r="A55" s="33" t="s">
        <v>127</v>
      </c>
      <c r="B55" s="16">
        <v>28</v>
      </c>
      <c r="C55" s="16">
        <v>20</v>
      </c>
      <c r="D55" s="16">
        <v>5</v>
      </c>
      <c r="E55" s="18">
        <f t="shared" si="0"/>
        <v>3.5714285714285716</v>
      </c>
      <c r="F55" s="18">
        <f t="shared" si="1"/>
        <v>16.428571428571427</v>
      </c>
    </row>
    <row r="56" spans="1:8" x14ac:dyDescent="0.3">
      <c r="A56" s="33" t="s">
        <v>129</v>
      </c>
      <c r="B56" s="16">
        <v>56.4</v>
      </c>
      <c r="C56" s="16">
        <v>20</v>
      </c>
      <c r="D56" s="16">
        <v>5</v>
      </c>
      <c r="E56" s="18">
        <f t="shared" si="0"/>
        <v>1.773049645390071</v>
      </c>
      <c r="F56" s="18">
        <f t="shared" si="1"/>
        <v>18.226950354609929</v>
      </c>
    </row>
    <row r="57" spans="1:8" x14ac:dyDescent="0.3">
      <c r="A57" s="33" t="s">
        <v>131</v>
      </c>
      <c r="B57" s="16">
        <v>52.8</v>
      </c>
      <c r="C57" s="16">
        <v>20</v>
      </c>
      <c r="D57" s="16">
        <v>5</v>
      </c>
      <c r="E57" s="18">
        <f t="shared" si="0"/>
        <v>1.893939393939394</v>
      </c>
      <c r="F57" s="18">
        <f t="shared" si="1"/>
        <v>18.106060606060606</v>
      </c>
    </row>
    <row r="58" spans="1:8" x14ac:dyDescent="0.3">
      <c r="A58" s="33" t="s">
        <v>133</v>
      </c>
      <c r="B58" s="16">
        <v>45</v>
      </c>
      <c r="C58" s="16">
        <v>20</v>
      </c>
      <c r="D58" s="16">
        <v>5</v>
      </c>
      <c r="E58" s="18">
        <f t="shared" si="0"/>
        <v>2.2222222222222223</v>
      </c>
      <c r="F58" s="18">
        <f t="shared" si="1"/>
        <v>17.777777777777779</v>
      </c>
    </row>
    <row r="59" spans="1:8" x14ac:dyDescent="0.3">
      <c r="A59" s="33" t="s">
        <v>135</v>
      </c>
      <c r="B59" s="16">
        <v>28.2</v>
      </c>
      <c r="C59" s="16">
        <v>20</v>
      </c>
      <c r="D59" s="16">
        <v>5</v>
      </c>
      <c r="E59" s="18">
        <f t="shared" si="0"/>
        <v>3.5460992907801421</v>
      </c>
      <c r="F59" s="18">
        <f t="shared" si="1"/>
        <v>16.453900709219859</v>
      </c>
    </row>
    <row r="60" spans="1:8" x14ac:dyDescent="0.3">
      <c r="A60" s="33" t="s">
        <v>137</v>
      </c>
      <c r="B60" s="16">
        <v>27.4</v>
      </c>
      <c r="C60" s="16">
        <v>20</v>
      </c>
      <c r="D60" s="16">
        <v>5</v>
      </c>
      <c r="E60" s="18">
        <f t="shared" si="0"/>
        <v>3.6496350364963503</v>
      </c>
      <c r="F60" s="18">
        <f t="shared" si="1"/>
        <v>16.350364963503651</v>
      </c>
    </row>
    <row r="61" spans="1:8" x14ac:dyDescent="0.3">
      <c r="A61" s="33" t="s">
        <v>139</v>
      </c>
      <c r="B61" s="16">
        <v>51.8</v>
      </c>
      <c r="C61" s="16">
        <v>20</v>
      </c>
      <c r="D61" s="16">
        <v>5</v>
      </c>
      <c r="E61" s="18">
        <f t="shared" si="0"/>
        <v>1.9305019305019306</v>
      </c>
      <c r="F61" s="18">
        <f t="shared" si="1"/>
        <v>18.069498069498071</v>
      </c>
    </row>
    <row r="62" spans="1:8" x14ac:dyDescent="0.3">
      <c r="A62" s="33" t="s">
        <v>141</v>
      </c>
      <c r="B62" s="16">
        <v>58.6</v>
      </c>
      <c r="C62" s="16">
        <v>20</v>
      </c>
      <c r="D62" s="16">
        <v>5</v>
      </c>
      <c r="E62" s="18">
        <f t="shared" si="0"/>
        <v>1.7064846416382251</v>
      </c>
      <c r="F62" s="18">
        <f t="shared" si="1"/>
        <v>18.293515358361773</v>
      </c>
    </row>
    <row r="63" spans="1:8" x14ac:dyDescent="0.3">
      <c r="A63" s="144" t="s">
        <v>143</v>
      </c>
      <c r="B63" s="143">
        <v>39.799999999999997</v>
      </c>
      <c r="C63" s="143">
        <v>20</v>
      </c>
      <c r="D63" s="143">
        <v>5</v>
      </c>
      <c r="E63" s="145">
        <f t="shared" si="0"/>
        <v>2.512562814070352</v>
      </c>
      <c r="F63" s="145">
        <f t="shared" si="1"/>
        <v>17.487437185929647</v>
      </c>
    </row>
    <row r="64" spans="1:8" x14ac:dyDescent="0.3">
      <c r="A64" s="33" t="s">
        <v>145</v>
      </c>
      <c r="B64" s="16">
        <v>43</v>
      </c>
      <c r="C64" s="16">
        <v>20</v>
      </c>
      <c r="D64" s="16">
        <v>5</v>
      </c>
      <c r="E64" s="18">
        <f t="shared" si="0"/>
        <v>2.3255813953488373</v>
      </c>
      <c r="F64" s="18">
        <f t="shared" si="1"/>
        <v>17.674418604651162</v>
      </c>
    </row>
    <row r="65" spans="1:8" x14ac:dyDescent="0.3">
      <c r="A65" s="33" t="s">
        <v>147</v>
      </c>
      <c r="B65" s="16">
        <v>55.4</v>
      </c>
      <c r="C65" s="16">
        <v>20</v>
      </c>
      <c r="D65" s="16">
        <v>5</v>
      </c>
      <c r="E65" s="18">
        <f t="shared" si="0"/>
        <v>1.8050541516245489</v>
      </c>
      <c r="F65" s="18">
        <f t="shared" si="1"/>
        <v>18.19494584837545</v>
      </c>
    </row>
    <row r="66" spans="1:8" x14ac:dyDescent="0.3">
      <c r="A66" s="33" t="s">
        <v>149</v>
      </c>
      <c r="B66" s="16">
        <v>45.8</v>
      </c>
      <c r="C66" s="16">
        <v>20</v>
      </c>
      <c r="D66" s="16">
        <v>5</v>
      </c>
      <c r="E66" s="18">
        <f t="shared" si="0"/>
        <v>2.1834061135371181</v>
      </c>
      <c r="F66" s="18">
        <f t="shared" si="1"/>
        <v>17.816593886462883</v>
      </c>
    </row>
    <row r="67" spans="1:8" x14ac:dyDescent="0.3">
      <c r="A67" s="33" t="s">
        <v>151</v>
      </c>
      <c r="B67" s="16">
        <v>16.899999999999999</v>
      </c>
      <c r="C67" s="16">
        <v>20</v>
      </c>
      <c r="D67" s="16">
        <v>5</v>
      </c>
      <c r="E67" s="36">
        <f t="shared" ref="E67:E82" si="2">(C67*D67)/B67</f>
        <v>5.9171597633136104</v>
      </c>
      <c r="F67" s="18">
        <f t="shared" ref="F67:F82" si="3">C67-E67</f>
        <v>14.082840236686391</v>
      </c>
    </row>
    <row r="68" spans="1:8" x14ac:dyDescent="0.3">
      <c r="A68" s="33" t="s">
        <v>152</v>
      </c>
      <c r="B68" s="16">
        <v>46.6</v>
      </c>
      <c r="C68" s="16">
        <v>20</v>
      </c>
      <c r="D68" s="16">
        <v>5</v>
      </c>
      <c r="E68" s="18">
        <f t="shared" si="2"/>
        <v>2.1459227467811157</v>
      </c>
      <c r="F68" s="18">
        <f t="shared" si="3"/>
        <v>17.854077253218883</v>
      </c>
    </row>
    <row r="69" spans="1:8" x14ac:dyDescent="0.3">
      <c r="A69" s="33" t="s">
        <v>153</v>
      </c>
      <c r="B69" s="16">
        <v>33.799999999999997</v>
      </c>
      <c r="C69" s="16">
        <v>20</v>
      </c>
      <c r="D69" s="16">
        <v>5</v>
      </c>
      <c r="E69" s="18">
        <f t="shared" si="2"/>
        <v>2.9585798816568052</v>
      </c>
      <c r="F69" s="18">
        <f t="shared" si="3"/>
        <v>17.041420118343193</v>
      </c>
    </row>
    <row r="70" spans="1:8" x14ac:dyDescent="0.3">
      <c r="A70" s="33" t="s">
        <v>155</v>
      </c>
      <c r="B70" s="16">
        <v>52.6</v>
      </c>
      <c r="C70" s="16">
        <v>20</v>
      </c>
      <c r="D70" s="16">
        <v>5</v>
      </c>
      <c r="E70" s="18">
        <f t="shared" si="2"/>
        <v>1.9011406844106464</v>
      </c>
      <c r="F70" s="18">
        <f t="shared" si="3"/>
        <v>18.098859315589355</v>
      </c>
    </row>
    <row r="71" spans="1:8" x14ac:dyDescent="0.3">
      <c r="A71" s="33" t="s">
        <v>157</v>
      </c>
      <c r="B71" s="16">
        <v>63</v>
      </c>
      <c r="C71" s="16">
        <v>20</v>
      </c>
      <c r="D71" s="16">
        <v>5</v>
      </c>
      <c r="E71" s="18">
        <f t="shared" si="2"/>
        <v>1.5873015873015872</v>
      </c>
      <c r="F71" s="18">
        <f t="shared" si="3"/>
        <v>18.412698412698411</v>
      </c>
    </row>
    <row r="72" spans="1:8" x14ac:dyDescent="0.3">
      <c r="A72" s="33" t="s">
        <v>159</v>
      </c>
      <c r="B72" s="16">
        <v>33.200000000000003</v>
      </c>
      <c r="C72" s="16">
        <v>20</v>
      </c>
      <c r="D72" s="16">
        <v>5</v>
      </c>
      <c r="E72" s="18">
        <f t="shared" si="2"/>
        <v>3.012048192771084</v>
      </c>
      <c r="F72" s="18">
        <f t="shared" si="3"/>
        <v>16.987951807228917</v>
      </c>
    </row>
    <row r="73" spans="1:8" x14ac:dyDescent="0.3">
      <c r="A73" s="33" t="s">
        <v>161</v>
      </c>
      <c r="B73" s="16">
        <v>19.8</v>
      </c>
      <c r="C73" s="16">
        <v>20</v>
      </c>
      <c r="D73" s="16">
        <v>5</v>
      </c>
      <c r="E73" s="18">
        <f t="shared" si="2"/>
        <v>5.0505050505050502</v>
      </c>
      <c r="F73" s="18">
        <f t="shared" si="3"/>
        <v>14.94949494949495</v>
      </c>
    </row>
    <row r="74" spans="1:8" x14ac:dyDescent="0.3">
      <c r="A74" s="123" t="s">
        <v>162</v>
      </c>
      <c r="B74" s="146">
        <v>35.200000000000003</v>
      </c>
      <c r="C74" s="146">
        <v>20</v>
      </c>
      <c r="D74" s="146">
        <v>5</v>
      </c>
      <c r="E74" s="147">
        <f t="shared" si="2"/>
        <v>2.8409090909090908</v>
      </c>
      <c r="F74" s="147">
        <f t="shared" si="3"/>
        <v>17.15909090909091</v>
      </c>
      <c r="H74" t="s">
        <v>386</v>
      </c>
    </row>
    <row r="75" spans="1:8" x14ac:dyDescent="0.3">
      <c r="A75" s="149" t="s">
        <v>164</v>
      </c>
      <c r="B75" s="150">
        <v>9.16</v>
      </c>
      <c r="C75" s="150">
        <v>20</v>
      </c>
      <c r="D75" s="150">
        <v>5</v>
      </c>
      <c r="E75" s="151">
        <f t="shared" si="2"/>
        <v>10.91703056768559</v>
      </c>
      <c r="F75" s="151">
        <f t="shared" si="3"/>
        <v>9.0829694323144103</v>
      </c>
      <c r="G75" t="s">
        <v>378</v>
      </c>
    </row>
    <row r="76" spans="1:8" x14ac:dyDescent="0.3">
      <c r="A76" s="33" t="s">
        <v>165</v>
      </c>
      <c r="B76" s="16">
        <v>61.2</v>
      </c>
      <c r="C76" s="16">
        <v>20</v>
      </c>
      <c r="D76" s="16">
        <v>5</v>
      </c>
      <c r="E76" s="18">
        <f t="shared" si="2"/>
        <v>1.6339869281045751</v>
      </c>
      <c r="F76" s="18">
        <f t="shared" si="3"/>
        <v>18.366013071895424</v>
      </c>
    </row>
    <row r="77" spans="1:8" x14ac:dyDescent="0.3">
      <c r="A77" s="33" t="s">
        <v>161</v>
      </c>
      <c r="B77" s="16">
        <v>67.8</v>
      </c>
      <c r="C77" s="16">
        <v>20</v>
      </c>
      <c r="D77" s="16">
        <v>5</v>
      </c>
      <c r="E77" s="18">
        <f t="shared" si="2"/>
        <v>1.4749262536873158</v>
      </c>
      <c r="F77" s="18">
        <f t="shared" si="3"/>
        <v>18.525073746312685</v>
      </c>
    </row>
    <row r="78" spans="1:8" x14ac:dyDescent="0.3">
      <c r="A78" s="33" t="s">
        <v>161</v>
      </c>
      <c r="B78" s="16">
        <v>41.2</v>
      </c>
      <c r="C78" s="16">
        <v>20</v>
      </c>
      <c r="D78" s="16">
        <v>5</v>
      </c>
      <c r="E78" s="18">
        <f t="shared" si="2"/>
        <v>2.4271844660194173</v>
      </c>
      <c r="F78" s="18">
        <f t="shared" si="3"/>
        <v>17.572815533980581</v>
      </c>
    </row>
    <row r="79" spans="1:8" x14ac:dyDescent="0.3">
      <c r="A79" s="33" t="s">
        <v>177</v>
      </c>
      <c r="B79" s="16">
        <v>21.6</v>
      </c>
      <c r="C79" s="16">
        <v>20</v>
      </c>
      <c r="D79" s="16">
        <v>5</v>
      </c>
      <c r="E79" s="18">
        <f t="shared" si="2"/>
        <v>4.6296296296296298</v>
      </c>
      <c r="F79" s="18">
        <f t="shared" si="3"/>
        <v>15.37037037037037</v>
      </c>
    </row>
    <row r="80" spans="1:8" x14ac:dyDescent="0.3">
      <c r="A80" s="33" t="s">
        <v>177</v>
      </c>
      <c r="B80" s="16">
        <v>29.8</v>
      </c>
      <c r="C80" s="16">
        <v>20</v>
      </c>
      <c r="D80" s="16">
        <v>5</v>
      </c>
      <c r="E80" s="18">
        <f t="shared" si="2"/>
        <v>3.3557046979865772</v>
      </c>
      <c r="F80" s="18">
        <f t="shared" si="3"/>
        <v>16.644295302013422</v>
      </c>
    </row>
    <row r="81" spans="1:6" x14ac:dyDescent="0.3">
      <c r="A81" s="33" t="s">
        <v>27</v>
      </c>
      <c r="B81" s="16">
        <v>20</v>
      </c>
      <c r="C81" s="16">
        <v>20</v>
      </c>
      <c r="D81" s="16">
        <v>5</v>
      </c>
      <c r="E81" s="18">
        <f t="shared" si="2"/>
        <v>5</v>
      </c>
      <c r="F81" s="18">
        <f t="shared" si="3"/>
        <v>15</v>
      </c>
    </row>
    <row r="82" spans="1:6" x14ac:dyDescent="0.3">
      <c r="A82" s="33" t="s">
        <v>27</v>
      </c>
      <c r="B82" s="16">
        <v>27</v>
      </c>
      <c r="C82" s="16">
        <v>20</v>
      </c>
      <c r="D82" s="16">
        <v>5</v>
      </c>
      <c r="E82" s="18">
        <f t="shared" si="2"/>
        <v>3.7037037037037037</v>
      </c>
      <c r="F82" s="18">
        <f t="shared" si="3"/>
        <v>16.296296296296298</v>
      </c>
    </row>
    <row r="83" spans="1:6" x14ac:dyDescent="0.3">
      <c r="A83" s="148"/>
      <c r="B83" s="6" t="s">
        <v>192</v>
      </c>
      <c r="C83" t="s">
        <v>193</v>
      </c>
    </row>
  </sheetData>
  <conditionalFormatting sqref="E1">
    <cfRule type="cellIs" dxfId="3" priority="3" operator="greaterThan">
      <formula>5</formula>
    </cfRule>
    <cfRule type="cellIs" dxfId="2" priority="4" operator="greaterThan">
      <formula>5</formula>
    </cfRule>
  </conditionalFormatting>
  <conditionalFormatting sqref="E2:E24 E26:E39 E42 E44:E82">
    <cfRule type="cellIs" dxfId="1" priority="1" operator="greaterThan">
      <formula>5</formula>
    </cfRule>
    <cfRule type="cellIs" dxfId="0" priority="2" operator="greaterThan">
      <formula>5</formula>
    </cfRule>
  </conditionalFormatting>
  <pageMargins left="0.7" right="0.7" top="0.75" bottom="0.75" header="0.3" footer="0.3"/>
  <pageSetup scale="47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79E95-AD08-411B-B64A-18168D976452}">
  <dimension ref="B5:E17"/>
  <sheetViews>
    <sheetView workbookViewId="0">
      <selection activeCell="E18" sqref="E18"/>
    </sheetView>
  </sheetViews>
  <sheetFormatPr defaultRowHeight="14.4" x14ac:dyDescent="0.3"/>
  <sheetData>
    <row r="5" spans="2:5" x14ac:dyDescent="0.3">
      <c r="C5">
        <f>22.2*2</f>
        <v>44.4</v>
      </c>
      <c r="D5">
        <f>C5*0.1</f>
        <v>4.4400000000000004</v>
      </c>
      <c r="E5">
        <f>C5+D5</f>
        <v>48.839999999999996</v>
      </c>
    </row>
    <row r="6" spans="2:5" x14ac:dyDescent="0.3">
      <c r="C6">
        <v>6</v>
      </c>
      <c r="D6">
        <f t="shared" ref="D6:D10" si="0">C6*0.1</f>
        <v>0.60000000000000009</v>
      </c>
      <c r="E6">
        <f t="shared" ref="E6:E10" si="1">C6+D6</f>
        <v>6.6</v>
      </c>
    </row>
    <row r="7" spans="2:5" x14ac:dyDescent="0.3">
      <c r="C7">
        <v>1.2</v>
      </c>
      <c r="D7">
        <f t="shared" si="0"/>
        <v>0.12</v>
      </c>
      <c r="E7">
        <f t="shared" si="1"/>
        <v>1.3199999999999998</v>
      </c>
    </row>
    <row r="8" spans="2:5" x14ac:dyDescent="0.3">
      <c r="C8">
        <v>3</v>
      </c>
      <c r="D8">
        <f t="shared" si="0"/>
        <v>0.30000000000000004</v>
      </c>
      <c r="E8">
        <f t="shared" si="1"/>
        <v>3.3</v>
      </c>
    </row>
    <row r="9" spans="2:5" x14ac:dyDescent="0.3">
      <c r="C9">
        <v>3</v>
      </c>
      <c r="D9">
        <f t="shared" si="0"/>
        <v>0.30000000000000004</v>
      </c>
      <c r="E9">
        <f t="shared" si="1"/>
        <v>3.3</v>
      </c>
    </row>
    <row r="10" spans="2:5" x14ac:dyDescent="0.3">
      <c r="C10">
        <v>0.4</v>
      </c>
      <c r="D10">
        <f t="shared" si="0"/>
        <v>4.0000000000000008E-2</v>
      </c>
      <c r="E10">
        <f t="shared" si="1"/>
        <v>0.44000000000000006</v>
      </c>
    </row>
    <row r="11" spans="2:5" x14ac:dyDescent="0.3">
      <c r="B11" t="s">
        <v>382</v>
      </c>
      <c r="C11">
        <v>2</v>
      </c>
    </row>
    <row r="12" spans="2:5" x14ac:dyDescent="0.3">
      <c r="C12">
        <v>60</v>
      </c>
    </row>
    <row r="16" spans="2:5" x14ac:dyDescent="0.3">
      <c r="E16" t="s">
        <v>351</v>
      </c>
    </row>
    <row r="17" spans="5:5" x14ac:dyDescent="0.3">
      <c r="E17" t="s">
        <v>370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1B1601C30B5940A86BED8D82B3C7F6" ma:contentTypeVersion="12" ma:contentTypeDescription="Create a new document." ma:contentTypeScope="" ma:versionID="50cabf887e6429390929b14e24793f04">
  <xsd:schema xmlns:xsd="http://www.w3.org/2001/XMLSchema" xmlns:xs="http://www.w3.org/2001/XMLSchema" xmlns:p="http://schemas.microsoft.com/office/2006/metadata/properties" xmlns:ns3="dbd88240-f7b4-40d8-be68-4ddebbd506a4" xmlns:ns4="a9119130-43c3-463a-9bc6-372a50d08250" targetNamespace="http://schemas.microsoft.com/office/2006/metadata/properties" ma:root="true" ma:fieldsID="0b1192e3d4cf41ece79a198b4a3b937a" ns3:_="" ns4:_="">
    <xsd:import namespace="dbd88240-f7b4-40d8-be68-4ddebbd506a4"/>
    <xsd:import namespace="a9119130-43c3-463a-9bc6-372a50d0825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d88240-f7b4-40d8-be68-4ddebbd506a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119130-43c3-463a-9bc6-372a50d082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B7CD20D-28D8-4D04-A3E5-19E893F4D17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B10672F-630D-42DC-B1F2-D3FEA01FBA05}">
  <ds:schemaRefs>
    <ds:schemaRef ds:uri="http://purl.org/dc/elements/1.1/"/>
    <ds:schemaRef ds:uri="a9119130-43c3-463a-9bc6-372a50d08250"/>
    <ds:schemaRef ds:uri="http://purl.org/dc/terms/"/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dbd88240-f7b4-40d8-be68-4ddebbd506a4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1A2AE0D2-0462-4C97-A5AA-A79D9051F0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d88240-f7b4-40d8-be68-4ddebbd506a4"/>
    <ds:schemaRef ds:uri="a9119130-43c3-463a-9bc6-372a50d082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Samples</vt:lpstr>
      <vt:lpstr>Quantification1</vt:lpstr>
      <vt:lpstr>2bRAD Dilutions</vt:lpstr>
      <vt:lpstr>Dilution Plate</vt:lpstr>
      <vt:lpstr>Gel Map</vt:lpstr>
      <vt:lpstr>Amplification</vt:lpstr>
      <vt:lpstr>Cleaning PCR Products</vt:lpstr>
      <vt:lpstr>Dilution Plate for UT</vt:lpstr>
      <vt:lpstr>Quantification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Sydney</dc:creator>
  <cp:lastModifiedBy>Student</cp:lastModifiedBy>
  <cp:lastPrinted>2022-07-25T17:57:00Z</cp:lastPrinted>
  <dcterms:created xsi:type="dcterms:W3CDTF">2022-05-10T13:40:33Z</dcterms:created>
  <dcterms:modified xsi:type="dcterms:W3CDTF">2022-09-28T13:54:46Z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0x0101002D1B1601C30B5940A86BED8D82B3C7F6</vt:lpwstr>
  </property>
</Properties>
</file>