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u-my.sharepoint.com/personal/sydneybell2021_fau_edu/Documents/"/>
    </mc:Choice>
  </mc:AlternateContent>
  <xr:revisionPtr revIDLastSave="125" documentId="8_{3FFCEE0F-BC7C-40CB-9E06-C0349C5EA0E9}" xr6:coauthVersionLast="47" xr6:coauthVersionMax="47" xr10:uidLastSave="{2B8AFF73-DC38-4718-A40E-7A64DDCA2944}"/>
  <bookViews>
    <workbookView xWindow="-98" yWindow="-98" windowWidth="20715" windowHeight="13276" activeTab="3" xr2:uid="{20527C0F-447B-4E72-BB03-6D1F4BC61F9F}"/>
  </bookViews>
  <sheets>
    <sheet name="Samples" sheetId="1" r:id="rId1"/>
    <sheet name="Re-Extractions + PCLI" sheetId="6" r:id="rId2"/>
    <sheet name="Quantification" sheetId="2" r:id="rId3"/>
    <sheet name="Dilutions" sheetId="3" r:id="rId4"/>
    <sheet name="Dilution Plate" sheetId="4" r:id="rId5"/>
    <sheet name="Ligation 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F3" i="3" s="1"/>
  <c r="E4" i="3"/>
  <c r="F4" i="3" s="1"/>
  <c r="E5" i="3"/>
  <c r="F5" i="3" s="1"/>
  <c r="E6" i="3"/>
  <c r="F6" i="3" s="1"/>
  <c r="E7" i="3"/>
  <c r="E8" i="3"/>
  <c r="F8" i="3" s="1"/>
  <c r="E9" i="3"/>
  <c r="E10" i="3"/>
  <c r="F10" i="3" s="1"/>
  <c r="E11" i="3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E20" i="3"/>
  <c r="F20" i="3" s="1"/>
  <c r="E21" i="3"/>
  <c r="F21" i="3" s="1"/>
  <c r="E22" i="3"/>
  <c r="F22" i="3" s="1"/>
  <c r="E23" i="3"/>
  <c r="E24" i="3"/>
  <c r="E25" i="3"/>
  <c r="F25" i="3" s="1"/>
  <c r="E26" i="3"/>
  <c r="F26" i="3" s="1"/>
  <c r="E27" i="3"/>
  <c r="E28" i="3"/>
  <c r="F28" i="3" s="1"/>
  <c r="E29" i="3"/>
  <c r="F29" i="3" s="1"/>
  <c r="E30" i="3"/>
  <c r="F30" i="3" s="1"/>
  <c r="E31" i="3"/>
  <c r="F31" i="3" s="1"/>
  <c r="E32" i="3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E40" i="3"/>
  <c r="E41" i="3"/>
  <c r="F41" i="3" s="1"/>
  <c r="E42" i="3"/>
  <c r="F42" i="3" s="1"/>
  <c r="E43" i="3"/>
  <c r="E44" i="3"/>
  <c r="F44" i="3" s="1"/>
  <c r="E45" i="3"/>
  <c r="F45" i="3" s="1"/>
  <c r="E46" i="3"/>
  <c r="F46" i="3" s="1"/>
  <c r="E47" i="3"/>
  <c r="E48" i="3"/>
  <c r="F48" i="3" s="1"/>
  <c r="E49" i="3"/>
  <c r="F49" i="3" s="1"/>
  <c r="E50" i="3"/>
  <c r="F50" i="3" s="1"/>
  <c r="E51" i="3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E68" i="3"/>
  <c r="E69" i="3"/>
  <c r="E70" i="3"/>
  <c r="F70" i="3" s="1"/>
  <c r="E71" i="3"/>
  <c r="E72" i="3"/>
  <c r="E73" i="3"/>
  <c r="F73" i="3" s="1"/>
  <c r="E74" i="3"/>
  <c r="F74" i="3" s="1"/>
  <c r="E75" i="3"/>
  <c r="F75" i="3" s="1"/>
  <c r="E76" i="3"/>
  <c r="F76" i="3" s="1"/>
  <c r="F7" i="3"/>
  <c r="F9" i="3"/>
  <c r="F11" i="3"/>
  <c r="F19" i="3"/>
  <c r="F23" i="3"/>
  <c r="F24" i="3"/>
  <c r="F27" i="3"/>
  <c r="F32" i="3"/>
  <c r="F39" i="3"/>
  <c r="F40" i="3"/>
  <c r="F43" i="3"/>
  <c r="F47" i="3"/>
  <c r="F51" i="3"/>
  <c r="F60" i="3"/>
  <c r="F67" i="3"/>
  <c r="F68" i="3"/>
  <c r="F69" i="3"/>
  <c r="F71" i="3"/>
  <c r="F72" i="3"/>
  <c r="E2" i="3"/>
  <c r="F2" i="3" s="1"/>
  <c r="AB27" i="5"/>
  <c r="P19" i="5"/>
  <c r="T18" i="5"/>
  <c r="U14" i="5"/>
  <c r="T5" i="5"/>
  <c r="V14" i="5" s="1"/>
  <c r="T4" i="5"/>
  <c r="Y23" i="5" s="1"/>
  <c r="T3" i="5"/>
  <c r="Q17" i="5" s="1"/>
  <c r="U22" i="5" l="1"/>
  <c r="U17" i="5"/>
  <c r="V17" i="5" s="1"/>
  <c r="V28" i="5"/>
  <c r="V29" i="5"/>
  <c r="U16" i="5"/>
  <c r="V16" i="5" s="1"/>
  <c r="Y22" i="5"/>
  <c r="Y24" i="5" s="1"/>
  <c r="Q15" i="5"/>
  <c r="Q18" i="5"/>
  <c r="U23" i="5"/>
  <c r="U24" i="5" s="1"/>
  <c r="V27" i="5"/>
  <c r="V30" i="5"/>
  <c r="Q14" i="5"/>
  <c r="U15" i="5"/>
  <c r="Q19" i="5" l="1"/>
  <c r="V31" i="5"/>
  <c r="U18" i="5"/>
  <c r="V15" i="5"/>
  <c r="V18" i="5" s="1"/>
</calcChain>
</file>

<file path=xl/sharedStrings.xml><?xml version="1.0" encoding="utf-8"?>
<sst xmlns="http://schemas.openxmlformats.org/spreadsheetml/2006/main" count="1000" uniqueCount="306">
  <si>
    <t>SAMPLE</t>
  </si>
  <si>
    <t>Colony ID</t>
  </si>
  <si>
    <t>Tag #</t>
  </si>
  <si>
    <t>sampleID</t>
  </si>
  <si>
    <t>Date Collected</t>
  </si>
  <si>
    <t>Species</t>
  </si>
  <si>
    <t>Preserved Method</t>
  </si>
  <si>
    <t>Extraction Method</t>
  </si>
  <si>
    <t>Extraction Date</t>
  </si>
  <si>
    <t>Extraction Notes</t>
  </si>
  <si>
    <t>Elution vol</t>
  </si>
  <si>
    <t>260/280</t>
  </si>
  <si>
    <t>260/230</t>
  </si>
  <si>
    <t>Qb ng/µL</t>
  </si>
  <si>
    <t>25 ng/uL Dilution Total Volume</t>
  </si>
  <si>
    <t>Volume H2O</t>
  </si>
  <si>
    <t>uL DNA for 25 ng/uL dilution</t>
  </si>
  <si>
    <t>inlineBC</t>
  </si>
  <si>
    <t>Pool</t>
  </si>
  <si>
    <t>BCi7</t>
  </si>
  <si>
    <t>BCi5</t>
  </si>
  <si>
    <t>source</t>
  </si>
  <si>
    <t>Sample</t>
  </si>
  <si>
    <t>Qubit Conc. (ng/µL)</t>
  </si>
  <si>
    <t>Qubit Conc. (ng/µL [C1])</t>
  </si>
  <si>
    <t>Target vol (µL [V2])</t>
  </si>
  <si>
    <t>Target conc. (ng/µL [C2])</t>
  </si>
  <si>
    <t>Vol DNA (µL [V1])</t>
  </si>
  <si>
    <t>Vol NFW (µL)</t>
  </si>
  <si>
    <t>Dilution Plate 1 Layout</t>
  </si>
  <si>
    <t>A</t>
  </si>
  <si>
    <t>B</t>
  </si>
  <si>
    <t>C</t>
  </si>
  <si>
    <t>D</t>
  </si>
  <si>
    <t>E</t>
  </si>
  <si>
    <t>F</t>
  </si>
  <si>
    <t>G</t>
  </si>
  <si>
    <t>H</t>
  </si>
  <si>
    <t>Dilution Plate 1 µL NFW</t>
  </si>
  <si>
    <t>Dilution Plate 1 µL DNA</t>
  </si>
  <si>
    <t>3illBC-1</t>
  </si>
  <si>
    <t>3illBC-2</t>
  </si>
  <si>
    <t>3illBC-3</t>
  </si>
  <si>
    <t>3illBC-4</t>
  </si>
  <si>
    <t>3illBC-5</t>
  </si>
  <si>
    <t>3illBC-6</t>
  </si>
  <si>
    <t>3illBC-7</t>
  </si>
  <si>
    <t>3illBC-8</t>
  </si>
  <si>
    <t>3illBC-9</t>
  </si>
  <si>
    <t>3illBC-10</t>
  </si>
  <si>
    <t>3illBC-11</t>
  </si>
  <si>
    <t>3illBC-12</t>
  </si>
  <si>
    <t>ILL-BC-23</t>
  </si>
  <si>
    <t>Samples =</t>
  </si>
  <si>
    <t>ILL-BC-24</t>
  </si>
  <si>
    <t xml:space="preserve">Rows = </t>
  </si>
  <si>
    <t>ILL-BC-25</t>
  </si>
  <si>
    <t xml:space="preserve">Columns = </t>
  </si>
  <si>
    <t>ILL-BC-26</t>
  </si>
  <si>
    <t>ILL-BC-27</t>
  </si>
  <si>
    <t>ILL-BC-28</t>
  </si>
  <si>
    <t>ILL-BC-29</t>
  </si>
  <si>
    <t>ILL-BC-30</t>
  </si>
  <si>
    <t>TruSeq =</t>
  </si>
  <si>
    <t>Digest</t>
  </si>
  <si>
    <t>Ligation</t>
  </si>
  <si>
    <t>Component</t>
  </si>
  <si>
    <t>Reaction Vol (uL)</t>
  </si>
  <si>
    <t>NEB Buffer #3</t>
  </si>
  <si>
    <t>10x T4 ligase buffer w 10 mM ATP</t>
  </si>
  <si>
    <t>5 μM Adapter 1*</t>
  </si>
  <si>
    <t>BcgI (2 U µl-1) 320 µM SAM</t>
  </si>
  <si>
    <t>T4 DNA ligase</t>
  </si>
  <si>
    <t>H2O</t>
  </si>
  <si>
    <t>Total</t>
  </si>
  <si>
    <t>Adapter 1 Component</t>
  </si>
  <si>
    <t>Total Vol (uL)</t>
  </si>
  <si>
    <t>Adapter 2 Component</t>
  </si>
  <si>
    <t>5ILL-NNRW</t>
  </si>
  <si>
    <t>3illBC (1-12)</t>
  </si>
  <si>
    <t>NFW</t>
  </si>
  <si>
    <t>Anti5ill-NNRW</t>
  </si>
  <si>
    <t>Anti-ill-BC (1-11)</t>
  </si>
  <si>
    <t>Adapter 1</t>
  </si>
  <si>
    <t>Adapter 2</t>
  </si>
  <si>
    <t>x 12 3illBC</t>
  </si>
  <si>
    <t>5 μM Adapter 2*</t>
  </si>
  <si>
    <t>To which a different one of these is added:</t>
  </si>
  <si>
    <t>Initial MM</t>
  </si>
  <si>
    <t>Add 20 µL of the appropriate ligation mix to each well using multichannel pipette</t>
  </si>
  <si>
    <t>MC14</t>
  </si>
  <si>
    <t>MC35</t>
  </si>
  <si>
    <t>OF14</t>
  </si>
  <si>
    <t>PC28</t>
  </si>
  <si>
    <t>PC17</t>
  </si>
  <si>
    <t>PC23</t>
  </si>
  <si>
    <t>OF36</t>
  </si>
  <si>
    <t>MC16</t>
  </si>
  <si>
    <t xml:space="preserve">PC1 </t>
  </si>
  <si>
    <t>PC21</t>
  </si>
  <si>
    <t>PC10</t>
  </si>
  <si>
    <t>MC6</t>
  </si>
  <si>
    <t>MC20</t>
  </si>
  <si>
    <t>PC5</t>
  </si>
  <si>
    <t>PC24</t>
  </si>
  <si>
    <t>PC2</t>
  </si>
  <si>
    <t>PC6</t>
  </si>
  <si>
    <t>OF20</t>
  </si>
  <si>
    <t>OF93</t>
  </si>
  <si>
    <t>PC26</t>
  </si>
  <si>
    <t xml:space="preserve">OF2 </t>
  </si>
  <si>
    <t>PC29</t>
  </si>
  <si>
    <t>PC11</t>
  </si>
  <si>
    <t>PC18</t>
  </si>
  <si>
    <t>PC27</t>
  </si>
  <si>
    <t>MC13</t>
  </si>
  <si>
    <t>OF50</t>
  </si>
  <si>
    <t>PC3</t>
  </si>
  <si>
    <t>OF51</t>
  </si>
  <si>
    <t>MC19</t>
  </si>
  <si>
    <t>MC5</t>
  </si>
  <si>
    <t>PC13</t>
  </si>
  <si>
    <t>PC4</t>
  </si>
  <si>
    <t>OF2</t>
  </si>
  <si>
    <t>OF33</t>
  </si>
  <si>
    <t>OF22</t>
  </si>
  <si>
    <t>MC1</t>
  </si>
  <si>
    <t>OF26(39)</t>
  </si>
  <si>
    <t>OF19(36)</t>
  </si>
  <si>
    <t>MC21</t>
  </si>
  <si>
    <t>MC2</t>
  </si>
  <si>
    <t>MC4</t>
  </si>
  <si>
    <t>MC27</t>
  </si>
  <si>
    <t>PC25</t>
  </si>
  <si>
    <t>OF3</t>
  </si>
  <si>
    <t>OF52</t>
  </si>
  <si>
    <t>OF7</t>
  </si>
  <si>
    <t>OF1</t>
  </si>
  <si>
    <t>PC14</t>
  </si>
  <si>
    <t>PC15</t>
  </si>
  <si>
    <t>PC1</t>
  </si>
  <si>
    <t>OF57</t>
  </si>
  <si>
    <t>OF32</t>
  </si>
  <si>
    <t>OF11</t>
  </si>
  <si>
    <t>PC12</t>
  </si>
  <si>
    <t>OF125</t>
  </si>
  <si>
    <t>OF126</t>
  </si>
  <si>
    <t>OF27</t>
  </si>
  <si>
    <t>OF8</t>
  </si>
  <si>
    <t>OF483</t>
  </si>
  <si>
    <t>OF61</t>
  </si>
  <si>
    <t>OF132</t>
  </si>
  <si>
    <t>MC11</t>
  </si>
  <si>
    <t>OF127</t>
  </si>
  <si>
    <t>OF227</t>
  </si>
  <si>
    <t>MC33</t>
  </si>
  <si>
    <t>FWC</t>
  </si>
  <si>
    <t>CRF</t>
  </si>
  <si>
    <t>UM</t>
  </si>
  <si>
    <t>RR</t>
  </si>
  <si>
    <t>MOTE</t>
  </si>
  <si>
    <t>MCAV</t>
  </si>
  <si>
    <t>OFAV</t>
  </si>
  <si>
    <t>PCLI</t>
  </si>
  <si>
    <t>DNA Shield</t>
  </si>
  <si>
    <t>MC_001</t>
  </si>
  <si>
    <t>MC_002</t>
  </si>
  <si>
    <t>MC_003</t>
  </si>
  <si>
    <t>MC_004</t>
  </si>
  <si>
    <t>MC_005</t>
  </si>
  <si>
    <t>MC_006</t>
  </si>
  <si>
    <t>MC_007</t>
  </si>
  <si>
    <t>MC_008</t>
  </si>
  <si>
    <t>MC_009</t>
  </si>
  <si>
    <t>MC_010</t>
  </si>
  <si>
    <t>MC_011</t>
  </si>
  <si>
    <t>MC_012</t>
  </si>
  <si>
    <t>MC_013</t>
  </si>
  <si>
    <t>MC_014</t>
  </si>
  <si>
    <t>MC_015</t>
  </si>
  <si>
    <t>MC_016</t>
  </si>
  <si>
    <t>MC_017</t>
  </si>
  <si>
    <t>OF_001</t>
  </si>
  <si>
    <t>OF_002</t>
  </si>
  <si>
    <t>OF_003</t>
  </si>
  <si>
    <t>OF_004</t>
  </si>
  <si>
    <t>OF_005</t>
  </si>
  <si>
    <t>OF_006</t>
  </si>
  <si>
    <t>OF_007</t>
  </si>
  <si>
    <t>OF_008</t>
  </si>
  <si>
    <t>OF_009</t>
  </si>
  <si>
    <t>OF_010</t>
  </si>
  <si>
    <t>OF_011</t>
  </si>
  <si>
    <t>OF_012</t>
  </si>
  <si>
    <t>OF_013</t>
  </si>
  <si>
    <t>OF_014</t>
  </si>
  <si>
    <t>OF_015</t>
  </si>
  <si>
    <t>OF_016</t>
  </si>
  <si>
    <t>OF_017</t>
  </si>
  <si>
    <t>OF_018</t>
  </si>
  <si>
    <t>OF_019</t>
  </si>
  <si>
    <t>OF_020</t>
  </si>
  <si>
    <t>OF_021</t>
  </si>
  <si>
    <t>OF_022</t>
  </si>
  <si>
    <t>OF_023</t>
  </si>
  <si>
    <t>OF_024</t>
  </si>
  <si>
    <t>OF_025</t>
  </si>
  <si>
    <t>OF_026</t>
  </si>
  <si>
    <t>OF_027</t>
  </si>
  <si>
    <t>OF_028</t>
  </si>
  <si>
    <t>OF_029</t>
  </si>
  <si>
    <t>OF_030</t>
  </si>
  <si>
    <t>OF_031</t>
  </si>
  <si>
    <t>PC_001</t>
  </si>
  <si>
    <t>PC_002</t>
  </si>
  <si>
    <t>PC_003</t>
  </si>
  <si>
    <t>PC_004</t>
  </si>
  <si>
    <t>PC_005</t>
  </si>
  <si>
    <t>PC_006</t>
  </si>
  <si>
    <t>PC_007</t>
  </si>
  <si>
    <t>PC_008</t>
  </si>
  <si>
    <t>PC_009</t>
  </si>
  <si>
    <t>PC_010</t>
  </si>
  <si>
    <t>PC_011</t>
  </si>
  <si>
    <t>PC_012</t>
  </si>
  <si>
    <t>PC_013</t>
  </si>
  <si>
    <t>PC_014</t>
  </si>
  <si>
    <t>PC_015</t>
  </si>
  <si>
    <t>PC_016</t>
  </si>
  <si>
    <t>PC_017</t>
  </si>
  <si>
    <t>PC_018</t>
  </si>
  <si>
    <t>PC_019</t>
  </si>
  <si>
    <t>PC_020</t>
  </si>
  <si>
    <t>PC_021</t>
  </si>
  <si>
    <t>PC_022</t>
  </si>
  <si>
    <t>PC_023</t>
  </si>
  <si>
    <t>PC_024</t>
  </si>
  <si>
    <t>PC_025</t>
  </si>
  <si>
    <t>PC_026</t>
  </si>
  <si>
    <t>PC_027</t>
  </si>
  <si>
    <t>2bRAD</t>
  </si>
  <si>
    <t>rextracted on 12/1</t>
  </si>
  <si>
    <t>rextracted on 12/2</t>
  </si>
  <si>
    <t>rextracted on 12/3</t>
  </si>
  <si>
    <t>rextracted on 12/4</t>
  </si>
  <si>
    <t>rextracted on 12/5</t>
  </si>
  <si>
    <t>rextracted on 12/6</t>
  </si>
  <si>
    <t>rextracted on 12/7</t>
  </si>
  <si>
    <t>rextracted on 12/8</t>
  </si>
  <si>
    <t>rextracted on 12/9</t>
  </si>
  <si>
    <t>rextracted on 12/10</t>
  </si>
  <si>
    <t>rextracted on 12/12</t>
  </si>
  <si>
    <t>rextracted on 12/13</t>
  </si>
  <si>
    <t>rextracted on 12/14</t>
  </si>
  <si>
    <t>rextracted on 12/17</t>
  </si>
  <si>
    <t>rextracted on 12/19</t>
  </si>
  <si>
    <t>rextracted on 12/21</t>
  </si>
  <si>
    <t>rextracted on 12/22</t>
  </si>
  <si>
    <t>rextracted on 12/23</t>
  </si>
  <si>
    <t>reextraction</t>
  </si>
  <si>
    <t>*** labled with RE-EX on tube for re-extraction</t>
  </si>
  <si>
    <t>OF_008R</t>
  </si>
  <si>
    <t>OF_009R</t>
  </si>
  <si>
    <t>OF_010R</t>
  </si>
  <si>
    <t>OF_011R</t>
  </si>
  <si>
    <t>OF_012R</t>
  </si>
  <si>
    <t>OF_032</t>
  </si>
  <si>
    <t>OF_033</t>
  </si>
  <si>
    <t>OF_034</t>
  </si>
  <si>
    <t>OF_035</t>
  </si>
  <si>
    <t>OF_036</t>
  </si>
  <si>
    <t>OF_037</t>
  </si>
  <si>
    <t>OF_038</t>
  </si>
  <si>
    <t>OF_039</t>
  </si>
  <si>
    <t>OF_040</t>
  </si>
  <si>
    <t>OF_041</t>
  </si>
  <si>
    <t>OF_042</t>
  </si>
  <si>
    <t>OF_043</t>
  </si>
  <si>
    <t>OF_044</t>
  </si>
  <si>
    <t>OF_045</t>
  </si>
  <si>
    <t>OF_046</t>
  </si>
  <si>
    <t>OF_047</t>
  </si>
  <si>
    <t>OF_048</t>
  </si>
  <si>
    <t>OF_049</t>
  </si>
  <si>
    <t>OF_050</t>
  </si>
  <si>
    <t>OF_051</t>
  </si>
  <si>
    <t>OF_052</t>
  </si>
  <si>
    <t>OF_053</t>
  </si>
  <si>
    <t>OF_054</t>
  </si>
  <si>
    <t>OF_055</t>
  </si>
  <si>
    <t>OF_056</t>
  </si>
  <si>
    <t>OF_057</t>
  </si>
  <si>
    <t>OF_058</t>
  </si>
  <si>
    <t>OF_013R</t>
  </si>
  <si>
    <t>OF_014R</t>
  </si>
  <si>
    <t>OF_015R</t>
  </si>
  <si>
    <t>OF_016R</t>
  </si>
  <si>
    <t>OF_017R</t>
  </si>
  <si>
    <t>OF_019R</t>
  </si>
  <si>
    <t>OF_020R</t>
  </si>
  <si>
    <t>OF_021R</t>
  </si>
  <si>
    <t>OF_024R</t>
  </si>
  <si>
    <t>OF_026R</t>
  </si>
  <si>
    <t>OF_028R</t>
  </si>
  <si>
    <t>OF_029R</t>
  </si>
  <si>
    <t>OF_030R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</si>
</sst>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sz val="12"/>
      <color theme="1"/>
      <name val="Helvetica"/>
      <family val="2"/>
    </font>
    <font>
      <b/>
      <sz val="12"/>
      <name val="Helvetica"/>
      <family val="2"/>
    </font>
    <font>
      <b/>
      <sz val="12"/>
      <color rgb="FF000000"/>
      <name val="Helvetic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Helvetica"/>
      <family val="2"/>
    </font>
    <font>
      <sz val="12"/>
      <color theme="1"/>
      <name val="Helvetica"/>
      <family val="2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sz val="11"/>
      <color theme="1"/>
      <name val="Calibri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1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5" borderId="5" xfId="0" applyFont="1" applyFill="1" applyBorder="1"/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/>
    <xf numFmtId="0" fontId="5" fillId="6" borderId="8" xfId="0" applyFont="1" applyFill="1" applyBorder="1" applyAlignment="1">
      <alignment wrapText="1"/>
    </xf>
    <xf numFmtId="0" fontId="5" fillId="6" borderId="9" xfId="0" applyFont="1" applyFill="1" applyBorder="1"/>
    <xf numFmtId="0" fontId="6" fillId="6" borderId="10" xfId="0" applyFont="1" applyFill="1" applyBorder="1" applyAlignment="1">
      <alignment wrapText="1"/>
    </xf>
    <xf numFmtId="0" fontId="6" fillId="6" borderId="11" xfId="0" applyFont="1" applyFill="1" applyBorder="1" applyAlignment="1">
      <alignment wrapText="1"/>
    </xf>
    <xf numFmtId="164" fontId="0" fillId="0" borderId="12" xfId="0" applyNumberFormat="1" applyFill="1" applyBorder="1"/>
    <xf numFmtId="164" fontId="0" fillId="0" borderId="13" xfId="0" applyNumberFormat="1" applyFill="1" applyBorder="1"/>
    <xf numFmtId="0" fontId="7" fillId="0" borderId="0" xfId="1"/>
    <xf numFmtId="0" fontId="8" fillId="0" borderId="0" xfId="1" applyFont="1"/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8" borderId="19" xfId="0" applyFont="1" applyFill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8" borderId="22" xfId="0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11" fillId="4" borderId="14" xfId="1" applyFont="1" applyFill="1" applyBorder="1" applyAlignment="1">
      <alignment horizontal="center"/>
    </xf>
    <xf numFmtId="164" fontId="11" fillId="4" borderId="15" xfId="1" applyNumberFormat="1" applyFont="1" applyFill="1" applyBorder="1" applyAlignment="1">
      <alignment horizontal="center"/>
    </xf>
    <xf numFmtId="164" fontId="11" fillId="4" borderId="16" xfId="1" applyNumberFormat="1" applyFont="1" applyFill="1" applyBorder="1" applyAlignment="1">
      <alignment horizontal="center"/>
    </xf>
    <xf numFmtId="0" fontId="11" fillId="4" borderId="17" xfId="1" applyFont="1" applyFill="1" applyBorder="1" applyAlignment="1">
      <alignment horizontal="center"/>
    </xf>
    <xf numFmtId="164" fontId="11" fillId="4" borderId="18" xfId="1" applyNumberFormat="1" applyFont="1" applyFill="1" applyBorder="1" applyAlignment="1">
      <alignment horizontal="center"/>
    </xf>
    <xf numFmtId="164" fontId="11" fillId="4" borderId="19" xfId="1" applyNumberFormat="1" applyFont="1" applyFill="1" applyBorder="1" applyAlignment="1">
      <alignment horizontal="center"/>
    </xf>
    <xf numFmtId="164" fontId="11" fillId="4" borderId="18" xfId="0" applyNumberFormat="1" applyFont="1" applyFill="1" applyBorder="1" applyAlignment="1">
      <alignment horizontal="center"/>
    </xf>
    <xf numFmtId="0" fontId="11" fillId="4" borderId="20" xfId="1" applyFont="1" applyFill="1" applyBorder="1" applyAlignment="1">
      <alignment horizontal="center"/>
    </xf>
    <xf numFmtId="164" fontId="11" fillId="4" borderId="21" xfId="1" applyNumberFormat="1" applyFont="1" applyFill="1" applyBorder="1" applyAlignment="1">
      <alignment horizontal="center"/>
    </xf>
    <xf numFmtId="164" fontId="11" fillId="4" borderId="22" xfId="1" applyNumberFormat="1" applyFont="1" applyFill="1" applyBorder="1" applyAlignment="1">
      <alignment horizontal="center"/>
    </xf>
    <xf numFmtId="164" fontId="10" fillId="7" borderId="14" xfId="1" applyNumberFormat="1" applyFont="1" applyFill="1" applyBorder="1" applyAlignment="1">
      <alignment horizontal="center"/>
    </xf>
    <xf numFmtId="164" fontId="11" fillId="7" borderId="15" xfId="1" applyNumberFormat="1" applyFont="1" applyFill="1" applyBorder="1" applyAlignment="1">
      <alignment horizontal="center"/>
    </xf>
    <xf numFmtId="164" fontId="11" fillId="7" borderId="16" xfId="1" applyNumberFormat="1" applyFont="1" applyFill="1" applyBorder="1" applyAlignment="1">
      <alignment horizontal="center"/>
    </xf>
    <xf numFmtId="164" fontId="10" fillId="7" borderId="17" xfId="1" applyNumberFormat="1" applyFont="1" applyFill="1" applyBorder="1" applyAlignment="1">
      <alignment horizontal="center"/>
    </xf>
    <xf numFmtId="164" fontId="11" fillId="7" borderId="18" xfId="1" applyNumberFormat="1" applyFont="1" applyFill="1" applyBorder="1" applyAlignment="1">
      <alignment horizontal="center"/>
    </xf>
    <xf numFmtId="164" fontId="11" fillId="7" borderId="19" xfId="1" applyNumberFormat="1" applyFont="1" applyFill="1" applyBorder="1" applyAlignment="1">
      <alignment horizontal="center"/>
    </xf>
    <xf numFmtId="164" fontId="10" fillId="7" borderId="20" xfId="1" applyNumberFormat="1" applyFont="1" applyFill="1" applyBorder="1" applyAlignment="1">
      <alignment horizontal="center"/>
    </xf>
    <xf numFmtId="164" fontId="11" fillId="7" borderId="21" xfId="1" applyNumberFormat="1" applyFont="1" applyFill="1" applyBorder="1" applyAlignment="1">
      <alignment horizontal="center"/>
    </xf>
    <xf numFmtId="164" fontId="11" fillId="7" borderId="22" xfId="1" applyNumberFormat="1" applyFont="1" applyFill="1" applyBorder="1" applyAlignment="1">
      <alignment horizontal="center"/>
    </xf>
    <xf numFmtId="0" fontId="10" fillId="0" borderId="0" xfId="1" applyFont="1" applyAlignment="1">
      <alignment horizontal="right"/>
    </xf>
    <xf numFmtId="0" fontId="6" fillId="0" borderId="0" xfId="1" applyFont="1"/>
    <xf numFmtId="0" fontId="10" fillId="0" borderId="0" xfId="1" applyFont="1"/>
    <xf numFmtId="0" fontId="11" fillId="0" borderId="0" xfId="1" applyFont="1"/>
    <xf numFmtId="0" fontId="6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0" fontId="6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11" fillId="0" borderId="0" xfId="1" applyFont="1" applyAlignment="1">
      <alignment horizontal="left"/>
    </xf>
    <xf numFmtId="0" fontId="10" fillId="0" borderId="0" xfId="1" quotePrefix="1" applyFont="1"/>
    <xf numFmtId="0" fontId="12" fillId="0" borderId="0" xfId="1" applyFont="1"/>
    <xf numFmtId="0" fontId="13" fillId="0" borderId="0" xfId="1" applyFont="1"/>
    <xf numFmtId="0" fontId="12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12" fillId="0" borderId="9" xfId="1" applyFont="1" applyBorder="1" applyAlignment="1">
      <alignment horizontal="left"/>
    </xf>
    <xf numFmtId="0" fontId="12" fillId="0" borderId="23" xfId="1" applyFont="1" applyBorder="1" applyAlignment="1">
      <alignment horizontal="left" wrapText="1"/>
    </xf>
    <xf numFmtId="0" fontId="12" fillId="0" borderId="24" xfId="1" applyFont="1" applyBorder="1" applyAlignment="1">
      <alignment horizontal="left" wrapText="1"/>
    </xf>
    <xf numFmtId="0" fontId="12" fillId="0" borderId="1" xfId="1" applyFont="1" applyBorder="1" applyAlignment="1">
      <alignment horizontal="left" wrapText="1"/>
    </xf>
    <xf numFmtId="0" fontId="12" fillId="0" borderId="3" xfId="1" applyFont="1" applyBorder="1" applyAlignment="1">
      <alignment horizontal="left" wrapText="1"/>
    </xf>
    <xf numFmtId="0" fontId="12" fillId="0" borderId="4" xfId="1" applyFont="1" applyBorder="1" applyAlignment="1">
      <alignment horizontal="left" wrapText="1"/>
    </xf>
    <xf numFmtId="0" fontId="13" fillId="0" borderId="14" xfId="1" applyFont="1" applyBorder="1" applyAlignment="1">
      <alignment horizontal="left" vertical="center"/>
    </xf>
    <xf numFmtId="0" fontId="13" fillId="0" borderId="15" xfId="1" applyFont="1" applyBorder="1" applyAlignment="1">
      <alignment horizontal="left" vertical="center"/>
    </xf>
    <xf numFmtId="0" fontId="13" fillId="0" borderId="16" xfId="1" applyFont="1" applyBorder="1" applyAlignment="1">
      <alignment horizontal="left" vertical="center"/>
    </xf>
    <xf numFmtId="0" fontId="13" fillId="0" borderId="25" xfId="1" applyFont="1" applyBorder="1" applyAlignment="1">
      <alignment horizontal="left" wrapText="1"/>
    </xf>
    <xf numFmtId="0" fontId="13" fillId="0" borderId="12" xfId="1" applyFont="1" applyBorder="1" applyAlignment="1">
      <alignment horizontal="left"/>
    </xf>
    <xf numFmtId="0" fontId="13" fillId="0" borderId="13" xfId="1" applyFont="1" applyBorder="1" applyAlignment="1">
      <alignment horizontal="left"/>
    </xf>
    <xf numFmtId="0" fontId="13" fillId="0" borderId="17" xfId="1" applyFont="1" applyBorder="1" applyAlignment="1">
      <alignment horizontal="left" vertical="center"/>
    </xf>
    <xf numFmtId="0" fontId="13" fillId="0" borderId="18" xfId="1" applyFont="1" applyBorder="1" applyAlignment="1">
      <alignment horizontal="left" vertical="center"/>
    </xf>
    <xf numFmtId="0" fontId="13" fillId="0" borderId="19" xfId="1" applyFont="1" applyBorder="1" applyAlignment="1">
      <alignment horizontal="left" vertical="center"/>
    </xf>
    <xf numFmtId="0" fontId="13" fillId="0" borderId="17" xfId="1" applyFont="1" applyBorder="1" applyAlignment="1">
      <alignment horizontal="left"/>
    </xf>
    <xf numFmtId="0" fontId="13" fillId="0" borderId="18" xfId="1" applyFont="1" applyBorder="1" applyAlignment="1">
      <alignment horizontal="left"/>
    </xf>
    <xf numFmtId="0" fontId="13" fillId="0" borderId="17" xfId="1" applyFont="1" applyBorder="1" applyAlignment="1">
      <alignment horizontal="left" vertical="center" wrapText="1"/>
    </xf>
    <xf numFmtId="0" fontId="13" fillId="0" borderId="26" xfId="1" applyFont="1" applyBorder="1" applyAlignment="1">
      <alignment horizontal="left"/>
    </xf>
    <xf numFmtId="0" fontId="13" fillId="0" borderId="27" xfId="1" applyFont="1" applyBorder="1" applyAlignment="1">
      <alignment horizontal="left"/>
    </xf>
    <xf numFmtId="0" fontId="13" fillId="0" borderId="20" xfId="1" applyFont="1" applyBorder="1" applyAlignment="1">
      <alignment horizontal="left" vertical="center"/>
    </xf>
    <xf numFmtId="0" fontId="13" fillId="0" borderId="21" xfId="1" applyFont="1" applyBorder="1" applyAlignment="1">
      <alignment horizontal="left" vertical="center"/>
    </xf>
    <xf numFmtId="0" fontId="13" fillId="0" borderId="22" xfId="1" applyFont="1" applyBorder="1" applyAlignment="1">
      <alignment horizontal="left" vertical="center"/>
    </xf>
    <xf numFmtId="0" fontId="12" fillId="0" borderId="1" xfId="1" applyFont="1" applyBorder="1" applyAlignment="1">
      <alignment horizontal="right"/>
    </xf>
    <xf numFmtId="0" fontId="12" fillId="0" borderId="3" xfId="1" applyFont="1" applyBorder="1" applyAlignment="1">
      <alignment horizontal="right"/>
    </xf>
    <xf numFmtId="0" fontId="12" fillId="0" borderId="4" xfId="1" applyFont="1" applyBorder="1" applyAlignment="1">
      <alignment horizontal="right"/>
    </xf>
    <xf numFmtId="0" fontId="12" fillId="0" borderId="28" xfId="1" applyFont="1" applyBorder="1" applyAlignment="1">
      <alignment horizontal="right" vertical="center"/>
    </xf>
    <xf numFmtId="0" fontId="12" fillId="0" borderId="29" xfId="1" applyFont="1" applyBorder="1" applyAlignment="1">
      <alignment horizontal="right" vertical="center"/>
    </xf>
    <xf numFmtId="0" fontId="12" fillId="0" borderId="30" xfId="1" applyFont="1" applyBorder="1" applyAlignment="1">
      <alignment horizontal="right" vertical="center"/>
    </xf>
    <xf numFmtId="0" fontId="12" fillId="0" borderId="0" xfId="1" applyFont="1" applyAlignment="1">
      <alignment horizontal="center" vertical="center"/>
    </xf>
    <xf numFmtId="0" fontId="12" fillId="0" borderId="9" xfId="1" applyFont="1" applyBorder="1" applyAlignment="1">
      <alignment horizontal="left" wrapText="1"/>
    </xf>
    <xf numFmtId="0" fontId="12" fillId="0" borderId="0" xfId="1" applyFont="1" applyAlignment="1">
      <alignment horizontal="left" wrapText="1"/>
    </xf>
    <xf numFmtId="0" fontId="13" fillId="0" borderId="14" xfId="1" applyFont="1" applyBorder="1" applyAlignment="1">
      <alignment horizontal="left" vertical="center" wrapText="1"/>
    </xf>
    <xf numFmtId="0" fontId="13" fillId="0" borderId="15" xfId="1" applyFont="1" applyBorder="1" applyAlignment="1">
      <alignment horizontal="left" vertical="center" wrapText="1"/>
    </xf>
    <xf numFmtId="164" fontId="13" fillId="0" borderId="16" xfId="1" applyNumberFormat="1" applyFont="1" applyBorder="1" applyAlignment="1">
      <alignment horizontal="left" vertical="center" wrapText="1"/>
    </xf>
    <xf numFmtId="0" fontId="13" fillId="0" borderId="0" xfId="1" applyFont="1" applyAlignment="1">
      <alignment horizontal="left" vertical="center" wrapText="1"/>
    </xf>
    <xf numFmtId="0" fontId="13" fillId="0" borderId="16" xfId="1" applyFont="1" applyBorder="1" applyAlignment="1">
      <alignment horizontal="left" vertical="center" wrapText="1"/>
    </xf>
    <xf numFmtId="0" fontId="13" fillId="0" borderId="14" xfId="1" applyFont="1" applyBorder="1" applyAlignment="1">
      <alignment horizontal="left"/>
    </xf>
    <xf numFmtId="0" fontId="13" fillId="0" borderId="16" xfId="1" applyFont="1" applyBorder="1" applyAlignment="1">
      <alignment horizontal="left"/>
    </xf>
    <xf numFmtId="0" fontId="13" fillId="0" borderId="20" xfId="1" applyFont="1" applyBorder="1" applyAlignment="1">
      <alignment horizontal="left" vertical="center" wrapText="1"/>
    </xf>
    <xf numFmtId="0" fontId="13" fillId="0" borderId="21" xfId="1" applyFont="1" applyBorder="1" applyAlignment="1">
      <alignment horizontal="left" vertical="center" wrapText="1"/>
    </xf>
    <xf numFmtId="164" fontId="13" fillId="0" borderId="22" xfId="1" applyNumberFormat="1" applyFont="1" applyBorder="1" applyAlignment="1">
      <alignment horizontal="left" vertical="center" wrapText="1"/>
    </xf>
    <xf numFmtId="0" fontId="13" fillId="0" borderId="22" xfId="1" applyFont="1" applyBorder="1" applyAlignment="1">
      <alignment horizontal="left" vertical="center" wrapText="1"/>
    </xf>
    <xf numFmtId="0" fontId="13" fillId="0" borderId="17" xfId="1" applyFont="1" applyBorder="1" applyAlignment="1">
      <alignment horizontal="left" wrapText="1"/>
    </xf>
    <xf numFmtId="0" fontId="13" fillId="0" borderId="19" xfId="1" applyFont="1" applyBorder="1" applyAlignment="1">
      <alignment horizontal="left"/>
    </xf>
    <xf numFmtId="0" fontId="12" fillId="0" borderId="28" xfId="1" applyFont="1" applyBorder="1" applyAlignment="1">
      <alignment horizontal="right" vertical="center" wrapText="1"/>
    </xf>
    <xf numFmtId="0" fontId="12" fillId="0" borderId="29" xfId="1" applyFont="1" applyBorder="1" applyAlignment="1">
      <alignment horizontal="right" vertical="center" wrapText="1"/>
    </xf>
    <xf numFmtId="164" fontId="12" fillId="0" borderId="30" xfId="1" applyNumberFormat="1" applyFont="1" applyBorder="1" applyAlignment="1">
      <alignment horizontal="right" vertical="center" wrapText="1"/>
    </xf>
    <xf numFmtId="0" fontId="12" fillId="0" borderId="0" xfId="1" applyFont="1" applyAlignment="1">
      <alignment horizontal="right" vertical="center" wrapText="1"/>
    </xf>
    <xf numFmtId="0" fontId="12" fillId="0" borderId="30" xfId="1" applyFont="1" applyBorder="1" applyAlignment="1">
      <alignment horizontal="right" vertical="center" wrapText="1"/>
    </xf>
    <xf numFmtId="0" fontId="4" fillId="0" borderId="0" xfId="1" applyFont="1"/>
    <xf numFmtId="0" fontId="13" fillId="0" borderId="20" xfId="1" applyFont="1" applyBorder="1" applyAlignment="1">
      <alignment horizontal="left"/>
    </xf>
    <xf numFmtId="0" fontId="13" fillId="0" borderId="22" xfId="1" applyFont="1" applyBorder="1" applyAlignment="1">
      <alignment horizontal="left"/>
    </xf>
    <xf numFmtId="0" fontId="12" fillId="0" borderId="28" xfId="1" applyFont="1" applyBorder="1" applyAlignment="1">
      <alignment horizontal="right"/>
    </xf>
    <xf numFmtId="0" fontId="12" fillId="0" borderId="30" xfId="1" applyFont="1" applyBorder="1" applyAlignment="1">
      <alignment horizontal="right"/>
    </xf>
    <xf numFmtId="0" fontId="9" fillId="0" borderId="19" xfId="0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center"/>
    </xf>
    <xf numFmtId="0" fontId="0" fillId="0" borderId="31" xfId="0" applyBorder="1" applyAlignment="1">
      <alignment horizontal="center"/>
    </xf>
    <xf numFmtId="0" fontId="14" fillId="0" borderId="31" xfId="0" applyFont="1" applyBorder="1" applyAlignment="1">
      <alignment horizontal="center"/>
    </xf>
    <xf numFmtId="14" fontId="14" fillId="0" borderId="31" xfId="0" applyNumberFormat="1" applyFont="1" applyBorder="1" applyAlignment="1">
      <alignment horizontal="center"/>
    </xf>
    <xf numFmtId="14" fontId="0" fillId="0" borderId="0" xfId="0" applyNumberFormat="1"/>
    <xf numFmtId="0" fontId="0" fillId="0" borderId="31" xfId="0" applyFill="1" applyBorder="1" applyAlignment="1">
      <alignment horizontal="center"/>
    </xf>
    <xf numFmtId="0" fontId="14" fillId="0" borderId="31" xfId="0" applyFont="1" applyFill="1" applyBorder="1" applyAlignment="1">
      <alignment horizontal="center"/>
    </xf>
    <xf numFmtId="14" fontId="14" fillId="0" borderId="31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4" fillId="0" borderId="0" xfId="0" applyFont="1" applyFill="1" applyAlignment="1">
      <alignment horizontal="center"/>
    </xf>
    <xf numFmtId="14" fontId="14" fillId="0" borderId="0" xfId="0" applyNumberFormat="1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9" borderId="18" xfId="0" applyFill="1" applyBorder="1" applyAlignment="1">
      <alignment horizontal="center"/>
    </xf>
  </cellXfs>
  <cellStyles count="2">
    <cellStyle name="Normal" xfId="0" builtinId="0"/>
    <cellStyle name="Normal 2" xfId="1" xr:uid="{8654BDDC-FDCE-43CF-A9EB-97C82DC7D991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22CE-8B21-41E8-B6B8-6D23023D7B62}">
  <dimension ref="A1:U78"/>
  <sheetViews>
    <sheetView workbookViewId="0">
      <selection activeCell="N2" sqref="N2:N76"/>
    </sheetView>
  </sheetViews>
  <sheetFormatPr defaultRowHeight="14.25" x14ac:dyDescent="0.45"/>
  <cols>
    <col min="1" max="1" width="9.6640625" bestFit="1" customWidth="1"/>
    <col min="2" max="2" width="10" bestFit="1" customWidth="1"/>
    <col min="4" max="4" width="9.3984375" bestFit="1" customWidth="1"/>
    <col min="5" max="5" width="14.53125" bestFit="1" customWidth="1"/>
    <col min="6" max="6" width="14.1328125" bestFit="1" customWidth="1"/>
    <col min="7" max="7" width="17.6640625" bestFit="1" customWidth="1"/>
    <col min="8" max="9" width="18.33203125" bestFit="1" customWidth="1"/>
    <col min="10" max="10" width="15.33203125" bestFit="1" customWidth="1"/>
    <col min="11" max="11" width="16.1328125" bestFit="1" customWidth="1"/>
    <col min="12" max="12" width="10.796875" bestFit="1" customWidth="1"/>
    <col min="15" max="16" width="15.3984375" bestFit="1" customWidth="1"/>
    <col min="17" max="18" width="13.06640625" bestFit="1" customWidth="1"/>
    <col min="19" max="19" width="8.86328125" bestFit="1" customWidth="1"/>
  </cols>
  <sheetData>
    <row r="1" spans="1:21" ht="28.05" customHeight="1" thickBot="1" x14ac:dyDescent="0.5">
      <c r="A1" s="1" t="s">
        <v>0</v>
      </c>
      <c r="B1" s="2" t="s">
        <v>1</v>
      </c>
      <c r="C1" s="3" t="s">
        <v>3</v>
      </c>
      <c r="D1" s="3" t="s">
        <v>21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6" t="s">
        <v>19</v>
      </c>
      <c r="U1" s="7" t="s">
        <v>20</v>
      </c>
    </row>
    <row r="2" spans="1:21" x14ac:dyDescent="0.45">
      <c r="A2" s="120">
        <v>1</v>
      </c>
      <c r="B2" s="121" t="s">
        <v>90</v>
      </c>
      <c r="C2" s="120" t="s">
        <v>165</v>
      </c>
      <c r="D2" s="121" t="s">
        <v>156</v>
      </c>
      <c r="E2" s="122">
        <v>44319</v>
      </c>
      <c r="F2" s="120" t="s">
        <v>161</v>
      </c>
      <c r="G2" s="120" t="s">
        <v>164</v>
      </c>
      <c r="H2" s="120" t="s">
        <v>240</v>
      </c>
      <c r="I2" s="126">
        <v>44498</v>
      </c>
      <c r="K2">
        <v>20</v>
      </c>
      <c r="N2">
        <v>286</v>
      </c>
    </row>
    <row r="3" spans="1:21" x14ac:dyDescent="0.45">
      <c r="A3" s="120">
        <v>2</v>
      </c>
      <c r="B3" s="121" t="s">
        <v>91</v>
      </c>
      <c r="C3" s="120" t="s">
        <v>166</v>
      </c>
      <c r="D3" s="121" t="s">
        <v>156</v>
      </c>
      <c r="E3" s="122">
        <v>44319</v>
      </c>
      <c r="F3" s="120" t="s">
        <v>161</v>
      </c>
      <c r="G3" s="120" t="s">
        <v>164</v>
      </c>
      <c r="H3" s="120" t="s">
        <v>240</v>
      </c>
      <c r="I3" s="126">
        <v>44498</v>
      </c>
      <c r="K3">
        <v>20</v>
      </c>
      <c r="N3">
        <v>708</v>
      </c>
    </row>
    <row r="4" spans="1:21" x14ac:dyDescent="0.45">
      <c r="A4" s="120">
        <v>3</v>
      </c>
      <c r="B4" s="121" t="s">
        <v>97</v>
      </c>
      <c r="C4" s="120" t="s">
        <v>167</v>
      </c>
      <c r="D4" s="121" t="s">
        <v>156</v>
      </c>
      <c r="E4" s="122">
        <v>44319</v>
      </c>
      <c r="F4" s="120" t="s">
        <v>161</v>
      </c>
      <c r="G4" s="120" t="s">
        <v>164</v>
      </c>
      <c r="H4" s="120" t="s">
        <v>240</v>
      </c>
      <c r="I4" s="126">
        <v>44498</v>
      </c>
      <c r="K4">
        <v>20</v>
      </c>
      <c r="N4">
        <v>586</v>
      </c>
    </row>
    <row r="5" spans="1:21" x14ac:dyDescent="0.45">
      <c r="A5" s="120">
        <v>4</v>
      </c>
      <c r="B5" s="121" t="s">
        <v>101</v>
      </c>
      <c r="C5" s="120" t="s">
        <v>168</v>
      </c>
      <c r="D5" s="121" t="s">
        <v>158</v>
      </c>
      <c r="E5" s="122">
        <v>44319</v>
      </c>
      <c r="F5" s="120" t="s">
        <v>161</v>
      </c>
      <c r="G5" s="120" t="s">
        <v>164</v>
      </c>
      <c r="H5" s="120" t="s">
        <v>240</v>
      </c>
      <c r="I5" s="126">
        <v>44498</v>
      </c>
      <c r="K5">
        <v>20</v>
      </c>
      <c r="N5">
        <v>358</v>
      </c>
    </row>
    <row r="6" spans="1:21" x14ac:dyDescent="0.45">
      <c r="A6" s="120">
        <v>5</v>
      </c>
      <c r="B6" s="121" t="s">
        <v>102</v>
      </c>
      <c r="C6" s="120" t="s">
        <v>169</v>
      </c>
      <c r="D6" s="121" t="s">
        <v>156</v>
      </c>
      <c r="E6" s="122">
        <v>44319</v>
      </c>
      <c r="F6" s="120" t="s">
        <v>161</v>
      </c>
      <c r="G6" s="120" t="s">
        <v>164</v>
      </c>
      <c r="H6" s="120" t="s">
        <v>240</v>
      </c>
      <c r="I6" s="126">
        <v>44498</v>
      </c>
      <c r="K6">
        <v>20</v>
      </c>
      <c r="N6">
        <v>582</v>
      </c>
    </row>
    <row r="7" spans="1:21" x14ac:dyDescent="0.45">
      <c r="A7" s="120">
        <v>6</v>
      </c>
      <c r="B7" s="121" t="s">
        <v>115</v>
      </c>
      <c r="C7" s="120" t="s">
        <v>170</v>
      </c>
      <c r="D7" s="121" t="s">
        <v>156</v>
      </c>
      <c r="E7" s="122">
        <v>44319</v>
      </c>
      <c r="F7" s="120" t="s">
        <v>161</v>
      </c>
      <c r="G7" s="120" t="s">
        <v>164</v>
      </c>
      <c r="H7" s="120" t="s">
        <v>240</v>
      </c>
      <c r="I7" s="126">
        <v>44498</v>
      </c>
      <c r="K7">
        <v>20</v>
      </c>
      <c r="N7">
        <v>87</v>
      </c>
    </row>
    <row r="8" spans="1:21" x14ac:dyDescent="0.45">
      <c r="A8" s="120">
        <v>7</v>
      </c>
      <c r="B8" s="121" t="s">
        <v>119</v>
      </c>
      <c r="C8" s="120" t="s">
        <v>171</v>
      </c>
      <c r="D8" s="121" t="s">
        <v>156</v>
      </c>
      <c r="E8" s="122">
        <v>44319</v>
      </c>
      <c r="F8" s="120" t="s">
        <v>161</v>
      </c>
      <c r="G8" s="120" t="s">
        <v>164</v>
      </c>
      <c r="H8" s="120" t="s">
        <v>240</v>
      </c>
      <c r="I8" s="126">
        <v>44498</v>
      </c>
      <c r="K8">
        <v>20</v>
      </c>
      <c r="N8">
        <v>836</v>
      </c>
    </row>
    <row r="9" spans="1:21" x14ac:dyDescent="0.45">
      <c r="A9" s="120">
        <v>8</v>
      </c>
      <c r="B9" s="121" t="s">
        <v>120</v>
      </c>
      <c r="C9" s="120" t="s">
        <v>172</v>
      </c>
      <c r="D9" s="121" t="s">
        <v>158</v>
      </c>
      <c r="E9" s="122">
        <v>44319</v>
      </c>
      <c r="F9" s="120" t="s">
        <v>161</v>
      </c>
      <c r="G9" s="120" t="s">
        <v>164</v>
      </c>
      <c r="H9" s="120" t="s">
        <v>240</v>
      </c>
      <c r="I9" s="126">
        <v>44498</v>
      </c>
      <c r="K9">
        <v>20</v>
      </c>
      <c r="N9">
        <v>139</v>
      </c>
    </row>
    <row r="10" spans="1:21" x14ac:dyDescent="0.45">
      <c r="A10" s="120">
        <v>9</v>
      </c>
      <c r="B10" s="121" t="s">
        <v>126</v>
      </c>
      <c r="C10" s="120" t="s">
        <v>173</v>
      </c>
      <c r="D10" s="121" t="s">
        <v>158</v>
      </c>
      <c r="E10" s="122">
        <v>44319</v>
      </c>
      <c r="F10" s="120" t="s">
        <v>161</v>
      </c>
      <c r="G10" s="120" t="s">
        <v>164</v>
      </c>
      <c r="H10" s="120" t="s">
        <v>240</v>
      </c>
      <c r="I10" s="126">
        <v>44498</v>
      </c>
      <c r="K10">
        <v>20</v>
      </c>
      <c r="N10">
        <v>184</v>
      </c>
    </row>
    <row r="11" spans="1:21" x14ac:dyDescent="0.45">
      <c r="A11" s="120">
        <v>10</v>
      </c>
      <c r="B11" s="121" t="s">
        <v>129</v>
      </c>
      <c r="C11" s="120" t="s">
        <v>174</v>
      </c>
      <c r="D11" s="121" t="s">
        <v>156</v>
      </c>
      <c r="E11" s="122">
        <v>44319</v>
      </c>
      <c r="F11" s="120" t="s">
        <v>161</v>
      </c>
      <c r="G11" s="120" t="s">
        <v>164</v>
      </c>
      <c r="H11" s="120" t="s">
        <v>240</v>
      </c>
      <c r="I11" s="126">
        <v>44498</v>
      </c>
      <c r="K11">
        <v>20</v>
      </c>
      <c r="N11">
        <v>810</v>
      </c>
    </row>
    <row r="12" spans="1:21" x14ac:dyDescent="0.45">
      <c r="A12" s="120">
        <v>11</v>
      </c>
      <c r="B12" s="121" t="s">
        <v>130</v>
      </c>
      <c r="C12" s="120" t="s">
        <v>175</v>
      </c>
      <c r="D12" s="121" t="s">
        <v>158</v>
      </c>
      <c r="E12" s="122">
        <v>44319</v>
      </c>
      <c r="F12" s="120" t="s">
        <v>161</v>
      </c>
      <c r="G12" s="120" t="s">
        <v>164</v>
      </c>
      <c r="H12" s="120" t="s">
        <v>240</v>
      </c>
      <c r="I12" s="126">
        <v>44498</v>
      </c>
      <c r="K12">
        <v>20</v>
      </c>
      <c r="N12">
        <v>228</v>
      </c>
    </row>
    <row r="13" spans="1:21" x14ac:dyDescent="0.45">
      <c r="A13" s="120">
        <v>12</v>
      </c>
      <c r="B13" s="121" t="s">
        <v>131</v>
      </c>
      <c r="C13" s="120" t="s">
        <v>176</v>
      </c>
      <c r="D13" s="121" t="s">
        <v>158</v>
      </c>
      <c r="E13" s="122">
        <v>44319</v>
      </c>
      <c r="F13" s="120" t="s">
        <v>161</v>
      </c>
      <c r="G13" s="120" t="s">
        <v>164</v>
      </c>
      <c r="H13" s="120" t="s">
        <v>240</v>
      </c>
      <c r="I13" s="126">
        <v>44498</v>
      </c>
      <c r="K13">
        <v>20</v>
      </c>
      <c r="N13">
        <v>506</v>
      </c>
    </row>
    <row r="14" spans="1:21" x14ac:dyDescent="0.45">
      <c r="A14" s="120">
        <v>13</v>
      </c>
      <c r="B14" s="121" t="s">
        <v>132</v>
      </c>
      <c r="C14" s="120" t="s">
        <v>177</v>
      </c>
      <c r="D14" s="121" t="s">
        <v>156</v>
      </c>
      <c r="E14" s="122">
        <v>44319</v>
      </c>
      <c r="F14" s="120" t="s">
        <v>161</v>
      </c>
      <c r="G14" s="120" t="s">
        <v>164</v>
      </c>
      <c r="H14" s="120" t="s">
        <v>240</v>
      </c>
      <c r="I14" s="126">
        <v>44498</v>
      </c>
      <c r="K14">
        <v>20</v>
      </c>
      <c r="N14">
        <v>342</v>
      </c>
    </row>
    <row r="15" spans="1:21" x14ac:dyDescent="0.45">
      <c r="A15" s="120">
        <v>14</v>
      </c>
      <c r="B15" s="121" t="s">
        <v>131</v>
      </c>
      <c r="C15" s="120" t="s">
        <v>178</v>
      </c>
      <c r="D15" s="121" t="s">
        <v>160</v>
      </c>
      <c r="E15" s="122">
        <v>44319</v>
      </c>
      <c r="F15" s="120" t="s">
        <v>161</v>
      </c>
      <c r="G15" s="120" t="s">
        <v>164</v>
      </c>
      <c r="H15" s="120" t="s">
        <v>240</v>
      </c>
      <c r="I15" s="126">
        <v>44498</v>
      </c>
      <c r="K15">
        <v>20</v>
      </c>
      <c r="N15">
        <v>712</v>
      </c>
    </row>
    <row r="16" spans="1:21" x14ac:dyDescent="0.45">
      <c r="A16" s="120">
        <v>15</v>
      </c>
      <c r="B16" s="121" t="s">
        <v>126</v>
      </c>
      <c r="C16" s="120" t="s">
        <v>179</v>
      </c>
      <c r="D16" s="121" t="s">
        <v>160</v>
      </c>
      <c r="E16" s="122">
        <v>44319</v>
      </c>
      <c r="F16" s="120" t="s">
        <v>161</v>
      </c>
      <c r="G16" s="120" t="s">
        <v>164</v>
      </c>
      <c r="H16" s="120" t="s">
        <v>240</v>
      </c>
      <c r="I16" s="126">
        <v>44498</v>
      </c>
      <c r="K16">
        <v>20</v>
      </c>
      <c r="N16">
        <v>464</v>
      </c>
    </row>
    <row r="17" spans="1:14" x14ac:dyDescent="0.45">
      <c r="A17" s="120">
        <v>16</v>
      </c>
      <c r="B17" s="121" t="s">
        <v>152</v>
      </c>
      <c r="C17" s="120" t="s">
        <v>180</v>
      </c>
      <c r="D17" s="121" t="s">
        <v>160</v>
      </c>
      <c r="E17" s="122">
        <v>44319</v>
      </c>
      <c r="F17" s="120" t="s">
        <v>161</v>
      </c>
      <c r="G17" s="120" t="s">
        <v>164</v>
      </c>
      <c r="H17" s="120" t="s">
        <v>240</v>
      </c>
      <c r="I17" s="126">
        <v>44498</v>
      </c>
      <c r="K17">
        <v>20</v>
      </c>
      <c r="N17">
        <v>312</v>
      </c>
    </row>
    <row r="18" spans="1:14" x14ac:dyDescent="0.45">
      <c r="A18" s="120">
        <v>17</v>
      </c>
      <c r="B18" s="121" t="s">
        <v>155</v>
      </c>
      <c r="C18" s="120" t="s">
        <v>181</v>
      </c>
      <c r="D18" s="121" t="s">
        <v>160</v>
      </c>
      <c r="E18" s="122">
        <v>44319</v>
      </c>
      <c r="F18" s="120" t="s">
        <v>161</v>
      </c>
      <c r="G18" s="120" t="s">
        <v>164</v>
      </c>
      <c r="H18" s="120" t="s">
        <v>240</v>
      </c>
      <c r="I18" s="126">
        <v>44498</v>
      </c>
      <c r="K18">
        <v>20</v>
      </c>
      <c r="N18">
        <v>788</v>
      </c>
    </row>
    <row r="19" spans="1:14" x14ac:dyDescent="0.45">
      <c r="A19" s="120">
        <v>18</v>
      </c>
      <c r="B19" s="121" t="s">
        <v>92</v>
      </c>
      <c r="C19" s="120" t="s">
        <v>182</v>
      </c>
      <c r="D19" s="121" t="s">
        <v>157</v>
      </c>
      <c r="E19" s="122">
        <v>44319</v>
      </c>
      <c r="F19" s="120" t="s">
        <v>162</v>
      </c>
      <c r="G19" s="120" t="s">
        <v>164</v>
      </c>
      <c r="H19" s="120" t="s">
        <v>240</v>
      </c>
      <c r="I19" s="126">
        <v>44498</v>
      </c>
      <c r="K19">
        <v>20</v>
      </c>
      <c r="N19">
        <v>80.400000000000006</v>
      </c>
    </row>
    <row r="20" spans="1:14" x14ac:dyDescent="0.45">
      <c r="A20" s="120">
        <v>19</v>
      </c>
      <c r="B20" s="121" t="s">
        <v>96</v>
      </c>
      <c r="C20" s="120" t="s">
        <v>183</v>
      </c>
      <c r="D20" s="121" t="s">
        <v>157</v>
      </c>
      <c r="E20" s="122">
        <v>44319</v>
      </c>
      <c r="F20" s="120" t="s">
        <v>162</v>
      </c>
      <c r="G20" s="120" t="s">
        <v>164</v>
      </c>
      <c r="H20" s="120" t="s">
        <v>240</v>
      </c>
      <c r="I20" s="126">
        <v>44498</v>
      </c>
      <c r="K20">
        <v>20</v>
      </c>
      <c r="N20">
        <v>130</v>
      </c>
    </row>
    <row r="21" spans="1:14" x14ac:dyDescent="0.45">
      <c r="A21" s="120">
        <v>20</v>
      </c>
      <c r="B21" s="121" t="s">
        <v>107</v>
      </c>
      <c r="C21" s="120" t="s">
        <v>184</v>
      </c>
      <c r="D21" s="121" t="s">
        <v>156</v>
      </c>
      <c r="E21" s="122">
        <v>44319</v>
      </c>
      <c r="F21" s="120" t="s">
        <v>162</v>
      </c>
      <c r="G21" s="120" t="s">
        <v>164</v>
      </c>
      <c r="H21" s="120" t="s">
        <v>240</v>
      </c>
      <c r="I21" s="126">
        <v>44498</v>
      </c>
      <c r="K21">
        <v>20</v>
      </c>
      <c r="N21">
        <v>121</v>
      </c>
    </row>
    <row r="22" spans="1:14" x14ac:dyDescent="0.45">
      <c r="A22" s="120">
        <v>21</v>
      </c>
      <c r="B22" s="121" t="s">
        <v>108</v>
      </c>
      <c r="C22" s="120" t="s">
        <v>185</v>
      </c>
      <c r="D22" s="121" t="s">
        <v>159</v>
      </c>
      <c r="E22" s="122">
        <v>44319</v>
      </c>
      <c r="F22" s="120" t="s">
        <v>162</v>
      </c>
      <c r="G22" s="120" t="s">
        <v>164</v>
      </c>
      <c r="H22" s="120" t="s">
        <v>240</v>
      </c>
      <c r="I22" s="126">
        <v>44498</v>
      </c>
      <c r="K22">
        <v>20</v>
      </c>
      <c r="N22">
        <v>26.4</v>
      </c>
    </row>
    <row r="23" spans="1:14" x14ac:dyDescent="0.45">
      <c r="A23" s="120">
        <v>22</v>
      </c>
      <c r="B23" s="121" t="s">
        <v>110</v>
      </c>
      <c r="C23" s="120" t="s">
        <v>186</v>
      </c>
      <c r="D23" s="121" t="s">
        <v>156</v>
      </c>
      <c r="E23" s="122">
        <v>44319</v>
      </c>
      <c r="F23" s="120" t="s">
        <v>162</v>
      </c>
      <c r="G23" s="120" t="s">
        <v>164</v>
      </c>
      <c r="H23" s="120" t="s">
        <v>240</v>
      </c>
      <c r="I23" s="126">
        <v>44498</v>
      </c>
      <c r="K23">
        <v>20</v>
      </c>
      <c r="N23">
        <v>83.8</v>
      </c>
    </row>
    <row r="24" spans="1:14" x14ac:dyDescent="0.45">
      <c r="A24" s="120">
        <v>23</v>
      </c>
      <c r="B24" s="121" t="s">
        <v>116</v>
      </c>
      <c r="C24" s="120" t="s">
        <v>187</v>
      </c>
      <c r="D24" s="121" t="s">
        <v>159</v>
      </c>
      <c r="E24" s="122">
        <v>44319</v>
      </c>
      <c r="F24" s="120" t="s">
        <v>162</v>
      </c>
      <c r="G24" s="120" t="s">
        <v>164</v>
      </c>
      <c r="H24" s="120" t="s">
        <v>240</v>
      </c>
      <c r="I24" s="126">
        <v>44498</v>
      </c>
      <c r="K24">
        <v>20</v>
      </c>
      <c r="N24">
        <v>97.6</v>
      </c>
    </row>
    <row r="25" spans="1:14" x14ac:dyDescent="0.45">
      <c r="A25" s="120">
        <v>24</v>
      </c>
      <c r="B25" s="121" t="s">
        <v>118</v>
      </c>
      <c r="C25" s="120" t="s">
        <v>188</v>
      </c>
      <c r="D25" s="121" t="s">
        <v>159</v>
      </c>
      <c r="E25" s="122">
        <v>44319</v>
      </c>
      <c r="F25" s="120" t="s">
        <v>162</v>
      </c>
      <c r="G25" s="120" t="s">
        <v>164</v>
      </c>
      <c r="H25" s="120" t="s">
        <v>240</v>
      </c>
      <c r="I25" s="126">
        <v>44498</v>
      </c>
      <c r="K25">
        <v>20</v>
      </c>
      <c r="N25">
        <v>43.6</v>
      </c>
    </row>
    <row r="26" spans="1:14" x14ac:dyDescent="0.45">
      <c r="A26" s="127">
        <v>25</v>
      </c>
      <c r="B26" s="128" t="s">
        <v>123</v>
      </c>
      <c r="C26" s="127" t="s">
        <v>189</v>
      </c>
      <c r="D26" s="128" t="s">
        <v>158</v>
      </c>
      <c r="E26" s="129">
        <v>44319</v>
      </c>
      <c r="F26" s="127" t="s">
        <v>162</v>
      </c>
      <c r="G26" s="127" t="s">
        <v>164</v>
      </c>
      <c r="H26" s="120" t="s">
        <v>240</v>
      </c>
      <c r="I26" s="126">
        <v>44517</v>
      </c>
      <c r="J26" s="120" t="s">
        <v>241</v>
      </c>
      <c r="K26">
        <v>20</v>
      </c>
      <c r="N26">
        <v>4.96</v>
      </c>
    </row>
    <row r="27" spans="1:14" x14ac:dyDescent="0.45">
      <c r="A27" s="130">
        <v>26</v>
      </c>
      <c r="B27" s="131" t="s">
        <v>124</v>
      </c>
      <c r="C27" s="130" t="s">
        <v>190</v>
      </c>
      <c r="D27" s="131" t="s">
        <v>157</v>
      </c>
      <c r="E27" s="132">
        <v>44319</v>
      </c>
      <c r="F27" s="130" t="s">
        <v>162</v>
      </c>
      <c r="G27" s="130" t="s">
        <v>164</v>
      </c>
      <c r="H27" s="120" t="s">
        <v>240</v>
      </c>
      <c r="I27" s="126">
        <v>44517</v>
      </c>
      <c r="J27" s="120" t="s">
        <v>242</v>
      </c>
      <c r="K27">
        <v>20</v>
      </c>
      <c r="N27">
        <v>8.0399999999999991</v>
      </c>
    </row>
    <row r="28" spans="1:14" x14ac:dyDescent="0.45">
      <c r="A28" s="130">
        <v>27</v>
      </c>
      <c r="B28" s="131" t="s">
        <v>125</v>
      </c>
      <c r="C28" s="130" t="s">
        <v>191</v>
      </c>
      <c r="D28" s="131" t="s">
        <v>156</v>
      </c>
      <c r="E28" s="132">
        <v>44319</v>
      </c>
      <c r="F28" s="130" t="s">
        <v>162</v>
      </c>
      <c r="G28" s="130" t="s">
        <v>164</v>
      </c>
      <c r="H28" s="120" t="s">
        <v>240</v>
      </c>
      <c r="I28" s="126">
        <v>44517</v>
      </c>
      <c r="J28" s="120" t="s">
        <v>243</v>
      </c>
      <c r="K28">
        <v>20</v>
      </c>
      <c r="N28">
        <v>11.5</v>
      </c>
    </row>
    <row r="29" spans="1:14" x14ac:dyDescent="0.45">
      <c r="A29" s="130">
        <v>28</v>
      </c>
      <c r="B29" s="131" t="s">
        <v>127</v>
      </c>
      <c r="C29" s="130" t="s">
        <v>192</v>
      </c>
      <c r="D29" s="131" t="s">
        <v>157</v>
      </c>
      <c r="E29" s="132">
        <v>44319</v>
      </c>
      <c r="F29" s="130" t="s">
        <v>162</v>
      </c>
      <c r="G29" s="130" t="s">
        <v>164</v>
      </c>
      <c r="H29" s="120" t="s">
        <v>240</v>
      </c>
      <c r="I29" s="126">
        <v>44517</v>
      </c>
      <c r="J29" s="120" t="s">
        <v>244</v>
      </c>
      <c r="K29">
        <v>20</v>
      </c>
      <c r="N29">
        <v>6.82</v>
      </c>
    </row>
    <row r="30" spans="1:14" x14ac:dyDescent="0.45">
      <c r="A30" s="130">
        <v>29</v>
      </c>
      <c r="B30" s="131" t="s">
        <v>128</v>
      </c>
      <c r="C30" s="130" t="s">
        <v>193</v>
      </c>
      <c r="D30" s="131" t="s">
        <v>157</v>
      </c>
      <c r="E30" s="132">
        <v>44319</v>
      </c>
      <c r="F30" s="130" t="s">
        <v>162</v>
      </c>
      <c r="G30" s="130" t="s">
        <v>164</v>
      </c>
      <c r="H30" s="120" t="s">
        <v>240</v>
      </c>
      <c r="I30" s="126">
        <v>44517</v>
      </c>
      <c r="J30" s="120" t="s">
        <v>245</v>
      </c>
      <c r="K30">
        <v>20</v>
      </c>
      <c r="N30">
        <v>7.12</v>
      </c>
    </row>
    <row r="31" spans="1:14" x14ac:dyDescent="0.45">
      <c r="A31" s="130">
        <v>30</v>
      </c>
      <c r="B31" s="131" t="s">
        <v>134</v>
      </c>
      <c r="C31" s="130" t="s">
        <v>194</v>
      </c>
      <c r="D31" s="131" t="s">
        <v>158</v>
      </c>
      <c r="E31" s="132">
        <v>44319</v>
      </c>
      <c r="F31" s="130" t="s">
        <v>162</v>
      </c>
      <c r="G31" s="130" t="s">
        <v>164</v>
      </c>
      <c r="H31" s="120" t="s">
        <v>240</v>
      </c>
      <c r="I31" s="126">
        <v>44517</v>
      </c>
      <c r="J31" s="120" t="s">
        <v>246</v>
      </c>
      <c r="K31">
        <v>20</v>
      </c>
      <c r="N31">
        <v>10.3</v>
      </c>
    </row>
    <row r="32" spans="1:14" x14ac:dyDescent="0.45">
      <c r="A32" s="130">
        <v>31</v>
      </c>
      <c r="B32" s="131" t="s">
        <v>135</v>
      </c>
      <c r="C32" s="130" t="s">
        <v>195</v>
      </c>
      <c r="D32" s="131" t="s">
        <v>159</v>
      </c>
      <c r="E32" s="132">
        <v>44319</v>
      </c>
      <c r="F32" s="130" t="s">
        <v>162</v>
      </c>
      <c r="G32" s="130" t="s">
        <v>164</v>
      </c>
      <c r="H32" s="120" t="s">
        <v>240</v>
      </c>
      <c r="I32" s="126">
        <v>44517</v>
      </c>
      <c r="J32" s="120" t="s">
        <v>247</v>
      </c>
      <c r="K32">
        <v>20</v>
      </c>
      <c r="N32">
        <v>9.4</v>
      </c>
    </row>
    <row r="33" spans="1:14" x14ac:dyDescent="0.45">
      <c r="A33" s="130">
        <v>32</v>
      </c>
      <c r="B33" s="131" t="s">
        <v>136</v>
      </c>
      <c r="C33" s="130" t="s">
        <v>196</v>
      </c>
      <c r="D33" s="131" t="s">
        <v>157</v>
      </c>
      <c r="E33" s="132">
        <v>44319</v>
      </c>
      <c r="F33" s="130" t="s">
        <v>162</v>
      </c>
      <c r="G33" s="130" t="s">
        <v>164</v>
      </c>
      <c r="H33" s="120" t="s">
        <v>240</v>
      </c>
      <c r="I33" s="126">
        <v>44517</v>
      </c>
      <c r="J33" s="120" t="s">
        <v>248</v>
      </c>
      <c r="K33">
        <v>20</v>
      </c>
      <c r="N33">
        <v>5.84</v>
      </c>
    </row>
    <row r="34" spans="1:14" x14ac:dyDescent="0.45">
      <c r="A34" s="130">
        <v>33</v>
      </c>
      <c r="B34" s="131" t="s">
        <v>137</v>
      </c>
      <c r="C34" s="130" t="s">
        <v>197</v>
      </c>
      <c r="D34" s="131" t="s">
        <v>158</v>
      </c>
      <c r="E34" s="132">
        <v>44319</v>
      </c>
      <c r="F34" s="130" t="s">
        <v>162</v>
      </c>
      <c r="G34" s="130" t="s">
        <v>164</v>
      </c>
      <c r="H34" s="120" t="s">
        <v>240</v>
      </c>
      <c r="I34" s="126">
        <v>44517</v>
      </c>
      <c r="J34" s="120" t="s">
        <v>249</v>
      </c>
      <c r="K34">
        <v>20</v>
      </c>
      <c r="N34">
        <v>12.9</v>
      </c>
    </row>
    <row r="35" spans="1:14" x14ac:dyDescent="0.45">
      <c r="A35" s="130">
        <v>34</v>
      </c>
      <c r="B35" s="131" t="s">
        <v>141</v>
      </c>
      <c r="C35" s="130" t="s">
        <v>198</v>
      </c>
      <c r="D35" s="131" t="s">
        <v>160</v>
      </c>
      <c r="E35" s="132">
        <v>44319</v>
      </c>
      <c r="F35" s="130" t="s">
        <v>162</v>
      </c>
      <c r="G35" s="130" t="s">
        <v>164</v>
      </c>
      <c r="H35" s="120" t="s">
        <v>240</v>
      </c>
      <c r="I35" s="126">
        <v>44517</v>
      </c>
      <c r="J35" s="120" t="s">
        <v>250</v>
      </c>
      <c r="K35">
        <v>20</v>
      </c>
      <c r="N35">
        <v>9.9</v>
      </c>
    </row>
    <row r="36" spans="1:14" x14ac:dyDescent="0.45">
      <c r="A36" s="130">
        <v>35</v>
      </c>
      <c r="B36" s="131" t="s">
        <v>142</v>
      </c>
      <c r="C36" s="130" t="s">
        <v>199</v>
      </c>
      <c r="D36" s="131" t="s">
        <v>160</v>
      </c>
      <c r="E36" s="132">
        <v>44319</v>
      </c>
      <c r="F36" s="130" t="s">
        <v>162</v>
      </c>
      <c r="G36" s="130" t="s">
        <v>164</v>
      </c>
      <c r="H36" s="120" t="s">
        <v>240</v>
      </c>
      <c r="I36" s="126">
        <v>44517</v>
      </c>
      <c r="J36" s="120"/>
      <c r="K36">
        <v>20</v>
      </c>
      <c r="N36">
        <v>24.2</v>
      </c>
    </row>
    <row r="37" spans="1:14" x14ac:dyDescent="0.45">
      <c r="A37" s="130">
        <v>36</v>
      </c>
      <c r="B37" s="131" t="s">
        <v>96</v>
      </c>
      <c r="C37" s="130" t="s">
        <v>200</v>
      </c>
      <c r="D37" s="131" t="s">
        <v>160</v>
      </c>
      <c r="E37" s="132">
        <v>44319</v>
      </c>
      <c r="F37" s="130" t="s">
        <v>162</v>
      </c>
      <c r="G37" s="130" t="s">
        <v>164</v>
      </c>
      <c r="H37" s="120" t="s">
        <v>240</v>
      </c>
      <c r="I37" s="126">
        <v>44517</v>
      </c>
      <c r="J37" s="120" t="s">
        <v>251</v>
      </c>
      <c r="K37">
        <v>20</v>
      </c>
      <c r="N37">
        <v>4.7</v>
      </c>
    </row>
    <row r="38" spans="1:14" x14ac:dyDescent="0.45">
      <c r="A38" s="130">
        <v>37</v>
      </c>
      <c r="B38" s="131" t="s">
        <v>143</v>
      </c>
      <c r="C38" s="130" t="s">
        <v>201</v>
      </c>
      <c r="D38" s="131" t="s">
        <v>160</v>
      </c>
      <c r="E38" s="132">
        <v>44319</v>
      </c>
      <c r="F38" s="130" t="s">
        <v>162</v>
      </c>
      <c r="G38" s="130" t="s">
        <v>164</v>
      </c>
      <c r="H38" s="120" t="s">
        <v>240</v>
      </c>
      <c r="I38" s="126">
        <v>44517</v>
      </c>
      <c r="J38" s="120" t="s">
        <v>252</v>
      </c>
      <c r="K38">
        <v>20</v>
      </c>
      <c r="N38">
        <v>10.7</v>
      </c>
    </row>
    <row r="39" spans="1:14" x14ac:dyDescent="0.45">
      <c r="A39" s="130">
        <v>38</v>
      </c>
      <c r="B39" s="131" t="s">
        <v>134</v>
      </c>
      <c r="C39" s="130" t="s">
        <v>202</v>
      </c>
      <c r="D39" s="131" t="s">
        <v>160</v>
      </c>
      <c r="E39" s="132">
        <v>44319</v>
      </c>
      <c r="F39" s="130" t="s">
        <v>162</v>
      </c>
      <c r="G39" s="130" t="s">
        <v>164</v>
      </c>
      <c r="H39" s="120" t="s">
        <v>240</v>
      </c>
      <c r="I39" s="126">
        <v>44517</v>
      </c>
      <c r="J39" s="120" t="s">
        <v>253</v>
      </c>
      <c r="K39">
        <v>20</v>
      </c>
      <c r="N39">
        <v>3.68</v>
      </c>
    </row>
    <row r="40" spans="1:14" x14ac:dyDescent="0.45">
      <c r="A40" s="130">
        <v>39</v>
      </c>
      <c r="B40" s="131" t="s">
        <v>145</v>
      </c>
      <c r="C40" s="130" t="s">
        <v>203</v>
      </c>
      <c r="D40" s="131" t="s">
        <v>160</v>
      </c>
      <c r="E40" s="132">
        <v>44319</v>
      </c>
      <c r="F40" s="130" t="s">
        <v>162</v>
      </c>
      <c r="G40" s="130" t="s">
        <v>164</v>
      </c>
      <c r="H40" s="120" t="s">
        <v>240</v>
      </c>
      <c r="I40" s="126">
        <v>44517</v>
      </c>
      <c r="J40" s="120"/>
      <c r="K40">
        <v>20</v>
      </c>
      <c r="N40">
        <v>32.799999999999997</v>
      </c>
    </row>
    <row r="41" spans="1:14" x14ac:dyDescent="0.45">
      <c r="A41" s="130">
        <v>40</v>
      </c>
      <c r="B41" s="131" t="s">
        <v>146</v>
      </c>
      <c r="C41" s="130" t="s">
        <v>204</v>
      </c>
      <c r="D41" s="131" t="s">
        <v>160</v>
      </c>
      <c r="E41" s="132">
        <v>44319</v>
      </c>
      <c r="F41" s="130" t="s">
        <v>162</v>
      </c>
      <c r="G41" s="130" t="s">
        <v>164</v>
      </c>
      <c r="H41" s="120" t="s">
        <v>240</v>
      </c>
      <c r="I41" s="126">
        <v>44517</v>
      </c>
      <c r="J41" s="120"/>
      <c r="K41">
        <v>20</v>
      </c>
      <c r="N41">
        <v>33.200000000000003</v>
      </c>
    </row>
    <row r="42" spans="1:14" x14ac:dyDescent="0.45">
      <c r="A42" s="130">
        <v>41</v>
      </c>
      <c r="B42" s="131" t="s">
        <v>147</v>
      </c>
      <c r="C42" s="130" t="s">
        <v>205</v>
      </c>
      <c r="D42" s="131" t="s">
        <v>160</v>
      </c>
      <c r="E42" s="132">
        <v>44319</v>
      </c>
      <c r="F42" s="130" t="s">
        <v>162</v>
      </c>
      <c r="G42" s="130" t="s">
        <v>164</v>
      </c>
      <c r="H42" s="120" t="s">
        <v>240</v>
      </c>
      <c r="I42" s="126">
        <v>44517</v>
      </c>
      <c r="J42" s="120" t="s">
        <v>254</v>
      </c>
      <c r="K42">
        <v>20</v>
      </c>
      <c r="N42">
        <v>8.08</v>
      </c>
    </row>
    <row r="43" spans="1:14" x14ac:dyDescent="0.45">
      <c r="A43" s="130">
        <v>42</v>
      </c>
      <c r="B43" s="131" t="s">
        <v>148</v>
      </c>
      <c r="C43" s="130" t="s">
        <v>206</v>
      </c>
      <c r="D43" s="131" t="s">
        <v>160</v>
      </c>
      <c r="E43" s="132">
        <v>44319</v>
      </c>
      <c r="F43" s="130" t="s">
        <v>162</v>
      </c>
      <c r="G43" s="130" t="s">
        <v>164</v>
      </c>
      <c r="H43" s="120" t="s">
        <v>240</v>
      </c>
      <c r="I43" s="126">
        <v>44517</v>
      </c>
      <c r="J43" s="120"/>
      <c r="K43">
        <v>20</v>
      </c>
      <c r="N43">
        <v>42</v>
      </c>
    </row>
    <row r="44" spans="1:14" x14ac:dyDescent="0.45">
      <c r="A44" s="130">
        <v>43</v>
      </c>
      <c r="B44" s="131" t="s">
        <v>149</v>
      </c>
      <c r="C44" s="130" t="s">
        <v>207</v>
      </c>
      <c r="D44" s="131" t="s">
        <v>160</v>
      </c>
      <c r="E44" s="132">
        <v>44319</v>
      </c>
      <c r="F44" s="130" t="s">
        <v>162</v>
      </c>
      <c r="G44" s="130" t="s">
        <v>164</v>
      </c>
      <c r="H44" s="120" t="s">
        <v>240</v>
      </c>
      <c r="I44" s="126">
        <v>44517</v>
      </c>
      <c r="J44" s="120" t="s">
        <v>255</v>
      </c>
      <c r="K44">
        <v>20</v>
      </c>
      <c r="N44">
        <v>8.7200000000000006</v>
      </c>
    </row>
    <row r="45" spans="1:14" x14ac:dyDescent="0.45">
      <c r="A45" s="130">
        <v>44</v>
      </c>
      <c r="B45" s="131" t="s">
        <v>150</v>
      </c>
      <c r="C45" s="130" t="s">
        <v>208</v>
      </c>
      <c r="D45" s="131" t="s">
        <v>160</v>
      </c>
      <c r="E45" s="132">
        <v>44319</v>
      </c>
      <c r="F45" s="130" t="s">
        <v>162</v>
      </c>
      <c r="G45" s="130" t="s">
        <v>164</v>
      </c>
      <c r="H45" s="120" t="s">
        <v>240</v>
      </c>
      <c r="I45" s="126">
        <v>44517</v>
      </c>
      <c r="J45" s="120"/>
      <c r="K45">
        <v>20</v>
      </c>
      <c r="N45">
        <v>21.6</v>
      </c>
    </row>
    <row r="46" spans="1:14" x14ac:dyDescent="0.45">
      <c r="A46" s="130">
        <v>45</v>
      </c>
      <c r="B46" s="131" t="s">
        <v>137</v>
      </c>
      <c r="C46" s="130" t="s">
        <v>209</v>
      </c>
      <c r="D46" s="131" t="s">
        <v>160</v>
      </c>
      <c r="E46" s="132">
        <v>44319</v>
      </c>
      <c r="F46" s="130" t="s">
        <v>162</v>
      </c>
      <c r="G46" s="130" t="s">
        <v>164</v>
      </c>
      <c r="H46" s="120" t="s">
        <v>240</v>
      </c>
      <c r="I46" s="126">
        <v>44517</v>
      </c>
      <c r="J46" s="120" t="s">
        <v>256</v>
      </c>
      <c r="K46">
        <v>20</v>
      </c>
      <c r="N46">
        <v>15</v>
      </c>
    </row>
    <row r="47" spans="1:14" x14ac:dyDescent="0.45">
      <c r="A47" s="130">
        <v>46</v>
      </c>
      <c r="B47" s="131" t="s">
        <v>151</v>
      </c>
      <c r="C47" s="130" t="s">
        <v>210</v>
      </c>
      <c r="D47" s="131" t="s">
        <v>160</v>
      </c>
      <c r="E47" s="132">
        <v>44319</v>
      </c>
      <c r="F47" s="130" t="s">
        <v>162</v>
      </c>
      <c r="G47" s="130" t="s">
        <v>164</v>
      </c>
      <c r="H47" s="120" t="s">
        <v>240</v>
      </c>
      <c r="I47" s="126">
        <v>44517</v>
      </c>
      <c r="J47" s="120" t="s">
        <v>257</v>
      </c>
      <c r="K47">
        <v>20</v>
      </c>
      <c r="N47">
        <v>12</v>
      </c>
    </row>
    <row r="48" spans="1:14" x14ac:dyDescent="0.45">
      <c r="A48" s="130">
        <v>47</v>
      </c>
      <c r="B48" s="131" t="s">
        <v>153</v>
      </c>
      <c r="C48" s="130" t="s">
        <v>211</v>
      </c>
      <c r="D48" s="131" t="s">
        <v>160</v>
      </c>
      <c r="E48" s="132">
        <v>44319</v>
      </c>
      <c r="F48" s="130" t="s">
        <v>162</v>
      </c>
      <c r="G48" s="130" t="s">
        <v>164</v>
      </c>
      <c r="H48" s="120" t="s">
        <v>240</v>
      </c>
      <c r="I48" s="126">
        <v>44517</v>
      </c>
      <c r="J48" s="120" t="s">
        <v>258</v>
      </c>
      <c r="K48">
        <v>20</v>
      </c>
      <c r="N48">
        <v>11.7</v>
      </c>
    </row>
    <row r="49" spans="1:14" x14ac:dyDescent="0.45">
      <c r="A49" s="130">
        <v>48</v>
      </c>
      <c r="B49" s="131" t="s">
        <v>154</v>
      </c>
      <c r="C49" s="130" t="s">
        <v>212</v>
      </c>
      <c r="D49" s="131" t="s">
        <v>160</v>
      </c>
      <c r="E49" s="132">
        <v>44319</v>
      </c>
      <c r="F49" s="130" t="s">
        <v>162</v>
      </c>
      <c r="G49" s="130" t="s">
        <v>164</v>
      </c>
      <c r="H49" s="120" t="s">
        <v>240</v>
      </c>
      <c r="I49" s="126">
        <v>44517</v>
      </c>
      <c r="J49" s="120"/>
      <c r="K49">
        <v>20</v>
      </c>
      <c r="N49">
        <v>25.4</v>
      </c>
    </row>
    <row r="50" spans="1:14" x14ac:dyDescent="0.45">
      <c r="A50" s="123">
        <v>49</v>
      </c>
      <c r="B50" s="124" t="s">
        <v>93</v>
      </c>
      <c r="C50" s="123" t="s">
        <v>213</v>
      </c>
      <c r="D50" s="124" t="s">
        <v>156</v>
      </c>
      <c r="E50" s="125">
        <v>44319</v>
      </c>
      <c r="F50" s="123" t="s">
        <v>163</v>
      </c>
      <c r="G50" s="123" t="s">
        <v>164</v>
      </c>
      <c r="H50" s="120" t="s">
        <v>240</v>
      </c>
      <c r="I50" s="126">
        <v>44518</v>
      </c>
      <c r="K50">
        <v>20</v>
      </c>
      <c r="N50">
        <v>602</v>
      </c>
    </row>
    <row r="51" spans="1:14" x14ac:dyDescent="0.45">
      <c r="A51" s="120">
        <v>50</v>
      </c>
      <c r="B51" s="121" t="s">
        <v>94</v>
      </c>
      <c r="C51" s="120" t="s">
        <v>214</v>
      </c>
      <c r="D51" s="121" t="s">
        <v>156</v>
      </c>
      <c r="E51" s="122">
        <v>44319</v>
      </c>
      <c r="F51" s="120" t="s">
        <v>163</v>
      </c>
      <c r="G51" s="120" t="s">
        <v>164</v>
      </c>
      <c r="H51" s="120" t="s">
        <v>240</v>
      </c>
      <c r="I51" s="126">
        <v>44518</v>
      </c>
      <c r="K51">
        <v>20</v>
      </c>
      <c r="N51">
        <v>81.2</v>
      </c>
    </row>
    <row r="52" spans="1:14" x14ac:dyDescent="0.45">
      <c r="A52" s="120">
        <v>51</v>
      </c>
      <c r="B52" s="121" t="s">
        <v>95</v>
      </c>
      <c r="C52" s="120" t="s">
        <v>215</v>
      </c>
      <c r="D52" s="121" t="s">
        <v>156</v>
      </c>
      <c r="E52" s="122">
        <v>44319</v>
      </c>
      <c r="F52" s="120" t="s">
        <v>163</v>
      </c>
      <c r="G52" s="120" t="s">
        <v>164</v>
      </c>
      <c r="H52" s="120" t="s">
        <v>240</v>
      </c>
      <c r="I52" s="126">
        <v>44518</v>
      </c>
      <c r="K52">
        <v>20</v>
      </c>
      <c r="N52">
        <v>356</v>
      </c>
    </row>
    <row r="53" spans="1:14" x14ac:dyDescent="0.45">
      <c r="A53" s="120">
        <v>52</v>
      </c>
      <c r="B53" s="121" t="s">
        <v>98</v>
      </c>
      <c r="C53" s="120" t="s">
        <v>216</v>
      </c>
      <c r="D53" s="121" t="s">
        <v>156</v>
      </c>
      <c r="E53" s="122">
        <v>44319</v>
      </c>
      <c r="F53" s="120" t="s">
        <v>163</v>
      </c>
      <c r="G53" s="120" t="s">
        <v>164</v>
      </c>
      <c r="H53" s="120" t="s">
        <v>240</v>
      </c>
      <c r="I53" s="126">
        <v>44518</v>
      </c>
      <c r="K53">
        <v>20</v>
      </c>
      <c r="N53">
        <v>410</v>
      </c>
    </row>
    <row r="54" spans="1:14" x14ac:dyDescent="0.45">
      <c r="A54" s="120">
        <v>53</v>
      </c>
      <c r="B54" s="121" t="s">
        <v>99</v>
      </c>
      <c r="C54" s="120" t="s">
        <v>217</v>
      </c>
      <c r="D54" s="121" t="s">
        <v>156</v>
      </c>
      <c r="E54" s="122">
        <v>44319</v>
      </c>
      <c r="F54" s="120" t="s">
        <v>163</v>
      </c>
      <c r="G54" s="120" t="s">
        <v>164</v>
      </c>
      <c r="H54" s="120" t="s">
        <v>240</v>
      </c>
      <c r="I54" s="126">
        <v>44518</v>
      </c>
      <c r="K54">
        <v>20</v>
      </c>
      <c r="N54">
        <v>564</v>
      </c>
    </row>
    <row r="55" spans="1:14" x14ac:dyDescent="0.45">
      <c r="A55" s="120">
        <v>54</v>
      </c>
      <c r="B55" s="121" t="s">
        <v>100</v>
      </c>
      <c r="C55" s="120" t="s">
        <v>218</v>
      </c>
      <c r="D55" s="121" t="s">
        <v>156</v>
      </c>
      <c r="E55" s="122">
        <v>44319</v>
      </c>
      <c r="F55" s="120" t="s">
        <v>163</v>
      </c>
      <c r="G55" s="120" t="s">
        <v>164</v>
      </c>
      <c r="H55" s="120" t="s">
        <v>240</v>
      </c>
      <c r="I55" s="126">
        <v>44518</v>
      </c>
      <c r="K55">
        <v>20</v>
      </c>
      <c r="N55">
        <v>908</v>
      </c>
    </row>
    <row r="56" spans="1:14" x14ac:dyDescent="0.45">
      <c r="A56" s="120">
        <v>55</v>
      </c>
      <c r="B56" s="121" t="s">
        <v>103</v>
      </c>
      <c r="C56" s="120" t="s">
        <v>219</v>
      </c>
      <c r="D56" s="121" t="s">
        <v>158</v>
      </c>
      <c r="E56" s="122">
        <v>44319</v>
      </c>
      <c r="F56" s="120" t="s">
        <v>163</v>
      </c>
      <c r="G56" s="120" t="s">
        <v>164</v>
      </c>
      <c r="H56" s="120" t="s">
        <v>240</v>
      </c>
      <c r="I56" s="126">
        <v>44518</v>
      </c>
      <c r="K56">
        <v>20</v>
      </c>
      <c r="N56">
        <v>466</v>
      </c>
    </row>
    <row r="57" spans="1:14" x14ac:dyDescent="0.45">
      <c r="A57" s="120">
        <v>56</v>
      </c>
      <c r="B57" s="121" t="s">
        <v>104</v>
      </c>
      <c r="C57" s="120" t="s">
        <v>220</v>
      </c>
      <c r="D57" s="121" t="s">
        <v>156</v>
      </c>
      <c r="E57" s="122">
        <v>44319</v>
      </c>
      <c r="F57" s="120" t="s">
        <v>163</v>
      </c>
      <c r="G57" s="120" t="s">
        <v>164</v>
      </c>
      <c r="H57" s="120" t="s">
        <v>240</v>
      </c>
      <c r="I57" s="126">
        <v>44518</v>
      </c>
      <c r="K57">
        <v>20</v>
      </c>
      <c r="N57">
        <v>348</v>
      </c>
    </row>
    <row r="58" spans="1:14" x14ac:dyDescent="0.45">
      <c r="A58" s="120">
        <v>57</v>
      </c>
      <c r="B58" s="121" t="s">
        <v>105</v>
      </c>
      <c r="C58" s="120" t="s">
        <v>221</v>
      </c>
      <c r="D58" s="121" t="s">
        <v>156</v>
      </c>
      <c r="E58" s="122">
        <v>44319</v>
      </c>
      <c r="F58" s="120" t="s">
        <v>163</v>
      </c>
      <c r="G58" s="120" t="s">
        <v>164</v>
      </c>
      <c r="H58" s="120" t="s">
        <v>240</v>
      </c>
      <c r="I58" s="126">
        <v>44518</v>
      </c>
      <c r="K58">
        <v>20</v>
      </c>
      <c r="N58">
        <v>736</v>
      </c>
    </row>
    <row r="59" spans="1:14" x14ac:dyDescent="0.45">
      <c r="A59" s="120">
        <v>58</v>
      </c>
      <c r="B59" s="121" t="s">
        <v>106</v>
      </c>
      <c r="C59" s="120" t="s">
        <v>222</v>
      </c>
      <c r="D59" s="121" t="s">
        <v>158</v>
      </c>
      <c r="E59" s="122">
        <v>44319</v>
      </c>
      <c r="F59" s="120" t="s">
        <v>163</v>
      </c>
      <c r="G59" s="120" t="s">
        <v>164</v>
      </c>
      <c r="H59" s="120" t="s">
        <v>240</v>
      </c>
      <c r="I59" s="126">
        <v>44518</v>
      </c>
      <c r="K59">
        <v>20</v>
      </c>
      <c r="N59">
        <v>1520</v>
      </c>
    </row>
    <row r="60" spans="1:14" x14ac:dyDescent="0.45">
      <c r="A60" s="120">
        <v>59</v>
      </c>
      <c r="B60" s="121" t="s">
        <v>109</v>
      </c>
      <c r="C60" s="120" t="s">
        <v>223</v>
      </c>
      <c r="D60" s="121" t="s">
        <v>156</v>
      </c>
      <c r="E60" s="122">
        <v>44319</v>
      </c>
      <c r="F60" s="120" t="s">
        <v>163</v>
      </c>
      <c r="G60" s="120" t="s">
        <v>164</v>
      </c>
      <c r="H60" s="120" t="s">
        <v>240</v>
      </c>
      <c r="I60" s="126">
        <v>44518</v>
      </c>
      <c r="K60">
        <v>20</v>
      </c>
      <c r="N60">
        <v>236</v>
      </c>
    </row>
    <row r="61" spans="1:14" x14ac:dyDescent="0.45">
      <c r="A61" s="120">
        <v>60</v>
      </c>
      <c r="B61" s="121" t="s">
        <v>111</v>
      </c>
      <c r="C61" s="120" t="s">
        <v>224</v>
      </c>
      <c r="D61" s="121" t="s">
        <v>156</v>
      </c>
      <c r="E61" s="122">
        <v>44319</v>
      </c>
      <c r="F61" s="120" t="s">
        <v>163</v>
      </c>
      <c r="G61" s="120" t="s">
        <v>164</v>
      </c>
      <c r="H61" s="120" t="s">
        <v>240</v>
      </c>
      <c r="I61" s="126">
        <v>44518</v>
      </c>
      <c r="K61">
        <v>20</v>
      </c>
      <c r="N61">
        <v>300</v>
      </c>
    </row>
    <row r="62" spans="1:14" x14ac:dyDescent="0.45">
      <c r="A62" s="120">
        <v>61</v>
      </c>
      <c r="B62" s="121" t="s">
        <v>112</v>
      </c>
      <c r="C62" s="120" t="s">
        <v>225</v>
      </c>
      <c r="D62" s="121" t="s">
        <v>156</v>
      </c>
      <c r="E62" s="122">
        <v>44319</v>
      </c>
      <c r="F62" s="120" t="s">
        <v>163</v>
      </c>
      <c r="G62" s="120" t="s">
        <v>164</v>
      </c>
      <c r="H62" s="120" t="s">
        <v>240</v>
      </c>
      <c r="I62" s="126">
        <v>44518</v>
      </c>
      <c r="K62">
        <v>20</v>
      </c>
      <c r="N62">
        <v>368</v>
      </c>
    </row>
    <row r="63" spans="1:14" x14ac:dyDescent="0.45">
      <c r="A63" s="120">
        <v>62</v>
      </c>
      <c r="B63" s="121" t="s">
        <v>113</v>
      </c>
      <c r="C63" s="120" t="s">
        <v>226</v>
      </c>
      <c r="D63" s="121" t="s">
        <v>156</v>
      </c>
      <c r="E63" s="122">
        <v>44319</v>
      </c>
      <c r="F63" s="120" t="s">
        <v>163</v>
      </c>
      <c r="G63" s="120" t="s">
        <v>164</v>
      </c>
      <c r="H63" s="120" t="s">
        <v>240</v>
      </c>
      <c r="I63" s="126">
        <v>44518</v>
      </c>
      <c r="K63">
        <v>20</v>
      </c>
      <c r="N63">
        <v>324</v>
      </c>
    </row>
    <row r="64" spans="1:14" x14ac:dyDescent="0.45">
      <c r="A64" s="120">
        <v>63</v>
      </c>
      <c r="B64" s="121" t="s">
        <v>114</v>
      </c>
      <c r="C64" s="120" t="s">
        <v>227</v>
      </c>
      <c r="D64" s="121" t="s">
        <v>156</v>
      </c>
      <c r="E64" s="122">
        <v>44319</v>
      </c>
      <c r="F64" s="120" t="s">
        <v>163</v>
      </c>
      <c r="G64" s="120" t="s">
        <v>164</v>
      </c>
      <c r="H64" s="120" t="s">
        <v>240</v>
      </c>
      <c r="I64" s="126">
        <v>44518</v>
      </c>
      <c r="K64">
        <v>20</v>
      </c>
      <c r="N64">
        <v>190</v>
      </c>
    </row>
    <row r="65" spans="1:14" x14ac:dyDescent="0.45">
      <c r="A65" s="120">
        <v>64</v>
      </c>
      <c r="B65" s="121" t="s">
        <v>117</v>
      </c>
      <c r="C65" s="120" t="s">
        <v>228</v>
      </c>
      <c r="D65" s="121" t="s">
        <v>159</v>
      </c>
      <c r="E65" s="122">
        <v>44319</v>
      </c>
      <c r="F65" s="120" t="s">
        <v>163</v>
      </c>
      <c r="G65" s="120" t="s">
        <v>164</v>
      </c>
      <c r="H65" s="120" t="s">
        <v>240</v>
      </c>
      <c r="I65" s="126">
        <v>44518</v>
      </c>
      <c r="K65">
        <v>20</v>
      </c>
      <c r="N65">
        <v>334</v>
      </c>
    </row>
    <row r="66" spans="1:14" x14ac:dyDescent="0.45">
      <c r="A66" s="120">
        <v>65</v>
      </c>
      <c r="B66" s="121" t="s">
        <v>121</v>
      </c>
      <c r="C66" s="120" t="s">
        <v>229</v>
      </c>
      <c r="D66" s="121" t="s">
        <v>159</v>
      </c>
      <c r="E66" s="122">
        <v>44319</v>
      </c>
      <c r="F66" s="120" t="s">
        <v>163</v>
      </c>
      <c r="G66" s="120" t="s">
        <v>164</v>
      </c>
      <c r="H66" s="120" t="s">
        <v>240</v>
      </c>
      <c r="I66" s="126">
        <v>44518</v>
      </c>
      <c r="K66">
        <v>20</v>
      </c>
      <c r="N66">
        <v>272</v>
      </c>
    </row>
    <row r="67" spans="1:14" x14ac:dyDescent="0.45">
      <c r="A67" s="120">
        <v>66</v>
      </c>
      <c r="B67" s="121" t="s">
        <v>122</v>
      </c>
      <c r="C67" s="120" t="s">
        <v>230</v>
      </c>
      <c r="D67" s="121" t="s">
        <v>158</v>
      </c>
      <c r="E67" s="122">
        <v>44319</v>
      </c>
      <c r="F67" s="120" t="s">
        <v>163</v>
      </c>
      <c r="G67" s="120" t="s">
        <v>164</v>
      </c>
      <c r="H67" s="120" t="s">
        <v>240</v>
      </c>
      <c r="I67" s="126">
        <v>44518</v>
      </c>
      <c r="K67">
        <v>20</v>
      </c>
      <c r="N67">
        <v>256</v>
      </c>
    </row>
    <row r="68" spans="1:14" x14ac:dyDescent="0.45">
      <c r="A68" s="120">
        <v>67</v>
      </c>
      <c r="B68" s="121" t="s">
        <v>105</v>
      </c>
      <c r="C68" s="120" t="s">
        <v>231</v>
      </c>
      <c r="D68" s="121" t="s">
        <v>158</v>
      </c>
      <c r="E68" s="122">
        <v>44319</v>
      </c>
      <c r="F68" s="120" t="s">
        <v>163</v>
      </c>
      <c r="G68" s="120" t="s">
        <v>164</v>
      </c>
      <c r="H68" s="120" t="s">
        <v>240</v>
      </c>
      <c r="I68" s="126">
        <v>44518</v>
      </c>
      <c r="K68">
        <v>20</v>
      </c>
      <c r="N68">
        <v>199</v>
      </c>
    </row>
    <row r="69" spans="1:14" x14ac:dyDescent="0.45">
      <c r="A69" s="120">
        <v>68</v>
      </c>
      <c r="B69" s="121" t="s">
        <v>117</v>
      </c>
      <c r="C69" s="120" t="s">
        <v>232</v>
      </c>
      <c r="D69" s="121" t="s">
        <v>158</v>
      </c>
      <c r="E69" s="122">
        <v>44319</v>
      </c>
      <c r="F69" s="120" t="s">
        <v>163</v>
      </c>
      <c r="G69" s="120" t="s">
        <v>164</v>
      </c>
      <c r="H69" s="120" t="s">
        <v>240</v>
      </c>
      <c r="I69" s="126">
        <v>44518</v>
      </c>
      <c r="K69">
        <v>20</v>
      </c>
      <c r="N69">
        <v>93.8</v>
      </c>
    </row>
    <row r="70" spans="1:14" x14ac:dyDescent="0.45">
      <c r="A70" s="120">
        <v>69</v>
      </c>
      <c r="B70" s="121" t="s">
        <v>133</v>
      </c>
      <c r="C70" s="120" t="s">
        <v>233</v>
      </c>
      <c r="D70" s="121" t="s">
        <v>156</v>
      </c>
      <c r="E70" s="122">
        <v>44319</v>
      </c>
      <c r="F70" s="120" t="s">
        <v>163</v>
      </c>
      <c r="G70" s="120" t="s">
        <v>164</v>
      </c>
      <c r="H70" s="120" t="s">
        <v>240</v>
      </c>
      <c r="I70" s="126">
        <v>44518</v>
      </c>
      <c r="K70">
        <v>20</v>
      </c>
      <c r="N70">
        <v>164</v>
      </c>
    </row>
    <row r="71" spans="1:14" x14ac:dyDescent="0.45">
      <c r="A71" s="120">
        <v>70</v>
      </c>
      <c r="B71" s="121" t="s">
        <v>138</v>
      </c>
      <c r="C71" s="120" t="s">
        <v>234</v>
      </c>
      <c r="D71" s="121" t="s">
        <v>159</v>
      </c>
      <c r="E71" s="122">
        <v>44319</v>
      </c>
      <c r="F71" s="120" t="s">
        <v>163</v>
      </c>
      <c r="G71" s="120" t="s">
        <v>164</v>
      </c>
      <c r="H71" s="120" t="s">
        <v>240</v>
      </c>
      <c r="I71" s="126">
        <v>44518</v>
      </c>
      <c r="K71">
        <v>20</v>
      </c>
      <c r="N71">
        <v>89.6</v>
      </c>
    </row>
    <row r="72" spans="1:14" x14ac:dyDescent="0.45">
      <c r="A72" s="120">
        <v>71</v>
      </c>
      <c r="B72" s="121" t="s">
        <v>139</v>
      </c>
      <c r="C72" s="120" t="s">
        <v>235</v>
      </c>
      <c r="D72" s="121" t="s">
        <v>159</v>
      </c>
      <c r="E72" s="122">
        <v>44319</v>
      </c>
      <c r="F72" s="120" t="s">
        <v>163</v>
      </c>
      <c r="G72" s="120" t="s">
        <v>164</v>
      </c>
      <c r="H72" s="120" t="s">
        <v>240</v>
      </c>
      <c r="I72" s="126">
        <v>44518</v>
      </c>
      <c r="K72">
        <v>20</v>
      </c>
      <c r="N72">
        <v>218</v>
      </c>
    </row>
    <row r="73" spans="1:14" x14ac:dyDescent="0.45">
      <c r="A73" s="120">
        <v>72</v>
      </c>
      <c r="B73" s="121" t="s">
        <v>140</v>
      </c>
      <c r="C73" s="120" t="s">
        <v>236</v>
      </c>
      <c r="D73" s="121" t="s">
        <v>158</v>
      </c>
      <c r="E73" s="122">
        <v>44319</v>
      </c>
      <c r="F73" s="120" t="s">
        <v>163</v>
      </c>
      <c r="G73" s="120" t="s">
        <v>164</v>
      </c>
      <c r="H73" s="120" t="s">
        <v>240</v>
      </c>
      <c r="I73" s="126">
        <v>44518</v>
      </c>
      <c r="K73">
        <v>20</v>
      </c>
      <c r="N73">
        <v>256</v>
      </c>
    </row>
    <row r="74" spans="1:14" x14ac:dyDescent="0.45">
      <c r="A74" s="130">
        <v>73</v>
      </c>
      <c r="B74" s="131" t="s">
        <v>140</v>
      </c>
      <c r="C74" s="130" t="s">
        <v>237</v>
      </c>
      <c r="D74" s="131" t="s">
        <v>160</v>
      </c>
      <c r="E74" s="132">
        <v>44319</v>
      </c>
      <c r="F74" s="130" t="s">
        <v>163</v>
      </c>
      <c r="G74" s="130" t="s">
        <v>164</v>
      </c>
      <c r="H74" s="120" t="s">
        <v>240</v>
      </c>
      <c r="I74" s="126">
        <v>44531</v>
      </c>
      <c r="K74">
        <v>20</v>
      </c>
      <c r="N74">
        <v>464</v>
      </c>
    </row>
    <row r="75" spans="1:14" x14ac:dyDescent="0.45">
      <c r="A75" s="130">
        <v>74</v>
      </c>
      <c r="B75" s="131" t="s">
        <v>144</v>
      </c>
      <c r="C75" s="130" t="s">
        <v>238</v>
      </c>
      <c r="D75" s="131" t="s">
        <v>160</v>
      </c>
      <c r="E75" s="132">
        <v>44319</v>
      </c>
      <c r="F75" s="130" t="s">
        <v>163</v>
      </c>
      <c r="G75" s="130" t="s">
        <v>164</v>
      </c>
      <c r="H75" s="120" t="s">
        <v>240</v>
      </c>
      <c r="I75" s="126">
        <v>44531</v>
      </c>
      <c r="K75">
        <v>20</v>
      </c>
      <c r="N75">
        <v>306</v>
      </c>
    </row>
    <row r="76" spans="1:14" x14ac:dyDescent="0.45">
      <c r="A76" s="130">
        <v>75</v>
      </c>
      <c r="B76" s="131" t="s">
        <v>94</v>
      </c>
      <c r="C76" s="130" t="s">
        <v>239</v>
      </c>
      <c r="D76" s="131" t="s">
        <v>160</v>
      </c>
      <c r="E76" s="132">
        <v>44319</v>
      </c>
      <c r="F76" s="130" t="s">
        <v>163</v>
      </c>
      <c r="G76" s="130" t="s">
        <v>164</v>
      </c>
      <c r="H76" s="120" t="s">
        <v>240</v>
      </c>
      <c r="I76" s="126">
        <v>44531</v>
      </c>
      <c r="K76">
        <v>20</v>
      </c>
      <c r="N76">
        <v>320</v>
      </c>
    </row>
    <row r="77" spans="1:14" x14ac:dyDescent="0.45">
      <c r="A77" s="120"/>
      <c r="B77" s="120"/>
      <c r="C77" s="120"/>
      <c r="D77" s="120"/>
      <c r="E77" s="120"/>
      <c r="F77" s="120"/>
      <c r="G77" s="120"/>
    </row>
    <row r="78" spans="1:14" x14ac:dyDescent="0.45">
      <c r="A78" s="120"/>
      <c r="B78" s="120"/>
      <c r="C78" s="120"/>
      <c r="D78" s="120"/>
      <c r="E78" s="120"/>
      <c r="F78" s="120"/>
      <c r="G78" s="120"/>
    </row>
  </sheetData>
  <sortState xmlns:xlrd2="http://schemas.microsoft.com/office/spreadsheetml/2017/richdata2" ref="A2:G76">
    <sortCondition ref="F2:F76"/>
  </sortState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0DE5-9BE3-4AC3-9AAB-BA7C09A320D9}">
  <dimension ref="A1:U24"/>
  <sheetViews>
    <sheetView workbookViewId="0">
      <selection activeCell="N17" sqref="N17:N19"/>
    </sheetView>
  </sheetViews>
  <sheetFormatPr defaultRowHeight="14.25" x14ac:dyDescent="0.45"/>
  <cols>
    <col min="1" max="1" width="9.6640625" bestFit="1" customWidth="1"/>
    <col min="2" max="2" width="10" bestFit="1" customWidth="1"/>
    <col min="3" max="3" width="9.3984375" bestFit="1" customWidth="1"/>
    <col min="5" max="5" width="14.1328125" bestFit="1" customWidth="1"/>
    <col min="7" max="7" width="17.6640625" bestFit="1" customWidth="1"/>
    <col min="8" max="8" width="18.33203125" bestFit="1" customWidth="1"/>
    <col min="9" max="9" width="15.33203125" bestFit="1" customWidth="1"/>
    <col min="10" max="10" width="16.1328125" bestFit="1" customWidth="1"/>
    <col min="11" max="11" width="10.796875" bestFit="1" customWidth="1"/>
  </cols>
  <sheetData>
    <row r="1" spans="1:21" ht="54.4" thickBot="1" x14ac:dyDescent="0.5">
      <c r="A1" s="1" t="s">
        <v>0</v>
      </c>
      <c r="B1" s="2" t="s">
        <v>1</v>
      </c>
      <c r="C1" s="3" t="s">
        <v>3</v>
      </c>
      <c r="D1" s="3" t="s">
        <v>21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6" t="s">
        <v>19</v>
      </c>
      <c r="U1" s="7" t="s">
        <v>20</v>
      </c>
    </row>
    <row r="2" spans="1:21" x14ac:dyDescent="0.45">
      <c r="A2" s="127">
        <v>25</v>
      </c>
      <c r="B2" s="128" t="s">
        <v>123</v>
      </c>
      <c r="C2" s="127" t="s">
        <v>189</v>
      </c>
      <c r="D2" s="128" t="s">
        <v>158</v>
      </c>
      <c r="E2" s="129">
        <v>44319</v>
      </c>
      <c r="F2" s="127" t="s">
        <v>162</v>
      </c>
      <c r="G2" s="127" t="s">
        <v>164</v>
      </c>
      <c r="H2" s="133" t="s">
        <v>240</v>
      </c>
      <c r="I2" s="126">
        <v>44531</v>
      </c>
      <c r="J2" t="s">
        <v>259</v>
      </c>
      <c r="K2">
        <v>20</v>
      </c>
      <c r="L2">
        <v>1.88</v>
      </c>
      <c r="M2">
        <v>2.19</v>
      </c>
      <c r="N2">
        <v>90.1</v>
      </c>
    </row>
    <row r="3" spans="1:21" x14ac:dyDescent="0.45">
      <c r="A3" s="130">
        <v>26</v>
      </c>
      <c r="B3" s="131" t="s">
        <v>124</v>
      </c>
      <c r="C3" s="130" t="s">
        <v>190</v>
      </c>
      <c r="D3" s="131" t="s">
        <v>157</v>
      </c>
      <c r="E3" s="132">
        <v>44319</v>
      </c>
      <c r="F3" s="130" t="s">
        <v>162</v>
      </c>
      <c r="G3" s="130" t="s">
        <v>164</v>
      </c>
      <c r="H3" s="133" t="s">
        <v>240</v>
      </c>
      <c r="I3" s="126">
        <v>44532</v>
      </c>
      <c r="J3" t="s">
        <v>259</v>
      </c>
      <c r="K3">
        <v>20</v>
      </c>
      <c r="L3">
        <v>1.86</v>
      </c>
      <c r="M3">
        <v>2.31</v>
      </c>
      <c r="N3">
        <v>190</v>
      </c>
    </row>
    <row r="4" spans="1:21" x14ac:dyDescent="0.45">
      <c r="A4" s="130">
        <v>27</v>
      </c>
      <c r="B4" s="131" t="s">
        <v>125</v>
      </c>
      <c r="C4" s="130" t="s">
        <v>191</v>
      </c>
      <c r="D4" s="131" t="s">
        <v>156</v>
      </c>
      <c r="E4" s="132">
        <v>44319</v>
      </c>
      <c r="F4" s="130" t="s">
        <v>162</v>
      </c>
      <c r="G4" s="130" t="s">
        <v>164</v>
      </c>
      <c r="H4" s="133" t="s">
        <v>240</v>
      </c>
      <c r="I4" s="126">
        <v>44533</v>
      </c>
      <c r="J4" t="s">
        <v>259</v>
      </c>
      <c r="K4">
        <v>20</v>
      </c>
      <c r="L4">
        <v>1.66</v>
      </c>
      <c r="M4">
        <v>1.8</v>
      </c>
      <c r="N4">
        <v>191</v>
      </c>
    </row>
    <row r="5" spans="1:21" x14ac:dyDescent="0.45">
      <c r="A5" s="130">
        <v>28</v>
      </c>
      <c r="B5" s="131" t="s">
        <v>127</v>
      </c>
      <c r="C5" s="130" t="s">
        <v>192</v>
      </c>
      <c r="D5" s="131" t="s">
        <v>157</v>
      </c>
      <c r="E5" s="132">
        <v>44319</v>
      </c>
      <c r="F5" s="130" t="s">
        <v>162</v>
      </c>
      <c r="G5" s="130" t="s">
        <v>164</v>
      </c>
      <c r="H5" s="133" t="s">
        <v>240</v>
      </c>
      <c r="I5" s="126">
        <v>44534</v>
      </c>
      <c r="J5" t="s">
        <v>259</v>
      </c>
      <c r="K5">
        <v>20</v>
      </c>
      <c r="L5">
        <v>1.81</v>
      </c>
      <c r="M5">
        <v>1.88</v>
      </c>
      <c r="N5">
        <v>134</v>
      </c>
    </row>
    <row r="6" spans="1:21" x14ac:dyDescent="0.45">
      <c r="A6" s="130">
        <v>29</v>
      </c>
      <c r="B6" s="131" t="s">
        <v>128</v>
      </c>
      <c r="C6" s="130" t="s">
        <v>193</v>
      </c>
      <c r="D6" s="131" t="s">
        <v>157</v>
      </c>
      <c r="E6" s="132">
        <v>44319</v>
      </c>
      <c r="F6" s="130" t="s">
        <v>162</v>
      </c>
      <c r="G6" s="130" t="s">
        <v>164</v>
      </c>
      <c r="H6" s="133" t="s">
        <v>240</v>
      </c>
      <c r="I6" s="126">
        <v>44535</v>
      </c>
      <c r="J6" t="s">
        <v>259</v>
      </c>
      <c r="K6">
        <v>20</v>
      </c>
      <c r="L6">
        <v>1.88</v>
      </c>
      <c r="M6">
        <v>2.25</v>
      </c>
      <c r="N6">
        <v>75.400000000000006</v>
      </c>
    </row>
    <row r="7" spans="1:21" x14ac:dyDescent="0.45">
      <c r="A7" s="130">
        <v>30</v>
      </c>
      <c r="B7" s="131" t="s">
        <v>134</v>
      </c>
      <c r="C7" s="130" t="s">
        <v>194</v>
      </c>
      <c r="D7" s="131" t="s">
        <v>158</v>
      </c>
      <c r="E7" s="132">
        <v>44319</v>
      </c>
      <c r="F7" s="130" t="s">
        <v>162</v>
      </c>
      <c r="G7" s="130" t="s">
        <v>164</v>
      </c>
      <c r="H7" s="133" t="s">
        <v>240</v>
      </c>
      <c r="I7" s="126">
        <v>44536</v>
      </c>
      <c r="J7" t="s">
        <v>259</v>
      </c>
      <c r="K7">
        <v>20</v>
      </c>
      <c r="L7">
        <v>1.84</v>
      </c>
      <c r="M7">
        <v>2.2799999999999998</v>
      </c>
      <c r="N7">
        <v>350</v>
      </c>
    </row>
    <row r="8" spans="1:21" x14ac:dyDescent="0.45">
      <c r="A8" s="130">
        <v>31</v>
      </c>
      <c r="B8" s="131" t="s">
        <v>135</v>
      </c>
      <c r="C8" s="130" t="s">
        <v>195</v>
      </c>
      <c r="D8" s="131" t="s">
        <v>159</v>
      </c>
      <c r="E8" s="132">
        <v>44319</v>
      </c>
      <c r="F8" s="130" t="s">
        <v>162</v>
      </c>
      <c r="G8" s="130" t="s">
        <v>164</v>
      </c>
      <c r="H8" s="133" t="s">
        <v>240</v>
      </c>
      <c r="I8" s="126">
        <v>44537</v>
      </c>
      <c r="J8" t="s">
        <v>259</v>
      </c>
      <c r="K8">
        <v>20</v>
      </c>
      <c r="L8">
        <v>1.86</v>
      </c>
      <c r="M8">
        <v>2.23</v>
      </c>
      <c r="N8">
        <v>60</v>
      </c>
    </row>
    <row r="9" spans="1:21" x14ac:dyDescent="0.45">
      <c r="A9" s="130">
        <v>32</v>
      </c>
      <c r="B9" s="131" t="s">
        <v>136</v>
      </c>
      <c r="C9" s="130" t="s">
        <v>196</v>
      </c>
      <c r="D9" s="131" t="s">
        <v>157</v>
      </c>
      <c r="E9" s="132">
        <v>44319</v>
      </c>
      <c r="F9" s="130" t="s">
        <v>162</v>
      </c>
      <c r="G9" s="130" t="s">
        <v>164</v>
      </c>
      <c r="H9" s="133" t="s">
        <v>240</v>
      </c>
      <c r="I9" s="126">
        <v>44538</v>
      </c>
      <c r="J9" t="s">
        <v>259</v>
      </c>
      <c r="K9">
        <v>20</v>
      </c>
      <c r="L9">
        <v>1.8</v>
      </c>
      <c r="M9">
        <v>2.27</v>
      </c>
      <c r="N9">
        <v>22.6</v>
      </c>
    </row>
    <row r="10" spans="1:21" x14ac:dyDescent="0.45">
      <c r="A10" s="130">
        <v>33</v>
      </c>
      <c r="B10" s="131" t="s">
        <v>137</v>
      </c>
      <c r="C10" s="130" t="s">
        <v>197</v>
      </c>
      <c r="D10" s="131" t="s">
        <v>158</v>
      </c>
      <c r="E10" s="132">
        <v>44319</v>
      </c>
      <c r="F10" s="130" t="s">
        <v>162</v>
      </c>
      <c r="G10" s="130" t="s">
        <v>164</v>
      </c>
      <c r="H10" s="133" t="s">
        <v>240</v>
      </c>
      <c r="I10" s="126">
        <v>44539</v>
      </c>
      <c r="J10" t="s">
        <v>259</v>
      </c>
      <c r="K10">
        <v>20</v>
      </c>
      <c r="L10">
        <v>1.61</v>
      </c>
      <c r="M10">
        <v>1.38</v>
      </c>
      <c r="N10">
        <v>140</v>
      </c>
    </row>
    <row r="11" spans="1:21" x14ac:dyDescent="0.45">
      <c r="A11" s="130">
        <v>34</v>
      </c>
      <c r="B11" s="131" t="s">
        <v>141</v>
      </c>
      <c r="C11" s="130" t="s">
        <v>198</v>
      </c>
      <c r="D11" s="131" t="s">
        <v>160</v>
      </c>
      <c r="E11" s="132">
        <v>44319</v>
      </c>
      <c r="F11" s="130" t="s">
        <v>162</v>
      </c>
      <c r="G11" s="130" t="s">
        <v>164</v>
      </c>
      <c r="H11" s="133" t="s">
        <v>240</v>
      </c>
      <c r="I11" s="126">
        <v>44540</v>
      </c>
      <c r="J11" t="s">
        <v>259</v>
      </c>
      <c r="K11">
        <v>20</v>
      </c>
      <c r="L11">
        <v>1.85</v>
      </c>
      <c r="M11">
        <v>2.27</v>
      </c>
      <c r="N11">
        <v>478</v>
      </c>
    </row>
    <row r="12" spans="1:21" x14ac:dyDescent="0.45">
      <c r="A12" s="130">
        <v>36</v>
      </c>
      <c r="B12" s="131" t="s">
        <v>96</v>
      </c>
      <c r="C12" s="130" t="s">
        <v>200</v>
      </c>
      <c r="D12" s="131" t="s">
        <v>160</v>
      </c>
      <c r="E12" s="132">
        <v>44319</v>
      </c>
      <c r="F12" s="130" t="s">
        <v>162</v>
      </c>
      <c r="G12" s="130" t="s">
        <v>164</v>
      </c>
      <c r="H12" s="133" t="s">
        <v>240</v>
      </c>
      <c r="I12" s="126">
        <v>44541</v>
      </c>
      <c r="J12" t="s">
        <v>259</v>
      </c>
      <c r="K12">
        <v>20</v>
      </c>
      <c r="L12">
        <v>1.79</v>
      </c>
      <c r="M12">
        <v>1.82</v>
      </c>
      <c r="N12">
        <v>20.2</v>
      </c>
    </row>
    <row r="13" spans="1:21" x14ac:dyDescent="0.45">
      <c r="A13" s="130">
        <v>37</v>
      </c>
      <c r="B13" s="131" t="s">
        <v>143</v>
      </c>
      <c r="C13" s="130" t="s">
        <v>201</v>
      </c>
      <c r="D13" s="131" t="s">
        <v>160</v>
      </c>
      <c r="E13" s="132">
        <v>44319</v>
      </c>
      <c r="F13" s="130" t="s">
        <v>162</v>
      </c>
      <c r="G13" s="130" t="s">
        <v>164</v>
      </c>
      <c r="H13" s="133" t="s">
        <v>240</v>
      </c>
      <c r="I13" s="126">
        <v>44542</v>
      </c>
      <c r="J13" t="s">
        <v>259</v>
      </c>
      <c r="K13">
        <v>20</v>
      </c>
      <c r="L13">
        <v>1.82</v>
      </c>
      <c r="M13">
        <v>2.25</v>
      </c>
      <c r="N13">
        <v>125</v>
      </c>
    </row>
    <row r="14" spans="1:21" x14ac:dyDescent="0.45">
      <c r="A14" s="130">
        <v>38</v>
      </c>
      <c r="B14" s="131" t="s">
        <v>134</v>
      </c>
      <c r="C14" s="130" t="s">
        <v>202</v>
      </c>
      <c r="D14" s="131" t="s">
        <v>160</v>
      </c>
      <c r="E14" s="132">
        <v>44319</v>
      </c>
      <c r="F14" s="130" t="s">
        <v>162</v>
      </c>
      <c r="G14" s="130" t="s">
        <v>164</v>
      </c>
      <c r="H14" s="133" t="s">
        <v>240</v>
      </c>
      <c r="I14" s="126">
        <v>44543</v>
      </c>
      <c r="J14" t="s">
        <v>259</v>
      </c>
      <c r="K14">
        <v>20</v>
      </c>
      <c r="L14">
        <v>1.83</v>
      </c>
      <c r="M14">
        <v>2.23</v>
      </c>
      <c r="N14">
        <v>202</v>
      </c>
    </row>
    <row r="15" spans="1:21" x14ac:dyDescent="0.45">
      <c r="A15" s="130">
        <v>41</v>
      </c>
      <c r="B15" s="131" t="s">
        <v>147</v>
      </c>
      <c r="C15" s="130" t="s">
        <v>205</v>
      </c>
      <c r="D15" s="131" t="s">
        <v>160</v>
      </c>
      <c r="E15" s="132">
        <v>44319</v>
      </c>
      <c r="F15" s="130" t="s">
        <v>162</v>
      </c>
      <c r="G15" s="130" t="s">
        <v>164</v>
      </c>
      <c r="H15" s="133" t="s">
        <v>240</v>
      </c>
      <c r="I15" s="126">
        <v>44544</v>
      </c>
      <c r="J15" t="s">
        <v>259</v>
      </c>
      <c r="K15">
        <v>20</v>
      </c>
      <c r="L15">
        <v>1.84</v>
      </c>
      <c r="M15">
        <v>2.2799999999999998</v>
      </c>
      <c r="N15">
        <v>117</v>
      </c>
    </row>
    <row r="16" spans="1:21" x14ac:dyDescent="0.45">
      <c r="A16" s="130">
        <v>43</v>
      </c>
      <c r="B16" s="131" t="s">
        <v>149</v>
      </c>
      <c r="C16" s="130" t="s">
        <v>207</v>
      </c>
      <c r="D16" s="131" t="s">
        <v>160</v>
      </c>
      <c r="E16" s="132">
        <v>44319</v>
      </c>
      <c r="F16" s="130" t="s">
        <v>162</v>
      </c>
      <c r="G16" s="130" t="s">
        <v>164</v>
      </c>
      <c r="H16" s="133" t="s">
        <v>240</v>
      </c>
      <c r="I16" s="126">
        <v>44545</v>
      </c>
      <c r="J16" t="s">
        <v>259</v>
      </c>
      <c r="K16">
        <v>20</v>
      </c>
      <c r="L16">
        <v>1.87</v>
      </c>
      <c r="M16">
        <v>2.23</v>
      </c>
      <c r="N16">
        <v>404</v>
      </c>
    </row>
    <row r="17" spans="1:14" x14ac:dyDescent="0.45">
      <c r="A17" s="130">
        <v>45</v>
      </c>
      <c r="B17" s="131" t="s">
        <v>137</v>
      </c>
      <c r="C17" s="130" t="s">
        <v>209</v>
      </c>
      <c r="D17" s="131" t="s">
        <v>160</v>
      </c>
      <c r="E17" s="132">
        <v>44319</v>
      </c>
      <c r="F17" s="130" t="s">
        <v>162</v>
      </c>
      <c r="G17" s="130" t="s">
        <v>164</v>
      </c>
      <c r="H17" s="133" t="s">
        <v>240</v>
      </c>
      <c r="I17" s="126">
        <v>44546</v>
      </c>
      <c r="J17" t="s">
        <v>259</v>
      </c>
      <c r="K17">
        <v>20</v>
      </c>
      <c r="L17">
        <v>1.86</v>
      </c>
      <c r="M17">
        <v>2.2799999999999998</v>
      </c>
      <c r="N17">
        <v>328</v>
      </c>
    </row>
    <row r="18" spans="1:14" x14ac:dyDescent="0.45">
      <c r="A18" s="130">
        <v>46</v>
      </c>
      <c r="B18" s="131" t="s">
        <v>151</v>
      </c>
      <c r="C18" s="130" t="s">
        <v>210</v>
      </c>
      <c r="D18" s="131" t="s">
        <v>160</v>
      </c>
      <c r="E18" s="132">
        <v>44319</v>
      </c>
      <c r="F18" s="130" t="s">
        <v>162</v>
      </c>
      <c r="G18" s="130" t="s">
        <v>164</v>
      </c>
      <c r="H18" s="133" t="s">
        <v>240</v>
      </c>
      <c r="I18" s="126">
        <v>44547</v>
      </c>
      <c r="J18" t="s">
        <v>259</v>
      </c>
      <c r="K18">
        <v>20</v>
      </c>
      <c r="L18">
        <v>1.86</v>
      </c>
      <c r="M18">
        <v>2.2400000000000002</v>
      </c>
      <c r="N18">
        <v>314</v>
      </c>
    </row>
    <row r="19" spans="1:14" x14ac:dyDescent="0.45">
      <c r="A19" s="130">
        <v>47</v>
      </c>
      <c r="B19" s="131" t="s">
        <v>153</v>
      </c>
      <c r="C19" s="130" t="s">
        <v>211</v>
      </c>
      <c r="D19" s="131" t="s">
        <v>160</v>
      </c>
      <c r="E19" s="132">
        <v>44319</v>
      </c>
      <c r="F19" s="130" t="s">
        <v>162</v>
      </c>
      <c r="G19" s="130" t="s">
        <v>164</v>
      </c>
      <c r="H19" s="133" t="s">
        <v>240</v>
      </c>
      <c r="I19" s="126">
        <v>44548</v>
      </c>
      <c r="J19" t="s">
        <v>259</v>
      </c>
      <c r="K19">
        <v>20</v>
      </c>
      <c r="L19">
        <v>1.85</v>
      </c>
      <c r="M19">
        <v>2.12</v>
      </c>
      <c r="N19">
        <v>128</v>
      </c>
    </row>
    <row r="20" spans="1:14" x14ac:dyDescent="0.45">
      <c r="A20" s="130">
        <v>73</v>
      </c>
      <c r="B20" s="131" t="s">
        <v>140</v>
      </c>
      <c r="C20" s="130" t="s">
        <v>237</v>
      </c>
      <c r="D20" s="131" t="s">
        <v>160</v>
      </c>
      <c r="E20" s="132">
        <v>44319</v>
      </c>
      <c r="F20" s="130" t="s">
        <v>163</v>
      </c>
      <c r="G20" s="130" t="s">
        <v>164</v>
      </c>
      <c r="H20" s="133" t="s">
        <v>240</v>
      </c>
      <c r="I20" s="126">
        <v>44549</v>
      </c>
      <c r="J20" t="s">
        <v>259</v>
      </c>
      <c r="K20">
        <v>20</v>
      </c>
      <c r="L20">
        <v>1.86</v>
      </c>
      <c r="M20">
        <v>2.12</v>
      </c>
      <c r="N20">
        <v>464</v>
      </c>
    </row>
    <row r="21" spans="1:14" x14ac:dyDescent="0.45">
      <c r="A21" s="130">
        <v>74</v>
      </c>
      <c r="B21" s="131" t="s">
        <v>144</v>
      </c>
      <c r="C21" s="130" t="s">
        <v>238</v>
      </c>
      <c r="D21" s="131" t="s">
        <v>160</v>
      </c>
      <c r="E21" s="132">
        <v>44319</v>
      </c>
      <c r="F21" s="130" t="s">
        <v>163</v>
      </c>
      <c r="G21" s="130" t="s">
        <v>164</v>
      </c>
      <c r="H21" s="133" t="s">
        <v>240</v>
      </c>
      <c r="I21" s="126">
        <v>44550</v>
      </c>
      <c r="J21" t="s">
        <v>259</v>
      </c>
      <c r="K21">
        <v>20</v>
      </c>
      <c r="L21">
        <v>1.84</v>
      </c>
      <c r="M21">
        <v>2.19</v>
      </c>
      <c r="N21">
        <v>306</v>
      </c>
    </row>
    <row r="22" spans="1:14" x14ac:dyDescent="0.45">
      <c r="A22" s="130">
        <v>75</v>
      </c>
      <c r="B22" s="131" t="s">
        <v>94</v>
      </c>
      <c r="C22" s="130" t="s">
        <v>239</v>
      </c>
      <c r="D22" s="131" t="s">
        <v>160</v>
      </c>
      <c r="E22" s="132">
        <v>44319</v>
      </c>
      <c r="F22" s="130" t="s">
        <v>163</v>
      </c>
      <c r="G22" s="130" t="s">
        <v>164</v>
      </c>
      <c r="H22" s="133" t="s">
        <v>240</v>
      </c>
      <c r="I22" s="126">
        <v>44551</v>
      </c>
      <c r="J22" t="s">
        <v>259</v>
      </c>
      <c r="K22">
        <v>20</v>
      </c>
      <c r="L22">
        <v>1.82</v>
      </c>
      <c r="M22">
        <v>2.23</v>
      </c>
      <c r="N22">
        <v>320</v>
      </c>
    </row>
    <row r="24" spans="1:14" x14ac:dyDescent="0.45">
      <c r="A24" t="s">
        <v>260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5DFA9-76F7-4D80-9614-1B160487B199}">
  <dimension ref="A1:E76"/>
  <sheetViews>
    <sheetView workbookViewId="0">
      <selection activeCell="D7" sqref="D7"/>
    </sheetView>
  </sheetViews>
  <sheetFormatPr defaultRowHeight="14.25" x14ac:dyDescent="0.45"/>
  <sheetData>
    <row r="1" spans="1:5" ht="45.75" thickBot="1" x14ac:dyDescent="0.5">
      <c r="A1" s="8" t="s">
        <v>2</v>
      </c>
      <c r="B1" s="9" t="s">
        <v>22</v>
      </c>
      <c r="C1" s="10" t="s">
        <v>11</v>
      </c>
      <c r="D1" s="10" t="s">
        <v>12</v>
      </c>
      <c r="E1" s="11" t="s">
        <v>23</v>
      </c>
    </row>
    <row r="2" spans="1:5" ht="14.65" thickTop="1" x14ac:dyDescent="0.45">
      <c r="B2" s="120" t="s">
        <v>165</v>
      </c>
    </row>
    <row r="3" spans="1:5" x14ac:dyDescent="0.45">
      <c r="B3" s="120" t="s">
        <v>166</v>
      </c>
    </row>
    <row r="4" spans="1:5" x14ac:dyDescent="0.45">
      <c r="B4" s="120" t="s">
        <v>167</v>
      </c>
    </row>
    <row r="5" spans="1:5" x14ac:dyDescent="0.45">
      <c r="B5" s="120" t="s">
        <v>168</v>
      </c>
    </row>
    <row r="6" spans="1:5" x14ac:dyDescent="0.45">
      <c r="B6" s="120" t="s">
        <v>169</v>
      </c>
    </row>
    <row r="7" spans="1:5" x14ac:dyDescent="0.45">
      <c r="B7" s="120" t="s">
        <v>170</v>
      </c>
    </row>
    <row r="8" spans="1:5" x14ac:dyDescent="0.45">
      <c r="B8" s="120" t="s">
        <v>171</v>
      </c>
    </row>
    <row r="9" spans="1:5" x14ac:dyDescent="0.45">
      <c r="B9" s="120" t="s">
        <v>172</v>
      </c>
    </row>
    <row r="10" spans="1:5" x14ac:dyDescent="0.45">
      <c r="B10" s="120" t="s">
        <v>173</v>
      </c>
    </row>
    <row r="11" spans="1:5" x14ac:dyDescent="0.45">
      <c r="B11" s="120" t="s">
        <v>174</v>
      </c>
    </row>
    <row r="12" spans="1:5" x14ac:dyDescent="0.45">
      <c r="B12" s="120" t="s">
        <v>175</v>
      </c>
    </row>
    <row r="13" spans="1:5" x14ac:dyDescent="0.45">
      <c r="B13" s="120" t="s">
        <v>176</v>
      </c>
    </row>
    <row r="14" spans="1:5" x14ac:dyDescent="0.45">
      <c r="B14" s="120" t="s">
        <v>177</v>
      </c>
    </row>
    <row r="15" spans="1:5" x14ac:dyDescent="0.45">
      <c r="B15" s="120" t="s">
        <v>178</v>
      </c>
    </row>
    <row r="16" spans="1:5" x14ac:dyDescent="0.45">
      <c r="B16" s="120" t="s">
        <v>179</v>
      </c>
    </row>
    <row r="17" spans="2:2" x14ac:dyDescent="0.45">
      <c r="B17" s="120" t="s">
        <v>180</v>
      </c>
    </row>
    <row r="18" spans="2:2" x14ac:dyDescent="0.45">
      <c r="B18" s="120" t="s">
        <v>181</v>
      </c>
    </row>
    <row r="19" spans="2:2" x14ac:dyDescent="0.45">
      <c r="B19" s="120" t="s">
        <v>182</v>
      </c>
    </row>
    <row r="20" spans="2:2" x14ac:dyDescent="0.45">
      <c r="B20" s="120" t="s">
        <v>183</v>
      </c>
    </row>
    <row r="21" spans="2:2" x14ac:dyDescent="0.45">
      <c r="B21" s="120" t="s">
        <v>184</v>
      </c>
    </row>
    <row r="22" spans="2:2" x14ac:dyDescent="0.45">
      <c r="B22" s="120" t="s">
        <v>185</v>
      </c>
    </row>
    <row r="23" spans="2:2" x14ac:dyDescent="0.45">
      <c r="B23" s="120" t="s">
        <v>186</v>
      </c>
    </row>
    <row r="24" spans="2:2" x14ac:dyDescent="0.45">
      <c r="B24" s="120" t="s">
        <v>187</v>
      </c>
    </row>
    <row r="25" spans="2:2" x14ac:dyDescent="0.45">
      <c r="B25" s="120" t="s">
        <v>188</v>
      </c>
    </row>
    <row r="26" spans="2:2" x14ac:dyDescent="0.45">
      <c r="B26" s="120" t="s">
        <v>189</v>
      </c>
    </row>
    <row r="27" spans="2:2" x14ac:dyDescent="0.45">
      <c r="B27" s="120" t="s">
        <v>190</v>
      </c>
    </row>
    <row r="28" spans="2:2" x14ac:dyDescent="0.45">
      <c r="B28" s="120" t="s">
        <v>191</v>
      </c>
    </row>
    <row r="29" spans="2:2" x14ac:dyDescent="0.45">
      <c r="B29" s="120" t="s">
        <v>192</v>
      </c>
    </row>
    <row r="30" spans="2:2" x14ac:dyDescent="0.45">
      <c r="B30" s="120" t="s">
        <v>193</v>
      </c>
    </row>
    <row r="31" spans="2:2" x14ac:dyDescent="0.45">
      <c r="B31" s="120" t="s">
        <v>194</v>
      </c>
    </row>
    <row r="32" spans="2:2" x14ac:dyDescent="0.45">
      <c r="B32" s="120" t="s">
        <v>195</v>
      </c>
    </row>
    <row r="33" spans="2:2" x14ac:dyDescent="0.45">
      <c r="B33" s="120" t="s">
        <v>196</v>
      </c>
    </row>
    <row r="34" spans="2:2" x14ac:dyDescent="0.45">
      <c r="B34" s="120" t="s">
        <v>197</v>
      </c>
    </row>
    <row r="35" spans="2:2" x14ac:dyDescent="0.45">
      <c r="B35" s="120" t="s">
        <v>198</v>
      </c>
    </row>
    <row r="36" spans="2:2" x14ac:dyDescent="0.45">
      <c r="B36" s="120" t="s">
        <v>199</v>
      </c>
    </row>
    <row r="37" spans="2:2" x14ac:dyDescent="0.45">
      <c r="B37" s="120" t="s">
        <v>200</v>
      </c>
    </row>
    <row r="38" spans="2:2" x14ac:dyDescent="0.45">
      <c r="B38" s="120" t="s">
        <v>201</v>
      </c>
    </row>
    <row r="39" spans="2:2" x14ac:dyDescent="0.45">
      <c r="B39" s="120" t="s">
        <v>202</v>
      </c>
    </row>
    <row r="40" spans="2:2" x14ac:dyDescent="0.45">
      <c r="B40" s="120" t="s">
        <v>203</v>
      </c>
    </row>
    <row r="41" spans="2:2" x14ac:dyDescent="0.45">
      <c r="B41" s="120" t="s">
        <v>204</v>
      </c>
    </row>
    <row r="42" spans="2:2" x14ac:dyDescent="0.45">
      <c r="B42" s="120" t="s">
        <v>205</v>
      </c>
    </row>
    <row r="43" spans="2:2" x14ac:dyDescent="0.45">
      <c r="B43" s="120" t="s">
        <v>206</v>
      </c>
    </row>
    <row r="44" spans="2:2" x14ac:dyDescent="0.45">
      <c r="B44" s="120" t="s">
        <v>207</v>
      </c>
    </row>
    <row r="45" spans="2:2" x14ac:dyDescent="0.45">
      <c r="B45" s="120" t="s">
        <v>208</v>
      </c>
    </row>
    <row r="46" spans="2:2" x14ac:dyDescent="0.45">
      <c r="B46" s="120" t="s">
        <v>209</v>
      </c>
    </row>
    <row r="47" spans="2:2" x14ac:dyDescent="0.45">
      <c r="B47" s="120" t="s">
        <v>210</v>
      </c>
    </row>
    <row r="48" spans="2:2" x14ac:dyDescent="0.45">
      <c r="B48" s="120" t="s">
        <v>211</v>
      </c>
    </row>
    <row r="49" spans="2:2" x14ac:dyDescent="0.45">
      <c r="B49" s="120" t="s">
        <v>212</v>
      </c>
    </row>
    <row r="50" spans="2:2" x14ac:dyDescent="0.45">
      <c r="B50" s="120" t="s">
        <v>213</v>
      </c>
    </row>
    <row r="51" spans="2:2" x14ac:dyDescent="0.45">
      <c r="B51" s="120" t="s">
        <v>214</v>
      </c>
    </row>
    <row r="52" spans="2:2" x14ac:dyDescent="0.45">
      <c r="B52" s="120" t="s">
        <v>215</v>
      </c>
    </row>
    <row r="53" spans="2:2" x14ac:dyDescent="0.45">
      <c r="B53" s="120" t="s">
        <v>216</v>
      </c>
    </row>
    <row r="54" spans="2:2" x14ac:dyDescent="0.45">
      <c r="B54" s="120" t="s">
        <v>217</v>
      </c>
    </row>
    <row r="55" spans="2:2" x14ac:dyDescent="0.45">
      <c r="B55" s="120" t="s">
        <v>218</v>
      </c>
    </row>
    <row r="56" spans="2:2" x14ac:dyDescent="0.45">
      <c r="B56" s="120" t="s">
        <v>219</v>
      </c>
    </row>
    <row r="57" spans="2:2" x14ac:dyDescent="0.45">
      <c r="B57" s="120" t="s">
        <v>220</v>
      </c>
    </row>
    <row r="58" spans="2:2" x14ac:dyDescent="0.45">
      <c r="B58" s="120" t="s">
        <v>221</v>
      </c>
    </row>
    <row r="59" spans="2:2" x14ac:dyDescent="0.45">
      <c r="B59" s="120" t="s">
        <v>222</v>
      </c>
    </row>
    <row r="60" spans="2:2" x14ac:dyDescent="0.45">
      <c r="B60" s="120" t="s">
        <v>223</v>
      </c>
    </row>
    <row r="61" spans="2:2" x14ac:dyDescent="0.45">
      <c r="B61" s="120" t="s">
        <v>224</v>
      </c>
    </row>
    <row r="62" spans="2:2" x14ac:dyDescent="0.45">
      <c r="B62" s="120" t="s">
        <v>225</v>
      </c>
    </row>
    <row r="63" spans="2:2" x14ac:dyDescent="0.45">
      <c r="B63" s="120" t="s">
        <v>226</v>
      </c>
    </row>
    <row r="64" spans="2:2" x14ac:dyDescent="0.45">
      <c r="B64" s="120" t="s">
        <v>227</v>
      </c>
    </row>
    <row r="65" spans="2:2" x14ac:dyDescent="0.45">
      <c r="B65" s="120" t="s">
        <v>228</v>
      </c>
    </row>
    <row r="66" spans="2:2" x14ac:dyDescent="0.45">
      <c r="B66" s="120" t="s">
        <v>229</v>
      </c>
    </row>
    <row r="67" spans="2:2" x14ac:dyDescent="0.45">
      <c r="B67" s="120" t="s">
        <v>230</v>
      </c>
    </row>
    <row r="68" spans="2:2" x14ac:dyDescent="0.45">
      <c r="B68" s="120" t="s">
        <v>231</v>
      </c>
    </row>
    <row r="69" spans="2:2" x14ac:dyDescent="0.45">
      <c r="B69" s="120" t="s">
        <v>232</v>
      </c>
    </row>
    <row r="70" spans="2:2" x14ac:dyDescent="0.45">
      <c r="B70" s="120" t="s">
        <v>233</v>
      </c>
    </row>
    <row r="71" spans="2:2" x14ac:dyDescent="0.45">
      <c r="B71" s="120" t="s">
        <v>234</v>
      </c>
    </row>
    <row r="72" spans="2:2" x14ac:dyDescent="0.45">
      <c r="B72" s="120" t="s">
        <v>235</v>
      </c>
    </row>
    <row r="73" spans="2:2" x14ac:dyDescent="0.45">
      <c r="B73" s="120" t="s">
        <v>236</v>
      </c>
    </row>
    <row r="74" spans="2:2" x14ac:dyDescent="0.45">
      <c r="B74" s="120" t="s">
        <v>237</v>
      </c>
    </row>
    <row r="75" spans="2:2" x14ac:dyDescent="0.45">
      <c r="B75" s="120" t="s">
        <v>238</v>
      </c>
    </row>
    <row r="76" spans="2:2" x14ac:dyDescent="0.45">
      <c r="B76" s="120" t="s">
        <v>239</v>
      </c>
    </row>
  </sheetData>
  <conditionalFormatting sqref="E1">
    <cfRule type="cellIs" dxfId="17" priority="14" operator="lessThan">
      <formula>25</formula>
    </cfRule>
  </conditionalFormatting>
  <conditionalFormatting sqref="D1">
    <cfRule type="cellIs" dxfId="16" priority="13" operator="lessThan">
      <formula>2</formula>
    </cfRule>
  </conditionalFormatting>
  <conditionalFormatting sqref="C1">
    <cfRule type="cellIs" dxfId="15" priority="12" operator="lessThan">
      <formula>1.8</formula>
    </cfRule>
  </conditionalFormatting>
  <conditionalFormatting sqref="D1">
    <cfRule type="cellIs" dxfId="14" priority="11" operator="lessThan">
      <formula>2</formula>
    </cfRule>
  </conditionalFormatting>
  <conditionalFormatting sqref="C1">
    <cfRule type="cellIs" dxfId="13" priority="10" operator="lessThan">
      <formula>1.8</formula>
    </cfRule>
  </conditionalFormatting>
  <conditionalFormatting sqref="E1">
    <cfRule type="cellIs" dxfId="12" priority="9" operator="lessThan">
      <formula>25</formula>
    </cfRule>
  </conditionalFormatting>
  <conditionalFormatting sqref="C1">
    <cfRule type="cellIs" dxfId="11" priority="8" operator="lessThan">
      <formula>1.8</formula>
    </cfRule>
  </conditionalFormatting>
  <conditionalFormatting sqref="D1">
    <cfRule type="cellIs" dxfId="10" priority="7" operator="lessThan">
      <formula>2</formula>
    </cfRule>
  </conditionalFormatting>
  <conditionalFormatting sqref="E1">
    <cfRule type="cellIs" dxfId="9" priority="6" operator="greaterThan">
      <formula>50</formula>
    </cfRule>
  </conditionalFormatting>
  <conditionalFormatting sqref="C1">
    <cfRule type="cellIs" dxfId="8" priority="5" operator="lessThan">
      <formula>1.8</formula>
    </cfRule>
  </conditionalFormatting>
  <conditionalFormatting sqref="D1">
    <cfRule type="cellIs" dxfId="7" priority="4" operator="lessThan">
      <formula>2</formula>
    </cfRule>
  </conditionalFormatting>
  <conditionalFormatting sqref="D1">
    <cfRule type="cellIs" dxfId="6" priority="3" operator="lessThan">
      <formula>2</formula>
    </cfRule>
  </conditionalFormatting>
  <conditionalFormatting sqref="C1">
    <cfRule type="cellIs" dxfId="5" priority="2" operator="lessThan">
      <formula>1.8</formula>
    </cfRule>
  </conditionalFormatting>
  <conditionalFormatting sqref="E1">
    <cfRule type="cellIs" dxfId="4" priority="1" operator="lessThan">
      <formula>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45AC2-7BF7-4574-8F20-43286AD71CC2}">
  <dimension ref="A1:F76"/>
  <sheetViews>
    <sheetView tabSelected="1" workbookViewId="0">
      <selection activeCell="C77" sqref="C77"/>
    </sheetView>
  </sheetViews>
  <sheetFormatPr defaultRowHeight="14.25" x14ac:dyDescent="0.45"/>
  <sheetData>
    <row r="1" spans="1:6" ht="60.75" thickBot="1" x14ac:dyDescent="0.5">
      <c r="A1" s="12" t="s">
        <v>22</v>
      </c>
      <c r="B1" s="13" t="s">
        <v>24</v>
      </c>
      <c r="C1" s="13" t="s">
        <v>25</v>
      </c>
      <c r="D1" s="13" t="s">
        <v>26</v>
      </c>
      <c r="E1" s="13" t="s">
        <v>27</v>
      </c>
      <c r="F1" s="14" t="s">
        <v>28</v>
      </c>
    </row>
    <row r="2" spans="1:6" ht="14.65" thickTop="1" x14ac:dyDescent="0.45">
      <c r="A2" s="120" t="s">
        <v>165</v>
      </c>
      <c r="B2">
        <v>286</v>
      </c>
      <c r="C2">
        <v>15</v>
      </c>
      <c r="D2">
        <v>25</v>
      </c>
      <c r="E2" s="15">
        <f>(C2*D2)/B2</f>
        <v>1.3111888111888113</v>
      </c>
      <c r="F2" s="16">
        <f>C2-E2</f>
        <v>13.688811188811188</v>
      </c>
    </row>
    <row r="3" spans="1:6" x14ac:dyDescent="0.45">
      <c r="A3" s="120" t="s">
        <v>166</v>
      </c>
      <c r="B3">
        <v>708</v>
      </c>
      <c r="C3">
        <v>30</v>
      </c>
      <c r="D3">
        <v>25</v>
      </c>
      <c r="E3" s="15">
        <f t="shared" ref="E3:E66" si="0">(C3*D3)/B3</f>
        <v>1.0593220338983051</v>
      </c>
      <c r="F3" s="16">
        <f t="shared" ref="F3:F66" si="1">C3-E3</f>
        <v>28.940677966101696</v>
      </c>
    </row>
    <row r="4" spans="1:6" x14ac:dyDescent="0.45">
      <c r="A4" s="120" t="s">
        <v>167</v>
      </c>
      <c r="B4">
        <v>586</v>
      </c>
      <c r="C4">
        <v>25</v>
      </c>
      <c r="D4">
        <v>25</v>
      </c>
      <c r="E4" s="15">
        <f t="shared" si="0"/>
        <v>1.0665529010238908</v>
      </c>
      <c r="F4" s="16">
        <f t="shared" si="1"/>
        <v>23.93344709897611</v>
      </c>
    </row>
    <row r="5" spans="1:6" x14ac:dyDescent="0.45">
      <c r="A5" s="120" t="s">
        <v>168</v>
      </c>
      <c r="B5">
        <v>358</v>
      </c>
      <c r="C5">
        <v>15</v>
      </c>
      <c r="D5">
        <v>25</v>
      </c>
      <c r="E5" s="15">
        <f t="shared" si="0"/>
        <v>1.0474860335195531</v>
      </c>
      <c r="F5" s="16">
        <f t="shared" si="1"/>
        <v>13.952513966480447</v>
      </c>
    </row>
    <row r="6" spans="1:6" x14ac:dyDescent="0.45">
      <c r="A6" s="120" t="s">
        <v>169</v>
      </c>
      <c r="B6">
        <v>582</v>
      </c>
      <c r="C6">
        <v>25</v>
      </c>
      <c r="D6">
        <v>25</v>
      </c>
      <c r="E6" s="15">
        <f t="shared" si="0"/>
        <v>1.0738831615120275</v>
      </c>
      <c r="F6" s="16">
        <f t="shared" si="1"/>
        <v>23.926116838487971</v>
      </c>
    </row>
    <row r="7" spans="1:6" x14ac:dyDescent="0.45">
      <c r="A7" s="120" t="s">
        <v>170</v>
      </c>
      <c r="B7">
        <v>87</v>
      </c>
      <c r="C7">
        <v>10</v>
      </c>
      <c r="D7">
        <v>25</v>
      </c>
      <c r="E7" s="15">
        <f t="shared" si="0"/>
        <v>2.8735632183908044</v>
      </c>
      <c r="F7" s="16">
        <f t="shared" si="1"/>
        <v>7.1264367816091951</v>
      </c>
    </row>
    <row r="8" spans="1:6" x14ac:dyDescent="0.45">
      <c r="A8" s="120" t="s">
        <v>171</v>
      </c>
      <c r="B8">
        <v>836</v>
      </c>
      <c r="C8">
        <v>35</v>
      </c>
      <c r="D8">
        <v>25</v>
      </c>
      <c r="E8" s="15">
        <f t="shared" si="0"/>
        <v>1.0466507177033493</v>
      </c>
      <c r="F8" s="16">
        <f t="shared" si="1"/>
        <v>33.953349282296649</v>
      </c>
    </row>
    <row r="9" spans="1:6" x14ac:dyDescent="0.45">
      <c r="A9" s="120" t="s">
        <v>172</v>
      </c>
      <c r="B9">
        <v>139</v>
      </c>
      <c r="C9">
        <v>10</v>
      </c>
      <c r="D9">
        <v>25</v>
      </c>
      <c r="E9" s="15">
        <f t="shared" si="0"/>
        <v>1.7985611510791366</v>
      </c>
      <c r="F9" s="16">
        <f t="shared" si="1"/>
        <v>8.2014388489208638</v>
      </c>
    </row>
    <row r="10" spans="1:6" x14ac:dyDescent="0.45">
      <c r="A10" s="120" t="s">
        <v>173</v>
      </c>
      <c r="B10">
        <v>184</v>
      </c>
      <c r="C10">
        <v>10</v>
      </c>
      <c r="D10">
        <v>25</v>
      </c>
      <c r="E10" s="15">
        <f t="shared" si="0"/>
        <v>1.3586956521739131</v>
      </c>
      <c r="F10" s="16">
        <f t="shared" si="1"/>
        <v>8.641304347826086</v>
      </c>
    </row>
    <row r="11" spans="1:6" x14ac:dyDescent="0.45">
      <c r="A11" s="120" t="s">
        <v>174</v>
      </c>
      <c r="B11">
        <v>810</v>
      </c>
      <c r="C11">
        <v>35</v>
      </c>
      <c r="D11">
        <v>25</v>
      </c>
      <c r="E11" s="15">
        <f t="shared" si="0"/>
        <v>1.0802469135802468</v>
      </c>
      <c r="F11" s="16">
        <f t="shared" si="1"/>
        <v>33.919753086419753</v>
      </c>
    </row>
    <row r="12" spans="1:6" x14ac:dyDescent="0.45">
      <c r="A12" s="120" t="s">
        <v>175</v>
      </c>
      <c r="B12">
        <v>228</v>
      </c>
      <c r="C12">
        <v>10</v>
      </c>
      <c r="D12">
        <v>25</v>
      </c>
      <c r="E12" s="15">
        <f t="shared" si="0"/>
        <v>1.0964912280701755</v>
      </c>
      <c r="F12" s="16">
        <f t="shared" si="1"/>
        <v>8.9035087719298254</v>
      </c>
    </row>
    <row r="13" spans="1:6" x14ac:dyDescent="0.45">
      <c r="A13" s="120" t="s">
        <v>176</v>
      </c>
      <c r="B13">
        <v>506</v>
      </c>
      <c r="C13">
        <v>20</v>
      </c>
      <c r="D13">
        <v>25</v>
      </c>
      <c r="E13" s="15">
        <f t="shared" si="0"/>
        <v>0.98814229249011853</v>
      </c>
      <c r="F13" s="16">
        <f t="shared" si="1"/>
        <v>19.011857707509883</v>
      </c>
    </row>
    <row r="14" spans="1:6" x14ac:dyDescent="0.45">
      <c r="A14" s="120" t="s">
        <v>177</v>
      </c>
      <c r="B14">
        <v>342</v>
      </c>
      <c r="C14">
        <v>15</v>
      </c>
      <c r="D14">
        <v>25</v>
      </c>
      <c r="E14" s="15">
        <f t="shared" si="0"/>
        <v>1.0964912280701755</v>
      </c>
      <c r="F14" s="16">
        <f t="shared" si="1"/>
        <v>13.903508771929825</v>
      </c>
    </row>
    <row r="15" spans="1:6" x14ac:dyDescent="0.45">
      <c r="A15" s="120" t="s">
        <v>178</v>
      </c>
      <c r="B15">
        <v>712</v>
      </c>
      <c r="C15">
        <v>30</v>
      </c>
      <c r="D15">
        <v>25</v>
      </c>
      <c r="E15" s="15">
        <f t="shared" si="0"/>
        <v>1.053370786516854</v>
      </c>
      <c r="F15" s="16">
        <f t="shared" si="1"/>
        <v>28.946629213483146</v>
      </c>
    </row>
    <row r="16" spans="1:6" x14ac:dyDescent="0.45">
      <c r="A16" s="120" t="s">
        <v>179</v>
      </c>
      <c r="B16">
        <v>464</v>
      </c>
      <c r="C16">
        <v>20</v>
      </c>
      <c r="D16">
        <v>25</v>
      </c>
      <c r="E16" s="15">
        <f t="shared" si="0"/>
        <v>1.0775862068965518</v>
      </c>
      <c r="F16" s="16">
        <f t="shared" si="1"/>
        <v>18.922413793103448</v>
      </c>
    </row>
    <row r="17" spans="1:6" x14ac:dyDescent="0.45">
      <c r="A17" s="120" t="s">
        <v>180</v>
      </c>
      <c r="B17">
        <v>312</v>
      </c>
      <c r="C17">
        <v>15</v>
      </c>
      <c r="D17">
        <v>25</v>
      </c>
      <c r="E17" s="15">
        <f t="shared" si="0"/>
        <v>1.2019230769230769</v>
      </c>
      <c r="F17" s="16">
        <f t="shared" si="1"/>
        <v>13.798076923076923</v>
      </c>
    </row>
    <row r="18" spans="1:6" x14ac:dyDescent="0.45">
      <c r="A18" s="120" t="s">
        <v>181</v>
      </c>
      <c r="B18">
        <v>788</v>
      </c>
      <c r="C18">
        <v>30</v>
      </c>
      <c r="D18">
        <v>25</v>
      </c>
      <c r="E18" s="15">
        <f t="shared" si="0"/>
        <v>0.95177664974619292</v>
      </c>
      <c r="F18" s="16">
        <f t="shared" si="1"/>
        <v>29.048223350253807</v>
      </c>
    </row>
    <row r="19" spans="1:6" x14ac:dyDescent="0.45">
      <c r="A19" s="120" t="s">
        <v>182</v>
      </c>
      <c r="B19">
        <v>80.400000000000006</v>
      </c>
      <c r="C19">
        <v>10</v>
      </c>
      <c r="D19">
        <v>25</v>
      </c>
      <c r="E19" s="15">
        <f t="shared" si="0"/>
        <v>3.1094527363184077</v>
      </c>
      <c r="F19" s="16">
        <f t="shared" si="1"/>
        <v>6.8905472636815919</v>
      </c>
    </row>
    <row r="20" spans="1:6" x14ac:dyDescent="0.45">
      <c r="A20" s="120" t="s">
        <v>183</v>
      </c>
      <c r="B20">
        <v>130</v>
      </c>
      <c r="C20">
        <v>10</v>
      </c>
      <c r="D20">
        <v>25</v>
      </c>
      <c r="E20" s="15">
        <f t="shared" si="0"/>
        <v>1.9230769230769231</v>
      </c>
      <c r="F20" s="16">
        <f t="shared" si="1"/>
        <v>8.0769230769230766</v>
      </c>
    </row>
    <row r="21" spans="1:6" x14ac:dyDescent="0.45">
      <c r="A21" s="120" t="s">
        <v>184</v>
      </c>
      <c r="B21">
        <v>121</v>
      </c>
      <c r="C21">
        <v>10</v>
      </c>
      <c r="D21">
        <v>25</v>
      </c>
      <c r="E21" s="15">
        <f t="shared" si="0"/>
        <v>2.0661157024793386</v>
      </c>
      <c r="F21" s="16">
        <f t="shared" si="1"/>
        <v>7.9338842975206614</v>
      </c>
    </row>
    <row r="22" spans="1:6" x14ac:dyDescent="0.45">
      <c r="A22" s="120" t="s">
        <v>185</v>
      </c>
      <c r="B22">
        <v>26.4</v>
      </c>
      <c r="C22">
        <v>10</v>
      </c>
      <c r="D22">
        <v>25</v>
      </c>
      <c r="E22" s="15">
        <f t="shared" si="0"/>
        <v>9.4696969696969706</v>
      </c>
      <c r="F22" s="16">
        <f t="shared" si="1"/>
        <v>0.53030303030302939</v>
      </c>
    </row>
    <row r="23" spans="1:6" x14ac:dyDescent="0.45">
      <c r="A23" s="120" t="s">
        <v>186</v>
      </c>
      <c r="B23">
        <v>83.8</v>
      </c>
      <c r="C23">
        <v>10</v>
      </c>
      <c r="D23">
        <v>25</v>
      </c>
      <c r="E23" s="15">
        <f t="shared" si="0"/>
        <v>2.9832935560859188</v>
      </c>
      <c r="F23" s="16">
        <f t="shared" si="1"/>
        <v>7.0167064439140816</v>
      </c>
    </row>
    <row r="24" spans="1:6" x14ac:dyDescent="0.45">
      <c r="A24" s="120" t="s">
        <v>187</v>
      </c>
      <c r="B24">
        <v>97.6</v>
      </c>
      <c r="C24">
        <v>10</v>
      </c>
      <c r="D24">
        <v>25</v>
      </c>
      <c r="E24" s="15">
        <f t="shared" si="0"/>
        <v>2.5614754098360657</v>
      </c>
      <c r="F24" s="16">
        <f t="shared" si="1"/>
        <v>7.4385245901639347</v>
      </c>
    </row>
    <row r="25" spans="1:6" x14ac:dyDescent="0.45">
      <c r="A25" s="120" t="s">
        <v>188</v>
      </c>
      <c r="B25">
        <v>43.6</v>
      </c>
      <c r="C25">
        <v>10</v>
      </c>
      <c r="D25">
        <v>25</v>
      </c>
      <c r="E25" s="15">
        <f t="shared" si="0"/>
        <v>5.7339449541284404</v>
      </c>
      <c r="F25" s="16">
        <f t="shared" si="1"/>
        <v>4.2660550458715596</v>
      </c>
    </row>
    <row r="26" spans="1:6" x14ac:dyDescent="0.45">
      <c r="A26" s="120" t="s">
        <v>261</v>
      </c>
      <c r="B26">
        <v>90.1</v>
      </c>
      <c r="C26">
        <v>10</v>
      </c>
      <c r="D26">
        <v>25</v>
      </c>
      <c r="E26" s="15">
        <f t="shared" si="0"/>
        <v>2.7746947835738069</v>
      </c>
      <c r="F26" s="16">
        <f t="shared" si="1"/>
        <v>7.2253052164261931</v>
      </c>
    </row>
    <row r="27" spans="1:6" x14ac:dyDescent="0.45">
      <c r="A27" s="120" t="s">
        <v>262</v>
      </c>
      <c r="B27">
        <v>190</v>
      </c>
      <c r="C27">
        <v>10</v>
      </c>
      <c r="D27">
        <v>25</v>
      </c>
      <c r="E27" s="15">
        <f t="shared" si="0"/>
        <v>1.3157894736842106</v>
      </c>
      <c r="F27" s="16">
        <f t="shared" si="1"/>
        <v>8.6842105263157894</v>
      </c>
    </row>
    <row r="28" spans="1:6" x14ac:dyDescent="0.45">
      <c r="A28" s="120" t="s">
        <v>263</v>
      </c>
      <c r="B28">
        <v>191</v>
      </c>
      <c r="C28">
        <v>10</v>
      </c>
      <c r="D28">
        <v>25</v>
      </c>
      <c r="E28" s="15">
        <f t="shared" si="0"/>
        <v>1.3089005235602094</v>
      </c>
      <c r="F28" s="16">
        <f t="shared" si="1"/>
        <v>8.6910994764397902</v>
      </c>
    </row>
    <row r="29" spans="1:6" x14ac:dyDescent="0.45">
      <c r="A29" s="120" t="s">
        <v>264</v>
      </c>
      <c r="B29">
        <v>134</v>
      </c>
      <c r="C29">
        <v>10</v>
      </c>
      <c r="D29">
        <v>25</v>
      </c>
      <c r="E29" s="15">
        <f t="shared" si="0"/>
        <v>1.8656716417910448</v>
      </c>
      <c r="F29" s="16">
        <f t="shared" si="1"/>
        <v>8.1343283582089558</v>
      </c>
    </row>
    <row r="30" spans="1:6" x14ac:dyDescent="0.45">
      <c r="A30" s="120" t="s">
        <v>265</v>
      </c>
      <c r="B30">
        <v>75.400000000000006</v>
      </c>
      <c r="C30">
        <v>10</v>
      </c>
      <c r="D30">
        <v>25</v>
      </c>
      <c r="E30" s="15">
        <f t="shared" si="0"/>
        <v>3.3156498673740051</v>
      </c>
      <c r="F30" s="16">
        <f t="shared" si="1"/>
        <v>6.6843501326259949</v>
      </c>
    </row>
    <row r="31" spans="1:6" x14ac:dyDescent="0.45">
      <c r="A31" s="120" t="s">
        <v>293</v>
      </c>
      <c r="B31">
        <v>350</v>
      </c>
      <c r="C31">
        <v>15</v>
      </c>
      <c r="D31">
        <v>25</v>
      </c>
      <c r="E31" s="15">
        <f t="shared" si="0"/>
        <v>1.0714285714285714</v>
      </c>
      <c r="F31" s="16">
        <f t="shared" si="1"/>
        <v>13.928571428571429</v>
      </c>
    </row>
    <row r="32" spans="1:6" x14ac:dyDescent="0.45">
      <c r="A32" s="120" t="s">
        <v>294</v>
      </c>
      <c r="B32">
        <v>60</v>
      </c>
      <c r="C32">
        <v>10</v>
      </c>
      <c r="D32">
        <v>25</v>
      </c>
      <c r="E32" s="15">
        <f t="shared" si="0"/>
        <v>4.166666666666667</v>
      </c>
      <c r="F32" s="16">
        <f t="shared" si="1"/>
        <v>5.833333333333333</v>
      </c>
    </row>
    <row r="33" spans="1:6" x14ac:dyDescent="0.45">
      <c r="A33" s="120" t="s">
        <v>295</v>
      </c>
      <c r="B33">
        <v>22.6</v>
      </c>
      <c r="C33">
        <v>10</v>
      </c>
      <c r="D33">
        <v>25</v>
      </c>
      <c r="E33" s="15">
        <f t="shared" si="0"/>
        <v>11.061946902654867</v>
      </c>
      <c r="F33" s="16">
        <f t="shared" si="1"/>
        <v>-1.0619469026548671</v>
      </c>
    </row>
    <row r="34" spans="1:6" x14ac:dyDescent="0.45">
      <c r="A34" s="120" t="s">
        <v>296</v>
      </c>
      <c r="B34">
        <v>140</v>
      </c>
      <c r="C34">
        <v>10</v>
      </c>
      <c r="D34">
        <v>25</v>
      </c>
      <c r="E34" s="15">
        <f t="shared" si="0"/>
        <v>1.7857142857142858</v>
      </c>
      <c r="F34" s="16">
        <f t="shared" si="1"/>
        <v>8.2142857142857135</v>
      </c>
    </row>
    <row r="35" spans="1:6" x14ac:dyDescent="0.45">
      <c r="A35" s="120" t="s">
        <v>297</v>
      </c>
      <c r="B35">
        <v>478</v>
      </c>
      <c r="C35">
        <v>20</v>
      </c>
      <c r="D35">
        <v>25</v>
      </c>
      <c r="E35" s="15">
        <f t="shared" si="0"/>
        <v>1.0460251046025104</v>
      </c>
      <c r="F35" s="16">
        <f t="shared" si="1"/>
        <v>18.95397489539749</v>
      </c>
    </row>
    <row r="36" spans="1:6" x14ac:dyDescent="0.45">
      <c r="A36" s="120" t="s">
        <v>199</v>
      </c>
      <c r="B36">
        <v>24.2</v>
      </c>
      <c r="C36">
        <v>10</v>
      </c>
      <c r="D36">
        <v>25</v>
      </c>
      <c r="E36" s="15">
        <f t="shared" si="0"/>
        <v>10.330578512396695</v>
      </c>
      <c r="F36" s="16">
        <f t="shared" si="1"/>
        <v>-0.33057851239669489</v>
      </c>
    </row>
    <row r="37" spans="1:6" x14ac:dyDescent="0.45">
      <c r="A37" s="120" t="s">
        <v>298</v>
      </c>
      <c r="B37">
        <v>20.2</v>
      </c>
      <c r="C37">
        <v>10</v>
      </c>
      <c r="D37">
        <v>25</v>
      </c>
      <c r="E37" s="15">
        <f t="shared" si="0"/>
        <v>12.376237623762377</v>
      </c>
      <c r="F37" s="16">
        <f t="shared" si="1"/>
        <v>-2.3762376237623766</v>
      </c>
    </row>
    <row r="38" spans="1:6" x14ac:dyDescent="0.45">
      <c r="A38" s="120" t="s">
        <v>299</v>
      </c>
      <c r="B38">
        <v>125</v>
      </c>
      <c r="C38">
        <v>10</v>
      </c>
      <c r="D38">
        <v>25</v>
      </c>
      <c r="E38" s="15">
        <f t="shared" si="0"/>
        <v>2</v>
      </c>
      <c r="F38" s="16">
        <f t="shared" si="1"/>
        <v>8</v>
      </c>
    </row>
    <row r="39" spans="1:6" x14ac:dyDescent="0.45">
      <c r="A39" s="120" t="s">
        <v>300</v>
      </c>
      <c r="B39">
        <v>202</v>
      </c>
      <c r="C39">
        <v>10</v>
      </c>
      <c r="D39">
        <v>25</v>
      </c>
      <c r="E39" s="15">
        <f t="shared" si="0"/>
        <v>1.2376237623762376</v>
      </c>
      <c r="F39" s="16">
        <f t="shared" si="1"/>
        <v>8.7623762376237622</v>
      </c>
    </row>
    <row r="40" spans="1:6" x14ac:dyDescent="0.45">
      <c r="A40" s="120" t="s">
        <v>203</v>
      </c>
      <c r="B40">
        <v>32.799999999999997</v>
      </c>
      <c r="C40">
        <v>10</v>
      </c>
      <c r="D40">
        <v>25</v>
      </c>
      <c r="E40" s="15">
        <f t="shared" si="0"/>
        <v>7.6219512195121961</v>
      </c>
      <c r="F40" s="16">
        <f t="shared" si="1"/>
        <v>2.3780487804878039</v>
      </c>
    </row>
    <row r="41" spans="1:6" x14ac:dyDescent="0.45">
      <c r="A41" s="120" t="s">
        <v>204</v>
      </c>
      <c r="B41">
        <v>33.200000000000003</v>
      </c>
      <c r="C41">
        <v>10</v>
      </c>
      <c r="D41">
        <v>25</v>
      </c>
      <c r="E41" s="15">
        <f t="shared" si="0"/>
        <v>7.5301204819277103</v>
      </c>
      <c r="F41" s="16">
        <f t="shared" si="1"/>
        <v>2.4698795180722897</v>
      </c>
    </row>
    <row r="42" spans="1:6" x14ac:dyDescent="0.45">
      <c r="A42" s="120" t="s">
        <v>301</v>
      </c>
      <c r="B42">
        <v>117</v>
      </c>
      <c r="C42">
        <v>10</v>
      </c>
      <c r="D42">
        <v>25</v>
      </c>
      <c r="E42" s="15">
        <f t="shared" si="0"/>
        <v>2.1367521367521367</v>
      </c>
      <c r="F42" s="16">
        <f t="shared" si="1"/>
        <v>7.8632478632478637</v>
      </c>
    </row>
    <row r="43" spans="1:6" x14ac:dyDescent="0.45">
      <c r="A43" s="120" t="s">
        <v>206</v>
      </c>
      <c r="B43">
        <v>42</v>
      </c>
      <c r="C43">
        <v>10</v>
      </c>
      <c r="D43">
        <v>25</v>
      </c>
      <c r="E43" s="15">
        <f t="shared" si="0"/>
        <v>5.9523809523809526</v>
      </c>
      <c r="F43" s="16">
        <f t="shared" si="1"/>
        <v>4.0476190476190474</v>
      </c>
    </row>
    <row r="44" spans="1:6" x14ac:dyDescent="0.45">
      <c r="A44" s="120" t="s">
        <v>302</v>
      </c>
      <c r="B44">
        <v>404</v>
      </c>
      <c r="C44">
        <v>20</v>
      </c>
      <c r="D44">
        <v>25</v>
      </c>
      <c r="E44" s="15">
        <f t="shared" si="0"/>
        <v>1.2376237623762376</v>
      </c>
      <c r="F44" s="16">
        <f t="shared" si="1"/>
        <v>18.762376237623762</v>
      </c>
    </row>
    <row r="45" spans="1:6" x14ac:dyDescent="0.45">
      <c r="A45" s="120" t="s">
        <v>208</v>
      </c>
      <c r="B45">
        <v>21.6</v>
      </c>
      <c r="C45">
        <v>10</v>
      </c>
      <c r="D45">
        <v>25</v>
      </c>
      <c r="E45" s="15">
        <f t="shared" si="0"/>
        <v>11.574074074074073</v>
      </c>
      <c r="F45" s="16">
        <f t="shared" si="1"/>
        <v>-1.5740740740740726</v>
      </c>
    </row>
    <row r="46" spans="1:6" x14ac:dyDescent="0.45">
      <c r="A46" s="120" t="s">
        <v>303</v>
      </c>
      <c r="B46">
        <v>328</v>
      </c>
      <c r="C46">
        <v>15</v>
      </c>
      <c r="D46">
        <v>25</v>
      </c>
      <c r="E46" s="15">
        <f t="shared" si="0"/>
        <v>1.1432926829268293</v>
      </c>
      <c r="F46" s="16">
        <f t="shared" si="1"/>
        <v>13.856707317073171</v>
      </c>
    </row>
    <row r="47" spans="1:6" x14ac:dyDescent="0.45">
      <c r="A47" s="120" t="s">
        <v>304</v>
      </c>
      <c r="B47">
        <v>314</v>
      </c>
      <c r="C47">
        <v>15</v>
      </c>
      <c r="D47">
        <v>25</v>
      </c>
      <c r="E47" s="15">
        <f t="shared" si="0"/>
        <v>1.1942675159235669</v>
      </c>
      <c r="F47" s="16">
        <f t="shared" si="1"/>
        <v>13.805732484076433</v>
      </c>
    </row>
    <row r="48" spans="1:6" x14ac:dyDescent="0.45">
      <c r="A48" s="120" t="s">
        <v>305</v>
      </c>
      <c r="B48">
        <v>128</v>
      </c>
      <c r="C48">
        <v>10</v>
      </c>
      <c r="D48">
        <v>25</v>
      </c>
      <c r="E48" s="15">
        <f t="shared" si="0"/>
        <v>1.953125</v>
      </c>
      <c r="F48" s="16">
        <f t="shared" si="1"/>
        <v>8.046875</v>
      </c>
    </row>
    <row r="49" spans="1:6" x14ac:dyDescent="0.45">
      <c r="A49" s="120" t="s">
        <v>212</v>
      </c>
      <c r="B49">
        <v>25.4</v>
      </c>
      <c r="C49">
        <v>10</v>
      </c>
      <c r="D49">
        <v>25</v>
      </c>
      <c r="E49" s="15">
        <f t="shared" si="0"/>
        <v>9.8425196850393704</v>
      </c>
      <c r="F49" s="16">
        <f t="shared" si="1"/>
        <v>0.15748031496062964</v>
      </c>
    </row>
    <row r="50" spans="1:6" x14ac:dyDescent="0.45">
      <c r="A50" s="120" t="s">
        <v>266</v>
      </c>
      <c r="B50">
        <v>602</v>
      </c>
      <c r="C50">
        <v>25</v>
      </c>
      <c r="D50">
        <v>25</v>
      </c>
      <c r="E50" s="15">
        <f t="shared" si="0"/>
        <v>1.0382059800664452</v>
      </c>
      <c r="F50" s="16">
        <f t="shared" si="1"/>
        <v>23.961794019933556</v>
      </c>
    </row>
    <row r="51" spans="1:6" x14ac:dyDescent="0.45">
      <c r="A51" s="120" t="s">
        <v>267</v>
      </c>
      <c r="B51">
        <v>81.2</v>
      </c>
      <c r="C51">
        <v>10</v>
      </c>
      <c r="D51">
        <v>25</v>
      </c>
      <c r="E51" s="15">
        <f t="shared" si="0"/>
        <v>3.0788177339901477</v>
      </c>
      <c r="F51" s="16">
        <f t="shared" si="1"/>
        <v>6.9211822660098523</v>
      </c>
    </row>
    <row r="52" spans="1:6" x14ac:dyDescent="0.45">
      <c r="A52" s="120" t="s">
        <v>268</v>
      </c>
      <c r="B52">
        <v>356</v>
      </c>
      <c r="C52">
        <v>15</v>
      </c>
      <c r="D52">
        <v>25</v>
      </c>
      <c r="E52" s="15">
        <f t="shared" si="0"/>
        <v>1.053370786516854</v>
      </c>
      <c r="F52" s="16">
        <f t="shared" si="1"/>
        <v>13.946629213483146</v>
      </c>
    </row>
    <row r="53" spans="1:6" x14ac:dyDescent="0.45">
      <c r="A53" s="120" t="s">
        <v>269</v>
      </c>
      <c r="B53">
        <v>410</v>
      </c>
      <c r="C53">
        <v>20</v>
      </c>
      <c r="D53">
        <v>25</v>
      </c>
      <c r="E53" s="15">
        <f t="shared" si="0"/>
        <v>1.2195121951219512</v>
      </c>
      <c r="F53" s="16">
        <f t="shared" si="1"/>
        <v>18.780487804878049</v>
      </c>
    </row>
    <row r="54" spans="1:6" x14ac:dyDescent="0.45">
      <c r="A54" s="120" t="s">
        <v>270</v>
      </c>
      <c r="B54">
        <v>564</v>
      </c>
      <c r="C54">
        <v>25</v>
      </c>
      <c r="D54">
        <v>25</v>
      </c>
      <c r="E54" s="15">
        <f t="shared" si="0"/>
        <v>1.1081560283687943</v>
      </c>
      <c r="F54" s="16">
        <f t="shared" si="1"/>
        <v>23.891843971631207</v>
      </c>
    </row>
    <row r="55" spans="1:6" x14ac:dyDescent="0.45">
      <c r="A55" s="120" t="s">
        <v>271</v>
      </c>
      <c r="B55">
        <v>908</v>
      </c>
      <c r="C55">
        <v>35</v>
      </c>
      <c r="D55">
        <v>25</v>
      </c>
      <c r="E55" s="15">
        <f t="shared" si="0"/>
        <v>0.96365638766519823</v>
      </c>
      <c r="F55" s="16">
        <f t="shared" si="1"/>
        <v>34.036343612334804</v>
      </c>
    </row>
    <row r="56" spans="1:6" x14ac:dyDescent="0.45">
      <c r="A56" s="120" t="s">
        <v>272</v>
      </c>
      <c r="B56">
        <v>466</v>
      </c>
      <c r="C56">
        <v>20</v>
      </c>
      <c r="D56">
        <v>25</v>
      </c>
      <c r="E56" s="15">
        <f t="shared" si="0"/>
        <v>1.0729613733905579</v>
      </c>
      <c r="F56" s="16">
        <f t="shared" si="1"/>
        <v>18.927038626609441</v>
      </c>
    </row>
    <row r="57" spans="1:6" x14ac:dyDescent="0.45">
      <c r="A57" s="120" t="s">
        <v>273</v>
      </c>
      <c r="B57">
        <v>348</v>
      </c>
      <c r="C57">
        <v>15</v>
      </c>
      <c r="D57">
        <v>25</v>
      </c>
      <c r="E57" s="15">
        <f t="shared" si="0"/>
        <v>1.0775862068965518</v>
      </c>
      <c r="F57" s="16">
        <f t="shared" si="1"/>
        <v>13.922413793103448</v>
      </c>
    </row>
    <row r="58" spans="1:6" x14ac:dyDescent="0.45">
      <c r="A58" s="120" t="s">
        <v>274</v>
      </c>
      <c r="B58">
        <v>736</v>
      </c>
      <c r="C58">
        <v>30</v>
      </c>
      <c r="D58">
        <v>25</v>
      </c>
      <c r="E58" s="15">
        <f t="shared" si="0"/>
        <v>1.0190217391304348</v>
      </c>
      <c r="F58" s="16">
        <f t="shared" si="1"/>
        <v>28.980978260869566</v>
      </c>
    </row>
    <row r="59" spans="1:6" x14ac:dyDescent="0.45">
      <c r="A59" s="120" t="s">
        <v>275</v>
      </c>
      <c r="B59">
        <v>1520</v>
      </c>
      <c r="C59">
        <v>60</v>
      </c>
      <c r="D59">
        <v>25</v>
      </c>
      <c r="E59" s="15">
        <f t="shared" si="0"/>
        <v>0.98684210526315785</v>
      </c>
      <c r="F59" s="16">
        <f t="shared" si="1"/>
        <v>59.013157894736842</v>
      </c>
    </row>
    <row r="60" spans="1:6" x14ac:dyDescent="0.45">
      <c r="A60" s="120" t="s">
        <v>276</v>
      </c>
      <c r="B60">
        <v>236</v>
      </c>
      <c r="C60">
        <v>10</v>
      </c>
      <c r="D60">
        <v>25</v>
      </c>
      <c r="E60" s="15">
        <f t="shared" si="0"/>
        <v>1.0593220338983051</v>
      </c>
      <c r="F60" s="16">
        <f t="shared" si="1"/>
        <v>8.9406779661016955</v>
      </c>
    </row>
    <row r="61" spans="1:6" x14ac:dyDescent="0.45">
      <c r="A61" s="120" t="s">
        <v>277</v>
      </c>
      <c r="B61">
        <v>300</v>
      </c>
      <c r="C61">
        <v>15</v>
      </c>
      <c r="D61">
        <v>25</v>
      </c>
      <c r="E61" s="15">
        <f t="shared" si="0"/>
        <v>1.25</v>
      </c>
      <c r="F61" s="16">
        <f t="shared" si="1"/>
        <v>13.75</v>
      </c>
    </row>
    <row r="62" spans="1:6" x14ac:dyDescent="0.45">
      <c r="A62" s="120" t="s">
        <v>278</v>
      </c>
      <c r="B62">
        <v>368</v>
      </c>
      <c r="C62">
        <v>15</v>
      </c>
      <c r="D62">
        <v>25</v>
      </c>
      <c r="E62" s="15">
        <f t="shared" si="0"/>
        <v>1.0190217391304348</v>
      </c>
      <c r="F62" s="16">
        <f t="shared" si="1"/>
        <v>13.980978260869565</v>
      </c>
    </row>
    <row r="63" spans="1:6" x14ac:dyDescent="0.45">
      <c r="A63" s="120" t="s">
        <v>279</v>
      </c>
      <c r="B63">
        <v>324</v>
      </c>
      <c r="C63">
        <v>15</v>
      </c>
      <c r="D63">
        <v>25</v>
      </c>
      <c r="E63" s="15">
        <f t="shared" si="0"/>
        <v>1.1574074074074074</v>
      </c>
      <c r="F63" s="16">
        <f t="shared" si="1"/>
        <v>13.842592592592592</v>
      </c>
    </row>
    <row r="64" spans="1:6" x14ac:dyDescent="0.45">
      <c r="A64" s="120" t="s">
        <v>280</v>
      </c>
      <c r="B64">
        <v>190</v>
      </c>
      <c r="C64">
        <v>10</v>
      </c>
      <c r="D64">
        <v>25</v>
      </c>
      <c r="E64" s="15">
        <f t="shared" si="0"/>
        <v>1.3157894736842106</v>
      </c>
      <c r="F64" s="16">
        <f t="shared" si="1"/>
        <v>8.6842105263157894</v>
      </c>
    </row>
    <row r="65" spans="1:6" x14ac:dyDescent="0.45">
      <c r="A65" s="120" t="s">
        <v>281</v>
      </c>
      <c r="B65">
        <v>334</v>
      </c>
      <c r="C65">
        <v>15</v>
      </c>
      <c r="D65">
        <v>25</v>
      </c>
      <c r="E65" s="15">
        <f t="shared" si="0"/>
        <v>1.1227544910179641</v>
      </c>
      <c r="F65" s="16">
        <f t="shared" si="1"/>
        <v>13.877245508982035</v>
      </c>
    </row>
    <row r="66" spans="1:6" x14ac:dyDescent="0.45">
      <c r="A66" s="120" t="s">
        <v>282</v>
      </c>
      <c r="B66">
        <v>272</v>
      </c>
      <c r="C66">
        <v>15</v>
      </c>
      <c r="D66">
        <v>25</v>
      </c>
      <c r="E66" s="15">
        <f t="shared" si="0"/>
        <v>1.3786764705882353</v>
      </c>
      <c r="F66" s="16">
        <f t="shared" si="1"/>
        <v>13.621323529411764</v>
      </c>
    </row>
    <row r="67" spans="1:6" x14ac:dyDescent="0.45">
      <c r="A67" s="120" t="s">
        <v>283</v>
      </c>
      <c r="B67">
        <v>256</v>
      </c>
      <c r="C67">
        <v>10</v>
      </c>
      <c r="D67">
        <v>25</v>
      </c>
      <c r="E67" s="15">
        <f t="shared" ref="E67:E76" si="2">(C67*D67)/B67</f>
        <v>0.9765625</v>
      </c>
      <c r="F67" s="16">
        <f t="shared" ref="F67:F76" si="3">C67-E67</f>
        <v>9.0234375</v>
      </c>
    </row>
    <row r="68" spans="1:6" x14ac:dyDescent="0.45">
      <c r="A68" s="120" t="s">
        <v>284</v>
      </c>
      <c r="B68">
        <v>199</v>
      </c>
      <c r="C68">
        <v>10</v>
      </c>
      <c r="D68">
        <v>25</v>
      </c>
      <c r="E68" s="15">
        <f t="shared" si="2"/>
        <v>1.256281407035176</v>
      </c>
      <c r="F68" s="16">
        <f t="shared" si="3"/>
        <v>8.7437185929648233</v>
      </c>
    </row>
    <row r="69" spans="1:6" x14ac:dyDescent="0.45">
      <c r="A69" s="120" t="s">
        <v>285</v>
      </c>
      <c r="B69">
        <v>93.8</v>
      </c>
      <c r="C69">
        <v>10</v>
      </c>
      <c r="D69">
        <v>25</v>
      </c>
      <c r="E69" s="15">
        <f t="shared" si="2"/>
        <v>2.6652452025586353</v>
      </c>
      <c r="F69" s="16">
        <f t="shared" si="3"/>
        <v>7.3347547974413647</v>
      </c>
    </row>
    <row r="70" spans="1:6" x14ac:dyDescent="0.45">
      <c r="A70" s="120" t="s">
        <v>286</v>
      </c>
      <c r="B70">
        <v>164</v>
      </c>
      <c r="C70">
        <v>10</v>
      </c>
      <c r="D70">
        <v>25</v>
      </c>
      <c r="E70" s="15">
        <f t="shared" si="2"/>
        <v>1.524390243902439</v>
      </c>
      <c r="F70" s="16">
        <f t="shared" si="3"/>
        <v>8.4756097560975618</v>
      </c>
    </row>
    <row r="71" spans="1:6" x14ac:dyDescent="0.45">
      <c r="A71" s="120" t="s">
        <v>287</v>
      </c>
      <c r="B71">
        <v>89.6</v>
      </c>
      <c r="C71">
        <v>10</v>
      </c>
      <c r="D71">
        <v>25</v>
      </c>
      <c r="E71" s="15">
        <f t="shared" si="2"/>
        <v>2.7901785714285716</v>
      </c>
      <c r="F71" s="16">
        <f t="shared" si="3"/>
        <v>7.2098214285714288</v>
      </c>
    </row>
    <row r="72" spans="1:6" x14ac:dyDescent="0.45">
      <c r="A72" s="120" t="s">
        <v>288</v>
      </c>
      <c r="B72">
        <v>218</v>
      </c>
      <c r="C72">
        <v>10</v>
      </c>
      <c r="D72">
        <v>25</v>
      </c>
      <c r="E72" s="15">
        <f t="shared" si="2"/>
        <v>1.1467889908256881</v>
      </c>
      <c r="F72" s="16">
        <f t="shared" si="3"/>
        <v>8.8532110091743128</v>
      </c>
    </row>
    <row r="73" spans="1:6" x14ac:dyDescent="0.45">
      <c r="A73" s="120" t="s">
        <v>289</v>
      </c>
      <c r="B73">
        <v>256</v>
      </c>
      <c r="C73">
        <v>10</v>
      </c>
      <c r="D73">
        <v>25</v>
      </c>
      <c r="E73" s="15">
        <f t="shared" si="2"/>
        <v>0.9765625</v>
      </c>
      <c r="F73" s="16">
        <f t="shared" si="3"/>
        <v>9.0234375</v>
      </c>
    </row>
    <row r="74" spans="1:6" x14ac:dyDescent="0.45">
      <c r="A74" s="120" t="s">
        <v>290</v>
      </c>
      <c r="B74">
        <v>464</v>
      </c>
      <c r="C74">
        <v>20</v>
      </c>
      <c r="D74">
        <v>25</v>
      </c>
      <c r="E74" s="15">
        <f t="shared" si="2"/>
        <v>1.0775862068965518</v>
      </c>
      <c r="F74" s="16">
        <f t="shared" si="3"/>
        <v>18.922413793103448</v>
      </c>
    </row>
    <row r="75" spans="1:6" x14ac:dyDescent="0.45">
      <c r="A75" s="120" t="s">
        <v>291</v>
      </c>
      <c r="B75">
        <v>306</v>
      </c>
      <c r="C75">
        <v>15</v>
      </c>
      <c r="D75">
        <v>25</v>
      </c>
      <c r="E75" s="15">
        <f t="shared" si="2"/>
        <v>1.2254901960784315</v>
      </c>
      <c r="F75" s="16">
        <f t="shared" si="3"/>
        <v>13.774509803921568</v>
      </c>
    </row>
    <row r="76" spans="1:6" x14ac:dyDescent="0.45">
      <c r="A76" s="120" t="s">
        <v>292</v>
      </c>
      <c r="B76">
        <v>320</v>
      </c>
      <c r="C76">
        <v>15</v>
      </c>
      <c r="D76">
        <v>25</v>
      </c>
      <c r="E76" s="15">
        <f t="shared" si="2"/>
        <v>1.171875</v>
      </c>
      <c r="F76" s="16">
        <f t="shared" si="3"/>
        <v>13.828125</v>
      </c>
    </row>
  </sheetData>
  <phoneticPr fontId="15" type="noConversion"/>
  <conditionalFormatting sqref="E1">
    <cfRule type="cellIs" dxfId="3" priority="3" operator="greaterThan">
      <formula>5</formula>
    </cfRule>
    <cfRule type="cellIs" dxfId="2" priority="4" operator="greaterThan">
      <formula>5</formula>
    </cfRule>
  </conditionalFormatting>
  <conditionalFormatting sqref="E2:E76">
    <cfRule type="cellIs" dxfId="1" priority="1" operator="greaterThan">
      <formula>5</formula>
    </cfRule>
    <cfRule type="cellIs" dxfId="0" priority="2" operator="greaterThan"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D3F2-F57F-4662-B2D4-33A25537A579}">
  <dimension ref="A1:M32"/>
  <sheetViews>
    <sheetView workbookViewId="0">
      <selection activeCell="O6" sqref="O6"/>
    </sheetView>
  </sheetViews>
  <sheetFormatPr defaultRowHeight="14.25" x14ac:dyDescent="0.45"/>
  <sheetData>
    <row r="1" spans="1:13" ht="15.75" x14ac:dyDescent="0.5">
      <c r="A1" s="17"/>
      <c r="B1" s="18" t="s">
        <v>29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16.149999999999999" thickBot="1" x14ac:dyDescent="0.55000000000000004">
      <c r="A2" s="17"/>
      <c r="B2" s="18">
        <v>1</v>
      </c>
      <c r="C2" s="18">
        <v>2</v>
      </c>
      <c r="D2" s="18">
        <v>3</v>
      </c>
      <c r="E2" s="18">
        <v>4</v>
      </c>
      <c r="F2" s="18">
        <v>5</v>
      </c>
      <c r="G2" s="18">
        <v>6</v>
      </c>
      <c r="H2" s="18">
        <v>7</v>
      </c>
      <c r="I2" s="18">
        <v>8</v>
      </c>
      <c r="J2" s="18">
        <v>9</v>
      </c>
      <c r="K2" s="18">
        <v>10</v>
      </c>
      <c r="L2" s="18">
        <v>11</v>
      </c>
      <c r="M2" s="18">
        <v>12</v>
      </c>
    </row>
    <row r="3" spans="1:13" ht="15.75" x14ac:dyDescent="0.5">
      <c r="A3" s="18" t="s">
        <v>30</v>
      </c>
      <c r="B3" s="135" t="s">
        <v>165</v>
      </c>
      <c r="C3" s="136" t="s">
        <v>172</v>
      </c>
      <c r="D3" s="136" t="s">
        <v>179</v>
      </c>
      <c r="E3" s="136" t="s">
        <v>186</v>
      </c>
      <c r="F3" s="136" t="s">
        <v>265</v>
      </c>
      <c r="G3" s="136" t="s">
        <v>298</v>
      </c>
      <c r="H3" s="136" t="s">
        <v>302</v>
      </c>
      <c r="I3" s="136" t="s">
        <v>267</v>
      </c>
      <c r="J3" s="136" t="s">
        <v>274</v>
      </c>
      <c r="K3" s="136" t="s">
        <v>281</v>
      </c>
      <c r="L3" s="136" t="s">
        <v>288</v>
      </c>
      <c r="M3" s="21"/>
    </row>
    <row r="4" spans="1:13" ht="15.75" x14ac:dyDescent="0.5">
      <c r="A4" s="18" t="s">
        <v>31</v>
      </c>
      <c r="B4" s="137" t="s">
        <v>166</v>
      </c>
      <c r="C4" s="134" t="s">
        <v>173</v>
      </c>
      <c r="D4" s="134" t="s">
        <v>180</v>
      </c>
      <c r="E4" s="134" t="s">
        <v>187</v>
      </c>
      <c r="F4" s="134" t="s">
        <v>293</v>
      </c>
      <c r="G4" s="134" t="s">
        <v>299</v>
      </c>
      <c r="H4" s="134" t="s">
        <v>208</v>
      </c>
      <c r="I4" s="134" t="s">
        <v>268</v>
      </c>
      <c r="J4" s="134" t="s">
        <v>275</v>
      </c>
      <c r="K4" s="134" t="s">
        <v>282</v>
      </c>
      <c r="L4" s="134" t="s">
        <v>289</v>
      </c>
      <c r="M4" s="24"/>
    </row>
    <row r="5" spans="1:13" ht="15.75" x14ac:dyDescent="0.5">
      <c r="A5" s="18" t="s">
        <v>32</v>
      </c>
      <c r="B5" s="137" t="s">
        <v>167</v>
      </c>
      <c r="C5" s="134" t="s">
        <v>174</v>
      </c>
      <c r="D5" s="134" t="s">
        <v>181</v>
      </c>
      <c r="E5" s="134" t="s">
        <v>188</v>
      </c>
      <c r="F5" s="134" t="s">
        <v>294</v>
      </c>
      <c r="G5" s="134" t="s">
        <v>300</v>
      </c>
      <c r="H5" s="134" t="s">
        <v>303</v>
      </c>
      <c r="I5" s="134" t="s">
        <v>269</v>
      </c>
      <c r="J5" s="134" t="s">
        <v>276</v>
      </c>
      <c r="K5" s="134" t="s">
        <v>283</v>
      </c>
      <c r="L5" s="134" t="s">
        <v>290</v>
      </c>
      <c r="M5" s="118"/>
    </row>
    <row r="6" spans="1:13" ht="15.75" x14ac:dyDescent="0.5">
      <c r="A6" s="18" t="s">
        <v>33</v>
      </c>
      <c r="B6" s="137" t="s">
        <v>168</v>
      </c>
      <c r="C6" s="134" t="s">
        <v>175</v>
      </c>
      <c r="D6" s="134" t="s">
        <v>182</v>
      </c>
      <c r="E6" s="134" t="s">
        <v>261</v>
      </c>
      <c r="F6" s="134" t="s">
        <v>295</v>
      </c>
      <c r="G6" s="134" t="s">
        <v>203</v>
      </c>
      <c r="H6" s="134" t="s">
        <v>304</v>
      </c>
      <c r="I6" s="134" t="s">
        <v>270</v>
      </c>
      <c r="J6" s="134" t="s">
        <v>277</v>
      </c>
      <c r="K6" s="134" t="s">
        <v>284</v>
      </c>
      <c r="L6" s="134" t="s">
        <v>291</v>
      </c>
      <c r="M6" s="118"/>
    </row>
    <row r="7" spans="1:13" ht="15.75" x14ac:dyDescent="0.5">
      <c r="A7" s="18" t="s">
        <v>34</v>
      </c>
      <c r="B7" s="137" t="s">
        <v>169</v>
      </c>
      <c r="C7" s="134" t="s">
        <v>176</v>
      </c>
      <c r="D7" s="134" t="s">
        <v>183</v>
      </c>
      <c r="E7" s="134" t="s">
        <v>262</v>
      </c>
      <c r="F7" s="134" t="s">
        <v>296</v>
      </c>
      <c r="G7" s="134" t="s">
        <v>204</v>
      </c>
      <c r="H7" s="134" t="s">
        <v>305</v>
      </c>
      <c r="I7" s="134" t="s">
        <v>271</v>
      </c>
      <c r="J7" s="134" t="s">
        <v>278</v>
      </c>
      <c r="K7" s="134" t="s">
        <v>285</v>
      </c>
      <c r="L7" s="134" t="s">
        <v>292</v>
      </c>
      <c r="M7" s="118"/>
    </row>
    <row r="8" spans="1:13" ht="15.75" x14ac:dyDescent="0.5">
      <c r="A8" s="18" t="s">
        <v>35</v>
      </c>
      <c r="B8" s="137" t="s">
        <v>170</v>
      </c>
      <c r="C8" s="134" t="s">
        <v>177</v>
      </c>
      <c r="D8" s="134" t="s">
        <v>184</v>
      </c>
      <c r="E8" s="134" t="s">
        <v>263</v>
      </c>
      <c r="F8" s="134" t="s">
        <v>297</v>
      </c>
      <c r="G8" s="134" t="s">
        <v>301</v>
      </c>
      <c r="H8" s="134" t="s">
        <v>212</v>
      </c>
      <c r="I8" s="134" t="s">
        <v>272</v>
      </c>
      <c r="J8" s="134" t="s">
        <v>279</v>
      </c>
      <c r="K8" s="134" t="s">
        <v>286</v>
      </c>
      <c r="L8" s="138" t="s">
        <v>185</v>
      </c>
      <c r="M8" s="118"/>
    </row>
    <row r="9" spans="1:13" ht="15.75" x14ac:dyDescent="0.5">
      <c r="A9" s="18" t="s">
        <v>36</v>
      </c>
      <c r="B9" s="137" t="s">
        <v>171</v>
      </c>
      <c r="C9" s="134" t="s">
        <v>178</v>
      </c>
      <c r="D9" s="134" t="s">
        <v>185</v>
      </c>
      <c r="E9" s="134" t="s">
        <v>264</v>
      </c>
      <c r="F9" s="134" t="s">
        <v>199</v>
      </c>
      <c r="G9" s="134" t="s">
        <v>206</v>
      </c>
      <c r="H9" s="134" t="s">
        <v>266</v>
      </c>
      <c r="I9" s="134" t="s">
        <v>273</v>
      </c>
      <c r="J9" s="134" t="s">
        <v>280</v>
      </c>
      <c r="K9" s="134" t="s">
        <v>287</v>
      </c>
      <c r="L9" s="138" t="s">
        <v>185</v>
      </c>
      <c r="M9" s="118"/>
    </row>
    <row r="10" spans="1:13" ht="16.149999999999999" thickBot="1" x14ac:dyDescent="0.55000000000000004">
      <c r="A10" s="18" t="s">
        <v>37</v>
      </c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119"/>
    </row>
    <row r="11" spans="1:13" ht="15.75" x14ac:dyDescent="0.5">
      <c r="A11" s="1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</row>
    <row r="12" spans="1:13" ht="15.75" x14ac:dyDescent="0.5">
      <c r="A12" s="17"/>
      <c r="B12" s="18" t="s">
        <v>38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1:13" ht="16.149999999999999" thickBot="1" x14ac:dyDescent="0.55000000000000004">
      <c r="A13" s="17"/>
      <c r="B13" s="18">
        <v>1</v>
      </c>
      <c r="C13" s="18">
        <v>2</v>
      </c>
      <c r="D13" s="18">
        <v>3</v>
      </c>
      <c r="E13" s="18">
        <v>4</v>
      </c>
      <c r="F13" s="18">
        <v>5</v>
      </c>
      <c r="G13" s="18">
        <v>6</v>
      </c>
      <c r="H13" s="18">
        <v>7</v>
      </c>
      <c r="I13" s="18">
        <v>8</v>
      </c>
      <c r="J13" s="18">
        <v>9</v>
      </c>
      <c r="K13" s="18">
        <v>10</v>
      </c>
      <c r="L13" s="18">
        <v>11</v>
      </c>
      <c r="M13" s="18">
        <v>12</v>
      </c>
    </row>
    <row r="14" spans="1:13" ht="15.75" x14ac:dyDescent="0.5">
      <c r="A14" s="18" t="s">
        <v>30</v>
      </c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2"/>
    </row>
    <row r="15" spans="1:13" ht="15.75" x14ac:dyDescent="0.5">
      <c r="A15" s="18" t="s">
        <v>31</v>
      </c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5"/>
    </row>
    <row r="16" spans="1:13" ht="15.75" x14ac:dyDescent="0.5">
      <c r="A16" s="18" t="s">
        <v>32</v>
      </c>
      <c r="B16" s="33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5"/>
    </row>
    <row r="17" spans="1:13" ht="15.75" x14ac:dyDescent="0.5">
      <c r="A17" s="18" t="s">
        <v>33</v>
      </c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5"/>
    </row>
    <row r="18" spans="1:13" ht="15.75" x14ac:dyDescent="0.5">
      <c r="A18" s="18" t="s">
        <v>34</v>
      </c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5"/>
    </row>
    <row r="19" spans="1:13" ht="15.75" x14ac:dyDescent="0.5">
      <c r="A19" s="18" t="s">
        <v>35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/>
    </row>
    <row r="20" spans="1:13" ht="15.75" x14ac:dyDescent="0.5">
      <c r="A20" s="18" t="s">
        <v>36</v>
      </c>
      <c r="B20" s="33"/>
      <c r="C20" s="34"/>
      <c r="D20" s="34"/>
      <c r="E20" s="36"/>
      <c r="F20" s="34"/>
      <c r="G20" s="34"/>
      <c r="H20" s="34"/>
      <c r="I20" s="34"/>
      <c r="J20" s="34"/>
      <c r="K20" s="34"/>
      <c r="L20" s="34"/>
      <c r="M20" s="35"/>
    </row>
    <row r="21" spans="1:13" ht="16.149999999999999" thickBot="1" x14ac:dyDescent="0.55000000000000004">
      <c r="A21" s="18" t="s">
        <v>37</v>
      </c>
      <c r="B21" s="37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9"/>
    </row>
    <row r="22" spans="1:13" ht="15.75" x14ac:dyDescent="0.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5.75" x14ac:dyDescent="0.5">
      <c r="A23" s="17"/>
      <c r="B23" s="18" t="s">
        <v>39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6.149999999999999" thickBot="1" x14ac:dyDescent="0.55000000000000004">
      <c r="A24" s="17"/>
      <c r="B24" s="18">
        <v>1</v>
      </c>
      <c r="C24" s="18">
        <v>2</v>
      </c>
      <c r="D24" s="18">
        <v>3</v>
      </c>
      <c r="E24" s="18">
        <v>4</v>
      </c>
      <c r="F24" s="18">
        <v>5</v>
      </c>
      <c r="G24" s="18">
        <v>6</v>
      </c>
      <c r="H24" s="18">
        <v>7</v>
      </c>
      <c r="I24" s="18">
        <v>8</v>
      </c>
      <c r="J24" s="18">
        <v>9</v>
      </c>
      <c r="K24" s="18">
        <v>10</v>
      </c>
      <c r="L24" s="18">
        <v>11</v>
      </c>
      <c r="M24" s="18">
        <v>12</v>
      </c>
    </row>
    <row r="25" spans="1:13" ht="15.75" x14ac:dyDescent="0.5">
      <c r="A25" s="18" t="s">
        <v>30</v>
      </c>
      <c r="B25" s="40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2"/>
    </row>
    <row r="26" spans="1:13" ht="15.75" x14ac:dyDescent="0.5">
      <c r="A26" s="18" t="s">
        <v>31</v>
      </c>
      <c r="B26" s="43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5"/>
    </row>
    <row r="27" spans="1:13" ht="15.75" x14ac:dyDescent="0.5">
      <c r="A27" s="18" t="s">
        <v>32</v>
      </c>
      <c r="B27" s="43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5"/>
    </row>
    <row r="28" spans="1:13" ht="15.75" x14ac:dyDescent="0.5">
      <c r="A28" s="18" t="s">
        <v>33</v>
      </c>
      <c r="B28" s="43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5"/>
    </row>
    <row r="29" spans="1:13" ht="15.75" x14ac:dyDescent="0.5">
      <c r="A29" s="18" t="s">
        <v>34</v>
      </c>
      <c r="B29" s="43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5"/>
    </row>
    <row r="30" spans="1:13" ht="15.75" x14ac:dyDescent="0.5">
      <c r="A30" s="18" t="s">
        <v>35</v>
      </c>
      <c r="B30" s="43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5"/>
    </row>
    <row r="31" spans="1:13" ht="15.75" x14ac:dyDescent="0.5">
      <c r="A31" s="18" t="s">
        <v>36</v>
      </c>
      <c r="B31" s="43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5"/>
    </row>
    <row r="32" spans="1:13" ht="16.149999999999999" thickBot="1" x14ac:dyDescent="0.55000000000000004">
      <c r="A32" s="18" t="s">
        <v>37</v>
      </c>
      <c r="B32" s="46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5802D-DBDA-49DC-9A16-057BEF78BB38}">
  <dimension ref="A1:AB33"/>
  <sheetViews>
    <sheetView workbookViewId="0">
      <selection activeCell="J14" sqref="J14"/>
    </sheetView>
  </sheetViews>
  <sheetFormatPr defaultRowHeight="14.25" x14ac:dyDescent="0.45"/>
  <sheetData>
    <row r="1" spans="1:28" ht="15.4" x14ac:dyDescent="0.45">
      <c r="A1" s="49"/>
      <c r="B1" s="50" t="s">
        <v>40</v>
      </c>
      <c r="C1" s="50" t="s">
        <v>41</v>
      </c>
      <c r="D1" s="50" t="s">
        <v>42</v>
      </c>
      <c r="E1" s="50" t="s">
        <v>43</v>
      </c>
      <c r="F1" s="50" t="s">
        <v>44</v>
      </c>
      <c r="G1" s="50" t="s">
        <v>45</v>
      </c>
      <c r="H1" s="50" t="s">
        <v>46</v>
      </c>
      <c r="I1" s="50" t="s">
        <v>47</v>
      </c>
      <c r="J1" s="50" t="s">
        <v>48</v>
      </c>
      <c r="K1" s="50" t="s">
        <v>49</v>
      </c>
      <c r="L1" s="50" t="s">
        <v>50</v>
      </c>
      <c r="M1" s="50" t="s">
        <v>51</v>
      </c>
      <c r="N1" s="51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</row>
    <row r="2" spans="1:28" ht="15.75" thickBot="1" x14ac:dyDescent="0.5">
      <c r="A2" s="51"/>
      <c r="B2" s="53">
        <v>1</v>
      </c>
      <c r="C2" s="53">
        <v>2</v>
      </c>
      <c r="D2" s="53">
        <v>3</v>
      </c>
      <c r="E2" s="53">
        <v>4</v>
      </c>
      <c r="F2" s="53">
        <v>5</v>
      </c>
      <c r="G2" s="53">
        <v>6</v>
      </c>
      <c r="H2" s="53">
        <v>7</v>
      </c>
      <c r="I2" s="53">
        <v>8</v>
      </c>
      <c r="J2" s="53">
        <v>9</v>
      </c>
      <c r="K2" s="53">
        <v>10</v>
      </c>
      <c r="L2" s="53">
        <v>11</v>
      </c>
      <c r="M2" s="53">
        <v>12</v>
      </c>
      <c r="N2" s="54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</row>
    <row r="3" spans="1:28" ht="15.75" x14ac:dyDescent="0.5">
      <c r="A3" s="55" t="s">
        <v>30</v>
      </c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1"/>
      <c r="N3" s="50" t="s">
        <v>52</v>
      </c>
      <c r="O3" s="52"/>
      <c r="P3" s="52"/>
      <c r="Q3" s="52"/>
      <c r="R3" s="52"/>
      <c r="S3" s="56" t="s">
        <v>53</v>
      </c>
      <c r="T3" s="57">
        <f>COUNTIF(B3:M10,"&lt;&gt;")</f>
        <v>0</v>
      </c>
      <c r="U3" s="52"/>
      <c r="V3" s="52"/>
      <c r="W3" s="52"/>
      <c r="X3" s="52"/>
      <c r="Y3" s="52"/>
      <c r="Z3" s="52"/>
      <c r="AA3" s="52"/>
      <c r="AB3" s="52"/>
    </row>
    <row r="4" spans="1:28" ht="15.75" x14ac:dyDescent="0.5">
      <c r="A4" s="55" t="s">
        <v>31</v>
      </c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4"/>
      <c r="N4" s="50" t="s">
        <v>54</v>
      </c>
      <c r="O4" s="52"/>
      <c r="P4" s="52"/>
      <c r="Q4" s="52"/>
      <c r="R4" s="52"/>
      <c r="S4" s="56" t="s">
        <v>55</v>
      </c>
      <c r="T4" s="57">
        <f>COUNTIF(B3:B10,"&lt;&gt;")</f>
        <v>0</v>
      </c>
      <c r="U4" s="52"/>
      <c r="V4" s="52"/>
      <c r="W4" s="52"/>
      <c r="X4" s="52"/>
      <c r="Y4" s="52"/>
      <c r="Z4" s="52"/>
      <c r="AA4" s="52"/>
      <c r="AB4" s="52"/>
    </row>
    <row r="5" spans="1:28" ht="15.75" x14ac:dyDescent="0.5">
      <c r="A5" s="55" t="s">
        <v>32</v>
      </c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5"/>
      <c r="N5" s="50" t="s">
        <v>56</v>
      </c>
      <c r="O5" s="52"/>
      <c r="P5" s="52"/>
      <c r="Q5" s="52"/>
      <c r="R5" s="52"/>
      <c r="S5" s="56" t="s">
        <v>57</v>
      </c>
      <c r="T5" s="57">
        <f>COUNTIF(B3:M3,"&lt;&gt;")</f>
        <v>0</v>
      </c>
      <c r="U5" s="52"/>
      <c r="V5" s="52"/>
      <c r="W5" s="52"/>
      <c r="X5" s="52"/>
      <c r="Y5" s="52"/>
      <c r="Z5" s="52"/>
      <c r="AA5" s="52"/>
      <c r="AB5" s="52"/>
    </row>
    <row r="6" spans="1:28" ht="15.75" x14ac:dyDescent="0.5">
      <c r="A6" s="55" t="s">
        <v>33</v>
      </c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5"/>
      <c r="N6" s="50" t="s">
        <v>58</v>
      </c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</row>
    <row r="7" spans="1:28" ht="15.75" x14ac:dyDescent="0.5">
      <c r="A7" s="55" t="s">
        <v>34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5"/>
      <c r="N7" s="50" t="s">
        <v>59</v>
      </c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</row>
    <row r="8" spans="1:28" ht="15.75" x14ac:dyDescent="0.5">
      <c r="A8" s="55" t="s">
        <v>35</v>
      </c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5"/>
      <c r="N8" s="50" t="s">
        <v>60</v>
      </c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</row>
    <row r="9" spans="1:28" ht="15.75" x14ac:dyDescent="0.5">
      <c r="A9" s="55" t="s">
        <v>36</v>
      </c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5"/>
      <c r="N9" s="50" t="s">
        <v>61</v>
      </c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</row>
    <row r="10" spans="1:28" ht="16.149999999999999" thickBot="1" x14ac:dyDescent="0.55000000000000004">
      <c r="A10" s="55" t="s">
        <v>37</v>
      </c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8"/>
      <c r="N10" s="50" t="s">
        <v>62</v>
      </c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</row>
    <row r="11" spans="1:28" ht="15.4" x14ac:dyDescent="0.4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</row>
    <row r="12" spans="1:28" ht="15.4" x14ac:dyDescent="0.45">
      <c r="A12" s="51"/>
      <c r="B12" s="29"/>
      <c r="C12" s="58"/>
      <c r="D12" s="51"/>
      <c r="E12" s="51"/>
      <c r="F12" s="51"/>
      <c r="G12" s="51"/>
      <c r="H12" s="51"/>
      <c r="I12" s="51"/>
      <c r="J12" s="51"/>
      <c r="K12" s="51"/>
      <c r="L12" s="51"/>
      <c r="M12" s="55" t="s">
        <v>63</v>
      </c>
      <c r="N12" s="53">
        <v>1</v>
      </c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</row>
    <row r="13" spans="1:28" ht="15.75" thickBot="1" x14ac:dyDescent="0.5">
      <c r="A13" s="51"/>
      <c r="B13" s="29"/>
      <c r="C13" s="58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9" t="s">
        <v>64</v>
      </c>
      <c r="P13" s="60"/>
      <c r="Q13" s="60"/>
      <c r="R13" s="60"/>
      <c r="S13" s="61" t="s">
        <v>65</v>
      </c>
      <c r="T13" s="62"/>
      <c r="U13" s="62"/>
      <c r="V13" s="62"/>
      <c r="W13" s="60"/>
      <c r="X13" s="60"/>
      <c r="Y13" s="60"/>
      <c r="Z13" s="60"/>
      <c r="AA13" s="60"/>
      <c r="AB13" s="60"/>
    </row>
    <row r="14" spans="1:28" ht="84" thickBot="1" x14ac:dyDescent="0.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63" t="s">
        <v>66</v>
      </c>
      <c r="P14" s="64" t="s">
        <v>67</v>
      </c>
      <c r="Q14" s="65" t="str">
        <f>"Total Volume (uL) "&amp;T3&amp;" rxn + 10% error"</f>
        <v>Total Volume (uL) 0 rxn + 10% error</v>
      </c>
      <c r="R14" s="60"/>
      <c r="S14" s="66" t="s">
        <v>66</v>
      </c>
      <c r="T14" s="67" t="s">
        <v>67</v>
      </c>
      <c r="U14" s="67" t="str">
        <f>"Total Vol (uL)
"&amp;T4&amp;" rxn+10% error"</f>
        <v>Total Vol (uL)
0 rxn+10% error</v>
      </c>
      <c r="V14" s="68" t="str">
        <f>$T$5 &amp; " MM (+error)"</f>
        <v>0 MM (+error)</v>
      </c>
      <c r="W14" s="60"/>
      <c r="X14" s="60"/>
      <c r="Y14" s="60"/>
      <c r="Z14" s="60"/>
      <c r="AA14" s="60"/>
      <c r="AB14" s="60"/>
    </row>
    <row r="15" spans="1:28" ht="68.25" x14ac:dyDescent="0.4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69" t="s">
        <v>68</v>
      </c>
      <c r="P15" s="70">
        <v>0.6</v>
      </c>
      <c r="Q15" s="71">
        <f>P15*$T$3*1.1</f>
        <v>0</v>
      </c>
      <c r="R15" s="60"/>
      <c r="S15" s="72" t="s">
        <v>69</v>
      </c>
      <c r="T15" s="73">
        <v>2</v>
      </c>
      <c r="U15" s="73">
        <f>(T15*$T$4*1.1)</f>
        <v>0</v>
      </c>
      <c r="V15" s="74">
        <f>U15*$T$5*1.1</f>
        <v>0</v>
      </c>
      <c r="W15" s="60"/>
      <c r="X15" s="60"/>
      <c r="Y15" s="60"/>
      <c r="Z15" s="60"/>
      <c r="AA15" s="60"/>
      <c r="AB15" s="60"/>
    </row>
    <row r="16" spans="1:28" ht="15.4" x14ac:dyDescent="0.4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75"/>
      <c r="P16" s="76"/>
      <c r="Q16" s="77"/>
      <c r="R16" s="60"/>
      <c r="S16" s="78" t="s">
        <v>70</v>
      </c>
      <c r="T16" s="79">
        <v>1</v>
      </c>
      <c r="U16" s="73">
        <f>(T16*$T$4*1.1)</f>
        <v>0</v>
      </c>
      <c r="V16" s="74">
        <f t="shared" ref="V16:V17" si="0">U16*$T$5*1.1</f>
        <v>0</v>
      </c>
      <c r="W16" s="60"/>
      <c r="X16" s="60"/>
      <c r="Y16" s="60"/>
      <c r="Z16" s="60"/>
      <c r="AA16" s="60"/>
      <c r="AB16" s="60"/>
    </row>
    <row r="17" spans="1:28" ht="40.9" thickBot="1" x14ac:dyDescent="0.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80" t="s">
        <v>71</v>
      </c>
      <c r="P17" s="76">
        <v>0.6</v>
      </c>
      <c r="Q17" s="77">
        <f>P17*$T$3*1.1</f>
        <v>0</v>
      </c>
      <c r="R17" s="60"/>
      <c r="S17" s="81" t="s">
        <v>72</v>
      </c>
      <c r="T17" s="82">
        <v>1</v>
      </c>
      <c r="U17" s="73">
        <f>(T17*$T$4*1.1)</f>
        <v>0</v>
      </c>
      <c r="V17" s="74">
        <f t="shared" si="0"/>
        <v>0</v>
      </c>
      <c r="W17" s="60"/>
      <c r="X17" s="60"/>
      <c r="Y17" s="60"/>
      <c r="Z17" s="60"/>
      <c r="AA17" s="60"/>
      <c r="AB17" s="60"/>
    </row>
    <row r="18" spans="1:28" ht="15.75" thickBot="1" x14ac:dyDescent="0.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83" t="s">
        <v>73</v>
      </c>
      <c r="P18" s="84">
        <v>0.8</v>
      </c>
      <c r="Q18" s="85">
        <f>P18*$T$3*1.1</f>
        <v>0</v>
      </c>
      <c r="R18" s="60"/>
      <c r="S18" s="86" t="s">
        <v>74</v>
      </c>
      <c r="T18" s="87">
        <f>SUM(T15:T17)</f>
        <v>4</v>
      </c>
      <c r="U18" s="87">
        <f>SUM(U15:U17)</f>
        <v>0</v>
      </c>
      <c r="V18" s="88">
        <f>SUM(V15:V17)</f>
        <v>0</v>
      </c>
      <c r="W18" s="60"/>
      <c r="X18" s="60"/>
      <c r="Y18" s="60"/>
      <c r="Z18" s="60"/>
      <c r="AA18" s="60"/>
      <c r="AB18" s="60"/>
    </row>
    <row r="19" spans="1:28" ht="15.75" thickBot="1" x14ac:dyDescent="0.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89" t="s">
        <v>74</v>
      </c>
      <c r="P19" s="90">
        <f>SUM(P15:P18)</f>
        <v>2</v>
      </c>
      <c r="Q19" s="91">
        <f>SUM(Q15:Q18)</f>
        <v>0</v>
      </c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</row>
    <row r="20" spans="1:28" ht="15.75" thickBot="1" x14ac:dyDescent="0.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92"/>
      <c r="P20" s="92"/>
      <c r="Q20" s="92"/>
      <c r="R20" s="60"/>
      <c r="S20" s="61" t="s">
        <v>65</v>
      </c>
      <c r="T20" s="62"/>
      <c r="U20" s="62"/>
      <c r="V20" s="62"/>
      <c r="W20" s="61" t="s">
        <v>65</v>
      </c>
      <c r="X20" s="62"/>
      <c r="Y20" s="62"/>
      <c r="Z20" s="62"/>
      <c r="AA20" s="61" t="s">
        <v>65</v>
      </c>
      <c r="AB20" s="62"/>
    </row>
    <row r="21" spans="1:28" ht="56.25" thickBot="1" x14ac:dyDescent="0.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7"/>
      <c r="O21" s="52"/>
      <c r="P21" s="52"/>
      <c r="Q21" s="52"/>
      <c r="R21" s="52"/>
      <c r="S21" s="93" t="s">
        <v>75</v>
      </c>
      <c r="T21" s="64" t="s">
        <v>67</v>
      </c>
      <c r="U21" s="65" t="s">
        <v>76</v>
      </c>
      <c r="V21" s="94"/>
      <c r="W21" s="93" t="s">
        <v>77</v>
      </c>
      <c r="X21" s="64" t="s">
        <v>67</v>
      </c>
      <c r="Y21" s="65" t="s">
        <v>76</v>
      </c>
      <c r="Z21" s="94"/>
      <c r="AA21" s="93" t="s">
        <v>66</v>
      </c>
      <c r="AB21" s="65" t="s">
        <v>67</v>
      </c>
    </row>
    <row r="22" spans="1:28" ht="27" x14ac:dyDescent="0.4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7"/>
      <c r="O22" s="52"/>
      <c r="P22" s="52"/>
      <c r="Q22" s="52"/>
      <c r="R22" s="52"/>
      <c r="S22" s="95" t="s">
        <v>78</v>
      </c>
      <c r="T22" s="96">
        <v>0.5</v>
      </c>
      <c r="U22" s="97">
        <f>T22*$T$4*1.1*$T$5*1.1*1.1</f>
        <v>0</v>
      </c>
      <c r="V22" s="98"/>
      <c r="W22" s="95" t="s">
        <v>79</v>
      </c>
      <c r="X22" s="96">
        <v>0.5</v>
      </c>
      <c r="Y22" s="99">
        <f>X22*$T$4*1.1</f>
        <v>0</v>
      </c>
      <c r="Z22" s="98"/>
      <c r="AA22" s="100" t="s">
        <v>80</v>
      </c>
      <c r="AB22" s="101">
        <v>15</v>
      </c>
    </row>
    <row r="23" spans="1:28" ht="68.650000000000006" thickBot="1" x14ac:dyDescent="0.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7"/>
      <c r="O23" s="52"/>
      <c r="P23" s="52"/>
      <c r="Q23" s="52"/>
      <c r="R23" s="52"/>
      <c r="S23" s="102" t="s">
        <v>81</v>
      </c>
      <c r="T23" s="103">
        <v>0.5</v>
      </c>
      <c r="U23" s="104">
        <f>T23*$T$4*1.1*$T$5*1.1*1.1</f>
        <v>0</v>
      </c>
      <c r="V23" s="98"/>
      <c r="W23" s="102" t="s">
        <v>82</v>
      </c>
      <c r="X23" s="103">
        <v>0.5</v>
      </c>
      <c r="Y23" s="105">
        <f>X23*$T$4*1.1</f>
        <v>0</v>
      </c>
      <c r="Z23" s="98"/>
      <c r="AA23" s="106" t="s">
        <v>69</v>
      </c>
      <c r="AB23" s="107">
        <v>2</v>
      </c>
    </row>
    <row r="24" spans="1:28" ht="28.15" thickBot="1" x14ac:dyDescent="0.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7"/>
      <c r="O24" s="52"/>
      <c r="P24" s="52"/>
      <c r="Q24" s="52"/>
      <c r="R24" s="52"/>
      <c r="S24" s="108" t="s">
        <v>83</v>
      </c>
      <c r="T24" s="109">
        <v>1</v>
      </c>
      <c r="U24" s="110">
        <f>SUM(U22:U23)</f>
        <v>0</v>
      </c>
      <c r="V24" s="111"/>
      <c r="W24" s="108" t="s">
        <v>84</v>
      </c>
      <c r="X24" s="109">
        <v>1</v>
      </c>
      <c r="Y24" s="112">
        <f>SUM(Y22:Y23)</f>
        <v>0</v>
      </c>
      <c r="Z24" s="111"/>
      <c r="AA24" s="78" t="s">
        <v>70</v>
      </c>
      <c r="AB24" s="107">
        <v>1</v>
      </c>
    </row>
    <row r="25" spans="1:28" ht="15.4" x14ac:dyDescent="0.4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7"/>
      <c r="O25" s="52"/>
      <c r="P25" s="52"/>
      <c r="Q25" s="52"/>
      <c r="R25" s="52"/>
      <c r="S25" s="62"/>
      <c r="T25" s="52"/>
      <c r="U25" s="52"/>
      <c r="V25" s="52"/>
      <c r="W25" s="113" t="s">
        <v>85</v>
      </c>
      <c r="X25" s="52"/>
      <c r="Y25" s="62"/>
      <c r="Z25" s="62"/>
      <c r="AA25" s="78" t="s">
        <v>86</v>
      </c>
      <c r="AB25" s="107">
        <v>1</v>
      </c>
    </row>
    <row r="26" spans="1:28" ht="15.75" thickBot="1" x14ac:dyDescent="0.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7"/>
      <c r="O26" s="52"/>
      <c r="P26" s="52"/>
      <c r="Q26" s="52"/>
      <c r="R26" s="52"/>
      <c r="S26" s="52"/>
      <c r="T26" s="52"/>
      <c r="U26" s="61" t="s">
        <v>65</v>
      </c>
      <c r="V26" s="62"/>
      <c r="W26" s="52"/>
      <c r="X26" s="52"/>
      <c r="Y26" s="52"/>
      <c r="Z26" s="52"/>
      <c r="AA26" s="114" t="s">
        <v>72</v>
      </c>
      <c r="AB26" s="115">
        <v>1</v>
      </c>
    </row>
    <row r="27" spans="1:28" ht="84" thickBot="1" x14ac:dyDescent="0.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7"/>
      <c r="O27" s="61"/>
      <c r="P27" s="61"/>
      <c r="Q27" s="62"/>
      <c r="R27" s="62"/>
      <c r="S27" s="62"/>
      <c r="T27" s="62"/>
      <c r="U27" s="93" t="s">
        <v>87</v>
      </c>
      <c r="V27" s="65" t="str">
        <f>"Total Vol (uL) "&amp;
$T$4&amp;" rxn + 10% error"</f>
        <v>Total Vol (uL) 0 rxn + 10% error</v>
      </c>
      <c r="W27" s="52"/>
      <c r="X27" s="52"/>
      <c r="Y27" s="52"/>
      <c r="Z27" s="52"/>
      <c r="AA27" s="116" t="s">
        <v>74</v>
      </c>
      <c r="AB27" s="117">
        <f>SUM(AB22:AB26)</f>
        <v>20</v>
      </c>
    </row>
    <row r="28" spans="1:28" ht="15.4" x14ac:dyDescent="0.4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100" t="s">
        <v>88</v>
      </c>
      <c r="V28" s="101">
        <f>T18*$T$4*1.1</f>
        <v>0</v>
      </c>
      <c r="W28" s="52"/>
      <c r="X28" s="52"/>
      <c r="Y28" s="52"/>
      <c r="Z28" s="52"/>
      <c r="AA28" s="62"/>
      <c r="AB28" s="62"/>
    </row>
    <row r="29" spans="1:28" ht="15.4" x14ac:dyDescent="0.4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78" t="s">
        <v>86</v>
      </c>
      <c r="V29" s="107">
        <f>AB25*$T$4*1.1</f>
        <v>0</v>
      </c>
      <c r="W29" s="52"/>
      <c r="X29" s="52"/>
      <c r="Y29" s="52"/>
      <c r="Z29" s="52"/>
      <c r="AA29" s="52"/>
      <c r="AB29" s="52"/>
    </row>
    <row r="30" spans="1:28" ht="15.75" thickBot="1" x14ac:dyDescent="0.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114" t="s">
        <v>80</v>
      </c>
      <c r="V30" s="115">
        <f>AB22*$T$4*1.1</f>
        <v>0</v>
      </c>
      <c r="W30" s="52"/>
      <c r="X30" s="52"/>
      <c r="Y30" s="52"/>
      <c r="Z30" s="52"/>
      <c r="AA30" s="52"/>
      <c r="AB30" s="52"/>
    </row>
    <row r="31" spans="1:28" ht="15.75" thickBot="1" x14ac:dyDescent="0.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116" t="s">
        <v>74</v>
      </c>
      <c r="V31" s="117">
        <f>SUM(V28:V30)</f>
        <v>0</v>
      </c>
      <c r="W31" s="52"/>
      <c r="X31" s="52"/>
      <c r="Y31" s="52"/>
      <c r="Z31" s="52"/>
      <c r="AA31" s="52"/>
      <c r="AB31" s="52"/>
    </row>
    <row r="32" spans="1:28" ht="15.4" x14ac:dyDescent="0.4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60"/>
      <c r="V32" s="60"/>
      <c r="W32" s="52"/>
      <c r="X32" s="52"/>
      <c r="Y32" s="52"/>
      <c r="Z32" s="52"/>
      <c r="AA32" s="52"/>
      <c r="AB32" s="52"/>
    </row>
    <row r="33" spans="1:28" ht="15.4" x14ac:dyDescent="0.4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62"/>
      <c r="Q33" s="62"/>
      <c r="R33" s="62"/>
      <c r="S33" s="62"/>
      <c r="T33" s="62"/>
      <c r="U33" s="60" t="s">
        <v>89</v>
      </c>
      <c r="V33" s="60"/>
      <c r="W33" s="52"/>
      <c r="X33" s="52"/>
      <c r="Y33" s="52"/>
      <c r="Z33" s="52"/>
      <c r="AA33" s="62"/>
      <c r="AB33" s="6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1B1601C30B5940A86BED8D82B3C7F6" ma:contentTypeVersion="11" ma:contentTypeDescription="Create a new document." ma:contentTypeScope="" ma:versionID="618903c158a1f780329b107a68700a8d">
  <xsd:schema xmlns:xsd="http://www.w3.org/2001/XMLSchema" xmlns:xs="http://www.w3.org/2001/XMLSchema" xmlns:p="http://schemas.microsoft.com/office/2006/metadata/properties" xmlns:ns3="dbd88240-f7b4-40d8-be68-4ddebbd506a4" xmlns:ns4="a9119130-43c3-463a-9bc6-372a50d08250" targetNamespace="http://schemas.microsoft.com/office/2006/metadata/properties" ma:root="true" ma:fieldsID="dbe9ebf4f60152f8c1efe3f507003543" ns3:_="" ns4:_="">
    <xsd:import namespace="dbd88240-f7b4-40d8-be68-4ddebbd506a4"/>
    <xsd:import namespace="a9119130-43c3-463a-9bc6-372a50d082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d88240-f7b4-40d8-be68-4ddebbd506a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119130-43c3-463a-9bc6-372a50d082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5AD7DC-8E71-4375-9524-BB8BABB112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d88240-f7b4-40d8-be68-4ddebbd506a4"/>
    <ds:schemaRef ds:uri="a9119130-43c3-463a-9bc6-372a50d082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A267CD-1A61-48D8-AD0C-F460195170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7C3D2C-E1CD-4706-A50B-A098795C4DEE}">
  <ds:schemaRefs>
    <ds:schemaRef ds:uri="a9119130-43c3-463a-9bc6-372a50d08250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terms/"/>
    <ds:schemaRef ds:uri="http://purl.org/dc/elements/1.1/"/>
    <ds:schemaRef ds:uri="dbd88240-f7b4-40d8-be68-4ddebbd506a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Samples</vt:lpstr>
      <vt:lpstr>Re-Extractions + PCLI</vt:lpstr>
      <vt:lpstr>Quantification</vt:lpstr>
      <vt:lpstr>Dilutions</vt:lpstr>
      <vt:lpstr>Dilution Plate</vt:lpstr>
      <vt:lpstr>Ligation 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 Bell</cp:lastModifiedBy>
  <cp:lastPrinted>2021-12-01T14:03:34Z</cp:lastPrinted>
  <dcterms:created xsi:type="dcterms:W3CDTF">2021-10-19T13:37:49Z</dcterms:created>
  <dcterms:modified xsi:type="dcterms:W3CDTF">2021-12-06T20:58:22Z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0x0101002D1B1601C30B5940A86BED8D82B3C7F6</vt:lpwstr>
  </property>
</Properties>
</file>