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cali_willet_sydney_edu_au/Documents/Documents/INFRA-132-Artemis-Gadi-migration/usyd-gadi-onboarding-guide/resources/"/>
    </mc:Choice>
  </mc:AlternateContent>
  <xr:revisionPtr revIDLastSave="219" documentId="8_{EB5CBDC6-94DA-420E-850B-2013C1DB4AE3}" xr6:coauthVersionLast="47" xr6:coauthVersionMax="47" xr10:uidLastSave="{FC70587E-54DE-4D2C-A918-9122F27CA91F}"/>
  <bookViews>
    <workbookView xWindow="3364" yWindow="1571" windowWidth="29520" windowHeight="16141" xr2:uid="{B9DC88D0-3904-4903-BA02-A8CBC14849C1}"/>
  </bookViews>
  <sheets>
    <sheet name="calculat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2" l="1" a="1"/>
  <c r="A16" i="2" s="1"/>
  <c r="A22" i="2" s="1"/>
  <c r="A18" i="2" a="1"/>
  <c r="A18" i="2" s="1"/>
  <c r="A17" i="2" a="1"/>
  <c r="A17" i="2" s="1"/>
  <c r="A23" i="2" s="1"/>
  <c r="A12" i="2" l="1"/>
  <c r="A20" i="2"/>
  <c r="A21" i="2" l="1"/>
  <c r="A24" i="2" s="1"/>
  <c r="A25" i="2" s="1"/>
  <c r="A26" i="2" s="1"/>
  <c r="A27" i="2" s="1"/>
  <c r="A2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<sst xmlns="http://schemas.openxmlformats.org/spreadsheetml/2006/main" count="49" uniqueCount="46">
  <si>
    <t>Nodes</t>
  </si>
  <si>
    <t>Cores per node</t>
  </si>
  <si>
    <t>Mins per task</t>
  </si>
  <si>
    <t>Total cores</t>
  </si>
  <si>
    <t>Total mem</t>
  </si>
  <si>
    <t>CPUs per task</t>
  </si>
  <si>
    <t>Tasks at once</t>
  </si>
  <si>
    <t>Chunks of tasks</t>
  </si>
  <si>
    <t>Walltime (request, mins)</t>
  </si>
  <si>
    <t>Walltime (request, hours)</t>
  </si>
  <si>
    <t>Description</t>
  </si>
  <si>
    <t>Number of tasks</t>
  </si>
  <si>
    <t>Total number of parallel tasks for the job</t>
  </si>
  <si>
    <t>Based on benchmarking results</t>
  </si>
  <si>
    <t>Number of batches/chunks of tasks</t>
  </si>
  <si>
    <t xml:space="preserve">Request this many NCPUS </t>
  </si>
  <si>
    <t>Request this many GB of mem</t>
  </si>
  <si>
    <t>Multi-node parallel task resource calculator</t>
  </si>
  <si>
    <t>Mem per node</t>
  </si>
  <si>
    <t>Total KSU</t>
  </si>
  <si>
    <t>Total SU</t>
  </si>
  <si>
    <t>Charge rate</t>
  </si>
  <si>
    <t>Queue name</t>
  </si>
  <si>
    <t>normal</t>
  </si>
  <si>
    <t>Queue parameters:</t>
  </si>
  <si>
    <t>Based on queue indicated in A5</t>
  </si>
  <si>
    <r>
      <t xml:space="preserve">Based on queue indicated in A5. </t>
    </r>
    <r>
      <rPr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bw queues also have 128 GB nodes</t>
    </r>
  </si>
  <si>
    <t>Walltime (estimated, mins)</t>
  </si>
  <si>
    <t>Enter best resources from benchmarking:</t>
  </si>
  <si>
    <t>Enter total number of tasks:</t>
  </si>
  <si>
    <t>Queue name (one of normal, express, hugemem, gpuvolta, expressbw, normalbw, hugemembw, megamembw, normalsl)</t>
  </si>
  <si>
    <t>Enter number of nodes:</t>
  </si>
  <si>
    <t>RESULTS:</t>
  </si>
  <si>
    <t>Number of tasks running concurrently (simultaneously)</t>
  </si>
  <si>
    <t>Estimated maximum walltime (assuming all tasks have walltime &lt;= the value in cell A3</t>
  </si>
  <si>
    <t>https://opus.nci.org.au/spaces/Help/pages/236881198/Queue+Limits…</t>
  </si>
  <si>
    <t>Request walltime with 50% buffer (note: adjust walltime buffer to suit your workflow)</t>
  </si>
  <si>
    <t>SU required to submit this job (with buffer walltime)</t>
  </si>
  <si>
    <t>KSU required to submit this job (with buffer walltime)</t>
  </si>
  <si>
    <t>Number of nodes required to run all tasks concurrently:</t>
  </si>
  <si>
    <t>Number of nodes</t>
  </si>
  <si>
    <t>Please check that your nodes request does not exceed the maximum for the chosen queue</t>
  </si>
  <si>
    <t>Manually indicate the number of nodes, adjust to meet your target walltime</t>
  </si>
  <si>
    <t>Calculate number of CPU, nodes, and memory for an embarassingly parallel job on NCI Gadi</t>
  </si>
  <si>
    <r>
      <t xml:space="preserve">Manually edit the </t>
    </r>
    <r>
      <rPr>
        <b/>
        <sz val="11"/>
        <color rgb="FFFF5050"/>
        <rFont val="Calibri"/>
        <family val="2"/>
        <scheme val="minor"/>
      </rPr>
      <t>red</t>
    </r>
    <r>
      <rPr>
        <b/>
        <sz val="11"/>
        <color rgb="FF0070C0"/>
        <rFont val="Calibri"/>
        <family val="2"/>
        <scheme val="minor"/>
      </rPr>
      <t xml:space="preserve"> highlighted cells based on your workflow</t>
    </r>
  </si>
  <si>
    <r>
      <rPr>
        <b/>
        <i/>
        <sz val="12"/>
        <color rgb="FFC00000"/>
        <rFont val="Calibri"/>
        <family val="2"/>
        <scheme val="minor"/>
      </rPr>
      <t>Important note:</t>
    </r>
    <r>
      <rPr>
        <b/>
        <sz val="12"/>
        <color theme="1"/>
        <rFont val="Calibri"/>
        <family val="2"/>
        <scheme val="minor"/>
      </rPr>
      <t xml:space="preserve"> please check that your requested walltime and number of nodes is permissable given the number of requested CPUs at the Gadi queue limits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</si>
</sst>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505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2" xfId="0" applyBorder="1"/>
    <xf numFmtId="0" fontId="0" fillId="0" borderId="6" xfId="0" applyBorder="1"/>
    <xf numFmtId="0" fontId="3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3" fillId="0" borderId="7" xfId="0" applyFont="1" applyBorder="1"/>
    <xf numFmtId="0" fontId="5" fillId="0" borderId="2" xfId="0" applyFont="1" applyBorder="1"/>
    <xf numFmtId="0" fontId="5" fillId="0" borderId="0" xfId="0" applyFont="1"/>
    <xf numFmtId="2" fontId="5" fillId="0" borderId="2" xfId="0" applyNumberFormat="1" applyFont="1" applyBorder="1"/>
    <xf numFmtId="2" fontId="0" fillId="0" borderId="2" xfId="0" applyNumberFormat="1" applyBorder="1"/>
    <xf numFmtId="2" fontId="3" fillId="0" borderId="2" xfId="0" applyNumberFormat="1" applyFont="1" applyBorder="1"/>
    <xf numFmtId="0" fontId="3" fillId="0" borderId="0" xfId="0" applyFont="1"/>
    <xf numFmtId="164" fontId="0" fillId="0" borderId="2" xfId="0" applyNumberFormat="1" applyBorder="1"/>
    <xf numFmtId="0" fontId="5" fillId="0" borderId="6" xfId="0" applyFont="1" applyBorder="1"/>
    <xf numFmtId="164" fontId="0" fillId="2" borderId="3" xfId="0" applyNumberFormat="1" applyFill="1" applyBorder="1"/>
    <xf numFmtId="0" fontId="0" fillId="2" borderId="4" xfId="0" applyFill="1" applyBorder="1"/>
    <xf numFmtId="0" fontId="0" fillId="2" borderId="7" xfId="0" applyFill="1" applyBorder="1"/>
    <xf numFmtId="0" fontId="0" fillId="0" borderId="3" xfId="0" applyBorder="1" applyAlignment="1">
      <alignment horizontal="right"/>
    </xf>
    <xf numFmtId="0" fontId="0" fillId="0" borderId="10" xfId="0" applyBorder="1"/>
    <xf numFmtId="0" fontId="10" fillId="0" borderId="0" xfId="0" applyFont="1"/>
    <xf numFmtId="0" fontId="0" fillId="0" borderId="11" xfId="0" applyBorder="1"/>
    <xf numFmtId="0" fontId="1" fillId="0" borderId="0" xfId="0" applyFont="1"/>
    <xf numFmtId="0" fontId="1" fillId="3" borderId="0" xfId="0" applyFont="1" applyFill="1"/>
    <xf numFmtId="0" fontId="12" fillId="3" borderId="0" xfId="1" applyFont="1" applyFill="1"/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  <color rgb="FFFF505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us.nci.org.au/spaces/Help/pages/236881198/Queue+Limits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9390-DD5F-466C-9F94-2DF6AB9920FB}">
  <dimension ref="A1:C31"/>
  <sheetViews>
    <sheetView tabSelected="1" workbookViewId="0">
      <selection activeCell="H13" sqref="H13"/>
    </sheetView>
  </sheetViews>
  <sheetFormatPr defaultRowHeight="15.05" x14ac:dyDescent="0.3"/>
  <cols>
    <col min="1" max="1" width="19.33203125" bestFit="1" customWidth="1"/>
    <col min="2" max="2" width="33.109375" customWidth="1"/>
    <col min="3" max="3" width="96.44140625" bestFit="1" customWidth="1"/>
  </cols>
  <sheetData>
    <row r="1" spans="1:3" x14ac:dyDescent="0.3">
      <c r="A1" s="22" t="s">
        <v>43</v>
      </c>
    </row>
    <row r="2" spans="1:3" x14ac:dyDescent="0.3">
      <c r="A2" s="22" t="s">
        <v>44</v>
      </c>
    </row>
    <row r="3" spans="1:3" ht="15.75" thickBot="1" x14ac:dyDescent="0.35"/>
    <row r="4" spans="1:3" ht="16.399999999999999" thickBot="1" x14ac:dyDescent="0.35">
      <c r="A4" s="29" t="s">
        <v>17</v>
      </c>
      <c r="B4" s="30"/>
      <c r="C4" s="5" t="s">
        <v>10</v>
      </c>
    </row>
    <row r="5" spans="1:3" ht="15.75" x14ac:dyDescent="0.3">
      <c r="A5" s="31" t="s">
        <v>28</v>
      </c>
      <c r="B5" s="32"/>
      <c r="C5" s="4"/>
    </row>
    <row r="6" spans="1:3" x14ac:dyDescent="0.3">
      <c r="A6" s="27">
        <v>5</v>
      </c>
      <c r="B6" t="s">
        <v>2</v>
      </c>
      <c r="C6" s="2" t="s">
        <v>13</v>
      </c>
    </row>
    <row r="7" spans="1:3" x14ac:dyDescent="0.3">
      <c r="A7" s="27">
        <v>6</v>
      </c>
      <c r="B7" t="s">
        <v>5</v>
      </c>
      <c r="C7" s="2" t="s">
        <v>13</v>
      </c>
    </row>
    <row r="8" spans="1:3" ht="15.75" thickBot="1" x14ac:dyDescent="0.35">
      <c r="A8" s="28" t="s">
        <v>23</v>
      </c>
      <c r="B8" t="s">
        <v>22</v>
      </c>
      <c r="C8" s="6" t="s">
        <v>30</v>
      </c>
    </row>
    <row r="9" spans="1:3" ht="15.75" x14ac:dyDescent="0.3">
      <c r="A9" s="31" t="s">
        <v>29</v>
      </c>
      <c r="B9" s="32"/>
      <c r="C9" s="4"/>
    </row>
    <row r="10" spans="1:3" ht="15.75" thickBot="1" x14ac:dyDescent="0.35">
      <c r="A10" s="20">
        <v>4000</v>
      </c>
      <c r="B10" s="21" t="s">
        <v>11</v>
      </c>
      <c r="C10" s="6" t="s">
        <v>12</v>
      </c>
    </row>
    <row r="11" spans="1:3" ht="15.75" x14ac:dyDescent="0.3">
      <c r="A11" s="35" t="s">
        <v>39</v>
      </c>
      <c r="B11" s="36"/>
      <c r="C11" s="3"/>
    </row>
    <row r="12" spans="1:3" ht="15.75" thickBot="1" x14ac:dyDescent="0.35">
      <c r="A12" s="1">
        <f>A10/(A16/A7)</f>
        <v>500</v>
      </c>
      <c r="B12" t="s">
        <v>40</v>
      </c>
      <c r="C12" s="8" t="s">
        <v>41</v>
      </c>
    </row>
    <row r="13" spans="1:3" ht="15.75" x14ac:dyDescent="0.3">
      <c r="A13" s="31" t="s">
        <v>31</v>
      </c>
      <c r="B13" s="32"/>
      <c r="C13" s="23"/>
    </row>
    <row r="14" spans="1:3" ht="15.75" thickBot="1" x14ac:dyDescent="0.35">
      <c r="A14" s="28">
        <v>125</v>
      </c>
      <c r="B14" t="s">
        <v>0</v>
      </c>
      <c r="C14" s="8" t="s">
        <v>42</v>
      </c>
    </row>
    <row r="15" spans="1:3" ht="15.75" x14ac:dyDescent="0.3">
      <c r="A15" s="33" t="s">
        <v>24</v>
      </c>
      <c r="B15" s="34"/>
      <c r="C15" s="3"/>
    </row>
    <row r="16" spans="1:3" x14ac:dyDescent="0.3">
      <c r="A16" s="1" cm="1">
        <f t="array" ref="A16">_xlfn.IFS(A8="normal",48,A8="express",48,A8="hugemem",48,A8="gpuvolta",48,A8="expressbw",28,A8="normalbw",28,A8="hugemembw",28,A8="megamembw",32,A8="normalsl",32)</f>
        <v>48</v>
      </c>
      <c r="B16" s="7" t="s">
        <v>1</v>
      </c>
      <c r="C16" s="2" t="s">
        <v>25</v>
      </c>
    </row>
    <row r="17" spans="1:3" x14ac:dyDescent="0.3">
      <c r="A17" s="1" cm="1">
        <f t="array" ref="A17">_xlfn.IFS(A8="normal",190,A8="express",190,A8="hugemem",1500,A8="gpuvolta", 382,A8="expressbw", 254,A8="normalbw", 254,A8="hugemembw", 1000,A8="megamembw", 3000,A8="normalsl", 190)</f>
        <v>190</v>
      </c>
      <c r="B17" s="7" t="s">
        <v>18</v>
      </c>
      <c r="C17" s="2" t="s">
        <v>26</v>
      </c>
    </row>
    <row r="18" spans="1:3" ht="15.75" thickBot="1" x14ac:dyDescent="0.35">
      <c r="A18" s="1" cm="1">
        <f t="array" ref="A18">_xlfn.IFS(A8="normal",2,A8="express",6,A8="hugemem",3,A8="gpuvolta",3,A8="expressbw",3.75,A8="normalbw",1.25,A8="hugemembw",1.25,A8="megamembw",1.25,A8="normalsl",1.5)</f>
        <v>2</v>
      </c>
      <c r="B18" s="7" t="s">
        <v>21</v>
      </c>
      <c r="C18" s="6" t="s">
        <v>25</v>
      </c>
    </row>
    <row r="19" spans="1:3" ht="15.75" x14ac:dyDescent="0.3">
      <c r="A19" s="35" t="s">
        <v>32</v>
      </c>
      <c r="B19" s="36"/>
      <c r="C19" s="2"/>
    </row>
    <row r="20" spans="1:3" x14ac:dyDescent="0.3">
      <c r="A20" s="1">
        <f>A22/A7</f>
        <v>1000</v>
      </c>
      <c r="B20" t="s">
        <v>6</v>
      </c>
      <c r="C20" s="2" t="s">
        <v>33</v>
      </c>
    </row>
    <row r="21" spans="1:3" x14ac:dyDescent="0.3">
      <c r="A21" s="12">
        <f>A10/A20</f>
        <v>4</v>
      </c>
      <c r="B21" t="s">
        <v>7</v>
      </c>
      <c r="C21" s="2" t="s">
        <v>14</v>
      </c>
    </row>
    <row r="22" spans="1:3" x14ac:dyDescent="0.3">
      <c r="A22" s="9">
        <f>A14*A16</f>
        <v>6000</v>
      </c>
      <c r="B22" s="10" t="s">
        <v>3</v>
      </c>
      <c r="C22" s="16" t="s">
        <v>15</v>
      </c>
    </row>
    <row r="23" spans="1:3" x14ac:dyDescent="0.3">
      <c r="A23" s="9">
        <f>A14*A17</f>
        <v>23750</v>
      </c>
      <c r="B23" s="10" t="s">
        <v>4</v>
      </c>
      <c r="C23" s="16" t="s">
        <v>16</v>
      </c>
    </row>
    <row r="24" spans="1:3" x14ac:dyDescent="0.3">
      <c r="A24" s="13">
        <f>MAX(A21*A6,A6)</f>
        <v>20</v>
      </c>
      <c r="B24" s="14" t="s">
        <v>27</v>
      </c>
      <c r="C24" s="3" t="s">
        <v>34</v>
      </c>
    </row>
    <row r="25" spans="1:3" x14ac:dyDescent="0.3">
      <c r="A25" s="11">
        <f>A24*1.5</f>
        <v>30</v>
      </c>
      <c r="B25" s="10" t="s">
        <v>8</v>
      </c>
      <c r="C25" s="16" t="s">
        <v>36</v>
      </c>
    </row>
    <row r="26" spans="1:3" x14ac:dyDescent="0.3">
      <c r="A26" s="11">
        <f>A25/60</f>
        <v>0.5</v>
      </c>
      <c r="B26" s="10" t="s">
        <v>9</v>
      </c>
      <c r="C26" s="16" t="s">
        <v>36</v>
      </c>
    </row>
    <row r="27" spans="1:3" x14ac:dyDescent="0.3">
      <c r="A27" s="15">
        <f>A22*A26*A18</f>
        <v>6000</v>
      </c>
      <c r="B27" t="s">
        <v>20</v>
      </c>
      <c r="C27" s="2" t="s">
        <v>37</v>
      </c>
    </row>
    <row r="28" spans="1:3" ht="15.75" thickBot="1" x14ac:dyDescent="0.35">
      <c r="A28" s="17">
        <f>A27/1000</f>
        <v>6</v>
      </c>
      <c r="B28" s="18" t="s">
        <v>19</v>
      </c>
      <c r="C28" s="19" t="s">
        <v>38</v>
      </c>
    </row>
    <row r="30" spans="1:3" s="24" customFormat="1" ht="15.75" x14ac:dyDescent="0.3">
      <c r="A30" s="25" t="s">
        <v>45</v>
      </c>
      <c r="B30" s="25"/>
      <c r="C30" s="25"/>
    </row>
    <row r="31" spans="1:3" s="24" customFormat="1" ht="15.75" x14ac:dyDescent="0.3">
      <c r="A31" s="26" t="s">
        <v>35</v>
      </c>
      <c r="B31" s="25"/>
      <c r="C31" s="25"/>
    </row>
  </sheetData>
  <mergeCells count="7">
    <mergeCell ref="A4:B4"/>
    <mergeCell ref="A5:B5"/>
    <mergeCell ref="A15:B15"/>
    <mergeCell ref="A19:B19"/>
    <mergeCell ref="A9:B9"/>
    <mergeCell ref="A13:B13"/>
    <mergeCell ref="A11:B11"/>
  </mergeCells>
  <hyperlinks>
    <hyperlink ref="A31" r:id="rId1" xr:uid="{39F86CBD-EC5D-45BE-9C4B-E1537A865BB2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</dc:creator>
  <cp:lastModifiedBy>Cali Willet</cp:lastModifiedBy>
  <dcterms:created xsi:type="dcterms:W3CDTF">2021-01-21T22:19:30Z</dcterms:created>
  <dcterms:modified xsi:type="dcterms:W3CDTF">2025-03-19T12:16:20Z</dcterms:modified>
</cp:coreProperties>
</file>