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drawings/drawing4.xml" ContentType="application/vnd.openxmlformats-officedocument.drawing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cic\OneDrive\文档\game\赛朋2020翻译\人物卡\人物卡v2.35\"/>
    </mc:Choice>
  </mc:AlternateContent>
  <xr:revisionPtr revIDLastSave="38" documentId="8_{4EA0CADF-46FC-40C8-A309-24CA8925533D}" xr6:coauthVersionLast="45" xr6:coauthVersionMax="45" xr10:uidLastSave="{6998FE5F-5CFB-4DD2-B2C3-032B5B5B79E0}"/>
  <bookViews>
    <workbookView xWindow="-120" yWindow="-120" windowWidth="29040" windowHeight="15990" xr2:uid="{D5B96C77-7DE1-493E-9B9A-FA65855F5537}"/>
  </bookViews>
  <sheets>
    <sheet name="人物卡" sheetId="7" r:id="rId1"/>
    <sheet name="人际关系" sheetId="9" r:id="rId2"/>
    <sheet name="赛博碟板" sheetId="17" r:id="rId3"/>
    <sheet name="跑团记录" sheetId="10" r:id="rId4"/>
    <sheet name="战斗工具" sheetId="16" r:id="rId5"/>
    <sheet name="系统矩阵" sheetId="15" r:id="rId6"/>
    <sheet name="人物卡 (模板)" sheetId="11" r:id="rId7"/>
    <sheet name="人际关系 (模板)" sheetId="12" r:id="rId8"/>
    <sheet name="跑团记录 (模板)" sheetId="13" r:id="rId9"/>
    <sheet name="迷の列表们" sheetId="5" state="hidden" r:id="rId10"/>
  </sheets>
  <externalReferences>
    <externalReference r:id="rId11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38" i="16" l="1"/>
  <c r="AT39" i="16"/>
  <c r="AT40" i="16"/>
  <c r="AT41" i="16"/>
  <c r="AT42" i="16"/>
  <c r="AT43" i="16"/>
  <c r="AT44" i="16"/>
  <c r="AT45" i="16"/>
  <c r="AT46" i="16"/>
  <c r="AT47" i="16"/>
  <c r="AT37" i="16"/>
  <c r="AS38" i="16"/>
  <c r="AS39" i="16"/>
  <c r="AS40" i="16"/>
  <c r="AS41" i="16"/>
  <c r="AS42" i="16"/>
  <c r="AS43" i="16"/>
  <c r="AS44" i="16"/>
  <c r="AS45" i="16"/>
  <c r="AS46" i="16"/>
  <c r="AS47" i="16"/>
  <c r="AR38" i="16"/>
  <c r="AR39" i="16"/>
  <c r="AR40" i="16"/>
  <c r="AR41" i="16"/>
  <c r="AR42" i="16"/>
  <c r="AR43" i="16"/>
  <c r="AR44" i="16"/>
  <c r="AR45" i="16"/>
  <c r="AR46" i="16"/>
  <c r="AR47" i="16"/>
  <c r="AS37" i="16"/>
  <c r="AR37" i="16"/>
  <c r="AP57" i="16"/>
  <c r="AN57" i="16"/>
  <c r="AM57" i="16"/>
  <c r="AL57" i="16"/>
  <c r="AJ57" i="16"/>
  <c r="AQ57" i="16" s="1"/>
  <c r="AP56" i="16"/>
  <c r="AN56" i="16"/>
  <c r="AM56" i="16"/>
  <c r="AL56" i="16"/>
  <c r="AJ56" i="16"/>
  <c r="AQ56" i="16" s="1"/>
  <c r="AP55" i="16"/>
  <c r="AN55" i="16"/>
  <c r="AM55" i="16"/>
  <c r="AL55" i="16"/>
  <c r="AJ55" i="16"/>
  <c r="AQ55" i="16" s="1"/>
  <c r="AP54" i="16"/>
  <c r="AN54" i="16"/>
  <c r="AM54" i="16"/>
  <c r="AL54" i="16"/>
  <c r="AJ54" i="16"/>
  <c r="AQ54" i="16" s="1"/>
  <c r="AP53" i="16"/>
  <c r="AN53" i="16"/>
  <c r="AM53" i="16"/>
  <c r="AL53" i="16"/>
  <c r="AJ53" i="16"/>
  <c r="AQ53" i="16" s="1"/>
  <c r="AP52" i="16"/>
  <c r="AN52" i="16"/>
  <c r="AM52" i="16"/>
  <c r="AL52" i="16"/>
  <c r="AJ52" i="16"/>
  <c r="AQ52" i="16" s="1"/>
  <c r="AP51" i="16"/>
  <c r="AN51" i="16"/>
  <c r="AM51" i="16"/>
  <c r="AL51" i="16"/>
  <c r="AJ51" i="16"/>
  <c r="AQ51" i="16" s="1"/>
  <c r="AL47" i="16"/>
  <c r="AK47" i="16"/>
  <c r="AL46" i="16"/>
  <c r="AK46" i="16"/>
  <c r="AL45" i="16"/>
  <c r="AK45" i="16"/>
  <c r="AL44" i="16"/>
  <c r="AK44" i="16"/>
  <c r="AL43" i="16"/>
  <c r="AM43" i="16" s="1"/>
  <c r="AK43" i="16"/>
  <c r="AL42" i="16"/>
  <c r="AK42" i="16"/>
  <c r="AL41" i="16"/>
  <c r="AK41" i="16"/>
  <c r="AL40" i="16"/>
  <c r="AM40" i="16" s="1"/>
  <c r="AK40" i="16"/>
  <c r="AL39" i="16"/>
  <c r="AK39" i="16"/>
  <c r="AL38" i="16"/>
  <c r="AK38" i="16"/>
  <c r="AL37" i="16"/>
  <c r="AK37" i="16"/>
  <c r="AS34" i="16"/>
  <c r="AE34" i="16" s="1"/>
  <c r="AS33" i="16"/>
  <c r="AE33" i="16" s="1"/>
  <c r="AS32" i="16"/>
  <c r="AE32" i="16" s="1"/>
  <c r="AS31" i="16"/>
  <c r="AE31" i="16" s="1"/>
  <c r="AS30" i="16"/>
  <c r="AE30" i="16" s="1"/>
  <c r="AS29" i="16"/>
  <c r="AE29" i="16" s="1"/>
  <c r="AS28" i="16"/>
  <c r="AE28" i="16" s="1"/>
  <c r="AS27" i="16"/>
  <c r="AE27" i="16" s="1"/>
  <c r="AS26" i="16"/>
  <c r="AE26" i="16" s="1"/>
  <c r="AS25" i="16"/>
  <c r="AE25" i="16" s="1"/>
  <c r="AS24" i="16"/>
  <c r="AE24" i="16" s="1"/>
  <c r="AS23" i="16"/>
  <c r="AE23" i="16" s="1"/>
  <c r="AS22" i="16"/>
  <c r="AE22" i="16" s="1"/>
  <c r="AS21" i="16"/>
  <c r="AE21" i="16" s="1"/>
  <c r="AS20" i="16"/>
  <c r="AE20" i="16" s="1"/>
  <c r="AS19" i="16"/>
  <c r="AE19" i="16" s="1"/>
  <c r="AS18" i="16"/>
  <c r="AE18" i="16" s="1"/>
  <c r="AS17" i="16"/>
  <c r="AE17" i="16" s="1"/>
  <c r="AS16" i="16"/>
  <c r="AE16" i="16" s="1"/>
  <c r="AS15" i="16"/>
  <c r="AE15" i="16" s="1"/>
  <c r="AS14" i="16"/>
  <c r="AE14" i="16" s="1"/>
  <c r="AS13" i="16"/>
  <c r="AE13" i="16" s="1"/>
  <c r="AS12" i="16"/>
  <c r="AE12" i="16" s="1"/>
  <c r="AS11" i="16"/>
  <c r="AE11" i="16" s="1"/>
  <c r="AS10" i="16"/>
  <c r="AE10" i="16" s="1"/>
  <c r="AS9" i="16"/>
  <c r="AE9" i="16" s="1"/>
  <c r="AS8" i="16"/>
  <c r="AE8" i="16" s="1"/>
  <c r="AS7" i="16"/>
  <c r="AE7" i="16" s="1"/>
  <c r="AS6" i="16"/>
  <c r="AE6" i="16" s="1"/>
  <c r="AS5" i="16"/>
  <c r="AE5" i="16" s="1"/>
  <c r="AS4" i="16"/>
  <c r="AE4" i="16" s="1"/>
  <c r="AS3" i="16"/>
  <c r="AE3" i="16" s="1"/>
  <c r="AM42" i="16" l="1"/>
  <c r="AM41" i="16"/>
  <c r="AM38" i="16"/>
  <c r="AM47" i="16"/>
  <c r="AM39" i="16"/>
  <c r="AM46" i="16"/>
  <c r="AM37" i="16"/>
  <c r="AM44" i="16"/>
  <c r="AM45" i="16"/>
  <c r="L66" i="7"/>
  <c r="K66" i="7"/>
  <c r="J66" i="7"/>
  <c r="I66" i="7"/>
  <c r="H66" i="7"/>
  <c r="F27" i="7" s="1"/>
  <c r="G66" i="7"/>
  <c r="F66" i="7"/>
  <c r="E66" i="7"/>
  <c r="D66" i="7"/>
  <c r="C66" i="7"/>
  <c r="J15" i="7" l="1"/>
  <c r="L15" i="7"/>
  <c r="H15" i="7"/>
  <c r="E15" i="7"/>
  <c r="C15" i="7"/>
  <c r="C66" i="11" l="1"/>
  <c r="J19" i="7" l="1"/>
  <c r="I19" i="7"/>
  <c r="J19" i="11"/>
  <c r="I19" i="11"/>
  <c r="F12" i="7" l="1"/>
  <c r="J15" i="11" l="1"/>
  <c r="E15" i="11"/>
  <c r="C15" i="11"/>
  <c r="AF29" i="7" l="1"/>
  <c r="AF29" i="11"/>
  <c r="L64" i="11" s="1"/>
  <c r="L12" i="11" s="1"/>
  <c r="H26" i="11"/>
  <c r="G203" i="13"/>
  <c r="F203" i="13"/>
  <c r="E203" i="13"/>
  <c r="L66" i="11"/>
  <c r="K66" i="11"/>
  <c r="J66" i="11"/>
  <c r="I66" i="11"/>
  <c r="H66" i="11"/>
  <c r="G66" i="11"/>
  <c r="F66" i="11"/>
  <c r="E66" i="11"/>
  <c r="D66" i="11"/>
  <c r="F27" i="11" s="1"/>
  <c r="AG65" i="11"/>
  <c r="AF65" i="11"/>
  <c r="AG48" i="11"/>
  <c r="AF48" i="11"/>
  <c r="AG38" i="11"/>
  <c r="L15" i="11" s="1"/>
  <c r="AF38" i="11"/>
  <c r="AE29" i="11"/>
  <c r="J27" i="11"/>
  <c r="H25" i="11"/>
  <c r="H19" i="11"/>
  <c r="G19" i="11"/>
  <c r="F19" i="11"/>
  <c r="E19" i="11"/>
  <c r="D19" i="11"/>
  <c r="C19" i="11"/>
  <c r="H15" i="11"/>
  <c r="F12" i="11"/>
  <c r="H10" i="11"/>
  <c r="F8" i="11"/>
  <c r="AG38" i="7"/>
  <c r="L27" i="11" l="1"/>
  <c r="K26" i="11"/>
  <c r="J27" i="7"/>
  <c r="L27" i="7" s="1"/>
  <c r="H25" i="7" l="1"/>
  <c r="G203" i="10"/>
  <c r="L63" i="11" s="1"/>
  <c r="F203" i="10"/>
  <c r="L62" i="11" s="1"/>
  <c r="E203" i="10"/>
  <c r="H26" i="7" s="1"/>
  <c r="L62" i="7" l="1"/>
  <c r="L63" i="7"/>
  <c r="H19" i="7"/>
  <c r="G19" i="7"/>
  <c r="F19" i="7"/>
  <c r="E19" i="7"/>
  <c r="D19" i="7"/>
  <c r="C19" i="7"/>
  <c r="H10" i="7" l="1"/>
  <c r="AG65" i="7"/>
  <c r="AF65" i="7"/>
  <c r="AG48" i="7"/>
  <c r="AF48" i="7"/>
  <c r="AF38" i="7"/>
  <c r="L64" i="7"/>
  <c r="L12" i="7" s="1"/>
  <c r="AE29" i="7"/>
  <c r="K26" i="7" s="1"/>
  <c r="F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Ricic Liu</author>
  </authors>
  <commentList>
    <comment ref="E12" authorId="0" shapeId="0" xr:uid="{38E5105B-AF7B-4FEF-9E86-46DF0B283826}">
      <text>
        <r>
          <rPr>
            <b/>
            <sz val="9"/>
            <color indexed="81"/>
            <rFont val="宋体"/>
            <family val="3"/>
            <charset val="134"/>
          </rPr>
          <t>基础值</t>
        </r>
      </text>
    </comment>
    <comment ref="F12" authorId="0" shapeId="0" xr:uid="{C9A712D7-574C-4651-B28A-71427CBEB6EE}">
      <text>
        <r>
          <rPr>
            <b/>
            <sz val="9"/>
            <color indexed="81"/>
            <rFont val="宋体"/>
            <family val="3"/>
            <charset val="134"/>
          </rPr>
          <t>护甲修正后</t>
        </r>
      </text>
    </comment>
    <comment ref="H12" authorId="0" shapeId="0" xr:uid="{E952C379-2AA8-4FAF-9EFC-92B2A16D953D}">
      <text>
        <r>
          <rPr>
            <sz val="9"/>
            <color indexed="81"/>
            <rFont val="宋体"/>
            <family val="3"/>
            <charset val="134"/>
          </rPr>
          <t>基础值</t>
        </r>
      </text>
    </comment>
    <comment ref="I12" authorId="0" shapeId="0" xr:uid="{3F9A2BCD-3A5E-4C82-B639-97C27D28DC89}">
      <text>
        <r>
          <rPr>
            <sz val="9"/>
            <color indexed="81"/>
            <rFont val="宋体"/>
            <family val="3"/>
            <charset val="134"/>
          </rPr>
          <t>实际值</t>
        </r>
      </text>
    </comment>
    <comment ref="K12" authorId="0" shapeId="0" xr:uid="{064CA700-DD29-42BF-865C-6D67F51CFCDB}">
      <text>
        <r>
          <rPr>
            <sz val="9"/>
            <color indexed="81"/>
            <rFont val="宋体"/>
            <family val="3"/>
            <charset val="134"/>
          </rPr>
          <t>基础值</t>
        </r>
      </text>
    </comment>
    <comment ref="L12" authorId="0" shapeId="0" xr:uid="{612526CE-E61F-4BAD-9E54-D8490D91338F}">
      <text>
        <r>
          <rPr>
            <sz val="9"/>
            <color indexed="81"/>
            <rFont val="宋体"/>
            <family val="3"/>
            <charset val="134"/>
          </rPr>
          <t>人性修正后</t>
        </r>
      </text>
    </comment>
    <comment ref="I13" authorId="0" shapeId="0" xr:uid="{DE413B3F-C91D-406A-9759-8E6B9C622B26}">
      <text>
        <r>
          <rPr>
            <b/>
            <sz val="9"/>
            <color indexed="81"/>
            <rFont val="宋体"/>
            <family val="3"/>
            <charset val="134"/>
          </rPr>
          <t>每重掷一次点▲按钮</t>
        </r>
      </text>
    </comment>
    <comment ref="H26" authorId="0" shapeId="0" xr:uid="{8E2F25BF-17AB-4208-8B65-797173DF5771}">
      <text>
        <r>
          <rPr>
            <b/>
            <sz val="9"/>
            <color indexed="81"/>
            <rFont val="宋体"/>
            <family val="3"/>
            <charset val="134"/>
          </rPr>
          <t>关联"跑团记录"表</t>
        </r>
      </text>
    </comment>
    <comment ref="L62" authorId="0" shapeId="0" xr:uid="{17C7F82C-B5F2-4761-9BDA-CDB381C925F6}">
      <text>
        <r>
          <rPr>
            <b/>
            <sz val="9"/>
            <color indexed="81"/>
            <rFont val="宋体"/>
            <family val="3"/>
            <charset val="134"/>
          </rPr>
          <t>关联"跑团记录"表</t>
        </r>
      </text>
    </comment>
    <comment ref="L63" authorId="0" shapeId="0" xr:uid="{8328ED10-CAC2-4941-A269-C8C5DEF6CA0F}">
      <text>
        <r>
          <rPr>
            <b/>
            <sz val="9"/>
            <color indexed="81"/>
            <rFont val="宋体"/>
            <family val="3"/>
            <charset val="134"/>
          </rPr>
          <t>关联"跑团记录"表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Ricic Liu</author>
  </authors>
  <commentList>
    <comment ref="E12" authorId="0" shapeId="0" xr:uid="{07BF21FC-47DA-4EB4-9E3D-28302313C6F5}">
      <text>
        <r>
          <rPr>
            <b/>
            <sz val="9"/>
            <color indexed="81"/>
            <rFont val="宋体"/>
            <family val="3"/>
            <charset val="134"/>
          </rPr>
          <t>基础值</t>
        </r>
      </text>
    </comment>
    <comment ref="F12" authorId="0" shapeId="0" xr:uid="{83C6F0E7-A1DA-42A8-A071-52935BCB8070}">
      <text>
        <r>
          <rPr>
            <b/>
            <sz val="9"/>
            <color indexed="81"/>
            <rFont val="宋体"/>
            <family val="3"/>
            <charset val="134"/>
          </rPr>
          <t>护甲修正后</t>
        </r>
      </text>
    </comment>
    <comment ref="H12" authorId="0" shapeId="0" xr:uid="{F4817FA4-7ADA-49F8-A97F-32DB0E98EF3E}">
      <text>
        <r>
          <rPr>
            <sz val="9"/>
            <color indexed="81"/>
            <rFont val="宋体"/>
            <family val="3"/>
            <charset val="134"/>
          </rPr>
          <t>基础值</t>
        </r>
      </text>
    </comment>
    <comment ref="I12" authorId="0" shapeId="0" xr:uid="{67DCFE0B-5760-4336-AF9D-F0ECBCF5BBB7}">
      <text>
        <r>
          <rPr>
            <sz val="9"/>
            <color indexed="81"/>
            <rFont val="宋体"/>
            <family val="3"/>
            <charset val="134"/>
          </rPr>
          <t>实际值</t>
        </r>
      </text>
    </comment>
    <comment ref="K12" authorId="0" shapeId="0" xr:uid="{AE8315A2-49CF-4AA2-AEC6-E8759FEB3130}">
      <text>
        <r>
          <rPr>
            <sz val="9"/>
            <color indexed="81"/>
            <rFont val="宋体"/>
            <family val="3"/>
            <charset val="134"/>
          </rPr>
          <t>基础值</t>
        </r>
      </text>
    </comment>
    <comment ref="L12" authorId="0" shapeId="0" xr:uid="{677D37C6-D28C-4B7E-88DC-D5818BB3C49B}">
      <text>
        <r>
          <rPr>
            <sz val="9"/>
            <color indexed="81"/>
            <rFont val="宋体"/>
            <family val="3"/>
            <charset val="134"/>
          </rPr>
          <t>人性修正后</t>
        </r>
      </text>
    </comment>
    <comment ref="I13" authorId="0" shapeId="0" xr:uid="{76000C94-BB7F-4E6B-A6DA-E825306A44E2}">
      <text>
        <r>
          <rPr>
            <b/>
            <sz val="9"/>
            <color indexed="81"/>
            <rFont val="宋体"/>
            <family val="3"/>
            <charset val="134"/>
          </rPr>
          <t>每重掷一次点▲按钮</t>
        </r>
      </text>
    </comment>
    <comment ref="H26" authorId="0" shapeId="0" xr:uid="{FFB093D0-8DF5-4DBC-AFED-6CAABA7E5BE5}">
      <text>
        <r>
          <rPr>
            <b/>
            <sz val="9"/>
            <color indexed="81"/>
            <rFont val="宋体"/>
            <family val="3"/>
            <charset val="134"/>
          </rPr>
          <t>关联"跑团记录"表</t>
        </r>
      </text>
    </comment>
    <comment ref="L62" authorId="0" shapeId="0" xr:uid="{C361D938-40F2-441B-B930-B55A62B6EA82}">
      <text>
        <r>
          <rPr>
            <b/>
            <sz val="9"/>
            <color indexed="81"/>
            <rFont val="宋体"/>
            <family val="3"/>
            <charset val="134"/>
          </rPr>
          <t>关联"跑团记录"表</t>
        </r>
      </text>
    </comment>
    <comment ref="L63" authorId="0" shapeId="0" xr:uid="{90CE3CE9-FCCB-4E82-B838-F8CE2AE8CFEF}">
      <text>
        <r>
          <rPr>
            <b/>
            <sz val="9"/>
            <color indexed="81"/>
            <rFont val="宋体"/>
            <family val="3"/>
            <charset val="134"/>
          </rPr>
          <t>关联"跑团记录"表</t>
        </r>
      </text>
    </comment>
  </commentList>
</comments>
</file>

<file path=xl/sharedStrings.xml><?xml version="1.0" encoding="utf-8"?>
<sst xmlns="http://schemas.openxmlformats.org/spreadsheetml/2006/main" count="1855" uniqueCount="827">
  <si>
    <t>称呼</t>
    <phoneticPr fontId="2" type="noConversion"/>
  </si>
  <si>
    <t>职业</t>
    <phoneticPr fontId="2" type="noConversion"/>
  </si>
  <si>
    <t>角色点数</t>
    <phoneticPr fontId="2" type="noConversion"/>
  </si>
  <si>
    <t>属性</t>
    <phoneticPr fontId="2" type="noConversion"/>
  </si>
  <si>
    <t>奔跑</t>
    <phoneticPr fontId="2" type="noConversion"/>
  </si>
  <si>
    <t>跳跃</t>
    <phoneticPr fontId="2" type="noConversion"/>
  </si>
  <si>
    <t>生命路径</t>
    <phoneticPr fontId="2" type="noConversion"/>
  </si>
  <si>
    <t>衣物</t>
    <phoneticPr fontId="2" type="noConversion"/>
  </si>
  <si>
    <t>发型</t>
    <phoneticPr fontId="2" type="noConversion"/>
  </si>
  <si>
    <t>民族</t>
    <phoneticPr fontId="2" type="noConversion"/>
  </si>
  <si>
    <t>语言</t>
    <phoneticPr fontId="2" type="noConversion"/>
  </si>
  <si>
    <t>家庭背景</t>
    <phoneticPr fontId="2" type="noConversion"/>
  </si>
  <si>
    <t>动机</t>
    <phoneticPr fontId="2" type="noConversion"/>
  </si>
  <si>
    <t>生命事件</t>
    <phoneticPr fontId="2" type="noConversion"/>
  </si>
  <si>
    <t>16岁之后每年一个事件</t>
    <phoneticPr fontId="2" type="noConversion"/>
  </si>
  <si>
    <t>类型</t>
    <phoneticPr fontId="2" type="noConversion"/>
  </si>
  <si>
    <t>武器</t>
    <phoneticPr fontId="2" type="noConversion"/>
  </si>
  <si>
    <t>精准</t>
    <phoneticPr fontId="2" type="noConversion"/>
  </si>
  <si>
    <t>隐蔽性</t>
    <phoneticPr fontId="2" type="noConversion"/>
  </si>
  <si>
    <t>稀有度</t>
    <phoneticPr fontId="2" type="noConversion"/>
  </si>
  <si>
    <t>伤害</t>
    <phoneticPr fontId="2" type="noConversion"/>
  </si>
  <si>
    <t>装弹量</t>
    <phoneticPr fontId="2" type="noConversion"/>
  </si>
  <si>
    <t>射速</t>
    <phoneticPr fontId="2" type="noConversion"/>
  </si>
  <si>
    <t>价格</t>
    <phoneticPr fontId="2" type="noConversion"/>
  </si>
  <si>
    <t>重量</t>
    <phoneticPr fontId="2" type="noConversion"/>
  </si>
  <si>
    <t>驾驶</t>
    <phoneticPr fontId="9" type="noConversion"/>
  </si>
  <si>
    <t>疾病诊断</t>
    <phoneticPr fontId="9" type="noConversion"/>
  </si>
  <si>
    <t>战斗直觉</t>
    <phoneticPr fontId="9" type="noConversion"/>
  </si>
  <si>
    <t>教育&amp;常识</t>
    <phoneticPr fontId="9" type="noConversion"/>
  </si>
  <si>
    <t>赌博</t>
    <phoneticPr fontId="9" type="noConversion"/>
  </si>
  <si>
    <t>步枪</t>
    <phoneticPr fontId="9" type="noConversion"/>
  </si>
  <si>
    <t>改造装置</t>
    <phoneticPr fontId="9" type="noConversion"/>
  </si>
  <si>
    <t>潜行</t>
    <phoneticPr fontId="9" type="noConversion"/>
  </si>
  <si>
    <t>医疗科技</t>
    <phoneticPr fontId="9" type="noConversion"/>
  </si>
  <si>
    <t>微冲</t>
    <phoneticPr fontId="9" type="noConversion"/>
  </si>
  <si>
    <t>历史</t>
    <phoneticPr fontId="9" type="noConversion"/>
  </si>
  <si>
    <t>管道交通维修</t>
    <phoneticPr fontId="9" type="noConversion"/>
  </si>
  <si>
    <t>图书馆利用</t>
    <phoneticPr fontId="9" type="noConversion"/>
  </si>
  <si>
    <t>数学</t>
    <phoneticPr fontId="9" type="noConversion"/>
  </si>
  <si>
    <t>赛博板设计</t>
    <phoneticPr fontId="9" type="noConversion"/>
  </si>
  <si>
    <t>忍耐</t>
    <phoneticPr fontId="9" type="noConversion"/>
  </si>
  <si>
    <t>物理</t>
    <phoneticPr fontId="9" type="noConversion"/>
  </si>
  <si>
    <t>力量技艺</t>
    <phoneticPr fontId="9" type="noConversion"/>
  </si>
  <si>
    <t>编程</t>
    <phoneticPr fontId="9" type="noConversion"/>
  </si>
  <si>
    <t>炸药专精</t>
    <phoneticPr fontId="9" type="noConversion"/>
  </si>
  <si>
    <t>游泳</t>
    <phoneticPr fontId="9" type="noConversion"/>
  </si>
  <si>
    <t>跟踪</t>
    <phoneticPr fontId="9" type="noConversion"/>
  </si>
  <si>
    <t>伪装</t>
    <phoneticPr fontId="9" type="noConversion"/>
  </si>
  <si>
    <t>股票</t>
    <phoneticPr fontId="9" type="noConversion"/>
  </si>
  <si>
    <t>审讯技巧</t>
    <phoneticPr fontId="9" type="noConversion"/>
  </si>
  <si>
    <t>系统知识</t>
    <phoneticPr fontId="9" type="noConversion"/>
  </si>
  <si>
    <t>恐吓</t>
    <phoneticPr fontId="9" type="noConversion"/>
  </si>
  <si>
    <t>教学</t>
    <phoneticPr fontId="9" type="noConversion"/>
  </si>
  <si>
    <t>急救</t>
    <phoneticPr fontId="9" type="noConversion"/>
  </si>
  <si>
    <t>野外生存</t>
    <phoneticPr fontId="9" type="noConversion"/>
  </si>
  <si>
    <t>伪造</t>
    <phoneticPr fontId="9" type="noConversion"/>
  </si>
  <si>
    <t>抵抗 折磨/药物</t>
    <phoneticPr fontId="9" type="noConversion"/>
  </si>
  <si>
    <t>动物学</t>
    <phoneticPr fontId="9" type="noConversion"/>
  </si>
  <si>
    <t>街头智慧</t>
    <phoneticPr fontId="9" type="noConversion"/>
  </si>
  <si>
    <t>绘画</t>
    <phoneticPr fontId="9" type="noConversion"/>
  </si>
  <si>
    <t>箭术</t>
    <phoneticPr fontId="9" type="noConversion"/>
  </si>
  <si>
    <t>察言观色</t>
    <phoneticPr fontId="9" type="noConversion"/>
  </si>
  <si>
    <t>特技</t>
    <phoneticPr fontId="9" type="noConversion"/>
  </si>
  <si>
    <t>口述采访</t>
    <phoneticPr fontId="9" type="noConversion"/>
  </si>
  <si>
    <t>斗殴</t>
    <phoneticPr fontId="9" type="noConversion"/>
  </si>
  <si>
    <t>开锁</t>
    <phoneticPr fontId="9" type="noConversion"/>
  </si>
  <si>
    <t>领导力</t>
    <phoneticPr fontId="9" type="noConversion"/>
  </si>
  <si>
    <t>舞蹈</t>
    <phoneticPr fontId="9" type="noConversion"/>
  </si>
  <si>
    <t>诱惑</t>
    <phoneticPr fontId="9" type="noConversion"/>
  </si>
  <si>
    <t>闪避</t>
    <phoneticPr fontId="9" type="noConversion"/>
  </si>
  <si>
    <t>社交</t>
    <phoneticPr fontId="9" type="noConversion"/>
  </si>
  <si>
    <t>武器维修</t>
    <phoneticPr fontId="9" type="noConversion"/>
  </si>
  <si>
    <t>话术</t>
    <phoneticPr fontId="9" type="noConversion"/>
  </si>
  <si>
    <t>剑术</t>
    <phoneticPr fontId="9" type="noConversion"/>
  </si>
  <si>
    <t>表演</t>
    <phoneticPr fontId="9" type="noConversion"/>
  </si>
  <si>
    <t>手枪</t>
    <phoneticPr fontId="9" type="noConversion"/>
  </si>
  <si>
    <t>重武器</t>
    <phoneticPr fontId="9" type="noConversion"/>
  </si>
  <si>
    <t>人类学</t>
    <phoneticPr fontId="9" type="noConversion"/>
  </si>
  <si>
    <t>生物学</t>
    <phoneticPr fontId="9" type="noConversion"/>
  </si>
  <si>
    <t>植物学</t>
    <phoneticPr fontId="9" type="noConversion"/>
  </si>
  <si>
    <t>摩托车驾驶</t>
    <phoneticPr fontId="9" type="noConversion"/>
  </si>
  <si>
    <t>化学</t>
    <phoneticPr fontId="9" type="noConversion"/>
  </si>
  <si>
    <t>操纵重型机械</t>
    <phoneticPr fontId="9" type="noConversion"/>
  </si>
  <si>
    <t>声望</t>
    <phoneticPr fontId="9" type="noConversion"/>
  </si>
  <si>
    <t>人性</t>
    <phoneticPr fontId="9" type="noConversion"/>
  </si>
  <si>
    <t>特殊能力</t>
    <phoneticPr fontId="9" type="noConversion"/>
  </si>
  <si>
    <t>轻度</t>
    <phoneticPr fontId="2" type="noConversion"/>
  </si>
  <si>
    <t>正常</t>
    <phoneticPr fontId="2" type="noConversion"/>
  </si>
  <si>
    <t>进阶点数</t>
    <phoneticPr fontId="9" type="noConversion"/>
  </si>
  <si>
    <t>角色画像</t>
    <phoneticPr fontId="2" type="noConversion"/>
  </si>
  <si>
    <t>佣兵</t>
    <phoneticPr fontId="2" type="noConversion"/>
  </si>
  <si>
    <t>媒体人</t>
    <phoneticPr fontId="2" type="noConversion"/>
  </si>
  <si>
    <t>游民</t>
    <phoneticPr fontId="2" type="noConversion"/>
  </si>
  <si>
    <t>掮客</t>
    <phoneticPr fontId="2" type="noConversion"/>
  </si>
  <si>
    <t>条子</t>
    <phoneticPr fontId="2" type="noConversion"/>
  </si>
  <si>
    <t>技痴</t>
    <phoneticPr fontId="2" type="noConversion"/>
  </si>
  <si>
    <t>技医</t>
    <phoneticPr fontId="2" type="noConversion"/>
  </si>
  <si>
    <t>昵称：</t>
    <phoneticPr fontId="2" type="noConversion"/>
  </si>
  <si>
    <t>全称：</t>
    <phoneticPr fontId="2" type="noConversion"/>
  </si>
  <si>
    <t>致命0</t>
    <phoneticPr fontId="2" type="noConversion"/>
  </si>
  <si>
    <t>致命1</t>
    <phoneticPr fontId="2" type="noConversion"/>
  </si>
  <si>
    <t>致命2</t>
    <phoneticPr fontId="2" type="noConversion"/>
  </si>
  <si>
    <t>致命3</t>
    <phoneticPr fontId="2" type="noConversion"/>
  </si>
  <si>
    <t>致命4</t>
    <phoneticPr fontId="2" type="noConversion"/>
  </si>
  <si>
    <t>致命5</t>
    <phoneticPr fontId="2" type="noConversion"/>
  </si>
  <si>
    <t>致命6</t>
    <phoneticPr fontId="2" type="noConversion"/>
  </si>
  <si>
    <t>装饰</t>
    <phoneticPr fontId="2" type="noConversion"/>
  </si>
  <si>
    <t>公司制服</t>
    <phoneticPr fontId="2" type="noConversion"/>
  </si>
  <si>
    <t>整洁短发</t>
    <phoneticPr fontId="2" type="noConversion"/>
  </si>
  <si>
    <t>鼻环</t>
    <phoneticPr fontId="2" type="noConversion"/>
  </si>
  <si>
    <t>发生了什么：</t>
    <phoneticPr fontId="2" type="noConversion"/>
  </si>
  <si>
    <t>父母双全</t>
    <phoneticPr fontId="2" type="noConversion"/>
  </si>
  <si>
    <t>家庭状况：</t>
    <phoneticPr fontId="2" type="noConversion"/>
  </si>
  <si>
    <t>良好</t>
    <phoneticPr fontId="2" type="noConversion"/>
  </si>
  <si>
    <t>童年环境：</t>
    <phoneticPr fontId="2" type="noConversion"/>
  </si>
  <si>
    <t>住在战斗区的中心</t>
    <phoneticPr fontId="2" type="noConversion"/>
  </si>
  <si>
    <t>有</t>
    <phoneticPr fontId="2" type="noConversion"/>
  </si>
  <si>
    <t>个</t>
    <phoneticPr fontId="2" type="noConversion"/>
  </si>
  <si>
    <t>的</t>
    <phoneticPr fontId="2" type="noConversion"/>
  </si>
  <si>
    <t>妹妹</t>
    <phoneticPr fontId="2" type="noConversion"/>
  </si>
  <si>
    <t>崇拜我</t>
    <phoneticPr fontId="2" type="noConversion"/>
  </si>
  <si>
    <t>风格</t>
    <phoneticPr fontId="2" type="noConversion"/>
  </si>
  <si>
    <t>骑手皮衣</t>
    <phoneticPr fontId="2" type="noConversion"/>
  </si>
  <si>
    <t>蓝色牛仔裤</t>
    <phoneticPr fontId="2" type="noConversion"/>
  </si>
  <si>
    <t>连衣裙</t>
    <phoneticPr fontId="2" type="noConversion"/>
  </si>
  <si>
    <t>迷你裙</t>
    <phoneticPr fontId="2" type="noConversion"/>
  </si>
  <si>
    <t>高定时尚</t>
    <phoneticPr fontId="2" type="noConversion"/>
  </si>
  <si>
    <t>普通</t>
    <phoneticPr fontId="2" type="noConversion"/>
  </si>
  <si>
    <t>裸体</t>
    <phoneticPr fontId="2" type="noConversion"/>
  </si>
  <si>
    <t>捡破烂的</t>
    <phoneticPr fontId="2" type="noConversion"/>
  </si>
  <si>
    <t>莫西干头</t>
    <phoneticPr fontId="2" type="noConversion"/>
  </si>
  <si>
    <t>又长又乱</t>
    <phoneticPr fontId="2" type="noConversion"/>
  </si>
  <si>
    <t>又短又刺</t>
    <phoneticPr fontId="2" type="noConversion"/>
  </si>
  <si>
    <t>野蛮生长</t>
    <phoneticPr fontId="2" type="noConversion"/>
  </si>
  <si>
    <t>秃</t>
    <phoneticPr fontId="2" type="noConversion"/>
  </si>
  <si>
    <t>辫子？</t>
    <phoneticPr fontId="2" type="noConversion"/>
  </si>
  <si>
    <t>染发</t>
    <phoneticPr fontId="2" type="noConversion"/>
  </si>
  <si>
    <t>卷曲短发</t>
    <phoneticPr fontId="2" type="noConversion"/>
  </si>
  <si>
    <t>又长又直</t>
    <phoneticPr fontId="2" type="noConversion"/>
  </si>
  <si>
    <t>纹身</t>
    <phoneticPr fontId="2" type="noConversion"/>
  </si>
  <si>
    <t>镜膜</t>
    <phoneticPr fontId="2" type="noConversion"/>
  </si>
  <si>
    <t>露指手套</t>
    <phoneticPr fontId="2" type="noConversion"/>
  </si>
  <si>
    <t>耳环</t>
    <phoneticPr fontId="2" type="noConversion"/>
  </si>
  <si>
    <t>长指甲</t>
    <phoneticPr fontId="2" type="noConversion"/>
  </si>
  <si>
    <t>尖细高跟靴</t>
    <phoneticPr fontId="2" type="noConversion"/>
  </si>
  <si>
    <t>尖刺手套</t>
    <phoneticPr fontId="2" type="noConversion"/>
  </si>
  <si>
    <t>仪式伤痕(戒疤?)</t>
    <phoneticPr fontId="2" type="noConversion"/>
  </si>
  <si>
    <t>种族</t>
    <phoneticPr fontId="2" type="noConversion"/>
  </si>
  <si>
    <t>美国白人</t>
    <phoneticPr fontId="2" type="noConversion"/>
  </si>
  <si>
    <t>日韩</t>
    <phoneticPr fontId="2" type="noConversion"/>
  </si>
  <si>
    <t>东欧/苏联</t>
    <phoneticPr fontId="2" type="noConversion"/>
  </si>
  <si>
    <t>太平洋岛国</t>
    <phoneticPr fontId="2" type="noConversion"/>
  </si>
  <si>
    <t>美国黑人</t>
    <phoneticPr fontId="2" type="noConversion"/>
  </si>
  <si>
    <t>中国/东南亚</t>
    <phoneticPr fontId="2" type="noConversion"/>
  </si>
  <si>
    <t>非洲</t>
    <phoneticPr fontId="2" type="noConversion"/>
  </si>
  <si>
    <t>美国西班牙裔</t>
    <phoneticPr fontId="2" type="noConversion"/>
  </si>
  <si>
    <t>拉丁美洲</t>
    <phoneticPr fontId="2" type="noConversion"/>
  </si>
  <si>
    <t>欧洲人</t>
    <phoneticPr fontId="2" type="noConversion"/>
  </si>
  <si>
    <t>家庭阶级：</t>
    <phoneticPr fontId="2" type="noConversion"/>
  </si>
  <si>
    <t>家庭阶级</t>
    <phoneticPr fontId="2" type="noConversion"/>
  </si>
  <si>
    <t>海贼</t>
    <phoneticPr fontId="2" type="noConversion"/>
  </si>
  <si>
    <t>帮派家族</t>
    <phoneticPr fontId="2" type="noConversion"/>
  </si>
  <si>
    <t>罪犯头领</t>
    <phoneticPr fontId="2" type="noConversion"/>
  </si>
  <si>
    <t>战斗区穷人</t>
    <phoneticPr fontId="2" type="noConversion"/>
  </si>
  <si>
    <t>城市流浪者</t>
    <phoneticPr fontId="2" type="noConversion"/>
  </si>
  <si>
    <t>理想城家庭</t>
    <phoneticPr fontId="2" type="noConversion"/>
  </si>
  <si>
    <t>父母情况：</t>
    <phoneticPr fontId="2" type="noConversion"/>
  </si>
  <si>
    <t>父母情况</t>
    <phoneticPr fontId="2" type="noConversion"/>
  </si>
  <si>
    <t>父母双亡</t>
    <phoneticPr fontId="2" type="noConversion"/>
  </si>
  <si>
    <t>有点情况</t>
    <phoneticPr fontId="2" type="noConversion"/>
  </si>
  <si>
    <t>发生了什么</t>
    <phoneticPr fontId="2" type="noConversion"/>
  </si>
  <si>
    <t>死于战争</t>
    <phoneticPr fontId="2" type="noConversion"/>
  </si>
  <si>
    <t>死于意外</t>
    <phoneticPr fontId="2" type="noConversion"/>
  </si>
  <si>
    <t>被谋杀</t>
    <phoneticPr fontId="2" type="noConversion"/>
  </si>
  <si>
    <t>为了保护你而藏起来了</t>
    <phoneticPr fontId="2" type="noConversion"/>
  </si>
  <si>
    <t>我被送给亲戚抚养</t>
    <phoneticPr fontId="2" type="noConversion"/>
  </si>
  <si>
    <t>我在街头长大</t>
    <phoneticPr fontId="2" type="noConversion"/>
  </si>
  <si>
    <t>我被父母抛弃了</t>
    <phoneticPr fontId="2" type="noConversion"/>
  </si>
  <si>
    <t>我父母把我卖了</t>
    <phoneticPr fontId="2" type="noConversion"/>
  </si>
  <si>
    <t>我不知道我父母是谁</t>
    <phoneticPr fontId="2" type="noConversion"/>
  </si>
  <si>
    <t>失忆了而且不记得我</t>
    <phoneticPr fontId="2" type="noConversion"/>
  </si>
  <si>
    <t>家庭状况</t>
    <phoneticPr fontId="2" type="noConversion"/>
  </si>
  <si>
    <t>经营不善破产了</t>
    <phoneticPr fontId="2" type="noConversion"/>
  </si>
  <si>
    <t>因为赌博而输得一干二净</t>
    <phoneticPr fontId="2" type="noConversion"/>
  </si>
  <si>
    <t>全家入狱但是你逃过一劫</t>
    <phoneticPr fontId="2" type="noConversion"/>
  </si>
  <si>
    <t>全家失踪只剩你一个</t>
    <phoneticPr fontId="2" type="noConversion"/>
  </si>
  <si>
    <t>全家被杀只有你是幸存者</t>
    <phoneticPr fontId="2" type="noConversion"/>
  </si>
  <si>
    <t>被卷入一个长期的阴谋/组织/协会</t>
    <phoneticPr fontId="2" type="noConversion"/>
  </si>
  <si>
    <t>被赶出原本的家庭/国家/公司</t>
    <phoneticPr fontId="2" type="noConversion"/>
  </si>
  <si>
    <t>因为灾难而分散了</t>
    <phoneticPr fontId="2" type="noConversion"/>
  </si>
  <si>
    <t>被世仇所诅咒</t>
    <phoneticPr fontId="2" type="noConversion"/>
  </si>
  <si>
    <t>我背负着家庭债务</t>
    <phoneticPr fontId="2" type="noConversion"/>
  </si>
  <si>
    <t>童年环境</t>
    <phoneticPr fontId="2" type="noConversion"/>
  </si>
  <si>
    <t>生活在街道，没有成年监护人</t>
    <phoneticPr fontId="2" type="noConversion"/>
  </si>
  <si>
    <t>随着游民帐篷四处迁徙</t>
    <phoneticPr fontId="2" type="noConversion"/>
  </si>
  <si>
    <t>住在远离城市的小镇</t>
    <phoneticPr fontId="2" type="noConversion"/>
  </si>
  <si>
    <t>住在中央城区中被保护的企业区</t>
    <phoneticPr fontId="2" type="noConversion"/>
  </si>
  <si>
    <t>住在企业控制下的农场/研究所</t>
    <phoneticPr fontId="2" type="noConversion"/>
  </si>
  <si>
    <t>住在水上的海贼窝里</t>
    <phoneticPr fontId="2" type="noConversion"/>
  </si>
  <si>
    <t>住在巨大的理想城市里</t>
    <phoneticPr fontId="2" type="noConversion"/>
  </si>
  <si>
    <t>住在曾经高档的衰败街区</t>
    <phoneticPr fontId="2" type="noConversion"/>
  </si>
  <si>
    <t>生活在安全的企业郊区</t>
    <phoneticPr fontId="2" type="noConversion"/>
  </si>
  <si>
    <t>兄弟姐妹</t>
    <phoneticPr fontId="2" type="noConversion"/>
  </si>
  <si>
    <t>姐姐</t>
    <phoneticPr fontId="2" type="noConversion"/>
  </si>
  <si>
    <t>哥哥</t>
    <phoneticPr fontId="2" type="noConversion"/>
  </si>
  <si>
    <t>弟弟</t>
    <phoneticPr fontId="2" type="noConversion"/>
  </si>
  <si>
    <t>双胞胎姐妹</t>
    <phoneticPr fontId="2" type="noConversion"/>
  </si>
  <si>
    <t>双胞胎兄弟</t>
    <phoneticPr fontId="2" type="noConversion"/>
  </si>
  <si>
    <t>不喜欢我</t>
    <phoneticPr fontId="2" type="noConversion"/>
  </si>
  <si>
    <t>喜欢我</t>
    <phoneticPr fontId="2" type="noConversion"/>
  </si>
  <si>
    <t>恨我</t>
    <phoneticPr fontId="2" type="noConversion"/>
  </si>
  <si>
    <t>沉稳且严肃</t>
  </si>
  <si>
    <t>朋友</t>
    <phoneticPr fontId="2" type="noConversion"/>
  </si>
  <si>
    <t>最在乎</t>
    <phoneticPr fontId="2" type="noConversion"/>
  </si>
  <si>
    <t>个性</t>
    <phoneticPr fontId="2" type="noConversion"/>
  </si>
  <si>
    <t>承诺</t>
    <phoneticPr fontId="2" type="noConversion"/>
  </si>
  <si>
    <t>一件衣服</t>
    <phoneticPr fontId="2" type="noConversion"/>
  </si>
  <si>
    <t>宝贝</t>
    <phoneticPr fontId="2" type="noConversion"/>
  </si>
  <si>
    <t>阴险狡诈</t>
    <phoneticPr fontId="2" type="noConversion"/>
  </si>
  <si>
    <t>岁</t>
    <phoneticPr fontId="2" type="noConversion"/>
  </si>
  <si>
    <t>爱人</t>
    <phoneticPr fontId="2" type="noConversion"/>
  </si>
  <si>
    <t>一个玩具</t>
    <phoneticPr fontId="2" type="noConversion"/>
  </si>
  <si>
    <t>在我</t>
    <phoneticPr fontId="2" type="noConversion"/>
  </si>
  <si>
    <t>人类观察</t>
    <phoneticPr fontId="2" type="noConversion"/>
  </si>
  <si>
    <t>易怒，冲动且固执</t>
  </si>
  <si>
    <t>一张照片</t>
    <phoneticPr fontId="2" type="noConversion"/>
  </si>
  <si>
    <t>性别：</t>
    <phoneticPr fontId="2" type="noConversion"/>
  </si>
  <si>
    <t>骄傲自大</t>
    <phoneticPr fontId="2" type="noConversion"/>
  </si>
  <si>
    <t>诚实</t>
    <phoneticPr fontId="2" type="noConversion"/>
  </si>
  <si>
    <t>叛逆，反社会，暴力</t>
  </si>
  <si>
    <t>自己</t>
    <phoneticPr fontId="2" type="noConversion"/>
  </si>
  <si>
    <t>宠物</t>
    <phoneticPr fontId="2" type="noConversion"/>
  </si>
  <si>
    <t>每个人都有其价值</t>
    <phoneticPr fontId="2" type="noConversion"/>
  </si>
  <si>
    <t>岁时遇见</t>
    <phoneticPr fontId="2" type="noConversion"/>
  </si>
  <si>
    <t>某个英雄</t>
    <phoneticPr fontId="2" type="noConversion"/>
  </si>
  <si>
    <t>享乐</t>
    <phoneticPr fontId="2" type="noConversion"/>
  </si>
  <si>
    <t>公众人物</t>
    <phoneticPr fontId="2" type="noConversion"/>
  </si>
  <si>
    <t>友情</t>
    <phoneticPr fontId="2" type="noConversion"/>
  </si>
  <si>
    <t>害羞又腼腆</t>
    <phoneticPr fontId="2" type="noConversion"/>
  </si>
  <si>
    <t>挑剔且神经质</t>
    <phoneticPr fontId="2" type="noConversion"/>
  </si>
  <si>
    <t>傻乎乎的</t>
    <phoneticPr fontId="2" type="noConversion"/>
  </si>
  <si>
    <t>足智多谋</t>
    <phoneticPr fontId="2" type="noConversion"/>
  </si>
  <si>
    <t>友好又开朗</t>
    <phoneticPr fontId="2" type="noConversion"/>
  </si>
  <si>
    <t>父亲或母亲</t>
    <phoneticPr fontId="2" type="noConversion"/>
  </si>
  <si>
    <t>兄弟或姐妹</t>
    <phoneticPr fontId="2" type="noConversion"/>
  </si>
  <si>
    <t>老师或导师</t>
    <phoneticPr fontId="2" type="noConversion"/>
  </si>
  <si>
    <t>谁也不在乎</t>
    <phoneticPr fontId="2" type="noConversion"/>
  </si>
  <si>
    <t>钱</t>
    <phoneticPr fontId="2" type="noConversion"/>
  </si>
  <si>
    <t>荣耀</t>
    <phoneticPr fontId="2" type="noConversion"/>
  </si>
  <si>
    <t>知识</t>
    <phoneticPr fontId="2" type="noConversion"/>
  </si>
  <si>
    <t>复仇</t>
    <phoneticPr fontId="2" type="noConversion"/>
  </si>
  <si>
    <t>爱</t>
    <phoneticPr fontId="2" type="noConversion"/>
  </si>
  <si>
    <t>权力</t>
    <phoneticPr fontId="2" type="noConversion"/>
  </si>
  <si>
    <t>几乎喜欢每个人</t>
    <phoneticPr fontId="2" type="noConversion"/>
  </si>
  <si>
    <t>几乎讨厌每个人</t>
    <phoneticPr fontId="2" type="noConversion"/>
  </si>
  <si>
    <t>人类是玩物</t>
    <phoneticPr fontId="2" type="noConversion"/>
  </si>
  <si>
    <t>当我的人都得死</t>
    <phoneticPr fontId="2" type="noConversion"/>
  </si>
  <si>
    <t>人类不可信任</t>
    <phoneticPr fontId="2" type="noConversion"/>
  </si>
  <si>
    <t>请把地球还给蟑螂</t>
    <phoneticPr fontId="2" type="noConversion"/>
  </si>
  <si>
    <t>人类太棒了</t>
    <phoneticPr fontId="2" type="noConversion"/>
  </si>
  <si>
    <t>一件武器</t>
    <phoneticPr fontId="2" type="noConversion"/>
  </si>
  <si>
    <t>一个工具</t>
    <phoneticPr fontId="2" type="noConversion"/>
  </si>
  <si>
    <t>一本书</t>
    <phoneticPr fontId="2" type="noConversion"/>
  </si>
  <si>
    <t>一份录音</t>
    <phoneticPr fontId="2" type="noConversion"/>
  </si>
  <si>
    <t>一件乐器</t>
    <phoneticPr fontId="2" type="noConversion"/>
  </si>
  <si>
    <t>一件珠宝</t>
    <phoneticPr fontId="2" type="noConversion"/>
  </si>
  <si>
    <t>一封信件</t>
    <phoneticPr fontId="2" type="noConversion"/>
  </si>
  <si>
    <t>剩余点数：</t>
    <phoneticPr fontId="2" type="noConversion"/>
  </si>
  <si>
    <t>航空器技术</t>
    <phoneticPr fontId="9" type="noConversion"/>
  </si>
  <si>
    <t>基础技术</t>
    <phoneticPr fontId="9" type="noConversion"/>
  </si>
  <si>
    <t>冷冻仓技术</t>
    <phoneticPr fontId="9" type="noConversion"/>
  </si>
  <si>
    <t>赛博技术</t>
    <phoneticPr fontId="9" type="noConversion"/>
  </si>
  <si>
    <t>电子安全</t>
    <phoneticPr fontId="9" type="noConversion"/>
  </si>
  <si>
    <t>螺旋翼技术</t>
    <phoneticPr fontId="9" type="noConversion"/>
  </si>
  <si>
    <t>摄影</t>
    <phoneticPr fontId="9" type="noConversion"/>
  </si>
  <si>
    <t>制药</t>
    <phoneticPr fontId="9" type="noConversion"/>
  </si>
  <si>
    <t>扒兜</t>
    <phoneticPr fontId="9" type="noConversion"/>
  </si>
  <si>
    <t>乐器演奏</t>
    <phoneticPr fontId="9" type="noConversion"/>
  </si>
  <si>
    <t>觉察</t>
    <phoneticPr fontId="9" type="noConversion"/>
  </si>
  <si>
    <t>会计学</t>
    <phoneticPr fontId="9" type="noConversion"/>
  </si>
  <si>
    <t>写作</t>
    <phoneticPr fontId="9" type="noConversion"/>
  </si>
  <si>
    <t>地理</t>
    <phoneticPr fontId="9" type="noConversion"/>
  </si>
  <si>
    <t>躲藏/躲闪</t>
    <phoneticPr fontId="9" type="noConversion"/>
  </si>
  <si>
    <t>螺旋翼驾驶</t>
    <phoneticPr fontId="9" type="noConversion"/>
  </si>
  <si>
    <t>固定翼驾驶</t>
    <phoneticPr fontId="9" type="noConversion"/>
  </si>
  <si>
    <t>飞船驾驶</t>
    <phoneticPr fontId="9" type="noConversion"/>
  </si>
  <si>
    <t>矢量推进载具驾驶</t>
    <phoneticPr fontId="9" type="noConversion"/>
  </si>
  <si>
    <t>个人打扮</t>
    <phoneticPr fontId="9" type="noConversion"/>
  </si>
  <si>
    <t>服饰时尚</t>
    <phoneticPr fontId="9" type="noConversion"/>
  </si>
  <si>
    <t>性别</t>
    <phoneticPr fontId="2" type="noConversion"/>
  </si>
  <si>
    <t>♂</t>
    <phoneticPr fontId="2" type="noConversion"/>
  </si>
  <si>
    <t>♀</t>
    <phoneticPr fontId="2" type="noConversion"/>
  </si>
  <si>
    <t>手枪</t>
    <phoneticPr fontId="2" type="noConversion"/>
  </si>
  <si>
    <t>口袋</t>
    <phoneticPr fontId="2" type="noConversion"/>
  </si>
  <si>
    <t>差</t>
    <phoneticPr fontId="2" type="noConversion"/>
  </si>
  <si>
    <t>豁免</t>
    <phoneticPr fontId="2" type="noConversion"/>
  </si>
  <si>
    <t>赛博组件</t>
    <phoneticPr fontId="2" type="noConversion"/>
  </si>
  <si>
    <t>组件名</t>
    <phoneticPr fontId="2" type="noConversion"/>
  </si>
  <si>
    <t>安全性</t>
    <phoneticPr fontId="2" type="noConversion"/>
  </si>
  <si>
    <t>识别码</t>
    <phoneticPr fontId="2" type="noConversion"/>
  </si>
  <si>
    <t>描述</t>
    <phoneticPr fontId="2" type="noConversion"/>
  </si>
  <si>
    <t>护甲</t>
    <phoneticPr fontId="2" type="noConversion"/>
  </si>
  <si>
    <t>头部</t>
    <phoneticPr fontId="2" type="noConversion"/>
  </si>
  <si>
    <t>躯干</t>
    <phoneticPr fontId="2" type="noConversion"/>
  </si>
  <si>
    <t>右手</t>
    <phoneticPr fontId="2" type="noConversion"/>
  </si>
  <si>
    <t>左手</t>
    <phoneticPr fontId="2" type="noConversion"/>
  </si>
  <si>
    <t>右腿</t>
    <phoneticPr fontId="2" type="noConversion"/>
  </si>
  <si>
    <t>左腿</t>
    <phoneticPr fontId="2" type="noConversion"/>
  </si>
  <si>
    <t>射程</t>
    <phoneticPr fontId="2" type="noConversion"/>
  </si>
  <si>
    <t>数量</t>
    <phoneticPr fontId="2" type="noConversion"/>
  </si>
  <si>
    <t>武器名</t>
    <phoneticPr fontId="2" type="noConversion"/>
  </si>
  <si>
    <t>护甲名</t>
    <phoneticPr fontId="2" type="noConversion"/>
  </si>
  <si>
    <t>总计：</t>
    <phoneticPr fontId="2" type="noConversion"/>
  </si>
  <si>
    <t>其他消费</t>
    <phoneticPr fontId="2" type="noConversion"/>
  </si>
  <si>
    <t>消费内容</t>
    <phoneticPr fontId="2" type="noConversion"/>
  </si>
  <si>
    <t>你在这次跑团中是</t>
    <phoneticPr fontId="2" type="noConversion"/>
  </si>
  <si>
    <t>自定义（请填写）</t>
    <phoneticPr fontId="2" type="noConversion"/>
  </si>
  <si>
    <t>网行者</t>
    <phoneticPr fontId="2" type="noConversion"/>
  </si>
  <si>
    <t>企业人</t>
    <phoneticPr fontId="2" type="noConversion"/>
  </si>
  <si>
    <t>滚青</t>
    <phoneticPr fontId="2" type="noConversion"/>
  </si>
  <si>
    <t>月收入</t>
    <phoneticPr fontId="2" type="noConversion"/>
  </si>
  <si>
    <t>工作：</t>
    <phoneticPr fontId="2" type="noConversion"/>
  </si>
  <si>
    <t>观点</t>
    <phoneticPr fontId="2" type="noConversion"/>
  </si>
  <si>
    <t>年龄</t>
    <phoneticPr fontId="2" type="noConversion"/>
  </si>
  <si>
    <t>工作</t>
    <phoneticPr fontId="2" type="noConversion"/>
  </si>
  <si>
    <t>急需演出</t>
    <phoneticPr fontId="2" type="noConversion"/>
  </si>
  <si>
    <t>签约歌手</t>
    <phoneticPr fontId="2" type="noConversion"/>
  </si>
  <si>
    <t>偶尔驻唱</t>
    <phoneticPr fontId="2" type="noConversion"/>
  </si>
  <si>
    <t>街头浪人</t>
    <phoneticPr fontId="2" type="noConversion"/>
  </si>
  <si>
    <t>私人佣兵</t>
    <phoneticPr fontId="2" type="noConversion"/>
  </si>
  <si>
    <t>企业打手</t>
    <phoneticPr fontId="2" type="noConversion"/>
  </si>
  <si>
    <t>传奇杀手</t>
    <phoneticPr fontId="2" type="noConversion"/>
  </si>
  <si>
    <t>王牌佣兵</t>
    <phoneticPr fontId="2" type="noConversion"/>
  </si>
  <si>
    <t>专业人士</t>
    <phoneticPr fontId="2" type="noConversion"/>
  </si>
  <si>
    <t>歌星</t>
    <phoneticPr fontId="2" type="noConversion"/>
  </si>
  <si>
    <t>演唱会歌手</t>
    <phoneticPr fontId="2" type="noConversion"/>
  </si>
  <si>
    <t>大酒吧驻唱</t>
    <phoneticPr fontId="2" type="noConversion"/>
  </si>
  <si>
    <t>私人保镖</t>
    <phoneticPr fontId="2" type="noConversion"/>
  </si>
  <si>
    <t>城市巡警</t>
    <phoneticPr fontId="2" type="noConversion"/>
  </si>
  <si>
    <t>执法组长</t>
    <phoneticPr fontId="2" type="noConversion"/>
  </si>
  <si>
    <t>探员</t>
    <phoneticPr fontId="2" type="noConversion"/>
  </si>
  <si>
    <t>企业安保</t>
    <phoneticPr fontId="2" type="noConversion"/>
  </si>
  <si>
    <t>企业警卫</t>
    <phoneticPr fontId="2" type="noConversion"/>
  </si>
  <si>
    <t>疯控小队</t>
    <phoneticPr fontId="2" type="noConversion"/>
  </si>
  <si>
    <t>安保负责人</t>
    <phoneticPr fontId="2" type="noConversion"/>
  </si>
  <si>
    <t>警察局长</t>
    <phoneticPr fontId="2" type="noConversion"/>
  </si>
  <si>
    <t>部门总管</t>
    <phoneticPr fontId="2" type="noConversion"/>
  </si>
  <si>
    <t>地区总裁</t>
    <phoneticPr fontId="2" type="noConversion"/>
  </si>
  <si>
    <t>副处长</t>
    <phoneticPr fontId="2" type="noConversion"/>
  </si>
  <si>
    <t>处长</t>
    <phoneticPr fontId="2" type="noConversion"/>
  </si>
  <si>
    <t>自由撰稿人</t>
    <phoneticPr fontId="2" type="noConversion"/>
  </si>
  <si>
    <t>栏目编辑</t>
    <phoneticPr fontId="2" type="noConversion"/>
  </si>
  <si>
    <t>制作人</t>
    <phoneticPr fontId="2" type="noConversion"/>
  </si>
  <si>
    <t>执行主编</t>
    <phoneticPr fontId="2" type="noConversion"/>
  </si>
  <si>
    <t>当地知名媒体人</t>
    <phoneticPr fontId="2" type="noConversion"/>
  </si>
  <si>
    <t>全国著名媒体人</t>
    <phoneticPr fontId="2" type="noConversion"/>
  </si>
  <si>
    <t>小记者</t>
    <phoneticPr fontId="2" type="noConversion"/>
  </si>
  <si>
    <t>街头混混</t>
    <phoneticPr fontId="2" type="noConversion"/>
  </si>
  <si>
    <t>清道夫</t>
    <phoneticPr fontId="2" type="noConversion"/>
  </si>
  <si>
    <t>帮派大哥</t>
    <phoneticPr fontId="2" type="noConversion"/>
  </si>
  <si>
    <t>副堂主</t>
    <phoneticPr fontId="2" type="noConversion"/>
  </si>
  <si>
    <t>堂主</t>
    <phoneticPr fontId="2" type="noConversion"/>
  </si>
  <si>
    <t>话事人</t>
    <phoneticPr fontId="2" type="noConversion"/>
  </si>
  <si>
    <t>本地维修员</t>
    <phoneticPr fontId="2" type="noConversion"/>
  </si>
  <si>
    <t>私人技术顾问</t>
    <phoneticPr fontId="2" type="noConversion"/>
  </si>
  <si>
    <t>企业技术顾问</t>
    <phoneticPr fontId="2" type="noConversion"/>
  </si>
  <si>
    <t>副级工程师</t>
    <phoneticPr fontId="2" type="noConversion"/>
  </si>
  <si>
    <t>工程师</t>
    <phoneticPr fontId="2" type="noConversion"/>
  </si>
  <si>
    <t>高级工程师</t>
    <phoneticPr fontId="2" type="noConversion"/>
  </si>
  <si>
    <t>实习医生</t>
    <phoneticPr fontId="2" type="noConversion"/>
  </si>
  <si>
    <t>医疗技师</t>
    <phoneticPr fontId="2" type="noConversion"/>
  </si>
  <si>
    <t>内科医生</t>
    <phoneticPr fontId="2" type="noConversion"/>
  </si>
  <si>
    <t>创伤小队医师</t>
    <phoneticPr fontId="2" type="noConversion"/>
  </si>
  <si>
    <t>全科医生</t>
    <phoneticPr fontId="2" type="noConversion"/>
  </si>
  <si>
    <t>专家医生</t>
    <phoneticPr fontId="2" type="noConversion"/>
  </si>
  <si>
    <t>菜鸟行者</t>
    <phoneticPr fontId="2" type="noConversion"/>
  </si>
  <si>
    <t>黑客</t>
    <phoneticPr fontId="2" type="noConversion"/>
  </si>
  <si>
    <t>比特骑手</t>
    <phoneticPr fontId="2" type="noConversion"/>
  </si>
  <si>
    <t>网络牛仔</t>
    <phoneticPr fontId="2" type="noConversion"/>
  </si>
  <si>
    <t>系统操作师</t>
    <phoneticPr fontId="2" type="noConversion"/>
  </si>
  <si>
    <t>电路斯林格</t>
    <phoneticPr fontId="2" type="noConversion"/>
  </si>
  <si>
    <t>战士</t>
    <phoneticPr fontId="2" type="noConversion"/>
  </si>
  <si>
    <t>斥候</t>
    <phoneticPr fontId="2" type="noConversion"/>
  </si>
  <si>
    <t>族长</t>
    <phoneticPr fontId="2" type="noConversion"/>
  </si>
  <si>
    <t>部落成员</t>
    <phoneticPr fontId="2" type="noConversion"/>
  </si>
  <si>
    <t>长老</t>
    <phoneticPr fontId="2" type="noConversion"/>
  </si>
  <si>
    <t>家长</t>
    <phoneticPr fontId="2" type="noConversion"/>
  </si>
  <si>
    <t>初始资金</t>
    <phoneticPr fontId="2" type="noConversion"/>
  </si>
  <si>
    <t>小经理</t>
    <phoneticPr fontId="2" type="noConversion"/>
  </si>
  <si>
    <t>小秘书</t>
    <phoneticPr fontId="2" type="noConversion"/>
  </si>
  <si>
    <t>低</t>
    <phoneticPr fontId="2" type="noConversion"/>
  </si>
  <si>
    <t>高</t>
    <phoneticPr fontId="2" type="noConversion"/>
  </si>
  <si>
    <t>严重</t>
    <phoneticPr fontId="2" type="noConversion"/>
  </si>
  <si>
    <t>收入</t>
    <phoneticPr fontId="2" type="noConversion"/>
  </si>
  <si>
    <t>工龄</t>
    <phoneticPr fontId="2" type="noConversion"/>
  </si>
  <si>
    <t>微冲</t>
    <phoneticPr fontId="2" type="noConversion"/>
  </si>
  <si>
    <t>霰弹</t>
    <phoneticPr fontId="2" type="noConversion"/>
  </si>
  <si>
    <t>步枪</t>
    <phoneticPr fontId="2" type="noConversion"/>
  </si>
  <si>
    <t>重型</t>
    <phoneticPr fontId="2" type="noConversion"/>
  </si>
  <si>
    <t>格斗</t>
    <phoneticPr fontId="2" type="noConversion"/>
  </si>
  <si>
    <t>特殊</t>
    <phoneticPr fontId="2" type="noConversion"/>
  </si>
  <si>
    <t>格斗</t>
    <phoneticPr fontId="9" type="noConversion"/>
  </si>
  <si>
    <t>9-0</t>
    <phoneticPr fontId="2" type="noConversion"/>
  </si>
  <si>
    <t>7-8</t>
    <phoneticPr fontId="2" type="noConversion"/>
  </si>
  <si>
    <t>2-4</t>
    <phoneticPr fontId="2" type="noConversion"/>
  </si>
  <si>
    <t>夹克</t>
    <phoneticPr fontId="2" type="noConversion"/>
  </si>
  <si>
    <t>大衣</t>
    <phoneticPr fontId="2" type="noConversion"/>
  </si>
  <si>
    <t>暴露</t>
    <phoneticPr fontId="2" type="noConversion"/>
  </si>
  <si>
    <t>强</t>
    <phoneticPr fontId="2" type="noConversion"/>
  </si>
  <si>
    <t>可靠性</t>
    <phoneticPr fontId="2" type="noConversion"/>
  </si>
  <si>
    <t>遍地</t>
    <phoneticPr fontId="2" type="noConversion"/>
  </si>
  <si>
    <t>稀有</t>
    <phoneticPr fontId="2" type="noConversion"/>
  </si>
  <si>
    <t>罕见</t>
    <phoneticPr fontId="2" type="noConversion"/>
  </si>
  <si>
    <t>兄弟姐妹数量</t>
    <phoneticPr fontId="2" type="noConversion"/>
  </si>
  <si>
    <t>负伤：</t>
    <phoneticPr fontId="2" type="noConversion"/>
  </si>
  <si>
    <t>晕眩-0</t>
    <phoneticPr fontId="2" type="noConversion"/>
  </si>
  <si>
    <t>晕眩-1</t>
    <phoneticPr fontId="2" type="noConversion"/>
  </si>
  <si>
    <t>晕眩-2</t>
    <phoneticPr fontId="2" type="noConversion"/>
  </si>
  <si>
    <t>晕眩-3</t>
    <phoneticPr fontId="2" type="noConversion"/>
  </si>
  <si>
    <t>晕眩-4</t>
    <phoneticPr fontId="2" type="noConversion"/>
  </si>
  <si>
    <t>晕眩-5</t>
    <phoneticPr fontId="2" type="noConversion"/>
  </si>
  <si>
    <t>晕眩-6</t>
    <phoneticPr fontId="2" type="noConversion"/>
  </si>
  <si>
    <t>晕眩-7</t>
    <phoneticPr fontId="2" type="noConversion"/>
  </si>
  <si>
    <t>晕眩-8</t>
    <phoneticPr fontId="2" type="noConversion"/>
  </si>
  <si>
    <t>晕眩-9</t>
    <phoneticPr fontId="2" type="noConversion"/>
  </si>
  <si>
    <t>企业处长</t>
    <phoneticPr fontId="2" type="noConversion"/>
  </si>
  <si>
    <t>企业经理</t>
    <phoneticPr fontId="2" type="noConversion"/>
  </si>
  <si>
    <t>企业技术员</t>
    <phoneticPr fontId="2" type="noConversion"/>
  </si>
  <si>
    <t>游民部落</t>
    <phoneticPr fontId="2" type="noConversion"/>
  </si>
  <si>
    <t>妨碍</t>
    <phoneticPr fontId="2" type="noConversion"/>
  </si>
  <si>
    <t>武术:</t>
    <phoneticPr fontId="9" type="noConversion"/>
  </si>
  <si>
    <t>专精:</t>
    <phoneticPr fontId="9" type="noConversion"/>
  </si>
  <si>
    <t>语言:</t>
    <phoneticPr fontId="9" type="noConversion"/>
  </si>
  <si>
    <t>其它:</t>
    <phoneticPr fontId="9" type="noConversion"/>
  </si>
  <si>
    <t>重掷：</t>
    <phoneticPr fontId="2" type="noConversion"/>
  </si>
  <si>
    <t>余额:</t>
    <phoneticPr fontId="2" type="noConversion"/>
  </si>
  <si>
    <r>
      <t>♂</t>
    </r>
    <r>
      <rPr>
        <sz val="11"/>
        <color theme="1"/>
        <rFont val="微软雅黑"/>
        <family val="2"/>
        <charset val="134"/>
      </rPr>
      <t>:</t>
    </r>
    <phoneticPr fontId="2" type="noConversion"/>
  </si>
  <si>
    <r>
      <t>♀</t>
    </r>
    <r>
      <rPr>
        <sz val="11"/>
        <color theme="1"/>
        <rFont val="微软雅黑"/>
        <family val="2"/>
        <charset val="134"/>
      </rPr>
      <t>:</t>
    </r>
    <phoneticPr fontId="2" type="noConversion"/>
  </si>
  <si>
    <t>人际关系</t>
    <phoneticPr fontId="2" type="noConversion"/>
  </si>
  <si>
    <t>恋人</t>
    <phoneticPr fontId="2" type="noConversion"/>
  </si>
  <si>
    <t>敌人</t>
    <phoneticPr fontId="2" type="noConversion"/>
  </si>
  <si>
    <t>朋友</t>
    <phoneticPr fontId="2" type="noConversion"/>
  </si>
  <si>
    <r>
      <t>生命路径：人际关系</t>
    </r>
    <r>
      <rPr>
        <sz val="20"/>
        <color theme="0"/>
        <rFont val="微软雅黑"/>
        <family val="2"/>
        <charset val="134"/>
      </rPr>
      <t xml:space="preserve"> (NPC)</t>
    </r>
    <phoneticPr fontId="2" type="noConversion"/>
  </si>
  <si>
    <t>人性损失</t>
    <phoneticPr fontId="2" type="noConversion"/>
  </si>
  <si>
    <t>跑团记录</t>
    <phoneticPr fontId="2" type="noConversion"/>
  </si>
  <si>
    <t>时间</t>
  </si>
  <si>
    <t>内容</t>
  </si>
  <si>
    <t>物品</t>
  </si>
  <si>
    <t>资金</t>
  </si>
  <si>
    <t>声望</t>
  </si>
  <si>
    <t>进阶点数</t>
  </si>
  <si>
    <t>人际关系</t>
  </si>
  <si>
    <t>其它</t>
  </si>
  <si>
    <t>汇总</t>
  </si>
  <si>
    <t>已工作:</t>
    <phoneticPr fontId="2" type="noConversion"/>
  </si>
  <si>
    <t>目前是否失业:</t>
    <phoneticPr fontId="2" type="noConversion"/>
  </si>
  <si>
    <t>负重</t>
    <phoneticPr fontId="2" type="noConversion"/>
  </si>
  <si>
    <t>致死重量</t>
    <phoneticPr fontId="2" type="noConversion"/>
  </si>
  <si>
    <r>
      <t>生命路径，赛博组件/武器/护甲</t>
    </r>
    <r>
      <rPr>
        <sz val="20"/>
        <color theme="0"/>
        <rFont val="微软雅黑"/>
        <family val="2"/>
        <charset val="134"/>
      </rPr>
      <t xml:space="preserve"> </t>
    </r>
    <r>
      <rPr>
        <sz val="20"/>
        <color theme="0"/>
        <rFont val="Noto Sans S Chinese Black"/>
        <family val="2"/>
        <charset val="134"/>
      </rPr>
      <t>和</t>
    </r>
    <r>
      <rPr>
        <sz val="20"/>
        <color theme="0"/>
        <rFont val="微软雅黑"/>
        <family val="2"/>
        <charset val="134"/>
      </rPr>
      <t xml:space="preserve"> </t>
    </r>
    <r>
      <rPr>
        <sz val="20"/>
        <color theme="0"/>
        <rFont val="Noto Sans S Chinese Black"/>
        <family val="2"/>
        <charset val="134"/>
      </rPr>
      <t>其他消费</t>
    </r>
    <phoneticPr fontId="2" type="noConversion"/>
  </si>
  <si>
    <t>还没有</t>
  </si>
  <si>
    <t>剩余:</t>
    <phoneticPr fontId="2" type="noConversion"/>
  </si>
  <si>
    <r>
      <t>初始职业点数</t>
    </r>
    <r>
      <rPr>
        <sz val="9"/>
        <color theme="0" tint="-0.249977111117893"/>
        <rFont val="微软雅黑"/>
        <family val="2"/>
        <charset val="134"/>
      </rPr>
      <t>:</t>
    </r>
    <phoneticPr fontId="2" type="noConversion"/>
  </si>
  <si>
    <r>
      <t>初始额外点数</t>
    </r>
    <r>
      <rPr>
        <sz val="9"/>
        <color theme="0" tint="-0.249977111117893"/>
        <rFont val="微软雅黑"/>
        <family val="2"/>
        <charset val="134"/>
      </rPr>
      <t>:</t>
    </r>
    <phoneticPr fontId="2" type="noConversion"/>
  </si>
  <si>
    <t>电路学技术</t>
    <phoneticPr fontId="9" type="noConversion"/>
  </si>
  <si>
    <t>技能</t>
    <phoneticPr fontId="2" type="noConversion"/>
  </si>
  <si>
    <t>重量</t>
    <phoneticPr fontId="2" type="noConversion"/>
  </si>
  <si>
    <r>
      <t>执法权威</t>
    </r>
    <r>
      <rPr>
        <strike/>
        <sz val="8"/>
        <color theme="0" tint="-0.249977111117893"/>
        <rFont val="等线"/>
        <family val="3"/>
        <charset val="134"/>
        <scheme val="minor"/>
      </rPr>
      <t>COOL</t>
    </r>
    <phoneticPr fontId="9" type="noConversion"/>
  </si>
  <si>
    <r>
      <t>领袖魅力</t>
    </r>
    <r>
      <rPr>
        <strike/>
        <sz val="8"/>
        <color theme="0" tint="-0.249977111117893"/>
        <rFont val="等线"/>
        <family val="3"/>
        <charset val="134"/>
        <scheme val="minor"/>
      </rPr>
      <t>COOL</t>
    </r>
    <phoneticPr fontId="9" type="noConversion"/>
  </si>
  <si>
    <r>
      <t>公众信誉</t>
    </r>
    <r>
      <rPr>
        <strike/>
        <sz val="8"/>
        <color theme="0" tint="-0.249977111117893"/>
        <rFont val="等线"/>
        <family val="3"/>
        <charset val="134"/>
        <scheme val="minor"/>
      </rPr>
      <t>INT</t>
    </r>
    <phoneticPr fontId="9" type="noConversion"/>
  </si>
  <si>
    <r>
      <t>家族同心</t>
    </r>
    <r>
      <rPr>
        <strike/>
        <sz val="8"/>
        <color theme="0" tint="-0.249977111117893"/>
        <rFont val="等线"/>
        <family val="3"/>
        <charset val="134"/>
        <scheme val="minor"/>
      </rPr>
      <t>INT</t>
    </r>
    <phoneticPr fontId="9" type="noConversion"/>
  </si>
  <si>
    <r>
      <t>交互界面</t>
    </r>
    <r>
      <rPr>
        <strike/>
        <sz val="8"/>
        <color theme="0" tint="-0.249977111117893"/>
        <rFont val="等线"/>
        <family val="3"/>
        <charset val="134"/>
        <scheme val="minor"/>
      </rPr>
      <t>INT</t>
    </r>
    <phoneticPr fontId="9" type="noConversion"/>
  </si>
  <si>
    <r>
      <t>调动资源</t>
    </r>
    <r>
      <rPr>
        <strike/>
        <sz val="8"/>
        <color theme="0" tint="-0.249977111117893"/>
        <rFont val="等线"/>
        <family val="3"/>
        <charset val="134"/>
        <scheme val="minor"/>
      </rPr>
      <t>INT</t>
    </r>
    <phoneticPr fontId="9" type="noConversion"/>
  </si>
  <si>
    <r>
      <t>街头交易</t>
    </r>
    <r>
      <rPr>
        <strike/>
        <sz val="8"/>
        <color theme="0" tint="-0.249977111117893"/>
        <rFont val="等线"/>
        <family val="3"/>
        <charset val="134"/>
        <scheme val="minor"/>
      </rPr>
      <t>COOL</t>
    </r>
    <phoneticPr fontId="9" type="noConversion"/>
  </si>
  <si>
    <r>
      <rPr>
        <sz val="8"/>
        <rFont val="Noto Sans S Chinese Black"/>
        <family val="2"/>
        <charset val="128"/>
      </rPr>
      <t>COOL</t>
    </r>
    <r>
      <rPr>
        <sz val="11"/>
        <rFont val="Noto Sans S Chinese Black"/>
        <family val="2"/>
        <charset val="134"/>
      </rPr>
      <t>酷技能</t>
    </r>
    <phoneticPr fontId="9" type="noConversion"/>
  </si>
  <si>
    <r>
      <rPr>
        <sz val="8"/>
        <rFont val="Noto Sans S Chinese Black"/>
        <family val="2"/>
        <charset val="128"/>
      </rPr>
      <t>BODY</t>
    </r>
    <r>
      <rPr>
        <sz val="11"/>
        <rFont val="Noto Sans S Chinese Black"/>
        <family val="2"/>
        <charset val="134"/>
      </rPr>
      <t>身体技能</t>
    </r>
    <phoneticPr fontId="9" type="noConversion"/>
  </si>
  <si>
    <r>
      <rPr>
        <sz val="8"/>
        <rFont val="Noto Sans S Chinese Black"/>
        <family val="2"/>
        <charset val="128"/>
      </rPr>
      <t>EMP</t>
    </r>
    <r>
      <rPr>
        <sz val="11"/>
        <rFont val="Noto Sans S Chinese Black"/>
        <family val="2"/>
        <charset val="134"/>
      </rPr>
      <t>共情技能</t>
    </r>
    <phoneticPr fontId="9" type="noConversion"/>
  </si>
  <si>
    <r>
      <rPr>
        <sz val="8"/>
        <rFont val="Noto Sans S Chinese Black"/>
        <family val="2"/>
        <charset val="128"/>
      </rPr>
      <t>INT</t>
    </r>
    <r>
      <rPr>
        <sz val="11"/>
        <rFont val="Noto Sans S Chinese Black"/>
        <family val="2"/>
        <charset val="134"/>
      </rPr>
      <t>智力技能</t>
    </r>
    <phoneticPr fontId="9" type="noConversion"/>
  </si>
  <si>
    <r>
      <rPr>
        <sz val="8"/>
        <rFont val="Noto Sans S Chinese Black"/>
        <family val="2"/>
        <charset val="128"/>
      </rPr>
      <t>REF</t>
    </r>
    <r>
      <rPr>
        <sz val="11"/>
        <rFont val="Noto Sans S Chinese Black"/>
        <family val="2"/>
        <charset val="134"/>
      </rPr>
      <t>反应技能</t>
    </r>
    <phoneticPr fontId="9" type="noConversion"/>
  </si>
  <si>
    <r>
      <rPr>
        <sz val="8"/>
        <rFont val="Noto Sans S Chinese Black"/>
        <family val="2"/>
        <charset val="128"/>
      </rPr>
      <t>TECH</t>
    </r>
    <r>
      <rPr>
        <sz val="11"/>
        <rFont val="Noto Sans S Chinese Black"/>
        <family val="2"/>
        <charset val="134"/>
      </rPr>
      <t>技术技能</t>
    </r>
    <phoneticPr fontId="9" type="noConversion"/>
  </si>
  <si>
    <r>
      <rPr>
        <sz val="8"/>
        <color theme="1"/>
        <rFont val="Noto Sans S Chinese Black"/>
        <family val="2"/>
        <charset val="128"/>
      </rPr>
      <t>INT</t>
    </r>
    <r>
      <rPr>
        <sz val="11"/>
        <color theme="1"/>
        <rFont val="Noto Sans S Chinese Black"/>
        <family val="2"/>
        <charset val="134"/>
      </rPr>
      <t>智力</t>
    </r>
    <phoneticPr fontId="2" type="noConversion"/>
  </si>
  <si>
    <r>
      <rPr>
        <sz val="8"/>
        <color theme="1"/>
        <rFont val="Noto Sans S Chinese Black"/>
        <family val="2"/>
        <charset val="128"/>
      </rPr>
      <t>COOL</t>
    </r>
    <r>
      <rPr>
        <sz val="11"/>
        <color theme="1"/>
        <rFont val="Noto Sans S Chinese Black"/>
        <family val="2"/>
        <charset val="134"/>
      </rPr>
      <t>酷</t>
    </r>
    <phoneticPr fontId="2" type="noConversion"/>
  </si>
  <si>
    <r>
      <rPr>
        <sz val="8"/>
        <color theme="1"/>
        <rFont val="Noto Sans S Chinese Black"/>
        <family val="2"/>
        <charset val="128"/>
      </rPr>
      <t>TECH</t>
    </r>
    <r>
      <rPr>
        <sz val="11"/>
        <color theme="1"/>
        <rFont val="Noto Sans S Chinese Black"/>
        <family val="2"/>
        <charset val="134"/>
      </rPr>
      <t>技术</t>
    </r>
    <phoneticPr fontId="2" type="noConversion"/>
  </si>
  <si>
    <r>
      <rPr>
        <sz val="8"/>
        <color theme="1"/>
        <rFont val="Noto Sans S Chinese Black"/>
        <family val="2"/>
        <charset val="128"/>
      </rPr>
      <t>LUCK</t>
    </r>
    <r>
      <rPr>
        <sz val="11"/>
        <color theme="1"/>
        <rFont val="Noto Sans S Chinese Black"/>
        <family val="2"/>
        <charset val="134"/>
      </rPr>
      <t>幸运</t>
    </r>
    <phoneticPr fontId="2" type="noConversion"/>
  </si>
  <si>
    <r>
      <rPr>
        <sz val="8"/>
        <color theme="1"/>
        <rFont val="Noto Sans S Chinese Black"/>
        <family val="2"/>
        <charset val="128"/>
      </rPr>
      <t>EMP</t>
    </r>
    <r>
      <rPr>
        <sz val="11"/>
        <color theme="1"/>
        <rFont val="微软雅黑"/>
        <family val="2"/>
        <charset val="134"/>
      </rPr>
      <t>共情</t>
    </r>
    <phoneticPr fontId="2" type="noConversion"/>
  </si>
  <si>
    <r>
      <rPr>
        <sz val="8"/>
        <color theme="1"/>
        <rFont val="Noto Sans S Chinese Black"/>
        <family val="2"/>
        <charset val="128"/>
      </rPr>
      <t>REF</t>
    </r>
    <r>
      <rPr>
        <sz val="11"/>
        <color theme="1"/>
        <rFont val="Noto Sans S Chinese Black"/>
        <family val="2"/>
        <charset val="134"/>
      </rPr>
      <t>反应</t>
    </r>
    <phoneticPr fontId="2" type="noConversion"/>
  </si>
  <si>
    <r>
      <rPr>
        <sz val="8"/>
        <color theme="1"/>
        <rFont val="Noto Sans S Chinese Black"/>
        <family val="2"/>
        <charset val="128"/>
      </rPr>
      <t>BODY</t>
    </r>
    <r>
      <rPr>
        <sz val="11"/>
        <color theme="1"/>
        <rFont val="Noto Sans S Chinese Black"/>
        <family val="2"/>
        <charset val="134"/>
      </rPr>
      <t>体质</t>
    </r>
    <phoneticPr fontId="2" type="noConversion"/>
  </si>
  <si>
    <r>
      <rPr>
        <sz val="8"/>
        <color theme="1"/>
        <rFont val="Noto Sans S Chinese Black"/>
        <family val="2"/>
        <charset val="128"/>
      </rPr>
      <t>MA</t>
    </r>
    <r>
      <rPr>
        <sz val="11"/>
        <color theme="1"/>
        <rFont val="Noto Sans S Chinese Black"/>
        <family val="2"/>
        <charset val="134"/>
      </rPr>
      <t>运动</t>
    </r>
    <phoneticPr fontId="2" type="noConversion"/>
  </si>
  <si>
    <t>雄辩</t>
    <phoneticPr fontId="9" type="noConversion"/>
  </si>
  <si>
    <r>
      <rPr>
        <sz val="8"/>
        <color theme="1"/>
        <rFont val="Noto Sans S Chinese Black"/>
        <family val="2"/>
        <charset val="128"/>
      </rPr>
      <t>ATTR</t>
    </r>
    <r>
      <rPr>
        <sz val="11"/>
        <color theme="1"/>
        <rFont val="Noto Sans S Chinese Black"/>
        <family val="2"/>
        <charset val="134"/>
      </rPr>
      <t>吸引</t>
    </r>
    <phoneticPr fontId="2" type="noConversion"/>
  </si>
  <si>
    <r>
      <rPr>
        <sz val="8"/>
        <rFont val="Noto Sans S Chinese Black"/>
        <family val="2"/>
        <charset val="128"/>
      </rPr>
      <t>ATTR</t>
    </r>
    <r>
      <rPr>
        <sz val="11"/>
        <rFont val="Noto Sans S Chinese Black"/>
        <family val="2"/>
        <charset val="134"/>
      </rPr>
      <t>吸引技能</t>
    </r>
    <phoneticPr fontId="9" type="noConversion"/>
  </si>
  <si>
    <t>签约歌手</t>
  </si>
  <si>
    <t>英语</t>
    <phoneticPr fontId="2" type="noConversion"/>
  </si>
  <si>
    <t>咏春</t>
    <phoneticPr fontId="2" type="noConversion"/>
  </si>
  <si>
    <t>连衣裙</t>
  </si>
  <si>
    <t>露指手套</t>
  </si>
  <si>
    <t>辫子？</t>
  </si>
  <si>
    <t>中国/东南亚</t>
  </si>
  <si>
    <t>普通发</t>
    <phoneticPr fontId="2" type="noConversion"/>
  </si>
  <si>
    <t>企业技术员</t>
  </si>
  <si>
    <t>父母双亡</t>
  </si>
  <si>
    <t>死于战争</t>
  </si>
  <si>
    <t>全家被杀只有你是幸存者</t>
  </si>
  <si>
    <t>生活在街道，没有成年监护人</t>
  </si>
  <si>
    <t>朋友</t>
  </si>
  <si>
    <t>友情</t>
  </si>
  <si>
    <t>普通</t>
  </si>
  <si>
    <t>一本书</t>
  </si>
  <si>
    <t>18岁</t>
    <phoneticPr fontId="2" type="noConversion"/>
  </si>
  <si>
    <t>无事发生</t>
    <phoneticPr fontId="2" type="noConversion"/>
  </si>
  <si>
    <t>迷你裙</t>
  </si>
  <si>
    <t>整洁短发</t>
  </si>
  <si>
    <t>纹身</t>
  </si>
  <si>
    <t>美国西班牙裔</t>
  </si>
  <si>
    <t>西班牙语</t>
    <phoneticPr fontId="2" type="noConversion"/>
  </si>
  <si>
    <t>前</t>
  </si>
  <si>
    <t>恋人</t>
  </si>
  <si>
    <t>敌人</t>
  </si>
  <si>
    <t>♂</t>
  </si>
  <si>
    <t>公众人物</t>
  </si>
  <si>
    <t>享乐</t>
  </si>
  <si>
    <t>人类不可信任</t>
  </si>
  <si>
    <t>一个工具</t>
  </si>
  <si>
    <t>骑手皮衣</t>
  </si>
  <si>
    <t>野蛮生长</t>
  </si>
  <si>
    <t>♀</t>
  </si>
  <si>
    <t>诚实</t>
  </si>
  <si>
    <t>每个人都有其价值</t>
  </si>
  <si>
    <t>一件衣服</t>
  </si>
  <si>
    <t>a</t>
    <phoneticPr fontId="2" type="noConversion"/>
  </si>
  <si>
    <t>b</t>
    <phoneticPr fontId="2" type="noConversion"/>
  </si>
  <si>
    <t>其它收入</t>
    <phoneticPr fontId="2" type="noConversion"/>
  </si>
  <si>
    <t>去酒吧唱歌，赚了900欧</t>
    <phoneticPr fontId="2" type="noConversion"/>
  </si>
  <si>
    <t>又恋爱了，爱人神秘失踪</t>
    <phoneticPr fontId="2" type="noConversion"/>
  </si>
  <si>
    <t>C</t>
    <phoneticPr fontId="2" type="noConversion"/>
  </si>
  <si>
    <t>高定时尚</t>
  </si>
  <si>
    <t>耳环</t>
  </si>
  <si>
    <t>太平洋岛国</t>
  </si>
  <si>
    <t>夏威夷语</t>
    <phoneticPr fontId="2" type="noConversion"/>
  </si>
  <si>
    <t>老师或导师</t>
  </si>
  <si>
    <t>荣耀</t>
  </si>
  <si>
    <t>请把地球还给蟑螂</t>
  </si>
  <si>
    <t>一件乐器</t>
  </si>
  <si>
    <t>可爱的小姑娘，家里很有钱的样子
有公主脾气的环保主义者
半年后失踪了，大概是去参加什么环保运动了吧？</t>
    <phoneticPr fontId="2" type="noConversion"/>
  </si>
  <si>
    <t>b是a的弟弟，喜欢他姐姐a，知道a吃我的醋，就疯狂针对我
他是政府特工，牛逼啊
现在我和他姐姐和好了，他一脸懵逼</t>
    <phoneticPr fontId="2" type="noConversion"/>
  </si>
  <si>
    <t>初恋，但很快就分手了</t>
    <phoneticPr fontId="2" type="noConversion"/>
  </si>
  <si>
    <t>和初恋又和好了</t>
    <phoneticPr fontId="2" type="noConversion"/>
  </si>
  <si>
    <t>初恋突然吃我的醋，一脸懵逼
丫见我就骂，二脸懵逼
卧槽还有政府特工帮手，万脸懵逼</t>
    <phoneticPr fontId="2" type="noConversion"/>
  </si>
  <si>
    <t>可夫拉防弹背心</t>
    <phoneticPr fontId="2" type="noConversion"/>
  </si>
  <si>
    <t>摩托帽（钢）</t>
    <phoneticPr fontId="2" type="noConversion"/>
  </si>
  <si>
    <t>3D6</t>
    <phoneticPr fontId="2" type="noConversion"/>
  </si>
  <si>
    <t>2D6</t>
    <phoneticPr fontId="2" type="noConversion"/>
  </si>
  <si>
    <t>硬皮裤</t>
    <phoneticPr fontId="2" type="noConversion"/>
  </si>
  <si>
    <t>右臂</t>
    <phoneticPr fontId="2" type="noConversion"/>
  </si>
  <si>
    <t>左臂</t>
    <phoneticPr fontId="2" type="noConversion"/>
  </si>
  <si>
    <t>硬皮护臂（左臂）</t>
    <phoneticPr fontId="2" type="noConversion"/>
  </si>
  <si>
    <t>战斗手套（打击）</t>
    <phoneticPr fontId="2" type="noConversion"/>
  </si>
  <si>
    <t>电吉他</t>
    <phoneticPr fontId="2" type="noConversion"/>
  </si>
  <si>
    <t>音乐芯片</t>
    <phoneticPr fontId="2" type="noConversion"/>
  </si>
  <si>
    <t>储存着自己的最新专辑和以前的一些老歌</t>
    <phoneticPr fontId="2" type="noConversion"/>
  </si>
  <si>
    <t>20岁</t>
    <phoneticPr fontId="2" type="noConversion"/>
  </si>
  <si>
    <t>酒吧驻唱赚的钱</t>
    <phoneticPr fontId="2" type="noConversion"/>
  </si>
  <si>
    <t>数字芯片播放器</t>
    <phoneticPr fontId="2" type="noConversion"/>
  </si>
  <si>
    <t>手机</t>
    <phoneticPr fontId="2" type="noConversion"/>
  </si>
  <si>
    <t>每月</t>
    <phoneticPr fontId="2" type="noConversion"/>
  </si>
  <si>
    <t>摩托车</t>
    <phoneticPr fontId="2" type="noConversion"/>
  </si>
  <si>
    <t>尼龙睡袋</t>
    <phoneticPr fontId="2" type="noConversion"/>
  </si>
  <si>
    <t>速食便当</t>
    <phoneticPr fontId="2" type="noConversion"/>
  </si>
  <si>
    <t>1周</t>
    <phoneticPr fontId="2" type="noConversion"/>
  </si>
  <si>
    <t>公寓</t>
    <phoneticPr fontId="2" type="noConversion"/>
  </si>
  <si>
    <t>战斗区单间公寓</t>
    <phoneticPr fontId="2" type="noConversion"/>
  </si>
  <si>
    <t>时尚组件</t>
    <phoneticPr fontId="2" type="noConversion"/>
  </si>
  <si>
    <t>皮肤手表</t>
    <phoneticPr fontId="2" type="noConversion"/>
  </si>
  <si>
    <t>忽略</t>
  </si>
  <si>
    <t>皮下植入的计时器</t>
    <phoneticPr fontId="2" type="noConversion"/>
  </si>
  <si>
    <t>发光纹身</t>
    <phoneticPr fontId="2" type="noConversion"/>
  </si>
  <si>
    <t>SWTC</t>
    <phoneticPr fontId="2" type="noConversion"/>
  </si>
  <si>
    <t>LT</t>
    <phoneticPr fontId="2" type="noConversion"/>
  </si>
  <si>
    <t>变色美瞳</t>
    <phoneticPr fontId="2" type="noConversion"/>
  </si>
  <si>
    <t>SHF</t>
    <phoneticPr fontId="2" type="noConversion"/>
  </si>
  <si>
    <t>魅力皮肤</t>
    <phoneticPr fontId="2" type="noConversion"/>
  </si>
  <si>
    <t>CSK</t>
    <phoneticPr fontId="2" type="noConversion"/>
  </si>
  <si>
    <t>技术头发</t>
    <phoneticPr fontId="2" type="noConversion"/>
  </si>
  <si>
    <t>THE</t>
    <phoneticPr fontId="2" type="noConversion"/>
  </si>
  <si>
    <t>可以发光/变色的头发</t>
    <phoneticPr fontId="2" type="noConversion"/>
  </si>
  <si>
    <t>可改变肤色</t>
    <phoneticPr fontId="2" type="noConversion"/>
  </si>
  <si>
    <t>植入物</t>
    <phoneticPr fontId="2" type="noConversion"/>
  </si>
  <si>
    <t>赛博殖装</t>
    <phoneticPr fontId="2" type="noConversion"/>
  </si>
  <si>
    <t>低</t>
  </si>
  <si>
    <t>赛博音频</t>
    <phoneticPr fontId="2" type="noConversion"/>
  </si>
  <si>
    <r>
      <t>随穿听</t>
    </r>
    <r>
      <rPr>
        <vertAlign val="superscript"/>
        <sz val="11"/>
        <color theme="1"/>
        <rFont val="等线"/>
        <family val="3"/>
        <charset val="134"/>
        <scheme val="minor"/>
      </rPr>
      <t>TM</t>
    </r>
    <phoneticPr fontId="2" type="noConversion"/>
  </si>
  <si>
    <t>WM</t>
    <phoneticPr fontId="2" type="noConversion"/>
  </si>
  <si>
    <t>立体声音乐系统</t>
    <phoneticPr fontId="2" type="noConversion"/>
  </si>
  <si>
    <t>电台连接</t>
    <phoneticPr fontId="2" type="noConversion"/>
  </si>
  <si>
    <t>RL</t>
    <phoneticPr fontId="2" type="noConversion"/>
  </si>
  <si>
    <t>HT</t>
    <phoneticPr fontId="2" type="noConversion"/>
  </si>
  <si>
    <t>追踪器导航</t>
    <phoneticPr fontId="2" type="noConversion"/>
  </si>
  <si>
    <t>数字记录连接</t>
    <phoneticPr fontId="2" type="noConversion"/>
  </si>
  <si>
    <t>DR</t>
    <phoneticPr fontId="2" type="noConversion"/>
  </si>
  <si>
    <t>数字记录器传输</t>
    <phoneticPr fontId="2" type="noConversion"/>
  </si>
  <si>
    <t>惹怒了一个州际公司
希望历史能够证明自己是对的</t>
    <phoneticPr fontId="2" type="noConversion"/>
  </si>
  <si>
    <t>数字记录器</t>
    <phoneticPr fontId="2" type="noConversion"/>
  </si>
  <si>
    <t>DGR</t>
    <phoneticPr fontId="2" type="noConversion"/>
  </si>
  <si>
    <t>可存储2小时的数字记录</t>
    <phoneticPr fontId="2" type="noConversion"/>
  </si>
  <si>
    <t>话费</t>
    <phoneticPr fontId="2" type="noConversion"/>
  </si>
  <si>
    <t>可导航至1公里内的追踪器</t>
    <phoneticPr fontId="2" type="noConversion"/>
  </si>
  <si>
    <t>1英里内的电台通讯</t>
    <phoneticPr fontId="2" type="noConversion"/>
  </si>
  <si>
    <r>
      <rPr>
        <sz val="8"/>
        <rFont val="Noto Sans S Chinese Black"/>
        <family val="2"/>
        <charset val="128"/>
      </rPr>
      <t>SPECIAL</t>
    </r>
    <r>
      <rPr>
        <sz val="11"/>
        <rFont val="Noto Sans S Chinese Black"/>
        <family val="2"/>
        <charset val="134"/>
      </rPr>
      <t>特殊能力</t>
    </r>
    <phoneticPr fontId="9" type="noConversion"/>
  </si>
  <si>
    <t>战斗手套（右臂）组件</t>
    <phoneticPr fontId="2" type="noConversion"/>
  </si>
  <si>
    <t>人类观察</t>
    <phoneticPr fontId="9" type="noConversion"/>
  </si>
  <si>
    <t>追踪器</t>
    <phoneticPr fontId="2" type="noConversion"/>
  </si>
  <si>
    <t>针状追踪器</t>
    <phoneticPr fontId="2" type="noConversion"/>
  </si>
  <si>
    <t>（闪光灯）</t>
    <phoneticPr fontId="2" type="noConversion"/>
  </si>
  <si>
    <t>麻痹1D6分钟</t>
    <phoneticPr fontId="2" type="noConversion"/>
  </si>
  <si>
    <r>
      <t>闪光使目标麻痹（闪避</t>
    </r>
    <r>
      <rPr>
        <sz val="8"/>
        <color theme="1"/>
        <rFont val="等线"/>
        <family val="3"/>
        <charset val="134"/>
        <scheme val="minor"/>
      </rPr>
      <t>REF</t>
    </r>
    <r>
      <rPr>
        <sz val="11"/>
        <color theme="1"/>
        <rFont val="等线"/>
        <family val="2"/>
        <charset val="134"/>
        <scheme val="minor"/>
      </rPr>
      <t>/抵抗折磨</t>
    </r>
    <r>
      <rPr>
        <sz val="8"/>
        <color theme="1"/>
        <rFont val="等线"/>
        <family val="3"/>
        <charset val="134"/>
        <scheme val="minor"/>
      </rPr>
      <t>COOL）</t>
    </r>
    <phoneticPr fontId="2" type="noConversion"/>
  </si>
  <si>
    <t>闪光灯（铬书I拓展）</t>
    <phoneticPr fontId="2" type="noConversion"/>
  </si>
  <si>
    <t>战斗手套（右臂，结构强度）</t>
    <phoneticPr fontId="2" type="noConversion"/>
  </si>
  <si>
    <t>受到20伤害则不可用，30则摧毁</t>
    <phoneticPr fontId="2" type="noConversion"/>
  </si>
  <si>
    <t>（气体喷射）</t>
    <phoneticPr fontId="2" type="noConversion"/>
  </si>
  <si>
    <t>药物</t>
    <phoneticPr fontId="2" type="noConversion"/>
  </si>
  <si>
    <t>可喷射不同气体</t>
    <phoneticPr fontId="2" type="noConversion"/>
  </si>
  <si>
    <t>（捏碎）</t>
    <phoneticPr fontId="2" type="noConversion"/>
  </si>
  <si>
    <t>气体喷射（铬书I拓展）</t>
    <phoneticPr fontId="2" type="noConversion"/>
  </si>
  <si>
    <t>银十 Ag10</t>
    <phoneticPr fontId="2" type="noConversion"/>
  </si>
  <si>
    <r>
      <t>文刀氏名银者月之十 10</t>
    </r>
    <r>
      <rPr>
        <vertAlign val="superscript"/>
        <sz val="10"/>
        <color theme="1"/>
        <rFont val="等线"/>
        <family val="3"/>
        <charset val="134"/>
        <scheme val="minor"/>
      </rPr>
      <t>th</t>
    </r>
    <r>
      <rPr>
        <sz val="10"/>
        <color theme="1"/>
        <rFont val="等线"/>
        <family val="3"/>
        <charset val="134"/>
        <scheme val="minor"/>
      </rPr>
      <t xml:space="preserve"> Ag of </t>
    </r>
    <r>
      <rPr>
        <sz val="10"/>
        <color theme="1"/>
        <rFont val="Segoe UI Symbol"/>
        <family val="3"/>
      </rPr>
      <t>☽</t>
    </r>
    <r>
      <rPr>
        <sz val="10"/>
        <color theme="1"/>
        <rFont val="等线"/>
        <family val="3"/>
        <charset val="134"/>
        <scheme val="minor"/>
      </rPr>
      <t xml:space="preserve"> @Wendo</t>
    </r>
    <phoneticPr fontId="2" type="noConversion"/>
  </si>
  <si>
    <t>初恋，但很快就分手了
19岁那年，不知道为啥，吃我的醋，见我就骂
a是b的姐姐
22岁那年我们他妈的又和好了。。。。</t>
    <phoneticPr fontId="2" type="noConversion"/>
  </si>
  <si>
    <t>英语（+6）</t>
    <phoneticPr fontId="2" type="noConversion"/>
  </si>
  <si>
    <t>昏睡药剂</t>
    <phoneticPr fontId="2" type="noConversion"/>
  </si>
  <si>
    <t>【还不知道哪儿买，所以没扣前先。。】</t>
    <phoneticPr fontId="2" type="noConversion"/>
  </si>
  <si>
    <t>两年前酒吧唱歌的视频被人翻出来了
突然大火，音乐公司签约了我
出了一张新专辑，拿了一笔钱</t>
    <phoneticPr fontId="2" type="noConversion"/>
  </si>
  <si>
    <t>红色风衣</t>
    <phoneticPr fontId="2" type="noConversion"/>
  </si>
  <si>
    <t>黑色连衣裙</t>
    <phoneticPr fontId="2" type="noConversion"/>
  </si>
  <si>
    <t>击打</t>
    <phoneticPr fontId="2" type="noConversion"/>
  </si>
  <si>
    <t>踢</t>
    <phoneticPr fontId="2" type="noConversion"/>
  </si>
  <si>
    <t>格挡</t>
    <phoneticPr fontId="2" type="noConversion"/>
  </si>
  <si>
    <t>闪避</t>
    <phoneticPr fontId="2" type="noConversion"/>
  </si>
  <si>
    <t>投掷</t>
    <phoneticPr fontId="2" type="noConversion"/>
  </si>
  <si>
    <t>擒拿</t>
    <phoneticPr fontId="2" type="noConversion"/>
  </si>
  <si>
    <t>逃跑</t>
    <phoneticPr fontId="2" type="noConversion"/>
  </si>
  <si>
    <t>锁肢</t>
    <phoneticPr fontId="2" type="noConversion"/>
  </si>
  <si>
    <t>+2</t>
    <phoneticPr fontId="2" type="noConversion"/>
  </si>
  <si>
    <t>+1</t>
    <phoneticPr fontId="2" type="noConversion"/>
  </si>
  <si>
    <t>+3</t>
    <phoneticPr fontId="2" type="noConversion"/>
  </si>
  <si>
    <t>挥舞</t>
    <phoneticPr fontId="2" type="noConversion"/>
  </si>
  <si>
    <t>钳制</t>
    <phoneticPr fontId="2" type="noConversion"/>
  </si>
  <si>
    <t>咏春：</t>
    <phoneticPr fontId="2" type="noConversion"/>
  </si>
  <si>
    <t>当前负重</t>
    <phoneticPr fontId="2" type="noConversion"/>
  </si>
  <si>
    <r>
      <t xml:space="preserve">基于规则:
</t>
    </r>
    <r>
      <rPr>
        <b/>
        <sz val="7.5"/>
        <rFont val="等线"/>
        <family val="3"/>
        <charset val="134"/>
        <scheme val="minor"/>
      </rPr>
      <t>Cyberpunk 2.0.2.0.</t>
    </r>
    <r>
      <rPr>
        <sz val="7.5"/>
        <rFont val="等线"/>
        <family val="3"/>
        <charset val="134"/>
        <scheme val="minor"/>
      </rPr>
      <t xml:space="preserve">
制作者:
 rICIC, Sylor, UH
版权归属原作者:
Mike Pondsmith</t>
    </r>
    <phoneticPr fontId="2" type="noConversion"/>
  </si>
  <si>
    <t>体质
修正</t>
    <phoneticPr fontId="2" type="noConversion"/>
  </si>
  <si>
    <t>迷彩服</t>
    <phoneticPr fontId="2" type="noConversion"/>
  </si>
  <si>
    <t>生命路径，赛博组件/武器/护甲 和 其他消费</t>
    <phoneticPr fontId="2" type="noConversion"/>
  </si>
  <si>
    <r>
      <rPr>
        <sz val="8"/>
        <rFont val="思源黑体 Heavy"/>
        <family val="2"/>
        <charset val="134"/>
      </rPr>
      <t>TECH</t>
    </r>
    <r>
      <rPr>
        <sz val="11"/>
        <rFont val="思源黑体 Heavy"/>
        <family val="2"/>
        <charset val="134"/>
      </rPr>
      <t>技术技能</t>
    </r>
    <phoneticPr fontId="9" type="noConversion"/>
  </si>
  <si>
    <r>
      <rPr>
        <sz val="8"/>
        <rFont val="思源黑体 Heavy"/>
        <family val="2"/>
        <charset val="134"/>
      </rPr>
      <t>REF</t>
    </r>
    <r>
      <rPr>
        <sz val="11"/>
        <rFont val="思源黑体 Heavy"/>
        <family val="2"/>
        <charset val="134"/>
      </rPr>
      <t>反应技能</t>
    </r>
    <phoneticPr fontId="9" type="noConversion"/>
  </si>
  <si>
    <r>
      <rPr>
        <sz val="8"/>
        <rFont val="思源黑体 Heavy"/>
        <family val="2"/>
        <charset val="134"/>
      </rPr>
      <t>EMP</t>
    </r>
    <r>
      <rPr>
        <sz val="11"/>
        <rFont val="思源黑体 Heavy"/>
        <family val="2"/>
        <charset val="134"/>
      </rPr>
      <t>共情技能</t>
    </r>
    <phoneticPr fontId="9" type="noConversion"/>
  </si>
  <si>
    <r>
      <rPr>
        <sz val="8"/>
        <rFont val="思源黑体 Heavy"/>
        <family val="2"/>
        <charset val="134"/>
      </rPr>
      <t>COOL</t>
    </r>
    <r>
      <rPr>
        <sz val="11"/>
        <rFont val="思源黑体 Heavy"/>
        <family val="2"/>
        <charset val="134"/>
      </rPr>
      <t>酷技能</t>
    </r>
    <phoneticPr fontId="9" type="noConversion"/>
  </si>
  <si>
    <r>
      <rPr>
        <sz val="8"/>
        <rFont val="思源黑体 Heavy"/>
        <family val="2"/>
        <charset val="134"/>
      </rPr>
      <t>BODY</t>
    </r>
    <r>
      <rPr>
        <sz val="11"/>
        <rFont val="思源黑体 Heavy"/>
        <family val="2"/>
        <charset val="134"/>
      </rPr>
      <t>身体技能</t>
    </r>
    <phoneticPr fontId="9" type="noConversion"/>
  </si>
  <si>
    <r>
      <rPr>
        <sz val="8"/>
        <rFont val="思源黑体 Heavy"/>
        <family val="2"/>
        <charset val="134"/>
      </rPr>
      <t>ATTR</t>
    </r>
    <r>
      <rPr>
        <sz val="11"/>
        <rFont val="思源黑体 Heavy"/>
        <family val="2"/>
        <charset val="134"/>
      </rPr>
      <t>吸引技能</t>
    </r>
    <phoneticPr fontId="9" type="noConversion"/>
  </si>
  <si>
    <r>
      <rPr>
        <sz val="8"/>
        <color theme="1"/>
        <rFont val="思源黑体 Heavy"/>
        <family val="2"/>
        <charset val="134"/>
      </rPr>
      <t>INT</t>
    </r>
    <r>
      <rPr>
        <sz val="11"/>
        <color theme="1"/>
        <rFont val="思源黑体 Heavy"/>
        <family val="2"/>
        <charset val="134"/>
      </rPr>
      <t>智力</t>
    </r>
    <phoneticPr fontId="2" type="noConversion"/>
  </si>
  <si>
    <r>
      <rPr>
        <sz val="8"/>
        <color theme="1"/>
        <rFont val="思源黑体 Heavy"/>
        <family val="2"/>
        <charset val="134"/>
      </rPr>
      <t>COOL</t>
    </r>
    <r>
      <rPr>
        <sz val="11"/>
        <color theme="1"/>
        <rFont val="思源黑体 Heavy"/>
        <family val="2"/>
        <charset val="134"/>
      </rPr>
      <t>酷</t>
    </r>
    <phoneticPr fontId="2" type="noConversion"/>
  </si>
  <si>
    <r>
      <rPr>
        <sz val="8"/>
        <color theme="1"/>
        <rFont val="思源黑体 Heavy"/>
        <family val="2"/>
        <charset val="134"/>
      </rPr>
      <t>MA</t>
    </r>
    <r>
      <rPr>
        <sz val="11"/>
        <color theme="1"/>
        <rFont val="思源黑体 Heavy"/>
        <family val="2"/>
        <charset val="134"/>
      </rPr>
      <t>运动</t>
    </r>
    <phoneticPr fontId="2" type="noConversion"/>
  </si>
  <si>
    <r>
      <rPr>
        <sz val="8"/>
        <color theme="1"/>
        <rFont val="思源黑体 Heavy"/>
        <family val="2"/>
        <charset val="134"/>
      </rPr>
      <t>REF</t>
    </r>
    <r>
      <rPr>
        <sz val="11"/>
        <color theme="1"/>
        <rFont val="思源黑体 Heavy"/>
        <family val="2"/>
        <charset val="134"/>
      </rPr>
      <t>反应</t>
    </r>
    <phoneticPr fontId="2" type="noConversion"/>
  </si>
  <si>
    <r>
      <rPr>
        <sz val="8"/>
        <color theme="1"/>
        <rFont val="思源黑体 Heavy"/>
        <family val="2"/>
        <charset val="134"/>
      </rPr>
      <t>ATTR</t>
    </r>
    <r>
      <rPr>
        <sz val="11"/>
        <color theme="1"/>
        <rFont val="思源黑体 Heavy"/>
        <family val="2"/>
        <charset val="134"/>
      </rPr>
      <t>吸引</t>
    </r>
    <phoneticPr fontId="2" type="noConversion"/>
  </si>
  <si>
    <r>
      <rPr>
        <sz val="8"/>
        <color theme="1"/>
        <rFont val="思源黑体 Heavy"/>
        <family val="2"/>
        <charset val="134"/>
      </rPr>
      <t>TECH</t>
    </r>
    <r>
      <rPr>
        <sz val="11"/>
        <color theme="1"/>
        <rFont val="思源黑体 Heavy"/>
        <family val="2"/>
        <charset val="134"/>
      </rPr>
      <t>技术</t>
    </r>
    <phoneticPr fontId="2" type="noConversion"/>
  </si>
  <si>
    <r>
      <rPr>
        <sz val="8"/>
        <color theme="1"/>
        <rFont val="思源黑体 Heavy"/>
        <family val="2"/>
        <charset val="134"/>
      </rPr>
      <t>LUCK</t>
    </r>
    <r>
      <rPr>
        <sz val="11"/>
        <color theme="1"/>
        <rFont val="思源黑体 Heavy"/>
        <family val="2"/>
        <charset val="134"/>
      </rPr>
      <t>幸运</t>
    </r>
    <phoneticPr fontId="2" type="noConversion"/>
  </si>
  <si>
    <r>
      <rPr>
        <sz val="8"/>
        <color theme="1"/>
        <rFont val="思源黑体 Heavy"/>
        <family val="2"/>
        <charset val="134"/>
      </rPr>
      <t>EMP</t>
    </r>
    <r>
      <rPr>
        <sz val="11"/>
        <color theme="1"/>
        <rFont val="思源黑体 Heavy"/>
        <family val="2"/>
        <charset val="134"/>
      </rPr>
      <t>共情</t>
    </r>
    <phoneticPr fontId="2" type="noConversion"/>
  </si>
  <si>
    <t>♂:</t>
    <phoneticPr fontId="2" type="noConversion"/>
  </si>
  <si>
    <t>♀:</t>
    <phoneticPr fontId="2" type="noConversion"/>
  </si>
  <si>
    <t>初始职业点数:</t>
    <phoneticPr fontId="2" type="noConversion"/>
  </si>
  <si>
    <t>初始额外点数:</t>
    <phoneticPr fontId="2" type="noConversion"/>
  </si>
  <si>
    <t>2020.0.1</t>
    <phoneticPr fontId="2" type="noConversion"/>
  </si>
  <si>
    <t>跑团开始了……</t>
    <phoneticPr fontId="2" type="noConversion"/>
  </si>
  <si>
    <t>RF的脸很臭，我觉得这次我会死的很快</t>
  </si>
  <si>
    <r>
      <rPr>
        <sz val="8"/>
        <rFont val="思源黑体 Heavy"/>
        <family val="2"/>
        <charset val="134"/>
      </rPr>
      <t>INT</t>
    </r>
    <r>
      <rPr>
        <sz val="11"/>
        <rFont val="思源黑体 Heavy"/>
        <family val="2"/>
        <charset val="134"/>
      </rPr>
      <t>智力技能</t>
    </r>
    <phoneticPr fontId="9" type="noConversion"/>
  </si>
  <si>
    <t>衣着&amp;时尚</t>
    <phoneticPr fontId="9" type="noConversion"/>
  </si>
  <si>
    <t>审讯</t>
    <phoneticPr fontId="9" type="noConversion"/>
  </si>
  <si>
    <t>采访</t>
    <phoneticPr fontId="9" type="noConversion"/>
  </si>
  <si>
    <t>劝解&amp;说服</t>
    <phoneticPr fontId="9" type="noConversion"/>
  </si>
  <si>
    <t>感知/觉察</t>
    <phoneticPr fontId="9" type="noConversion"/>
  </si>
  <si>
    <t>教育&amp;通识</t>
    <phoneticPr fontId="9" type="noConversion"/>
  </si>
  <si>
    <t>数据库检索</t>
    <phoneticPr fontId="9" type="noConversion"/>
  </si>
  <si>
    <t>物理学</t>
    <phoneticPr fontId="9" type="noConversion"/>
  </si>
  <si>
    <t>隐匿/跟踪</t>
    <phoneticPr fontId="9" type="noConversion"/>
  </si>
  <si>
    <t>证券交易</t>
    <phoneticPr fontId="9" type="noConversion"/>
  </si>
  <si>
    <t>弓术</t>
    <phoneticPr fontId="9" type="noConversion"/>
  </si>
  <si>
    <t>田径</t>
    <phoneticPr fontId="9" type="noConversion"/>
  </si>
  <si>
    <t>闪躲/逃脱</t>
    <phoneticPr fontId="9" type="noConversion"/>
  </si>
  <si>
    <t>躲藏/闪避</t>
    <phoneticPr fontId="9" type="noConversion"/>
  </si>
  <si>
    <t>摩托车</t>
    <phoneticPr fontId="9" type="noConversion"/>
  </si>
  <si>
    <t>驾驶(旋翼飞行器)</t>
    <phoneticPr fontId="9" type="noConversion"/>
  </si>
  <si>
    <t>驾驶(固定翼飞机)</t>
    <phoneticPr fontId="9" type="noConversion"/>
  </si>
  <si>
    <t>驾驶(矢量载具)</t>
    <phoneticPr fontId="9" type="noConversion"/>
  </si>
  <si>
    <t>冲锋枪</t>
    <phoneticPr fontId="9" type="noConversion"/>
  </si>
  <si>
    <t>冷冻仓操作</t>
    <phoneticPr fontId="9" type="noConversion"/>
  </si>
  <si>
    <t>爆破</t>
    <phoneticPr fontId="9" type="noConversion"/>
  </si>
  <si>
    <t>电路学</t>
    <phoneticPr fontId="9" type="noConversion"/>
  </si>
  <si>
    <t>旋翼技术</t>
    <phoneticPr fontId="9" type="noConversion"/>
  </si>
  <si>
    <t>摄影&amp;摄像</t>
    <phoneticPr fontId="9" type="noConversion"/>
  </si>
  <si>
    <t>武器匠</t>
    <phoneticPr fontId="9" type="noConversion"/>
  </si>
  <si>
    <t>扒窃</t>
    <phoneticPr fontId="9" type="noConversion"/>
  </si>
  <si>
    <t>总价值</t>
  </si>
  <si>
    <t>Cyberpunk 2.0.2.0</t>
  </si>
  <si>
    <t>version 1.0.0 alpha</t>
  </si>
  <si>
    <t>设计: 冬寂</t>
  </si>
  <si>
    <t>系统信息·空白页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</si>
  <si>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</si>
  <si>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</si>
  <si>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</si>
  <si>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</si>
  <si>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</si>
  <si>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</si>
  <si>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</si>
  <si>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</si>
  <si>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</si>
  <si>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</si>
  <si>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</si>
  <si>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</si>
  <si>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</si>
  <si>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</si>
  <si>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</si>
  <si>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</si>
  <si>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</si>
  <si>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</si>
  <si>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</si>
  <si>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</si>
  <si>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格</t>
  </si>
  <si>
    <t>系统情报</t>
  </si>
  <si>
    <t>系统名称</t>
  </si>
  <si>
    <t>CPU数量</t>
  </si>
  <si>
    <t>智力+</t>
  </si>
  <si>
    <t>界面操作</t>
  </si>
  <si>
    <t>数据要塞强度</t>
  </si>
  <si>
    <t>AI?</t>
  </si>
  <si>
    <t>AI行为模式?</t>
  </si>
  <si>
    <t>AI反应?</t>
  </si>
  <si>
    <t>系统矩阵</t>
  </si>
  <si>
    <t>AI图标?</t>
  </si>
  <si>
    <t>附加规则</t>
  </si>
  <si>
    <r>
      <t xml:space="preserve">基于规则:
</t>
    </r>
    <r>
      <rPr>
        <b/>
        <sz val="7.5"/>
        <rFont val="等线"/>
        <family val="3"/>
        <charset val="134"/>
        <scheme val="minor"/>
      </rPr>
      <t>Cyberpunk 2.0.2.0.</t>
    </r>
    <r>
      <rPr>
        <sz val="7.5"/>
        <rFont val="等线"/>
        <family val="3"/>
        <charset val="134"/>
        <scheme val="minor"/>
      </rPr>
      <t xml:space="preserve">
制作者:
 rICIC, Sylo, UH, 冬寂
版权归属原作者:
Mike Pondsmith</t>
    </r>
    <phoneticPr fontId="2" type="noConversion"/>
  </si>
  <si>
    <t>矢量载具技术</t>
  </si>
  <si>
    <t>航空器技术</t>
  </si>
  <si>
    <t>体术</t>
  </si>
  <si>
    <t>驾驶(飞艇)</t>
  </si>
  <si>
    <t>Y\X</t>
  </si>
  <si>
    <t>U</t>
  </si>
  <si>
    <t>V</t>
  </si>
  <si>
    <t>W</t>
  </si>
  <si>
    <t>X</t>
  </si>
  <si>
    <t>Y</t>
  </si>
  <si>
    <t>Z</t>
  </si>
  <si>
    <t>AA</t>
  </si>
  <si>
    <t>顺序</t>
  </si>
  <si>
    <t>名称</t>
  </si>
  <si>
    <r>
      <rPr>
        <b/>
        <sz val="11"/>
        <color rgb="FFFFFFFF"/>
        <rFont val="Source Han Sans CN"/>
        <family val="2"/>
      </rPr>
      <t>网界轮</t>
    </r>
    <r>
      <rPr>
        <b/>
        <sz val="11"/>
        <color rgb="FFFFFFFF"/>
        <rFont val="等线"/>
        <family val="3"/>
      </rPr>
      <t>/</t>
    </r>
    <r>
      <rPr>
        <b/>
        <sz val="11"/>
        <color rgb="FFFFFFFF"/>
        <rFont val="Source Han Sans CN"/>
        <family val="2"/>
      </rPr>
      <t>秒</t>
    </r>
  </si>
  <si>
    <t>轮</t>
  </si>
  <si>
    <r>
      <rPr>
        <b/>
        <sz val="11"/>
        <color rgb="FFFFFFFF"/>
        <rFont val="等线"/>
        <family val="3"/>
      </rPr>
      <t>30</t>
    </r>
    <r>
      <rPr>
        <b/>
        <sz val="11"/>
        <color rgb="FFFFFFFF"/>
        <rFont val="Source Han Sans CN"/>
        <family val="2"/>
      </rPr>
      <t>秒</t>
    </r>
  </si>
  <si>
    <t>分钟</t>
  </si>
  <si>
    <r>
      <rPr>
        <b/>
        <sz val="11"/>
        <color rgb="FFFFFFFF"/>
        <rFont val="等线"/>
        <family val="3"/>
      </rPr>
      <t>5</t>
    </r>
    <r>
      <rPr>
        <b/>
        <sz val="11"/>
        <color rgb="FFFFFFFF"/>
        <rFont val="Source Han Sans CN"/>
        <family val="2"/>
      </rPr>
      <t>分钟</t>
    </r>
  </si>
  <si>
    <r>
      <rPr>
        <b/>
        <sz val="11"/>
        <color rgb="FFFFFFFF"/>
        <rFont val="等线"/>
        <family val="3"/>
      </rPr>
      <t>10</t>
    </r>
    <r>
      <rPr>
        <b/>
        <sz val="11"/>
        <color rgb="FFFFFFFF"/>
        <rFont val="Source Han Sans CN"/>
        <family val="2"/>
      </rPr>
      <t>分钟</t>
    </r>
  </si>
  <si>
    <r>
      <rPr>
        <b/>
        <sz val="11"/>
        <color rgb="FFFFFFFF"/>
        <rFont val="等线"/>
        <family val="3"/>
      </rPr>
      <t>30</t>
    </r>
    <r>
      <rPr>
        <b/>
        <sz val="11"/>
        <color rgb="FFFFFFFF"/>
        <rFont val="Source Han Sans CN"/>
        <family val="2"/>
      </rPr>
      <t>分钟</t>
    </r>
  </si>
  <si>
    <t>小时</t>
  </si>
  <si>
    <r>
      <rPr>
        <b/>
        <sz val="11"/>
        <color rgb="FFFFFFFF"/>
        <rFont val="等线"/>
        <family val="3"/>
      </rPr>
      <t>10</t>
    </r>
    <r>
      <rPr>
        <b/>
        <sz val="11"/>
        <color rgb="FFFFFFFF"/>
        <rFont val="Source Han Sans CN"/>
        <family val="2"/>
      </rPr>
      <t>小时</t>
    </r>
  </si>
  <si>
    <t>总耗时</t>
  </si>
  <si>
    <t>时间修正</t>
  </si>
  <si>
    <t>先攻</t>
  </si>
  <si>
    <r>
      <rPr>
        <sz val="11"/>
        <color theme="1"/>
        <rFont val="等线"/>
        <family val="2"/>
        <charset val="134"/>
        <scheme val="minor"/>
      </rPr>
      <t>REF/</t>
    </r>
    <r>
      <rPr>
        <sz val="11"/>
        <color rgb="FF000000"/>
        <rFont val="Source Han Sans CN"/>
        <family val="2"/>
      </rPr>
      <t>加值</t>
    </r>
  </si>
  <si>
    <t>MOD</t>
  </si>
  <si>
    <t>=</t>
  </si>
  <si>
    <t>1D10</t>
  </si>
  <si>
    <t>总值</t>
  </si>
  <si>
    <t>战斗轮快速检定</t>
  </si>
  <si>
    <t>个</t>
  </si>
  <si>
    <t>面数</t>
  </si>
  <si>
    <t>+</t>
  </si>
  <si>
    <r>
      <rPr>
        <sz val="6"/>
        <color rgb="FF000000"/>
        <rFont val="Source Han Sans CN"/>
        <family val="2"/>
      </rPr>
      <t>修正值</t>
    </r>
    <r>
      <rPr>
        <sz val="6"/>
        <color rgb="FF000000"/>
        <rFont val="等线"/>
        <family val="3"/>
      </rPr>
      <t>(+/-)</t>
    </r>
  </si>
  <si>
    <t>值</t>
  </si>
  <si>
    <t>&gt;</t>
  </si>
  <si>
    <r>
      <rPr>
        <sz val="8"/>
        <color rgb="FF000000"/>
        <rFont val="Source Han Sans CN"/>
        <family val="2"/>
      </rPr>
      <t>重掷</t>
    </r>
    <r>
      <rPr>
        <sz val="8"/>
        <color rgb="FF000000"/>
        <rFont val="等线"/>
        <family val="3"/>
      </rPr>
      <t>1</t>
    </r>
  </si>
  <si>
    <r>
      <rPr>
        <sz val="8"/>
        <color rgb="FF000000"/>
        <rFont val="Source Han Sans CN"/>
        <family val="2"/>
      </rPr>
      <t>重掷</t>
    </r>
    <r>
      <rPr>
        <sz val="8"/>
        <color rgb="FF000000"/>
        <rFont val="等线"/>
        <family val="3"/>
      </rPr>
      <t>2</t>
    </r>
  </si>
  <si>
    <r>
      <rPr>
        <sz val="8"/>
        <color rgb="FF000000"/>
        <rFont val="Source Han Sans CN"/>
        <family val="2"/>
      </rPr>
      <t>重掷</t>
    </r>
    <r>
      <rPr>
        <sz val="8"/>
        <color rgb="FF000000"/>
        <rFont val="等线"/>
        <family val="3"/>
      </rPr>
      <t>3</t>
    </r>
  </si>
  <si>
    <t>难度</t>
  </si>
  <si>
    <r>
      <rPr>
        <sz val="8"/>
        <color rgb="FF000000"/>
        <rFont val="等线"/>
        <family val="3"/>
      </rPr>
      <t>DV(</t>
    </r>
    <r>
      <rPr>
        <sz val="8"/>
        <color rgb="FF000000"/>
        <rFont val="Source Han Sans CN"/>
        <family val="2"/>
      </rPr>
      <t>自动</t>
    </r>
    <r>
      <rPr>
        <sz val="8"/>
        <color rgb="FF000000"/>
        <rFont val="等线"/>
        <family val="3"/>
      </rPr>
      <t>)</t>
    </r>
  </si>
  <si>
    <r>
      <rPr>
        <sz val="8"/>
        <color rgb="FF000000"/>
        <rFont val="Source Han Sans CN"/>
        <family val="2"/>
      </rPr>
      <t>结果</t>
    </r>
    <r>
      <rPr>
        <sz val="8"/>
        <color rgb="FF000000"/>
        <rFont val="等线"/>
        <family val="3"/>
      </rPr>
      <t>(</t>
    </r>
    <r>
      <rPr>
        <sz val="8"/>
        <color rgb="FF000000"/>
        <rFont val="Source Han Sans CN"/>
        <family val="2"/>
      </rPr>
      <t>自动</t>
    </r>
    <r>
      <rPr>
        <sz val="8"/>
        <color rgb="FF000000"/>
        <rFont val="等线"/>
        <family val="3"/>
      </rPr>
      <t>)</t>
    </r>
  </si>
  <si>
    <t>说明</t>
  </si>
  <si>
    <r>
      <rPr>
        <sz val="8"/>
        <color rgb="FF000000"/>
        <rFont val="Source Han Sans CN"/>
        <family val="2"/>
      </rPr>
      <t xml:space="preserve">制作 </t>
    </r>
    <r>
      <rPr>
        <sz val="8"/>
        <color rgb="FF000000"/>
        <rFont val="等线"/>
        <family val="3"/>
      </rPr>
      <t>By Wintermute,</t>
    </r>
    <r>
      <rPr>
        <sz val="8"/>
        <color rgb="FF000000"/>
        <rFont val="Source Han Sans CN"/>
        <family val="2"/>
      </rPr>
      <t>感谢</t>
    </r>
    <r>
      <rPr>
        <sz val="8"/>
        <color rgb="FF000000"/>
        <rFont val="等线"/>
        <family val="3"/>
      </rPr>
      <t>Martian</t>
    </r>
    <r>
      <rPr>
        <sz val="8"/>
        <color rgb="FF000000"/>
        <rFont val="Source Han Sans CN"/>
        <family val="2"/>
      </rPr>
      <t>的灵感。</t>
    </r>
  </si>
  <si>
    <r>
      <rPr>
        <sz val="8"/>
        <color rgb="FF000000"/>
        <rFont val="Source Han Sans CN"/>
        <family val="2"/>
      </rPr>
      <t>基于</t>
    </r>
    <r>
      <rPr>
        <sz val="8"/>
        <color rgb="FF000000"/>
        <rFont val="等线"/>
        <family val="3"/>
      </rPr>
      <t>Cyberpunk 2.0.2.0.</t>
    </r>
  </si>
  <si>
    <t>第一个表格用于计算角色扮演顺序，第二个表格用于计算战斗轮顺序，第三个表格用来进行快速技能检定和掷骰。大多数部分多有自动计算。
绿色的修正值格子是加值，红色的是减值。</t>
  </si>
  <si>
    <t>伤害</t>
  </si>
  <si>
    <t>调整</t>
  </si>
  <si>
    <t>体质</t>
  </si>
  <si>
    <t>惩罚</t>
  </si>
  <si>
    <t>昏迷豁免</t>
  </si>
  <si>
    <t>死亡豁免</t>
  </si>
  <si>
    <t>辩论</t>
  </si>
  <si>
    <t>电路安全</t>
  </si>
  <si>
    <t>我爹他有点情况</t>
  </si>
  <si>
    <t>我娘她有点情况</t>
  </si>
  <si>
    <t>可忽略</t>
  </si>
  <si>
    <t>手术强度</t>
  </si>
  <si>
    <t>极高</t>
  </si>
  <si>
    <t>墨镜</t>
  </si>
  <si>
    <t>中立</t>
  </si>
  <si>
    <t>系统描述</t>
  </si>
  <si>
    <t>数据堡垒</t>
  </si>
  <si>
    <t>把村规写在这里, Alt+Enter[Microsoft Office]或Shift+Enter[Libreoffice]换行。</t>
  </si>
  <si>
    <t>安全码</t>
    <phoneticPr fontId="2" type="noConversion"/>
  </si>
  <si>
    <r>
      <rPr>
        <sz val="8"/>
        <color theme="1"/>
        <rFont val="思源黑体 Heavy"/>
        <family val="2"/>
        <charset val="134"/>
      </rPr>
      <t>BODY</t>
    </r>
    <r>
      <rPr>
        <sz val="11"/>
        <color theme="1"/>
        <rFont val="思源黑体 Heavy"/>
        <family val="2"/>
        <charset val="134"/>
      </rPr>
      <t>体格</t>
    </r>
    <phoneticPr fontId="2" type="noConversion"/>
  </si>
  <si>
    <t>赛博碟板设计</t>
    <phoneticPr fontId="9" type="noConversion"/>
  </si>
  <si>
    <t>最在乎</t>
    <phoneticPr fontId="2" type="noConversion"/>
  </si>
  <si>
    <t>赛博碟板页面</t>
    <phoneticPr fontId="2" type="noConversion"/>
  </si>
  <si>
    <t>CYBERPUNK 2.0.2.0</t>
  </si>
  <si>
    <t>型号</t>
  </si>
  <si>
    <t>CPU数量</t>
    <phoneticPr fontId="2" type="noConversion"/>
  </si>
  <si>
    <t>碟板类型</t>
    <phoneticPr fontId="2" type="noConversion"/>
  </si>
  <si>
    <t>总价格</t>
    <phoneticPr fontId="2" type="noConversion"/>
  </si>
  <si>
    <t>数据墙强度</t>
    <phoneticPr fontId="2" type="noConversion"/>
  </si>
  <si>
    <t>代码门强度</t>
  </si>
  <si>
    <t>碟板速度</t>
    <phoneticPr fontId="2" type="noConversion"/>
  </si>
  <si>
    <t>内存</t>
  </si>
  <si>
    <t>配件?</t>
    <phoneticPr fontId="2" type="noConversion"/>
  </si>
  <si>
    <r>
      <t>你的</t>
    </r>
    <r>
      <rPr>
        <b/>
        <sz val="11"/>
        <color theme="0"/>
        <rFont val="思源黑体 Bold"/>
        <family val="2"/>
        <charset val="134"/>
      </rPr>
      <t>图标</t>
    </r>
  </si>
  <si>
    <t>程序</t>
  </si>
  <si>
    <t>id</t>
  </si>
  <si>
    <t>内存</t>
    <phoneticPr fontId="2" type="noConversion"/>
  </si>
  <si>
    <t>强度</t>
    <phoneticPr fontId="2" type="noConversion"/>
  </si>
  <si>
    <t>价格</t>
  </si>
  <si>
    <t>© 1990 R. Talsorian Games, Inc. 中文版设计: 冬寂  更新: ricic</t>
    <phoneticPr fontId="2" type="noConversion"/>
  </si>
  <si>
    <t>人物背景故事：</t>
    <phoneticPr fontId="2" type="noConversion"/>
  </si>
  <si>
    <t>便签：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</si>
</sst>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General&quot;kg&quot;"/>
    <numFmt numFmtId="177" formatCode="General&quot;m&quot;"/>
    <numFmt numFmtId="178" formatCode="General&quot;个月&quot;"/>
    <numFmt numFmtId="179" formatCode="#,##0.00\ [$€-1]_);[Red]\(#,##0.00\ [$€-1]\)"/>
    <numFmt numFmtId="180" formatCode="#,##0\ [$€-1]_);[Red]\(#,##0\ [$€-1]\)"/>
    <numFmt numFmtId="181" formatCode="General&quot;岁&quot;"/>
    <numFmt numFmtId="182" formatCode="0.00&quot;kg&quot;"/>
    <numFmt numFmtId="183" formatCode="#,##0_-\ [$€-1];#,##0\-\ [$€-1]"/>
    <numFmt numFmtId="184" formatCode="\+General"/>
    <numFmt numFmtId="185" formatCode="\+0"/>
    <numFmt numFmtId="186" formatCode="\D0"/>
    <numFmt numFmtId="187" formatCode="\=0"/>
    <numFmt numFmtId="188" formatCode="\-0"/>
  </numFmts>
  <fonts count="11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Noto Sans S Chinese Regular"/>
      <family val="2"/>
      <charset val="134"/>
    </font>
    <font>
      <sz val="11"/>
      <color theme="1"/>
      <name val="Noto Sans S Chinese Black"/>
      <family val="2"/>
      <charset val="134"/>
    </font>
    <font>
      <sz val="11"/>
      <color theme="0"/>
      <name val="Noto Sans S Chinese Bold"/>
      <family val="2"/>
      <charset val="134"/>
    </font>
    <font>
      <sz val="11"/>
      <color theme="0"/>
      <name val="Noto Sans S Chinese Black"/>
      <family val="2"/>
      <charset val="134"/>
    </font>
    <font>
      <sz val="20"/>
      <color theme="0"/>
      <name val="Noto Sans S Chinese Black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Noto Sans S Chinese Black"/>
      <family val="2"/>
      <charset val="134"/>
    </font>
    <font>
      <sz val="11"/>
      <name val="Noto Sans S Chinese Black"/>
      <family val="2"/>
      <charset val="134"/>
    </font>
    <font>
      <sz val="8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Noto Sans S Chinese Thin"/>
      <family val="2"/>
      <charset val="134"/>
    </font>
    <font>
      <sz val="9"/>
      <color theme="1"/>
      <name val="Noto Sans S Chinese Black"/>
      <family val="2"/>
    </font>
    <font>
      <sz val="9"/>
      <color theme="0" tint="-0.499984740745262"/>
      <name val="等线"/>
      <family val="3"/>
      <charset val="134"/>
      <scheme val="minor"/>
    </font>
    <font>
      <sz val="10"/>
      <color theme="1"/>
      <name val="Noto Sans S Chinese Medium"/>
      <family val="2"/>
      <charset val="134"/>
    </font>
    <font>
      <sz val="11"/>
      <color theme="0" tint="-0.249977111117893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Noto Sans S Chinese Thin"/>
      <family val="2"/>
      <charset val="128"/>
    </font>
    <font>
      <strike/>
      <sz val="11"/>
      <color theme="0" tint="-0.249977111117893"/>
      <name val="等线"/>
      <family val="3"/>
      <charset val="134"/>
      <scheme val="minor"/>
    </font>
    <font>
      <sz val="11"/>
      <name val="Noto Sans S Chinese Black"/>
      <family val="2"/>
      <charset val="128"/>
    </font>
    <font>
      <sz val="11"/>
      <color theme="0" tint="-0.499984740745262"/>
      <name val="等线"/>
      <family val="2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  <font>
      <sz val="20"/>
      <color theme="1"/>
      <name val="Noto Sans S Chinese Thin"/>
      <family val="2"/>
    </font>
    <font>
      <sz val="20"/>
      <color theme="1"/>
      <name val="Noto Sans S Chinese Light"/>
      <family val="2"/>
      <charset val="134"/>
    </font>
    <font>
      <sz val="20"/>
      <color theme="1"/>
      <name val="Noto Sans S Chinese Thin"/>
      <family val="2"/>
      <charset val="134"/>
    </font>
    <font>
      <sz val="9"/>
      <color theme="1"/>
      <name val="Noto Sans S Chinese Black"/>
      <family val="2"/>
      <charset val="128"/>
    </font>
    <font>
      <sz val="11"/>
      <color theme="1"/>
      <name val="微软雅黑"/>
      <family val="2"/>
      <charset val="134"/>
    </font>
    <font>
      <sz val="9"/>
      <color theme="1"/>
      <name val="Noto Sans S Chinese Bold"/>
      <family val="2"/>
      <charset val="134"/>
    </font>
    <font>
      <sz val="9"/>
      <color theme="1"/>
      <name val="Noto Sans S Chinese Bold"/>
      <family val="2"/>
      <charset val="128"/>
    </font>
    <font>
      <sz val="9"/>
      <name val="Noto Sans S Chinese Thin"/>
      <family val="2"/>
      <charset val="134"/>
    </font>
    <font>
      <sz val="8"/>
      <name val="Noto Sans S Chinese Thin"/>
      <family val="2"/>
      <charset val="128"/>
    </font>
    <font>
      <sz val="8"/>
      <name val="Noto Sans S Chinese Thin"/>
      <family val="2"/>
    </font>
    <font>
      <sz val="9"/>
      <color theme="0"/>
      <name val="Noto Sans S Chinese Bold"/>
      <family val="2"/>
      <charset val="134"/>
    </font>
    <font>
      <sz val="11"/>
      <color theme="0" tint="-4.9989318521683403E-2"/>
      <name val="等线"/>
      <family val="3"/>
      <charset val="134"/>
      <scheme val="minor"/>
    </font>
    <font>
      <sz val="9"/>
      <color theme="0" tint="-4.9989318521683403E-2"/>
      <name val="Noto Sans S Chinese Black"/>
      <family val="2"/>
      <charset val="128"/>
    </font>
    <font>
      <sz val="9"/>
      <color theme="1"/>
      <name val="Noto Sans S Chinese Black"/>
      <family val="2"/>
      <charset val="134"/>
    </font>
    <font>
      <sz val="1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0"/>
      <name val="等线"/>
      <family val="2"/>
      <charset val="134"/>
      <scheme val="minor"/>
    </font>
    <font>
      <sz val="11"/>
      <color theme="0" tint="-4.9989318521683403E-2"/>
      <name val="等线"/>
      <family val="2"/>
      <charset val="134"/>
      <scheme val="minor"/>
    </font>
    <font>
      <sz val="7.5"/>
      <name val="等线"/>
      <family val="3"/>
      <charset val="134"/>
      <scheme val="minor"/>
    </font>
    <font>
      <sz val="20"/>
      <color theme="0"/>
      <name val="微软雅黑"/>
      <family val="2"/>
      <charset val="134"/>
    </font>
    <font>
      <sz val="11"/>
      <color theme="1"/>
      <name val="Noto Sans S Chinese Black"/>
      <family val="2"/>
      <charset val="128"/>
    </font>
    <font>
      <sz val="11"/>
      <color theme="1"/>
      <name val="Noto Sans S Chinese Medium"/>
      <family val="2"/>
      <charset val="134"/>
    </font>
    <font>
      <sz val="11"/>
      <color theme="1"/>
      <name val="Noto Sans S Chinese Medium"/>
      <family val="2"/>
      <charset val="128"/>
    </font>
    <font>
      <sz val="9"/>
      <color theme="0" tint="-0.499984740745262"/>
      <name val="等线"/>
      <family val="2"/>
      <charset val="134"/>
      <scheme val="minor"/>
    </font>
    <font>
      <sz val="9"/>
      <color theme="0" tint="-0.249977111117893"/>
      <name val="Noto Sans S Chinese Thin"/>
      <family val="2"/>
    </font>
    <font>
      <sz val="9"/>
      <color theme="0" tint="-0.249977111117893"/>
      <name val="Noto Sans S Chinese Thin"/>
      <family val="2"/>
      <charset val="128"/>
    </font>
    <font>
      <sz val="8"/>
      <color theme="0" tint="-0.499984740745262"/>
      <name val="等线"/>
      <family val="2"/>
      <charset val="134"/>
      <scheme val="minor"/>
    </font>
    <font>
      <sz val="8"/>
      <color theme="0" tint="-0.499984740745262"/>
      <name val="等线"/>
      <family val="3"/>
      <charset val="134"/>
      <scheme val="minor"/>
    </font>
    <font>
      <sz val="9"/>
      <color theme="0" tint="-0.249977111117893"/>
      <name val="微软雅黑"/>
      <family val="2"/>
      <charset val="134"/>
    </font>
    <font>
      <sz val="11"/>
      <color theme="0" tint="-4.9989318521683403E-2"/>
      <name val="Noto Sans S Chinese Regular"/>
      <family val="2"/>
      <charset val="134"/>
    </font>
    <font>
      <strike/>
      <sz val="8"/>
      <color theme="0" tint="-0.249977111117893"/>
      <name val="等线"/>
      <family val="3"/>
      <charset val="134"/>
      <scheme val="minor"/>
    </font>
    <font>
      <sz val="8"/>
      <name val="Noto Sans S Chinese Black"/>
      <family val="2"/>
      <charset val="128"/>
    </font>
    <font>
      <sz val="8"/>
      <color theme="1"/>
      <name val="Noto Sans S Chinese Black"/>
      <family val="2"/>
      <charset val="128"/>
    </font>
    <font>
      <sz val="11"/>
      <color theme="1"/>
      <name val="微软雅黑"/>
      <family val="2"/>
      <charset val="128"/>
    </font>
    <font>
      <vertAlign val="superscript"/>
      <sz val="11"/>
      <color theme="1"/>
      <name val="等线"/>
      <family val="3"/>
      <charset val="134"/>
      <scheme val="minor"/>
    </font>
    <font>
      <sz val="10"/>
      <color theme="1"/>
      <name val="Segoe UI Symbol"/>
      <family val="3"/>
    </font>
    <font>
      <vertAlign val="superscript"/>
      <sz val="10"/>
      <color theme="1"/>
      <name val="等线"/>
      <family val="3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0"/>
      <color rgb="FFC00000"/>
      <name val="等线"/>
      <family val="3"/>
      <charset val="134"/>
      <scheme val="minor"/>
    </font>
    <font>
      <sz val="8"/>
      <color theme="1"/>
      <name val="Noto Sans S Chinese Black"/>
      <family val="2"/>
      <charset val="134"/>
    </font>
    <font>
      <b/>
      <sz val="7.5"/>
      <name val="等线"/>
      <family val="3"/>
      <charset val="134"/>
      <scheme val="minor"/>
    </font>
    <font>
      <sz val="20"/>
      <color theme="0"/>
      <name val="思源黑体 Heavy"/>
      <family val="2"/>
      <charset val="134"/>
    </font>
    <font>
      <sz val="9"/>
      <color theme="1"/>
      <name val="思源黑体 Heavy"/>
      <family val="2"/>
      <charset val="134"/>
    </font>
    <font>
      <sz val="16"/>
      <color theme="1"/>
      <name val="思源黑体 Heavy"/>
      <family val="2"/>
      <charset val="134"/>
    </font>
    <font>
      <sz val="11"/>
      <color theme="0"/>
      <name val="思源黑体 Heavy"/>
      <family val="2"/>
      <charset val="134"/>
    </font>
    <font>
      <sz val="11"/>
      <name val="思源黑体 Heavy"/>
      <family val="2"/>
      <charset val="134"/>
    </font>
    <font>
      <sz val="8"/>
      <name val="思源黑体 Heavy"/>
      <family val="2"/>
      <charset val="134"/>
    </font>
    <font>
      <sz val="11"/>
      <color theme="1"/>
      <name val="思源黑体 Bold"/>
      <family val="2"/>
      <charset val="134"/>
    </font>
    <font>
      <sz val="11"/>
      <color theme="1"/>
      <name val="思源黑体 Heavy"/>
      <family val="2"/>
      <charset val="134"/>
    </font>
    <font>
      <sz val="8"/>
      <color theme="1"/>
      <name val="思源黑体 Heavy"/>
      <family val="2"/>
      <charset val="134"/>
    </font>
    <font>
      <sz val="10"/>
      <color theme="1"/>
      <name val="思源黑体 Bold"/>
      <family val="2"/>
      <charset val="134"/>
    </font>
    <font>
      <sz val="11"/>
      <color theme="1"/>
      <name val="思源黑体 ExtraLight"/>
      <family val="2"/>
      <charset val="134"/>
    </font>
    <font>
      <sz val="9"/>
      <color theme="0"/>
      <name val="思源黑体 Heavy"/>
      <family val="2"/>
      <charset val="134"/>
    </font>
    <font>
      <sz val="10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color theme="0" tint="-0.249977111117893"/>
      <name val="等线 Light"/>
      <family val="3"/>
      <charset val="134"/>
      <scheme val="major"/>
    </font>
    <font>
      <sz val="8"/>
      <name val="Source Han Sans SC Light"/>
      <family val="2"/>
      <charset val="134"/>
    </font>
    <font>
      <sz val="8"/>
      <color theme="1"/>
      <name val="Source Han Sans SC Light"/>
      <family val="2"/>
      <charset val="134"/>
    </font>
    <font>
      <sz val="20"/>
      <color theme="1"/>
      <name val="Source Han Sans SC Light"/>
      <family val="2"/>
      <charset val="134"/>
    </font>
    <font>
      <sz val="11"/>
      <color theme="0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color rgb="FF000000"/>
      <name val="等线"/>
      <family val="2"/>
    </font>
    <font>
      <b/>
      <sz val="11"/>
      <color rgb="FFFFFFFF"/>
      <name val="Century Gothic"/>
      <family val="2"/>
    </font>
    <font>
      <b/>
      <sz val="11"/>
      <color rgb="FF000000"/>
      <name val="Source Han Sans CN"/>
      <family val="2"/>
    </font>
    <font>
      <b/>
      <sz val="11"/>
      <color rgb="FF000000"/>
      <name val="等线"/>
      <family val="3"/>
    </font>
    <font>
      <b/>
      <sz val="11"/>
      <color rgb="FFFFFFFF"/>
      <name val="Source Han Sans CN"/>
      <family val="2"/>
    </font>
    <font>
      <b/>
      <sz val="11"/>
      <color rgb="FFFFFFFF"/>
      <name val="等线"/>
      <family val="3"/>
    </font>
    <font>
      <b/>
      <sz val="11"/>
      <color rgb="FF000000"/>
      <name val="Century Gothic"/>
      <family val="2"/>
    </font>
    <font>
      <sz val="11"/>
      <color rgb="FF000000"/>
      <name val="Source Han Sans CN"/>
      <family val="2"/>
    </font>
    <font>
      <sz val="11"/>
      <color rgb="FF006100"/>
      <name val="等线"/>
      <family val="2"/>
    </font>
    <font>
      <sz val="11"/>
      <color rgb="FF9C0006"/>
      <name val="等线"/>
      <family val="2"/>
    </font>
    <font>
      <sz val="8"/>
      <color rgb="FF000000"/>
      <name val="Source Han Sans CN"/>
      <family val="2"/>
    </font>
    <font>
      <sz val="8"/>
      <color rgb="FF000000"/>
      <name val="等线"/>
      <family val="3"/>
    </font>
    <font>
      <sz val="6"/>
      <color rgb="FF000000"/>
      <name val="Source Han Sans CN"/>
      <family val="2"/>
    </font>
    <font>
      <sz val="6"/>
      <color rgb="FF000000"/>
      <name val="等线"/>
      <family val="3"/>
    </font>
    <font>
      <sz val="9"/>
      <color rgb="FF000000"/>
      <name val="Source Han Sans CN"/>
      <family val="2"/>
    </font>
    <font>
      <sz val="9"/>
      <color rgb="FF000000"/>
      <name val="等线"/>
      <family val="3"/>
    </font>
    <font>
      <b/>
      <sz val="11"/>
      <color rgb="FF000000"/>
      <name val="等线"/>
      <family val="3"/>
      <charset val="134"/>
    </font>
    <font>
      <b/>
      <sz val="10"/>
      <color theme="0"/>
      <name val="Source Han Sans CN"/>
    </font>
    <font>
      <sz val="16"/>
      <color theme="0"/>
      <name val="思源黑体 Heavy"/>
      <family val="2"/>
      <charset val="134"/>
    </font>
    <font>
      <sz val="11"/>
      <color theme="0"/>
      <name val="思源黑体 Bold"/>
      <family val="2"/>
      <charset val="134"/>
    </font>
    <font>
      <b/>
      <sz val="11"/>
      <color theme="0"/>
      <name val="思源黑体 Bold"/>
      <family val="2"/>
      <charset val="134"/>
    </font>
    <font>
      <b/>
      <sz val="14"/>
      <color theme="0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EEEEEE"/>
      </patternFill>
    </fill>
    <fill>
      <patternFill patternType="solid">
        <fgColor rgb="FF000000"/>
        <bgColor rgb="FF262626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EEEEEE"/>
      </patternFill>
    </fill>
    <fill>
      <patternFill patternType="solid">
        <fgColor rgb="FFFFF2CC"/>
        <bgColor rgb="FFF2F2F2"/>
      </patternFill>
    </fill>
    <fill>
      <patternFill patternType="solid">
        <fgColor rgb="FF262626"/>
        <bgColor rgb="FF333300"/>
      </patternFill>
    </fill>
    <fill>
      <patternFill patternType="solid">
        <fgColor rgb="FFFFFFFF"/>
        <bgColor rgb="FFF2F2F2"/>
      </patternFill>
    </fill>
    <fill>
      <patternFill patternType="solid">
        <fgColor rgb="FFC6EFCE"/>
        <bgColor rgb="FFE2F0D9"/>
      </patternFill>
    </fill>
    <fill>
      <patternFill patternType="solid">
        <fgColor rgb="FFFFC7CE"/>
        <bgColor rgb="FFFFCCCC"/>
      </patternFill>
    </fill>
    <fill>
      <patternFill patternType="solid">
        <fgColor rgb="FFD9D9D9"/>
        <bgColor rgb="FFDAE3F3"/>
      </patternFill>
    </fill>
    <fill>
      <patternFill patternType="solid">
        <fgColor rgb="FFBFBFBF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FFCCCC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medium">
        <color indexed="64"/>
      </right>
      <top style="thin">
        <color theme="0" tint="-4.9989318521683403E-2"/>
      </top>
      <bottom/>
      <diagonal/>
    </border>
    <border>
      <left/>
      <right style="medium">
        <color indexed="64"/>
      </right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indexed="64"/>
      </right>
      <top style="medium">
        <color theme="0" tint="-4.9989318521683403E-2"/>
      </top>
      <bottom/>
      <diagonal/>
    </border>
    <border>
      <left style="medium">
        <color indexed="64"/>
      </left>
      <right/>
      <top style="thin">
        <color indexed="64"/>
      </top>
      <bottom style="medium">
        <color theme="0" tint="-4.9989318521683403E-2"/>
      </bottom>
      <diagonal/>
    </border>
    <border>
      <left/>
      <right/>
      <top style="thin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thin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BFBFBF"/>
      </right>
      <top style="medium">
        <color auto="1"/>
      </top>
      <bottom/>
      <diagonal/>
    </border>
    <border>
      <left style="thin">
        <color rgb="FFBFBFBF"/>
      </left>
      <right style="thin">
        <color rgb="FFBFBFBF"/>
      </right>
      <top style="medium">
        <color auto="1"/>
      </top>
      <bottom/>
      <diagonal/>
    </border>
    <border>
      <left style="thin">
        <color auto="1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BFBFBF"/>
      </right>
      <top/>
      <bottom style="medium">
        <color auto="1"/>
      </bottom>
      <diagonal/>
    </border>
    <border>
      <left style="thin">
        <color rgb="FFBFBFBF"/>
      </left>
      <right style="thin">
        <color rgb="FFBFBFBF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thin">
        <color auto="1"/>
      </top>
      <bottom/>
      <diagonal/>
    </border>
    <border>
      <left/>
      <right style="mediumDashed">
        <color auto="1"/>
      </right>
      <top style="thin">
        <color auto="1"/>
      </top>
      <bottom/>
      <diagonal/>
    </border>
    <border>
      <left style="mediumDashed">
        <color auto="1"/>
      </left>
      <right/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/>
      <top/>
      <bottom style="thin">
        <color auto="1"/>
      </bottom>
      <diagonal/>
    </border>
    <border>
      <left/>
      <right style="mediumDashed">
        <color auto="1"/>
      </right>
      <top/>
      <bottom style="thin">
        <color auto="1"/>
      </bottom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3" fillId="5" borderId="29" applyNumberFormat="0" applyAlignment="0" applyProtection="0">
      <alignment vertical="center"/>
    </xf>
    <xf numFmtId="0" fontId="14" fillId="0" borderId="0">
      <alignment vertical="center"/>
    </xf>
    <xf numFmtId="0" fontId="94" fillId="0" borderId="0">
      <alignment vertical="center"/>
    </xf>
    <xf numFmtId="0" fontId="102" fillId="16" borderId="0" applyBorder="0" applyProtection="0">
      <alignment vertical="center"/>
    </xf>
    <xf numFmtId="0" fontId="103" fillId="17" borderId="0" applyBorder="0" applyProtection="0">
      <alignment vertical="center"/>
    </xf>
    <xf numFmtId="188" fontId="94" fillId="0" borderId="6">
      <alignment vertical="center"/>
    </xf>
  </cellStyleXfs>
  <cellXfs count="725">
    <xf numFmtId="0" fontId="0" fillId="0" borderId="0" xfId="0">
      <alignment vertical="center"/>
    </xf>
    <xf numFmtId="0" fontId="13" fillId="5" borderId="29" xfId="2" applyAlignment="1">
      <alignment horizontal="center" vertical="center"/>
    </xf>
    <xf numFmtId="0" fontId="3" fillId="4" borderId="6" xfId="0" applyFont="1" applyFill="1" applyBorder="1">
      <alignment vertical="center"/>
    </xf>
    <xf numFmtId="0" fontId="0" fillId="4" borderId="10" xfId="0" applyFill="1" applyBorder="1" applyAlignment="1">
      <alignment horizontal="center" vertical="center"/>
    </xf>
    <xf numFmtId="0" fontId="24" fillId="4" borderId="23" xfId="0" applyFont="1" applyFill="1" applyBorder="1" applyAlignment="1">
      <alignment horizontal="center" vertical="center"/>
    </xf>
    <xf numFmtId="0" fontId="25" fillId="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181" fontId="0" fillId="4" borderId="23" xfId="0" applyNumberFormat="1" applyFill="1" applyBorder="1" applyAlignment="1">
      <alignment horizontal="center" vertical="center"/>
    </xf>
    <xf numFmtId="181" fontId="0" fillId="4" borderId="28" xfId="0" applyNumberFormat="1" applyFill="1" applyBorder="1" applyAlignment="1">
      <alignment horizontal="center" vertical="center"/>
    </xf>
    <xf numFmtId="0" fontId="39" fillId="4" borderId="3" xfId="0" applyFont="1" applyFill="1" applyBorder="1" applyAlignment="1">
      <alignment horizontal="left" vertical="center" wrapText="1"/>
    </xf>
    <xf numFmtId="182" fontId="0" fillId="4" borderId="24" xfId="0" applyNumberFormat="1" applyFill="1" applyBorder="1" applyAlignment="1">
      <alignment horizontal="center" vertical="center"/>
    </xf>
    <xf numFmtId="182" fontId="0" fillId="0" borderId="24" xfId="0" applyNumberFormat="1" applyBorder="1" applyAlignment="1">
      <alignment horizontal="center" vertical="center"/>
    </xf>
    <xf numFmtId="177" fontId="0" fillId="4" borderId="10" xfId="0" applyNumberFormat="1" applyFill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25" fillId="4" borderId="10" xfId="0" applyNumberFormat="1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7" fillId="8" borderId="3" xfId="0" applyFont="1" applyFill="1" applyBorder="1" applyAlignment="1">
      <alignment horizontal="right" vertical="center"/>
    </xf>
    <xf numFmtId="0" fontId="17" fillId="8" borderId="8" xfId="0" applyFont="1" applyFill="1" applyBorder="1" applyAlignment="1">
      <alignment horizontal="right" vertical="center"/>
    </xf>
    <xf numFmtId="0" fontId="0" fillId="8" borderId="8" xfId="0" applyFill="1" applyBorder="1">
      <alignment vertical="center"/>
    </xf>
    <xf numFmtId="0" fontId="31" fillId="8" borderId="8" xfId="0" applyFont="1" applyFill="1" applyBorder="1" applyAlignment="1">
      <alignment vertical="center" wrapText="1"/>
    </xf>
    <xf numFmtId="0" fontId="31" fillId="8" borderId="9" xfId="0" applyFont="1" applyFill="1" applyBorder="1" applyAlignment="1">
      <alignment vertical="center" wrapText="1"/>
    </xf>
    <xf numFmtId="0" fontId="0" fillId="8" borderId="5" xfId="0" applyFill="1" applyBorder="1">
      <alignment vertical="center"/>
    </xf>
    <xf numFmtId="0" fontId="5" fillId="8" borderId="0" xfId="0" applyFont="1" applyFill="1">
      <alignment vertical="center"/>
    </xf>
    <xf numFmtId="0" fontId="28" fillId="8" borderId="0" xfId="0" applyFont="1" applyFill="1" applyAlignment="1">
      <alignment vertical="top"/>
    </xf>
    <xf numFmtId="0" fontId="18" fillId="7" borderId="0" xfId="0" applyFont="1" applyFill="1" applyAlignment="1">
      <alignment horizontal="right" vertical="top"/>
    </xf>
    <xf numFmtId="0" fontId="19" fillId="8" borderId="0" xfId="0" applyFont="1" applyFill="1" applyAlignment="1">
      <alignment horizontal="left" vertical="center"/>
    </xf>
    <xf numFmtId="0" fontId="41" fillId="8" borderId="0" xfId="0" applyFont="1" applyFill="1" applyAlignment="1">
      <alignment horizontal="center" vertical="top"/>
    </xf>
    <xf numFmtId="0" fontId="40" fillId="8" borderId="0" xfId="0" applyFont="1" applyFill="1" applyAlignment="1">
      <alignment horizontal="center" vertical="top"/>
    </xf>
    <xf numFmtId="0" fontId="43" fillId="8" borderId="0" xfId="0" applyFont="1" applyFill="1">
      <alignment vertical="center"/>
    </xf>
    <xf numFmtId="0" fontId="43" fillId="8" borderId="8" xfId="0" applyFont="1" applyFill="1" applyBorder="1">
      <alignment vertical="center"/>
    </xf>
    <xf numFmtId="0" fontId="14" fillId="8" borderId="0" xfId="0" applyFont="1" applyFill="1">
      <alignment vertical="center"/>
    </xf>
    <xf numFmtId="0" fontId="14" fillId="8" borderId="8" xfId="0" applyFont="1" applyFill="1" applyBorder="1">
      <alignment vertical="center"/>
    </xf>
    <xf numFmtId="0" fontId="14" fillId="8" borderId="9" xfId="0" applyFont="1" applyFill="1" applyBorder="1">
      <alignment vertical="center"/>
    </xf>
    <xf numFmtId="0" fontId="14" fillId="8" borderId="6" xfId="0" applyFont="1" applyFill="1" applyBorder="1">
      <alignment vertical="center"/>
    </xf>
    <xf numFmtId="0" fontId="16" fillId="8" borderId="5" xfId="0" applyFont="1" applyFill="1" applyBorder="1" applyAlignment="1">
      <alignment horizontal="center" vertical="center"/>
    </xf>
    <xf numFmtId="0" fontId="35" fillId="8" borderId="0" xfId="0" applyFont="1" applyFill="1" applyAlignment="1">
      <alignment horizontal="center" vertical="center"/>
    </xf>
    <xf numFmtId="0" fontId="35" fillId="8" borderId="7" xfId="0" applyFont="1" applyFill="1" applyBorder="1" applyAlignment="1">
      <alignment horizontal="center" vertical="center"/>
    </xf>
    <xf numFmtId="0" fontId="35" fillId="8" borderId="8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right" vertical="center"/>
    </xf>
    <xf numFmtId="0" fontId="46" fillId="8" borderId="23" xfId="0" applyFont="1" applyFill="1" applyBorder="1" applyAlignment="1">
      <alignment horizontal="center" vertical="center"/>
    </xf>
    <xf numFmtId="0" fontId="46" fillId="8" borderId="10" xfId="0" applyFont="1" applyFill="1" applyBorder="1" applyAlignment="1">
      <alignment horizontal="center" vertical="center"/>
    </xf>
    <xf numFmtId="0" fontId="46" fillId="8" borderId="24" xfId="0" applyFont="1" applyFill="1" applyBorder="1" applyAlignment="1">
      <alignment horizontal="center" vertical="center"/>
    </xf>
    <xf numFmtId="183" fontId="31" fillId="8" borderId="8" xfId="0" applyNumberFormat="1" applyFont="1" applyFill="1" applyBorder="1" applyAlignment="1">
      <alignment horizontal="center" vertical="top"/>
    </xf>
    <xf numFmtId="182" fontId="31" fillId="8" borderId="9" xfId="0" applyNumberFormat="1" applyFont="1" applyFill="1" applyBorder="1" applyAlignment="1">
      <alignment horizontal="center" vertical="top"/>
    </xf>
    <xf numFmtId="183" fontId="31" fillId="8" borderId="0" xfId="0" applyNumberFormat="1" applyFont="1" applyFill="1" applyAlignment="1">
      <alignment horizontal="center" vertical="top"/>
    </xf>
    <xf numFmtId="182" fontId="31" fillId="8" borderId="6" xfId="0" applyNumberFormat="1" applyFont="1" applyFill="1" applyBorder="1" applyAlignment="1">
      <alignment horizontal="center" vertical="top"/>
    </xf>
    <xf numFmtId="0" fontId="4" fillId="8" borderId="0" xfId="0" applyFont="1" applyFill="1" applyAlignment="1"/>
    <xf numFmtId="0" fontId="0" fillId="4" borderId="2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0" fillId="8" borderId="5" xfId="0" applyFill="1" applyBorder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8" borderId="6" xfId="0" applyFill="1" applyBorder="1" applyAlignment="1">
      <alignment vertical="center" wrapText="1"/>
    </xf>
    <xf numFmtId="0" fontId="3" fillId="8" borderId="0" xfId="0" applyFont="1" applyFill="1">
      <alignment vertical="center"/>
    </xf>
    <xf numFmtId="0" fontId="0" fillId="8" borderId="0" xfId="0" applyFill="1" applyAlignment="1">
      <alignment horizontal="left" vertical="center" wrapText="1"/>
    </xf>
    <xf numFmtId="0" fontId="3" fillId="8" borderId="3" xfId="0" applyFont="1" applyFill="1" applyBorder="1" applyAlignment="1">
      <alignment horizontal="right" vertical="center"/>
    </xf>
    <xf numFmtId="0" fontId="3" fillId="8" borderId="4" xfId="0" applyFont="1" applyFill="1" applyBorder="1">
      <alignment vertical="center"/>
    </xf>
    <xf numFmtId="178" fontId="14" fillId="4" borderId="43" xfId="0" applyNumberFormat="1" applyFont="1" applyFill="1" applyBorder="1" applyAlignment="1">
      <alignment horizontal="left" vertical="center"/>
    </xf>
    <xf numFmtId="0" fontId="46" fillId="8" borderId="32" xfId="0" applyFont="1" applyFill="1" applyBorder="1" applyAlignment="1">
      <alignment horizontal="center" vertical="center"/>
    </xf>
    <xf numFmtId="183" fontId="30" fillId="8" borderId="8" xfId="0" applyNumberFormat="1" applyFont="1" applyFill="1" applyBorder="1" applyAlignment="1">
      <alignment horizontal="center" vertical="top"/>
    </xf>
    <xf numFmtId="0" fontId="0" fillId="0" borderId="27" xfId="0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46" xfId="0" applyFont="1" applyBorder="1" applyAlignment="1">
      <alignment horizontal="left" vertical="center"/>
    </xf>
    <xf numFmtId="179" fontId="21" fillId="0" borderId="32" xfId="0" applyNumberFormat="1" applyFont="1" applyBorder="1" applyAlignment="1">
      <alignment horizontal="center" vertical="center"/>
    </xf>
    <xf numFmtId="179" fontId="0" fillId="8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14" fillId="4" borderId="22" xfId="0" applyNumberFormat="1" applyFont="1" applyFill="1" applyBorder="1" applyAlignment="1">
      <alignment horizontal="left" vertical="center"/>
    </xf>
    <xf numFmtId="0" fontId="47" fillId="7" borderId="0" xfId="0" applyFont="1" applyFill="1" applyAlignment="1">
      <alignment horizontal="right" vertical="top"/>
    </xf>
    <xf numFmtId="177" fontId="28" fillId="7" borderId="0" xfId="0" applyNumberFormat="1" applyFont="1" applyFill="1" applyAlignment="1">
      <alignment horizontal="left" vertical="top"/>
    </xf>
    <xf numFmtId="176" fontId="28" fillId="7" borderId="0" xfId="0" applyNumberFormat="1" applyFont="1" applyFill="1" applyAlignment="1">
      <alignment horizontal="left" vertical="top"/>
    </xf>
    <xf numFmtId="0" fontId="54" fillId="8" borderId="30" xfId="0" applyFont="1" applyFill="1" applyBorder="1">
      <alignment vertical="center"/>
    </xf>
    <xf numFmtId="0" fontId="54" fillId="8" borderId="8" xfId="0" applyFont="1" applyFill="1" applyBorder="1">
      <alignment vertical="center"/>
    </xf>
    <xf numFmtId="0" fontId="5" fillId="8" borderId="48" xfId="0" applyFont="1" applyFill="1" applyBorder="1" applyAlignment="1">
      <alignment horizontal="right" vertical="center"/>
    </xf>
    <xf numFmtId="0" fontId="55" fillId="8" borderId="3" xfId="0" applyFont="1" applyFill="1" applyBorder="1" applyAlignment="1">
      <alignment horizontal="right" vertical="center" wrapText="1"/>
    </xf>
    <xf numFmtId="0" fontId="57" fillId="3" borderId="12" xfId="0" applyFont="1" applyFill="1" applyBorder="1" applyAlignment="1">
      <alignment horizontal="left" vertical="center"/>
    </xf>
    <xf numFmtId="0" fontId="57" fillId="3" borderId="13" xfId="0" applyFont="1" applyFill="1" applyBorder="1" applyAlignment="1">
      <alignment horizontal="left" vertical="center"/>
    </xf>
    <xf numFmtId="0" fontId="40" fillId="8" borderId="50" xfId="0" applyFont="1" applyFill="1" applyBorder="1" applyAlignment="1">
      <alignment horizontal="center" vertical="top"/>
    </xf>
    <xf numFmtId="0" fontId="53" fillId="8" borderId="42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right" vertical="center"/>
    </xf>
    <xf numFmtId="0" fontId="21" fillId="8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left" vertical="center"/>
    </xf>
    <xf numFmtId="0" fontId="14" fillId="4" borderId="57" xfId="0" applyFont="1" applyFill="1" applyBorder="1" applyAlignment="1">
      <alignment horizontal="left" vertical="center"/>
    </xf>
    <xf numFmtId="0" fontId="14" fillId="4" borderId="59" xfId="0" applyFont="1" applyFill="1" applyBorder="1">
      <alignment vertical="center"/>
    </xf>
    <xf numFmtId="0" fontId="15" fillId="4" borderId="65" xfId="0" applyFont="1" applyFill="1" applyBorder="1" applyAlignment="1">
      <alignment horizontal="right" vertical="center"/>
    </xf>
    <xf numFmtId="0" fontId="14" fillId="4" borderId="66" xfId="0" applyFont="1" applyFill="1" applyBorder="1" applyAlignment="1">
      <alignment horizontal="center" vertical="center"/>
    </xf>
    <xf numFmtId="0" fontId="3" fillId="4" borderId="59" xfId="0" applyFont="1" applyFill="1" applyBorder="1" applyAlignment="1">
      <alignment horizontal="right" vertical="center"/>
    </xf>
    <xf numFmtId="0" fontId="0" fillId="4" borderId="3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46" fillId="8" borderId="46" xfId="0" applyFont="1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56" fillId="3" borderId="12" xfId="0" applyFont="1" applyFill="1" applyBorder="1" applyAlignment="1">
      <alignment horizontal="left" vertical="center"/>
    </xf>
    <xf numFmtId="0" fontId="60" fillId="3" borderId="12" xfId="0" applyFont="1" applyFill="1" applyBorder="1" applyAlignment="1">
      <alignment horizontal="right" vertical="center"/>
    </xf>
    <xf numFmtId="0" fontId="60" fillId="3" borderId="12" xfId="0" applyFont="1" applyFill="1" applyBorder="1" applyAlignment="1">
      <alignment horizontal="left" vertical="center"/>
    </xf>
    <xf numFmtId="0" fontId="49" fillId="8" borderId="0" xfId="0" applyFont="1" applyFill="1" applyAlignment="1"/>
    <xf numFmtId="0" fontId="49" fillId="8" borderId="0" xfId="0" applyFont="1" applyFill="1">
      <alignment vertical="center"/>
    </xf>
    <xf numFmtId="0" fontId="0" fillId="8" borderId="6" xfId="0" applyFill="1" applyBorder="1">
      <alignment vertical="center"/>
    </xf>
    <xf numFmtId="0" fontId="46" fillId="8" borderId="3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14" fillId="7" borderId="0" xfId="0" applyFont="1" applyFill="1" applyAlignment="1">
      <alignment horizontal="right" vertical="center"/>
    </xf>
    <xf numFmtId="0" fontId="52" fillId="8" borderId="5" xfId="0" applyFont="1" applyFill="1" applyBorder="1" applyAlignment="1">
      <alignment horizontal="right" vertical="center"/>
    </xf>
    <xf numFmtId="0" fontId="52" fillId="8" borderId="0" xfId="0" applyFont="1" applyFill="1" applyAlignment="1">
      <alignment horizontal="right" vertical="center"/>
    </xf>
    <xf numFmtId="0" fontId="52" fillId="8" borderId="8" xfId="0" applyFont="1" applyFill="1" applyBorder="1" applyAlignment="1">
      <alignment horizontal="right" vertical="center"/>
    </xf>
    <xf numFmtId="0" fontId="52" fillId="8" borderId="7" xfId="0" applyFont="1" applyFill="1" applyBorder="1" applyAlignment="1">
      <alignment horizontal="right" vertical="center"/>
    </xf>
    <xf numFmtId="0" fontId="14" fillId="4" borderId="55" xfId="0" applyFont="1" applyFill="1" applyBorder="1" applyAlignment="1">
      <alignment horizontal="left" vertical="center"/>
    </xf>
    <xf numFmtId="0" fontId="14" fillId="4" borderId="60" xfId="0" applyFont="1" applyFill="1" applyBorder="1" applyAlignment="1">
      <alignment horizontal="left" vertical="center"/>
    </xf>
    <xf numFmtId="0" fontId="52" fillId="8" borderId="2" xfId="0" applyFont="1" applyFill="1" applyBorder="1" applyAlignment="1">
      <alignment horizontal="right" vertical="center"/>
    </xf>
    <xf numFmtId="0" fontId="0" fillId="4" borderId="66" xfId="0" applyFill="1" applyBorder="1" applyAlignment="1">
      <alignment horizontal="center" vertical="center"/>
    </xf>
    <xf numFmtId="0" fontId="52" fillId="8" borderId="3" xfId="0" applyFont="1" applyFill="1" applyBorder="1" applyAlignment="1">
      <alignment horizontal="right" vertical="center"/>
    </xf>
    <xf numFmtId="0" fontId="65" fillId="8" borderId="3" xfId="0" applyFont="1" applyFill="1" applyBorder="1" applyAlignment="1">
      <alignment horizontal="right" vertical="center"/>
    </xf>
    <xf numFmtId="0" fontId="0" fillId="4" borderId="74" xfId="0" applyFill="1" applyBorder="1" applyAlignment="1">
      <alignment horizontal="center" vertical="center"/>
    </xf>
    <xf numFmtId="0" fontId="14" fillId="4" borderId="74" xfId="0" applyFont="1" applyFill="1" applyBorder="1" applyAlignment="1">
      <alignment horizontal="center" vertical="center"/>
    </xf>
    <xf numFmtId="0" fontId="47" fillId="8" borderId="0" xfId="0" applyFont="1" applyFill="1" applyAlignment="1">
      <alignment horizontal="right" vertical="center"/>
    </xf>
    <xf numFmtId="0" fontId="14" fillId="4" borderId="67" xfId="0" applyFont="1" applyFill="1" applyBorder="1" applyAlignment="1">
      <alignment horizontal="center" vertical="center"/>
    </xf>
    <xf numFmtId="184" fontId="14" fillId="4" borderId="58" xfId="0" applyNumberFormat="1" applyFont="1" applyFill="1" applyBorder="1" applyAlignment="1">
      <alignment horizontal="center" vertical="center"/>
    </xf>
    <xf numFmtId="184" fontId="14" fillId="4" borderId="76" xfId="0" applyNumberFormat="1" applyFont="1" applyFill="1" applyBorder="1" applyAlignment="1">
      <alignment horizontal="center" vertical="center"/>
    </xf>
    <xf numFmtId="184" fontId="14" fillId="4" borderId="74" xfId="0" applyNumberFormat="1" applyFont="1" applyFill="1" applyBorder="1" applyAlignment="1">
      <alignment horizontal="center" vertical="center"/>
    </xf>
    <xf numFmtId="184" fontId="14" fillId="4" borderId="75" xfId="0" applyNumberFormat="1" applyFont="1" applyFill="1" applyBorder="1" applyAlignment="1">
      <alignment horizontal="center" vertical="center"/>
    </xf>
    <xf numFmtId="184" fontId="14" fillId="4" borderId="67" xfId="0" applyNumberFormat="1" applyFont="1" applyFill="1" applyBorder="1" applyAlignment="1">
      <alignment horizontal="center" vertical="center"/>
    </xf>
    <xf numFmtId="184" fontId="14" fillId="4" borderId="77" xfId="0" applyNumberFormat="1" applyFont="1" applyFill="1" applyBorder="1" applyAlignment="1">
      <alignment horizontal="center" vertical="center"/>
    </xf>
    <xf numFmtId="184" fontId="14" fillId="4" borderId="72" xfId="0" applyNumberFormat="1" applyFont="1" applyFill="1" applyBorder="1" applyAlignment="1">
      <alignment horizontal="center" vertical="center"/>
    </xf>
    <xf numFmtId="0" fontId="43" fillId="8" borderId="0" xfId="0" applyFont="1" applyFill="1" applyAlignment="1">
      <alignment horizontal="left" vertical="center"/>
    </xf>
    <xf numFmtId="182" fontId="29" fillId="7" borderId="0" xfId="0" applyNumberFormat="1" applyFont="1" applyFill="1" applyAlignment="1">
      <alignment horizontal="left" vertical="top"/>
    </xf>
    <xf numFmtId="0" fontId="3" fillId="7" borderId="65" xfId="0" applyFont="1" applyFill="1" applyBorder="1" applyAlignment="1">
      <alignment horizontal="left" vertical="center"/>
    </xf>
    <xf numFmtId="0" fontId="3" fillId="7" borderId="66" xfId="0" applyFont="1" applyFill="1" applyBorder="1" applyAlignment="1">
      <alignment horizontal="left" vertical="center"/>
    </xf>
    <xf numFmtId="0" fontId="3" fillId="7" borderId="73" xfId="0" applyFont="1" applyFill="1" applyBorder="1" applyAlignment="1">
      <alignment horizontal="left" vertical="center"/>
    </xf>
    <xf numFmtId="49" fontId="0" fillId="8" borderId="0" xfId="0" applyNumberFormat="1" applyFill="1" applyAlignment="1">
      <alignment horizontal="center" vertical="center"/>
    </xf>
    <xf numFmtId="176" fontId="71" fillId="7" borderId="0" xfId="0" applyNumberFormat="1" applyFont="1" applyFill="1" applyAlignment="1">
      <alignment horizontal="left" vertical="top"/>
    </xf>
    <xf numFmtId="0" fontId="72" fillId="8" borderId="0" xfId="0" applyFont="1" applyFill="1" applyAlignment="1">
      <alignment horizontal="center"/>
    </xf>
    <xf numFmtId="0" fontId="64" fillId="8" borderId="0" xfId="0" applyFont="1" applyFill="1" applyAlignment="1">
      <alignment horizontal="center"/>
    </xf>
    <xf numFmtId="0" fontId="41" fillId="8" borderId="0" xfId="0" applyFont="1" applyFill="1" applyAlignment="1">
      <alignment horizontal="center"/>
    </xf>
    <xf numFmtId="0" fontId="40" fillId="8" borderId="0" xfId="0" applyFont="1" applyFill="1" applyAlignment="1">
      <alignment horizontal="center"/>
    </xf>
    <xf numFmtId="0" fontId="40" fillId="8" borderId="50" xfId="0" applyFont="1" applyFill="1" applyBorder="1" applyAlignment="1">
      <alignment horizontal="center"/>
    </xf>
    <xf numFmtId="0" fontId="37" fillId="8" borderId="14" xfId="1" applyFont="1" applyFill="1" applyBorder="1" applyAlignment="1">
      <alignment horizontal="center" wrapText="1"/>
    </xf>
    <xf numFmtId="0" fontId="38" fillId="8" borderId="14" xfId="1" applyFont="1" applyFill="1" applyBorder="1" applyAlignment="1">
      <alignment horizontal="center" wrapText="1"/>
    </xf>
    <xf numFmtId="0" fontId="14" fillId="8" borderId="15" xfId="1" applyFont="1" applyFill="1" applyBorder="1" applyAlignment="1">
      <alignment horizontal="center" vertical="top" wrapText="1"/>
    </xf>
    <xf numFmtId="49" fontId="14" fillId="8" borderId="15" xfId="1" applyNumberFormat="1" applyFont="1" applyFill="1" applyBorder="1" applyAlignment="1">
      <alignment horizontal="center" vertical="top" wrapText="1"/>
    </xf>
    <xf numFmtId="0" fontId="14" fillId="8" borderId="7" xfId="1" applyFont="1" applyFill="1" applyBorder="1" applyAlignment="1">
      <alignment horizontal="center" vertical="top" wrapText="1"/>
    </xf>
    <xf numFmtId="184" fontId="61" fillId="8" borderId="0" xfId="0" applyNumberFormat="1" applyFont="1" applyFill="1" applyAlignment="1"/>
    <xf numFmtId="0" fontId="75" fillId="8" borderId="5" xfId="0" applyFont="1" applyFill="1" applyBorder="1" applyAlignment="1">
      <alignment horizontal="center" vertical="center"/>
    </xf>
    <xf numFmtId="0" fontId="75" fillId="8" borderId="0" xfId="0" applyFont="1" applyFill="1" applyAlignment="1">
      <alignment horizontal="center" vertical="center"/>
    </xf>
    <xf numFmtId="0" fontId="77" fillId="3" borderId="11" xfId="0" applyFont="1" applyFill="1" applyBorder="1" applyAlignment="1">
      <alignment horizontal="center" vertical="center"/>
    </xf>
    <xf numFmtId="0" fontId="80" fillId="8" borderId="30" xfId="0" applyFont="1" applyFill="1" applyBorder="1">
      <alignment vertical="center"/>
    </xf>
    <xf numFmtId="0" fontId="80" fillId="8" borderId="8" xfId="0" applyFont="1" applyFill="1" applyBorder="1">
      <alignment vertical="center"/>
    </xf>
    <xf numFmtId="0" fontId="80" fillId="8" borderId="42" xfId="0" applyFont="1" applyFill="1" applyBorder="1" applyAlignment="1">
      <alignment horizontal="center" vertical="center"/>
    </xf>
    <xf numFmtId="0" fontId="80" fillId="8" borderId="48" xfId="0" applyFont="1" applyFill="1" applyBorder="1" applyAlignment="1">
      <alignment horizontal="right" vertical="center"/>
    </xf>
    <xf numFmtId="0" fontId="75" fillId="8" borderId="14" xfId="1" applyFont="1" applyFill="1" applyBorder="1" applyAlignment="1">
      <alignment horizontal="center" wrapText="1"/>
    </xf>
    <xf numFmtId="0" fontId="75" fillId="8" borderId="2" xfId="1" applyFont="1" applyFill="1" applyBorder="1" applyAlignment="1">
      <alignment horizontal="center" wrapText="1"/>
    </xf>
    <xf numFmtId="0" fontId="81" fillId="8" borderId="2" xfId="0" applyFont="1" applyFill="1" applyBorder="1" applyAlignment="1">
      <alignment horizontal="right" vertical="center"/>
    </xf>
    <xf numFmtId="0" fontId="81" fillId="8" borderId="5" xfId="0" applyFont="1" applyFill="1" applyBorder="1" applyAlignment="1">
      <alignment horizontal="right" vertical="center"/>
    </xf>
    <xf numFmtId="0" fontId="81" fillId="8" borderId="7" xfId="0" applyFont="1" applyFill="1" applyBorder="1" applyAlignment="1">
      <alignment horizontal="right" vertical="center"/>
    </xf>
    <xf numFmtId="0" fontId="81" fillId="8" borderId="3" xfId="0" applyFont="1" applyFill="1" applyBorder="1" applyAlignment="1">
      <alignment horizontal="right" vertical="center"/>
    </xf>
    <xf numFmtId="0" fontId="81" fillId="8" borderId="0" xfId="0" applyFont="1" applyFill="1" applyAlignment="1">
      <alignment horizontal="right" vertical="center"/>
    </xf>
    <xf numFmtId="0" fontId="81" fillId="8" borderId="8" xfId="0" applyFont="1" applyFill="1" applyBorder="1" applyAlignment="1">
      <alignment horizontal="right" vertical="center"/>
    </xf>
    <xf numFmtId="0" fontId="83" fillId="7" borderId="0" xfId="0" applyFont="1" applyFill="1" applyAlignment="1">
      <alignment horizontal="right" vertical="top"/>
    </xf>
    <xf numFmtId="0" fontId="84" fillId="8" borderId="0" xfId="0" applyFont="1" applyFill="1" applyAlignment="1">
      <alignment horizontal="right" vertical="center"/>
    </xf>
    <xf numFmtId="0" fontId="85" fillId="6" borderId="1" xfId="0" applyFont="1" applyFill="1" applyBorder="1" applyAlignment="1">
      <alignment horizontal="center" vertical="center"/>
    </xf>
    <xf numFmtId="0" fontId="75" fillId="8" borderId="7" xfId="0" applyFont="1" applyFill="1" applyBorder="1" applyAlignment="1">
      <alignment horizontal="center" vertical="center"/>
    </xf>
    <xf numFmtId="0" fontId="75" fillId="8" borderId="8" xfId="0" applyFont="1" applyFill="1" applyBorder="1" applyAlignment="1">
      <alignment horizontal="center" vertical="center"/>
    </xf>
    <xf numFmtId="0" fontId="86" fillId="8" borderId="0" xfId="0" applyFont="1" applyFill="1" applyAlignment="1">
      <alignment horizontal="right" vertical="center"/>
    </xf>
    <xf numFmtId="0" fontId="87" fillId="4" borderId="3" xfId="0" applyFont="1" applyFill="1" applyBorder="1" applyAlignment="1">
      <alignment horizontal="left" vertical="center" wrapText="1"/>
    </xf>
    <xf numFmtId="0" fontId="88" fillId="3" borderId="12" xfId="0" applyFont="1" applyFill="1" applyBorder="1" applyAlignment="1">
      <alignment horizontal="left" vertical="center"/>
    </xf>
    <xf numFmtId="0" fontId="88" fillId="3" borderId="13" xfId="0" applyFont="1" applyFill="1" applyBorder="1" applyAlignment="1">
      <alignment horizontal="left" vertical="center"/>
    </xf>
    <xf numFmtId="0" fontId="88" fillId="3" borderId="12" xfId="0" applyFont="1" applyFill="1" applyBorder="1" applyAlignment="1">
      <alignment horizontal="right" vertical="center"/>
    </xf>
    <xf numFmtId="0" fontId="89" fillId="8" borderId="0" xfId="0" applyFont="1" applyFill="1" applyAlignment="1">
      <alignment horizontal="center"/>
    </xf>
    <xf numFmtId="0" fontId="89" fillId="8" borderId="50" xfId="0" applyFont="1" applyFill="1" applyBorder="1" applyAlignment="1">
      <alignment horizontal="center"/>
    </xf>
    <xf numFmtId="0" fontId="90" fillId="8" borderId="0" xfId="0" applyFont="1" applyFill="1" applyAlignment="1">
      <alignment horizontal="center"/>
    </xf>
    <xf numFmtId="0" fontId="89" fillId="8" borderId="0" xfId="0" applyFont="1" applyFill="1" applyAlignment="1">
      <alignment horizontal="center" vertical="top"/>
    </xf>
    <xf numFmtId="0" fontId="89" fillId="8" borderId="50" xfId="0" applyFont="1" applyFill="1" applyBorder="1" applyAlignment="1">
      <alignment horizontal="center" vertical="top"/>
    </xf>
    <xf numFmtId="0" fontId="0" fillId="8" borderId="0" xfId="0" applyFill="1" applyAlignment="1">
      <alignment horizontal="center" vertical="center"/>
    </xf>
    <xf numFmtId="0" fontId="14" fillId="0" borderId="0" xfId="3">
      <alignment vertical="center"/>
    </xf>
    <xf numFmtId="0" fontId="14" fillId="8" borderId="0" xfId="3" applyFill="1">
      <alignment vertical="center"/>
    </xf>
    <xf numFmtId="0" fontId="14" fillId="0" borderId="0" xfId="3" applyAlignment="1">
      <alignment horizontal="center" vertical="center"/>
    </xf>
    <xf numFmtId="0" fontId="14" fillId="7" borderId="2" xfId="3" applyFill="1" applyBorder="1">
      <alignment vertical="center"/>
    </xf>
    <xf numFmtId="0" fontId="14" fillId="7" borderId="12" xfId="3" applyFill="1" applyBorder="1" applyAlignment="1">
      <alignment horizontal="center" vertical="center"/>
    </xf>
    <xf numFmtId="0" fontId="14" fillId="7" borderId="13" xfId="3" applyFill="1" applyBorder="1" applyAlignment="1">
      <alignment horizontal="center" vertical="center"/>
    </xf>
    <xf numFmtId="0" fontId="92" fillId="3" borderId="11" xfId="3" applyFont="1" applyFill="1" applyBorder="1" applyAlignment="1">
      <alignment horizontal="center" vertical="center"/>
    </xf>
    <xf numFmtId="0" fontId="14" fillId="7" borderId="5" xfId="3" applyFill="1" applyBorder="1" applyAlignment="1">
      <alignment horizontal="center" vertical="center"/>
    </xf>
    <xf numFmtId="0" fontId="14" fillId="0" borderId="34" xfId="3" applyBorder="1" applyAlignment="1">
      <alignment horizontal="center" vertical="center"/>
    </xf>
    <xf numFmtId="0" fontId="14" fillId="0" borderId="6" xfId="3" applyBorder="1" applyAlignment="1">
      <alignment horizontal="center" vertical="center"/>
    </xf>
    <xf numFmtId="0" fontId="14" fillId="7" borderId="7" xfId="3" applyFill="1" applyBorder="1" applyAlignment="1">
      <alignment horizontal="center" vertical="center"/>
    </xf>
    <xf numFmtId="0" fontId="14" fillId="0" borderId="35" xfId="3" applyBorder="1" applyAlignment="1">
      <alignment horizontal="center" vertical="center"/>
    </xf>
    <xf numFmtId="0" fontId="14" fillId="0" borderId="8" xfId="3" applyBorder="1" applyAlignment="1">
      <alignment horizontal="center" vertical="center"/>
    </xf>
    <xf numFmtId="0" fontId="14" fillId="0" borderId="9" xfId="3" applyBorder="1" applyAlignment="1">
      <alignment horizontal="center" vertical="center"/>
    </xf>
    <xf numFmtId="0" fontId="14" fillId="0" borderId="5" xfId="3" applyBorder="1">
      <alignment vertical="center"/>
    </xf>
    <xf numFmtId="0" fontId="94" fillId="9" borderId="0" xfId="4" applyFill="1">
      <alignment vertical="center"/>
    </xf>
    <xf numFmtId="0" fontId="94" fillId="0" borderId="0" xfId="4">
      <alignment vertical="center"/>
    </xf>
    <xf numFmtId="0" fontId="96" fillId="0" borderId="81" xfId="4" applyFont="1" applyBorder="1">
      <alignment vertical="center"/>
    </xf>
    <xf numFmtId="0" fontId="96" fillId="0" borderId="82" xfId="4" applyFont="1" applyBorder="1">
      <alignment vertical="center"/>
    </xf>
    <xf numFmtId="0" fontId="97" fillId="11" borderId="83" xfId="4" applyFont="1" applyFill="1" applyBorder="1">
      <alignment vertical="center"/>
    </xf>
    <xf numFmtId="0" fontId="97" fillId="12" borderId="12" xfId="4" applyFont="1" applyFill="1" applyBorder="1">
      <alignment vertical="center"/>
    </xf>
    <xf numFmtId="0" fontId="97" fillId="13" borderId="84" xfId="4" applyFont="1" applyFill="1" applyBorder="1">
      <alignment vertical="center"/>
    </xf>
    <xf numFmtId="0" fontId="98" fillId="14" borderId="84" xfId="4" applyFont="1" applyFill="1" applyBorder="1">
      <alignment vertical="center"/>
    </xf>
    <xf numFmtId="0" fontId="99" fillId="14" borderId="84" xfId="4" applyFont="1" applyFill="1" applyBorder="1">
      <alignment vertical="center"/>
    </xf>
    <xf numFmtId="0" fontId="96" fillId="0" borderId="84" xfId="4" applyFont="1" applyBorder="1">
      <alignment vertical="center"/>
    </xf>
    <xf numFmtId="0" fontId="96" fillId="0" borderId="13" xfId="4" applyFont="1" applyBorder="1">
      <alignment vertical="center"/>
    </xf>
    <xf numFmtId="0" fontId="94" fillId="9" borderId="78" xfId="4" applyFill="1" applyBorder="1">
      <alignment vertical="center"/>
    </xf>
    <xf numFmtId="0" fontId="94" fillId="15" borderId="85" xfId="4" applyFill="1" applyBorder="1">
      <alignment vertical="center"/>
    </xf>
    <xf numFmtId="0" fontId="94" fillId="15" borderId="86" xfId="4" applyFill="1" applyBorder="1">
      <alignment vertical="center"/>
    </xf>
    <xf numFmtId="0" fontId="94" fillId="15" borderId="87" xfId="4" applyFill="1" applyBorder="1">
      <alignment vertical="center"/>
    </xf>
    <xf numFmtId="0" fontId="94" fillId="15" borderId="36" xfId="4" applyFill="1" applyBorder="1">
      <alignment vertical="center"/>
    </xf>
    <xf numFmtId="0" fontId="100" fillId="15" borderId="36" xfId="4" applyFont="1" applyFill="1" applyBorder="1" applyAlignment="1">
      <alignment horizontal="center" vertical="center"/>
    </xf>
    <xf numFmtId="0" fontId="94" fillId="15" borderId="6" xfId="4" applyFill="1" applyBorder="1">
      <alignment vertical="center"/>
    </xf>
    <xf numFmtId="0" fontId="94" fillId="9" borderId="85" xfId="4" applyFill="1" applyBorder="1">
      <alignment vertical="center"/>
    </xf>
    <xf numFmtId="0" fontId="94" fillId="9" borderId="88" xfId="4" applyFill="1" applyBorder="1">
      <alignment vertical="center"/>
    </xf>
    <xf numFmtId="0" fontId="94" fillId="9" borderId="89" xfId="4" applyFill="1" applyBorder="1">
      <alignment vertical="center"/>
    </xf>
    <xf numFmtId="0" fontId="94" fillId="9" borderId="36" xfId="4" applyFill="1" applyBorder="1">
      <alignment vertical="center"/>
    </xf>
    <xf numFmtId="0" fontId="100" fillId="9" borderId="36" xfId="4" applyFont="1" applyFill="1" applyBorder="1" applyAlignment="1">
      <alignment horizontal="center" vertical="center"/>
    </xf>
    <xf numFmtId="0" fontId="94" fillId="9" borderId="6" xfId="4" applyFill="1" applyBorder="1">
      <alignment vertical="center"/>
    </xf>
    <xf numFmtId="0" fontId="94" fillId="0" borderId="85" xfId="4" applyBorder="1">
      <alignment vertical="center"/>
    </xf>
    <xf numFmtId="0" fontId="94" fillId="15" borderId="88" xfId="4" applyFill="1" applyBorder="1">
      <alignment vertical="center"/>
    </xf>
    <xf numFmtId="0" fontId="94" fillId="15" borderId="89" xfId="4" applyFill="1" applyBorder="1">
      <alignment vertical="center"/>
    </xf>
    <xf numFmtId="0" fontId="94" fillId="0" borderId="36" xfId="4" applyBorder="1">
      <alignment vertical="center"/>
    </xf>
    <xf numFmtId="0" fontId="94" fillId="0" borderId="6" xfId="4" applyBorder="1">
      <alignment vertical="center"/>
    </xf>
    <xf numFmtId="0" fontId="94" fillId="9" borderId="90" xfId="4" applyFill="1" applyBorder="1">
      <alignment vertical="center"/>
    </xf>
    <xf numFmtId="0" fontId="94" fillId="9" borderId="91" xfId="4" applyFill="1" applyBorder="1">
      <alignment vertical="center"/>
    </xf>
    <xf numFmtId="0" fontId="94" fillId="9" borderId="92" xfId="4" applyFill="1" applyBorder="1">
      <alignment vertical="center"/>
    </xf>
    <xf numFmtId="0" fontId="94" fillId="9" borderId="93" xfId="4" applyFill="1" applyBorder="1">
      <alignment vertical="center"/>
    </xf>
    <xf numFmtId="0" fontId="94" fillId="9" borderId="41" xfId="4" applyFill="1" applyBorder="1">
      <alignment vertical="center"/>
    </xf>
    <xf numFmtId="0" fontId="100" fillId="9" borderId="41" xfId="4" applyFont="1" applyFill="1" applyBorder="1" applyAlignment="1">
      <alignment horizontal="center" vertical="center"/>
    </xf>
    <xf numFmtId="0" fontId="94" fillId="9" borderId="9" xfId="4" applyFill="1" applyBorder="1">
      <alignment vertical="center"/>
    </xf>
    <xf numFmtId="0" fontId="101" fillId="0" borderId="11" xfId="4" applyFont="1" applyBorder="1">
      <alignment vertical="center"/>
    </xf>
    <xf numFmtId="0" fontId="101" fillId="0" borderId="12" xfId="4" applyFont="1" applyBorder="1">
      <alignment vertical="center"/>
    </xf>
    <xf numFmtId="0" fontId="94" fillId="0" borderId="12" xfId="4" applyBorder="1">
      <alignment vertical="center"/>
    </xf>
    <xf numFmtId="0" fontId="101" fillId="0" borderId="1" xfId="4" applyFont="1" applyBorder="1">
      <alignment vertical="center"/>
    </xf>
    <xf numFmtId="0" fontId="94" fillId="0" borderId="5" xfId="4" applyBorder="1">
      <alignment vertical="center"/>
    </xf>
    <xf numFmtId="0" fontId="102" fillId="16" borderId="0" xfId="5" applyBorder="1" applyProtection="1">
      <alignment vertical="center"/>
    </xf>
    <xf numFmtId="0" fontId="103" fillId="17" borderId="0" xfId="6" applyBorder="1" applyProtection="1">
      <alignment vertical="center"/>
    </xf>
    <xf numFmtId="0" fontId="94" fillId="0" borderId="16" xfId="4" applyBorder="1">
      <alignment vertical="center"/>
    </xf>
    <xf numFmtId="0" fontId="94" fillId="0" borderId="7" xfId="4" applyBorder="1">
      <alignment vertical="center"/>
    </xf>
    <xf numFmtId="0" fontId="94" fillId="0" borderId="8" xfId="4" applyBorder="1">
      <alignment vertical="center"/>
    </xf>
    <xf numFmtId="0" fontId="102" fillId="16" borderId="8" xfId="5" applyBorder="1" applyProtection="1">
      <alignment vertical="center"/>
    </xf>
    <xf numFmtId="0" fontId="103" fillId="17" borderId="8" xfId="6" applyBorder="1" applyProtection="1">
      <alignment vertical="center"/>
    </xf>
    <xf numFmtId="0" fontId="94" fillId="0" borderId="15" xfId="4" applyBorder="1">
      <alignment vertical="center"/>
    </xf>
    <xf numFmtId="0" fontId="104" fillId="0" borderId="11" xfId="4" applyFont="1" applyBorder="1" applyAlignment="1">
      <alignment horizontal="center" vertical="center"/>
    </xf>
    <xf numFmtId="0" fontId="104" fillId="0" borderId="12" xfId="4" applyFont="1" applyBorder="1" applyAlignment="1">
      <alignment horizontal="center" vertical="center"/>
    </xf>
    <xf numFmtId="0" fontId="105" fillId="0" borderId="12" xfId="4" applyFont="1" applyBorder="1" applyAlignment="1">
      <alignment horizontal="center" vertical="center"/>
    </xf>
    <xf numFmtId="0" fontId="104" fillId="0" borderId="13" xfId="4" applyFont="1" applyBorder="1" applyAlignment="1">
      <alignment horizontal="center" vertical="center"/>
    </xf>
    <xf numFmtId="0" fontId="94" fillId="0" borderId="5" xfId="4" applyBorder="1" applyAlignment="1">
      <alignment horizontal="center" vertical="center"/>
    </xf>
    <xf numFmtId="186" fontId="94" fillId="0" borderId="0" xfId="4" applyNumberFormat="1" applyAlignment="1">
      <alignment horizontal="center" vertical="center"/>
    </xf>
    <xf numFmtId="0" fontId="94" fillId="0" borderId="0" xfId="4" applyAlignment="1">
      <alignment horizontal="center" vertical="center"/>
    </xf>
    <xf numFmtId="0" fontId="102" fillId="16" borderId="0" xfId="5" applyBorder="1" applyAlignment="1" applyProtection="1">
      <alignment horizontal="center" vertical="center"/>
    </xf>
    <xf numFmtId="0" fontId="103" fillId="17" borderId="0" xfId="6" applyBorder="1" applyAlignment="1" applyProtection="1">
      <alignment horizontal="center" vertical="center"/>
    </xf>
    <xf numFmtId="187" fontId="94" fillId="0" borderId="0" xfId="4" applyNumberFormat="1" applyAlignment="1">
      <alignment horizontal="center" vertical="center"/>
    </xf>
    <xf numFmtId="0" fontId="94" fillId="18" borderId="0" xfId="4" applyFill="1" applyAlignment="1">
      <alignment horizontal="center" vertical="center"/>
    </xf>
    <xf numFmtId="0" fontId="94" fillId="19" borderId="0" xfId="4" applyFill="1" applyAlignment="1">
      <alignment horizontal="center" vertical="center"/>
    </xf>
    <xf numFmtId="0" fontId="94" fillId="0" borderId="6" xfId="4" applyBorder="1" applyAlignment="1">
      <alignment horizontal="center" vertical="center"/>
    </xf>
    <xf numFmtId="0" fontId="101" fillId="9" borderId="5" xfId="4" applyFont="1" applyFill="1" applyBorder="1" applyAlignment="1">
      <alignment horizontal="center" vertical="center"/>
    </xf>
    <xf numFmtId="186" fontId="94" fillId="9" borderId="0" xfId="4" applyNumberFormat="1" applyFill="1" applyAlignment="1">
      <alignment horizontal="center" vertical="center"/>
    </xf>
    <xf numFmtId="0" fontId="94" fillId="9" borderId="0" xfId="4" applyFill="1" applyAlignment="1">
      <alignment horizontal="center" vertical="center"/>
    </xf>
    <xf numFmtId="187" fontId="94" fillId="9" borderId="0" xfId="4" applyNumberFormat="1" applyFill="1" applyAlignment="1">
      <alignment horizontal="center" vertical="center"/>
    </xf>
    <xf numFmtId="0" fontId="94" fillId="9" borderId="6" xfId="4" applyFill="1" applyBorder="1" applyAlignment="1">
      <alignment horizontal="center" vertical="center"/>
    </xf>
    <xf numFmtId="0" fontId="94" fillId="0" borderId="7" xfId="4" applyBorder="1" applyAlignment="1">
      <alignment horizontal="center" vertical="center"/>
    </xf>
    <xf numFmtId="186" fontId="94" fillId="0" borderId="8" xfId="4" applyNumberFormat="1" applyBorder="1" applyAlignment="1">
      <alignment horizontal="center" vertical="center"/>
    </xf>
    <xf numFmtId="0" fontId="94" fillId="0" borderId="8" xfId="4" applyBorder="1" applyAlignment="1">
      <alignment horizontal="center" vertical="center"/>
    </xf>
    <xf numFmtId="0" fontId="102" fillId="16" borderId="8" xfId="5" applyBorder="1" applyAlignment="1" applyProtection="1">
      <alignment horizontal="center" vertical="center"/>
    </xf>
    <xf numFmtId="0" fontId="103" fillId="17" borderId="8" xfId="6" applyBorder="1" applyAlignment="1" applyProtection="1">
      <alignment horizontal="center" vertical="center"/>
    </xf>
    <xf numFmtId="187" fontId="94" fillId="0" borderId="8" xfId="4" applyNumberFormat="1" applyBorder="1" applyAlignment="1">
      <alignment horizontal="center" vertical="center"/>
    </xf>
    <xf numFmtId="0" fontId="94" fillId="18" borderId="8" xfId="4" applyFill="1" applyBorder="1" applyAlignment="1">
      <alignment horizontal="center" vertical="center"/>
    </xf>
    <xf numFmtId="0" fontId="94" fillId="19" borderId="8" xfId="4" applyFill="1" applyBorder="1" applyAlignment="1">
      <alignment horizontal="center" vertical="center"/>
    </xf>
    <xf numFmtId="0" fontId="94" fillId="0" borderId="9" xfId="4" applyBorder="1" applyAlignment="1">
      <alignment horizontal="center" vertical="center"/>
    </xf>
    <xf numFmtId="0" fontId="94" fillId="0" borderId="0" xfId="4" applyBorder="1">
      <alignment vertical="center"/>
    </xf>
    <xf numFmtId="185" fontId="94" fillId="0" borderId="0" xfId="4" applyNumberFormat="1" applyBorder="1">
      <alignment vertical="center"/>
    </xf>
    <xf numFmtId="185" fontId="94" fillId="0" borderId="8" xfId="4" applyNumberFormat="1" applyBorder="1">
      <alignment vertical="center"/>
    </xf>
    <xf numFmtId="0" fontId="94" fillId="0" borderId="12" xfId="4" applyFont="1" applyBorder="1">
      <alignment vertical="center"/>
    </xf>
    <xf numFmtId="0" fontId="110" fillId="0" borderId="13" xfId="4" applyFont="1" applyBorder="1">
      <alignment vertical="center"/>
    </xf>
    <xf numFmtId="0" fontId="111" fillId="20" borderId="12" xfId="4" applyFont="1" applyFill="1" applyBorder="1">
      <alignment vertical="center"/>
    </xf>
    <xf numFmtId="0" fontId="111" fillId="3" borderId="12" xfId="4" applyFont="1" applyFill="1" applyBorder="1">
      <alignment vertical="center"/>
    </xf>
    <xf numFmtId="188" fontId="94" fillId="0" borderId="6" xfId="7" applyBorder="1">
      <alignment vertical="center"/>
    </xf>
    <xf numFmtId="188" fontId="94" fillId="0" borderId="9" xfId="7" applyBorder="1">
      <alignment vertical="center"/>
    </xf>
    <xf numFmtId="0" fontId="14" fillId="8" borderId="6" xfId="3" applyFill="1" applyBorder="1">
      <alignment vertical="center"/>
    </xf>
    <xf numFmtId="0" fontId="14" fillId="8" borderId="3" xfId="3" applyFill="1" applyBorder="1">
      <alignment vertical="center"/>
    </xf>
    <xf numFmtId="0" fontId="14" fillId="8" borderId="4" xfId="3" applyFill="1" applyBorder="1">
      <alignment vertical="center"/>
    </xf>
    <xf numFmtId="0" fontId="92" fillId="3" borderId="5" xfId="3" applyFont="1" applyFill="1" applyBorder="1">
      <alignment vertical="center"/>
    </xf>
    <xf numFmtId="0" fontId="14" fillId="4" borderId="25" xfId="3" applyFill="1" applyBorder="1">
      <alignment vertical="center"/>
    </xf>
    <xf numFmtId="0" fontId="14" fillId="0" borderId="25" xfId="3" applyBorder="1">
      <alignment vertical="center"/>
    </xf>
    <xf numFmtId="0" fontId="14" fillId="4" borderId="21" xfId="3" applyFill="1" applyBorder="1">
      <alignment vertical="center"/>
    </xf>
    <xf numFmtId="0" fontId="14" fillId="0" borderId="71" xfId="3" applyBorder="1">
      <alignment vertical="center"/>
    </xf>
    <xf numFmtId="0" fontId="14" fillId="8" borderId="0" xfId="3" applyFill="1" applyBorder="1">
      <alignment vertical="center"/>
    </xf>
    <xf numFmtId="0" fontId="92" fillId="3" borderId="0" xfId="3" applyFont="1" applyFill="1" applyBorder="1">
      <alignment vertical="center"/>
    </xf>
    <xf numFmtId="0" fontId="14" fillId="0" borderId="10" xfId="3" applyBorder="1">
      <alignment vertical="center"/>
    </xf>
    <xf numFmtId="0" fontId="14" fillId="4" borderId="2" xfId="3" applyFill="1" applyBorder="1" applyAlignment="1">
      <alignment horizontal="center" vertical="center"/>
    </xf>
    <xf numFmtId="0" fontId="14" fillId="4" borderId="5" xfId="3" applyFill="1" applyBorder="1" applyAlignment="1">
      <alignment horizontal="center" vertical="center"/>
    </xf>
    <xf numFmtId="0" fontId="14" fillId="4" borderId="7" xfId="3" applyFill="1" applyBorder="1" applyAlignment="1">
      <alignment horizontal="center" vertical="center"/>
    </xf>
    <xf numFmtId="0" fontId="14" fillId="0" borderId="21" xfId="3" applyBorder="1" applyAlignment="1">
      <alignment horizontal="center" vertical="center"/>
    </xf>
    <xf numFmtId="0" fontId="14" fillId="0" borderId="25" xfId="3" applyBorder="1" applyAlignment="1">
      <alignment horizontal="center" vertical="center"/>
    </xf>
    <xf numFmtId="0" fontId="113" fillId="3" borderId="0" xfId="3" applyFont="1" applyFill="1" applyAlignment="1">
      <alignment horizontal="center" vertical="center"/>
    </xf>
    <xf numFmtId="0" fontId="14" fillId="0" borderId="98" xfId="3" applyBorder="1">
      <alignment vertical="center"/>
    </xf>
    <xf numFmtId="0" fontId="113" fillId="3" borderId="99" xfId="3" applyFont="1" applyFill="1" applyBorder="1" applyAlignment="1">
      <alignment horizontal="center" vertical="center"/>
    </xf>
    <xf numFmtId="0" fontId="14" fillId="0" borderId="27" xfId="3" applyBorder="1">
      <alignment vertical="center"/>
    </xf>
    <xf numFmtId="0" fontId="14" fillId="0" borderId="100" xfId="3" applyBorder="1">
      <alignment vertical="center"/>
    </xf>
    <xf numFmtId="0" fontId="113" fillId="3" borderId="101" xfId="3" applyFont="1" applyFill="1" applyBorder="1">
      <alignment vertical="center"/>
    </xf>
    <xf numFmtId="0" fontId="14" fillId="0" borderId="21" xfId="3" applyBorder="1">
      <alignment vertical="center"/>
    </xf>
    <xf numFmtId="0" fontId="113" fillId="3" borderId="21" xfId="3" applyFont="1" applyFill="1" applyBorder="1">
      <alignment vertical="center"/>
    </xf>
    <xf numFmtId="0" fontId="14" fillId="8" borderId="21" xfId="3" applyFill="1" applyBorder="1">
      <alignment vertical="center"/>
    </xf>
    <xf numFmtId="0" fontId="14" fillId="8" borderId="102" xfId="3" applyFill="1" applyBorder="1">
      <alignment vertical="center"/>
    </xf>
    <xf numFmtId="0" fontId="14" fillId="21" borderId="97" xfId="3" applyFill="1" applyBorder="1" applyAlignment="1">
      <alignment horizontal="center" vertical="center"/>
    </xf>
    <xf numFmtId="0" fontId="14" fillId="21" borderId="0" xfId="3" applyFill="1" applyAlignment="1">
      <alignment horizontal="center" vertical="center"/>
    </xf>
    <xf numFmtId="0" fontId="14" fillId="21" borderId="98" xfId="3" applyFill="1" applyBorder="1" applyAlignment="1">
      <alignment horizontal="center" vertical="center"/>
    </xf>
    <xf numFmtId="0" fontId="14" fillId="7" borderId="105" xfId="3" applyFill="1" applyBorder="1" applyAlignment="1">
      <alignment horizontal="center" vertical="center"/>
    </xf>
    <xf numFmtId="0" fontId="14" fillId="0" borderId="98" xfId="3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left" vertical="center"/>
    </xf>
    <xf numFmtId="0" fontId="0" fillId="4" borderId="21" xfId="0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0" fontId="14" fillId="7" borderId="18" xfId="0" applyFont="1" applyFill="1" applyBorder="1" applyAlignment="1">
      <alignment horizontal="center" vertical="center"/>
    </xf>
    <xf numFmtId="0" fontId="78" fillId="8" borderId="5" xfId="0" applyFont="1" applyFill="1" applyBorder="1" applyAlignment="1">
      <alignment horizontal="center" vertical="center"/>
    </xf>
    <xf numFmtId="0" fontId="78" fillId="8" borderId="0" xfId="0" applyFont="1" applyFill="1" applyAlignment="1">
      <alignment horizontal="center" vertical="center"/>
    </xf>
    <xf numFmtId="0" fontId="12" fillId="8" borderId="79" xfId="0" applyFont="1" applyFill="1" applyBorder="1" applyAlignment="1">
      <alignment horizontal="right" vertical="top"/>
    </xf>
    <xf numFmtId="0" fontId="12" fillId="8" borderId="44" xfId="0" applyFont="1" applyFill="1" applyBorder="1" applyAlignment="1">
      <alignment horizontal="right" vertical="top"/>
    </xf>
    <xf numFmtId="0" fontId="77" fillId="3" borderId="11" xfId="0" applyFont="1" applyFill="1" applyBorder="1" applyAlignment="1">
      <alignment horizontal="center" vertical="center"/>
    </xf>
    <xf numFmtId="0" fontId="77" fillId="3" borderId="12" xfId="0" applyFont="1" applyFill="1" applyBorder="1" applyAlignment="1">
      <alignment horizontal="center" vertical="center"/>
    </xf>
    <xf numFmtId="0" fontId="77" fillId="3" borderId="13" xfId="0" applyFont="1" applyFill="1" applyBorder="1" applyAlignment="1">
      <alignment horizontal="center" vertical="center"/>
    </xf>
    <xf numFmtId="0" fontId="78" fillId="7" borderId="5" xfId="0" applyFont="1" applyFill="1" applyBorder="1" applyAlignment="1">
      <alignment horizontal="center" vertical="center"/>
    </xf>
    <xf numFmtId="0" fontId="78" fillId="7" borderId="0" xfId="0" applyFont="1" applyFill="1" applyAlignment="1">
      <alignment horizontal="center" vertical="center"/>
    </xf>
    <xf numFmtId="0" fontId="0" fillId="4" borderId="18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80" fillId="8" borderId="42" xfId="0" applyFont="1" applyFill="1" applyBorder="1" applyAlignment="1">
      <alignment horizontal="right" vertical="center"/>
    </xf>
    <xf numFmtId="0" fontId="80" fillId="8" borderId="39" xfId="0" applyFont="1" applyFill="1" applyBorder="1" applyAlignment="1">
      <alignment horizontal="right" vertical="center"/>
    </xf>
    <xf numFmtId="0" fontId="50" fillId="8" borderId="0" xfId="0" applyFont="1" applyFill="1" applyAlignment="1">
      <alignment horizontal="right" vertical="center" wrapText="1"/>
    </xf>
    <xf numFmtId="0" fontId="58" fillId="8" borderId="0" xfId="0" applyFont="1" applyFill="1" applyAlignment="1">
      <alignment horizontal="left"/>
    </xf>
    <xf numFmtId="0" fontId="59" fillId="8" borderId="0" xfId="0" applyFont="1" applyFill="1" applyAlignment="1">
      <alignment horizontal="left"/>
    </xf>
    <xf numFmtId="0" fontId="59" fillId="8" borderId="6" xfId="0" applyFont="1" applyFill="1" applyBorder="1" applyAlignment="1">
      <alignment horizontal="left"/>
    </xf>
    <xf numFmtId="0" fontId="0" fillId="8" borderId="18" xfId="0" applyFill="1" applyBorder="1" applyAlignment="1">
      <alignment horizontal="left" vertical="center"/>
    </xf>
    <xf numFmtId="0" fontId="0" fillId="8" borderId="19" xfId="0" applyFill="1" applyBorder="1" applyAlignment="1">
      <alignment horizontal="left" vertical="center"/>
    </xf>
    <xf numFmtId="0" fontId="0" fillId="4" borderId="60" xfId="0" applyFill="1" applyBorder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77" fillId="3" borderId="26" xfId="0" applyFont="1" applyFill="1" applyBorder="1" applyAlignment="1">
      <alignment horizontal="center" vertical="center"/>
    </xf>
    <xf numFmtId="0" fontId="77" fillId="3" borderId="27" xfId="0" applyFont="1" applyFill="1" applyBorder="1" applyAlignment="1">
      <alignment horizontal="center" vertical="center"/>
    </xf>
    <xf numFmtId="0" fontId="77" fillId="3" borderId="0" xfId="0" applyFont="1" applyFill="1" applyAlignment="1">
      <alignment horizontal="center" vertical="center"/>
    </xf>
    <xf numFmtId="0" fontId="77" fillId="3" borderId="6" xfId="0" applyFont="1" applyFill="1" applyBorder="1" applyAlignment="1">
      <alignment horizontal="center" vertical="center"/>
    </xf>
    <xf numFmtId="0" fontId="77" fillId="3" borderId="5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left" vertical="center" wrapText="1"/>
    </xf>
    <xf numFmtId="0" fontId="78" fillId="8" borderId="0" xfId="0" applyFont="1" applyFill="1" applyAlignment="1">
      <alignment horizontal="right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31" fillId="8" borderId="7" xfId="0" applyFont="1" applyFill="1" applyBorder="1" applyAlignment="1">
      <alignment horizontal="right" vertical="top"/>
    </xf>
    <xf numFmtId="0" fontId="31" fillId="8" borderId="8" xfId="0" applyFont="1" applyFill="1" applyBorder="1" applyAlignment="1">
      <alignment horizontal="right" vertical="top"/>
    </xf>
    <xf numFmtId="0" fontId="0" fillId="4" borderId="55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12" fillId="8" borderId="7" xfId="0" applyFont="1" applyFill="1" applyBorder="1" applyAlignment="1">
      <alignment horizontal="right" vertical="top"/>
    </xf>
    <xf numFmtId="0" fontId="12" fillId="8" borderId="8" xfId="0" applyFont="1" applyFill="1" applyBorder="1" applyAlignment="1">
      <alignment horizontal="right" vertical="top"/>
    </xf>
    <xf numFmtId="0" fontId="46" fillId="8" borderId="17" xfId="0" applyFont="1" applyFill="1" applyBorder="1" applyAlignment="1">
      <alignment horizontal="center" vertical="center"/>
    </xf>
    <xf numFmtId="0" fontId="46" fillId="8" borderId="47" xfId="0" applyFont="1" applyFill="1" applyBorder="1" applyAlignment="1">
      <alignment horizontal="center" vertical="center"/>
    </xf>
    <xf numFmtId="0" fontId="46" fillId="8" borderId="70" xfId="0" applyFont="1" applyFill="1" applyBorder="1" applyAlignment="1">
      <alignment horizontal="center" vertical="center"/>
    </xf>
    <xf numFmtId="0" fontId="46" fillId="8" borderId="39" xfId="0" applyFont="1" applyFill="1" applyBorder="1" applyAlignment="1">
      <alignment horizontal="center" vertical="center"/>
    </xf>
    <xf numFmtId="0" fontId="46" fillId="8" borderId="71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46" fillId="8" borderId="30" xfId="0" applyFont="1" applyFill="1" applyBorder="1" applyAlignment="1">
      <alignment horizontal="center" vertical="center"/>
    </xf>
    <xf numFmtId="0" fontId="46" fillId="8" borderId="21" xfId="0" applyFont="1" applyFill="1" applyBorder="1" applyAlignment="1">
      <alignment horizontal="center" vertical="center"/>
    </xf>
    <xf numFmtId="0" fontId="46" fillId="8" borderId="25" xfId="0" applyFont="1" applyFill="1" applyBorder="1" applyAlignment="1">
      <alignment horizontal="center" vertical="center"/>
    </xf>
    <xf numFmtId="0" fontId="12" fillId="8" borderId="20" xfId="0" applyFont="1" applyFill="1" applyBorder="1" applyAlignment="1">
      <alignment horizontal="right" vertical="top"/>
    </xf>
    <xf numFmtId="0" fontId="12" fillId="8" borderId="21" xfId="0" applyFont="1" applyFill="1" applyBorder="1" applyAlignment="1">
      <alignment horizontal="right" vertical="top"/>
    </xf>
    <xf numFmtId="0" fontId="0" fillId="8" borderId="62" xfId="0" applyFill="1" applyBorder="1" applyAlignment="1">
      <alignment horizontal="center" vertical="center"/>
    </xf>
    <xf numFmtId="0" fontId="0" fillId="8" borderId="63" xfId="0" applyFill="1" applyBorder="1" applyAlignment="1">
      <alignment horizontal="center" vertical="center"/>
    </xf>
    <xf numFmtId="0" fontId="0" fillId="8" borderId="64" xfId="0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78" fillId="7" borderId="6" xfId="0" applyFont="1" applyFill="1" applyBorder="1" applyAlignment="1">
      <alignment horizontal="center" vertical="center"/>
    </xf>
    <xf numFmtId="0" fontId="22" fillId="8" borderId="17" xfId="0" applyFont="1" applyFill="1" applyBorder="1" applyAlignment="1">
      <alignment horizontal="center" vertical="center"/>
    </xf>
    <xf numFmtId="0" fontId="22" fillId="8" borderId="18" xfId="0" applyFont="1" applyFill="1" applyBorder="1" applyAlignment="1">
      <alignment horizontal="center" vertical="center"/>
    </xf>
    <xf numFmtId="0" fontId="30" fillId="8" borderId="8" xfId="0" applyFont="1" applyFill="1" applyBorder="1" applyAlignment="1">
      <alignment horizontal="center" vertical="top"/>
    </xf>
    <xf numFmtId="0" fontId="30" fillId="8" borderId="9" xfId="0" applyFont="1" applyFill="1" applyBorder="1" applyAlignment="1">
      <alignment horizontal="center" vertical="top"/>
    </xf>
    <xf numFmtId="0" fontId="78" fillId="8" borderId="5" xfId="0" applyFont="1" applyFill="1" applyBorder="1" applyAlignment="1">
      <alignment horizontal="left" vertical="center"/>
    </xf>
    <xf numFmtId="0" fontId="78" fillId="8" borderId="0" xfId="0" applyFont="1" applyFill="1" applyAlignment="1">
      <alignment horizontal="left" vertical="center"/>
    </xf>
    <xf numFmtId="0" fontId="48" fillId="4" borderId="11" xfId="0" applyFont="1" applyFill="1" applyBorder="1" applyAlignment="1">
      <alignment horizontal="left" vertical="center"/>
    </xf>
    <xf numFmtId="0" fontId="48" fillId="4" borderId="12" xfId="0" applyFont="1" applyFill="1" applyBorder="1" applyAlignment="1">
      <alignment horizontal="left" vertical="center"/>
    </xf>
    <xf numFmtId="0" fontId="48" fillId="4" borderId="13" xfId="0" applyFont="1" applyFill="1" applyBorder="1" applyAlignment="1">
      <alignment horizontal="left" vertical="center"/>
    </xf>
    <xf numFmtId="179" fontId="14" fillId="4" borderId="39" xfId="0" applyNumberFormat="1" applyFont="1" applyFill="1" applyBorder="1" applyAlignment="1">
      <alignment horizontal="left" vertical="center"/>
    </xf>
    <xf numFmtId="179" fontId="14" fillId="8" borderId="21" xfId="0" applyNumberFormat="1" applyFont="1" applyFill="1" applyBorder="1" applyAlignment="1">
      <alignment horizontal="left" vertical="center"/>
    </xf>
    <xf numFmtId="0" fontId="0" fillId="4" borderId="30" xfId="0" applyFill="1" applyBorder="1" applyAlignment="1">
      <alignment horizontal="center" vertical="center"/>
    </xf>
    <xf numFmtId="0" fontId="88" fillId="3" borderId="11" xfId="0" applyFont="1" applyFill="1" applyBorder="1" applyAlignment="1">
      <alignment horizontal="right" vertical="center"/>
    </xf>
    <xf numFmtId="0" fontId="88" fillId="3" borderId="12" xfId="0" applyFont="1" applyFill="1" applyBorder="1" applyAlignment="1">
      <alignment horizontal="right" vertical="center"/>
    </xf>
    <xf numFmtId="0" fontId="0" fillId="4" borderId="26" xfId="0" applyFill="1" applyBorder="1" applyAlignment="1">
      <alignment horizontal="left" vertical="center"/>
    </xf>
    <xf numFmtId="0" fontId="0" fillId="4" borderId="27" xfId="0" applyFill="1" applyBorder="1" applyAlignment="1">
      <alignment horizontal="left" vertical="center"/>
    </xf>
    <xf numFmtId="0" fontId="0" fillId="4" borderId="5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7" fillId="3" borderId="7" xfId="0" applyFont="1" applyFill="1" applyBorder="1" applyAlignment="1">
      <alignment horizontal="center" vertical="center"/>
    </xf>
    <xf numFmtId="0" fontId="77" fillId="3" borderId="9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right" vertical="center"/>
    </xf>
    <xf numFmtId="0" fontId="19" fillId="8" borderId="12" xfId="0" applyFont="1" applyFill="1" applyBorder="1" applyAlignment="1">
      <alignment horizontal="right" vertical="center"/>
    </xf>
    <xf numFmtId="0" fontId="74" fillId="3" borderId="2" xfId="0" applyFont="1" applyFill="1" applyBorder="1" applyAlignment="1">
      <alignment horizontal="left" vertical="center"/>
    </xf>
    <xf numFmtId="0" fontId="74" fillId="3" borderId="3" xfId="0" applyFont="1" applyFill="1" applyBorder="1" applyAlignment="1">
      <alignment horizontal="left" vertical="center"/>
    </xf>
    <xf numFmtId="0" fontId="74" fillId="3" borderId="4" xfId="0" applyFont="1" applyFill="1" applyBorder="1" applyAlignment="1">
      <alignment horizontal="left" vertical="center"/>
    </xf>
    <xf numFmtId="0" fontId="74" fillId="3" borderId="7" xfId="0" applyFont="1" applyFill="1" applyBorder="1" applyAlignment="1">
      <alignment horizontal="left" vertical="center"/>
    </xf>
    <xf numFmtId="0" fontId="74" fillId="3" borderId="8" xfId="0" applyFont="1" applyFill="1" applyBorder="1" applyAlignment="1">
      <alignment horizontal="left" vertical="center"/>
    </xf>
    <xf numFmtId="0" fontId="74" fillId="3" borderId="9" xfId="0" applyFont="1" applyFill="1" applyBorder="1" applyAlignment="1">
      <alignment horizontal="left" vertical="center"/>
    </xf>
    <xf numFmtId="0" fontId="76" fillId="8" borderId="2" xfId="0" applyFont="1" applyFill="1" applyBorder="1" applyAlignment="1">
      <alignment horizontal="left" vertical="center"/>
    </xf>
    <xf numFmtId="0" fontId="76" fillId="8" borderId="3" xfId="0" applyFont="1" applyFill="1" applyBorder="1" applyAlignment="1">
      <alignment horizontal="left" vertical="center"/>
    </xf>
    <xf numFmtId="0" fontId="76" fillId="8" borderId="4" xfId="0" applyFont="1" applyFill="1" applyBorder="1" applyAlignment="1">
      <alignment horizontal="left" vertical="center"/>
    </xf>
    <xf numFmtId="0" fontId="76" fillId="8" borderId="5" xfId="0" applyFont="1" applyFill="1" applyBorder="1" applyAlignment="1">
      <alignment horizontal="left" vertical="center"/>
    </xf>
    <xf numFmtId="0" fontId="76" fillId="8" borderId="0" xfId="0" applyFont="1" applyFill="1" applyAlignment="1">
      <alignment horizontal="left" vertical="center"/>
    </xf>
    <xf numFmtId="0" fontId="76" fillId="8" borderId="6" xfId="0" applyFont="1" applyFill="1" applyBorder="1" applyAlignment="1">
      <alignment horizontal="left" vertical="center"/>
    </xf>
    <xf numFmtId="0" fontId="75" fillId="4" borderId="34" xfId="0" applyFont="1" applyFill="1" applyBorder="1" applyAlignment="1">
      <alignment horizontal="right" vertical="center"/>
    </xf>
    <xf numFmtId="0" fontId="75" fillId="4" borderId="6" xfId="0" applyFont="1" applyFill="1" applyBorder="1" applyAlignment="1">
      <alignment horizontal="right" vertical="center"/>
    </xf>
    <xf numFmtId="0" fontId="44" fillId="4" borderId="35" xfId="0" applyFont="1" applyFill="1" applyBorder="1" applyAlignment="1">
      <alignment horizontal="right" vertical="center"/>
    </xf>
    <xf numFmtId="0" fontId="44" fillId="4" borderId="9" xfId="0" applyFont="1" applyFill="1" applyBorder="1" applyAlignment="1">
      <alignment horizontal="right" vertical="center"/>
    </xf>
    <xf numFmtId="0" fontId="91" fillId="4" borderId="2" xfId="0" applyFont="1" applyFill="1" applyBorder="1" applyAlignment="1">
      <alignment horizontal="center" vertical="center"/>
    </xf>
    <xf numFmtId="0" fontId="91" fillId="4" borderId="3" xfId="0" applyFont="1" applyFill="1" applyBorder="1" applyAlignment="1">
      <alignment horizontal="center" vertical="center"/>
    </xf>
    <xf numFmtId="0" fontId="91" fillId="4" borderId="4" xfId="0" applyFont="1" applyFill="1" applyBorder="1" applyAlignment="1">
      <alignment horizontal="center" vertical="center"/>
    </xf>
    <xf numFmtId="0" fontId="91" fillId="4" borderId="5" xfId="0" applyFont="1" applyFill="1" applyBorder="1" applyAlignment="1">
      <alignment horizontal="center" vertical="center"/>
    </xf>
    <xf numFmtId="0" fontId="91" fillId="4" borderId="0" xfId="0" applyFont="1" applyFill="1" applyAlignment="1">
      <alignment horizontal="center" vertical="center"/>
    </xf>
    <xf numFmtId="0" fontId="91" fillId="4" borderId="6" xfId="0" applyFont="1" applyFill="1" applyBorder="1" applyAlignment="1">
      <alignment horizontal="center" vertical="center"/>
    </xf>
    <xf numFmtId="0" fontId="91" fillId="4" borderId="8" xfId="0" applyFont="1" applyFill="1" applyBorder="1" applyAlignment="1">
      <alignment horizontal="center" vertical="center"/>
    </xf>
    <xf numFmtId="0" fontId="91" fillId="4" borderId="9" xfId="0" applyFont="1" applyFill="1" applyBorder="1" applyAlignment="1">
      <alignment horizontal="center" vertical="center"/>
    </xf>
    <xf numFmtId="0" fontId="91" fillId="7" borderId="2" xfId="0" applyFont="1" applyFill="1" applyBorder="1" applyAlignment="1">
      <alignment horizontal="right" vertical="center"/>
    </xf>
    <xf numFmtId="0" fontId="91" fillId="7" borderId="3" xfId="0" applyFont="1" applyFill="1" applyBorder="1" applyAlignment="1">
      <alignment horizontal="right" vertical="center"/>
    </xf>
    <xf numFmtId="0" fontId="91" fillId="7" borderId="7" xfId="0" applyFont="1" applyFill="1" applyBorder="1" applyAlignment="1">
      <alignment horizontal="right" vertical="center"/>
    </xf>
    <xf numFmtId="0" fontId="91" fillId="7" borderId="8" xfId="0" applyFont="1" applyFill="1" applyBorder="1" applyAlignment="1">
      <alignment horizontal="right" vertical="center"/>
    </xf>
    <xf numFmtId="0" fontId="91" fillId="8" borderId="3" xfId="0" applyFont="1" applyFill="1" applyBorder="1" applyAlignment="1">
      <alignment horizontal="left" vertical="center"/>
    </xf>
    <xf numFmtId="0" fontId="91" fillId="8" borderId="4" xfId="0" applyFont="1" applyFill="1" applyBorder="1" applyAlignment="1">
      <alignment horizontal="left" vertical="center"/>
    </xf>
    <xf numFmtId="0" fontId="91" fillId="8" borderId="8" xfId="0" applyFont="1" applyFill="1" applyBorder="1" applyAlignment="1">
      <alignment horizontal="left" vertical="center"/>
    </xf>
    <xf numFmtId="0" fontId="91" fillId="8" borderId="9" xfId="0" applyFont="1" applyFill="1" applyBorder="1" applyAlignment="1">
      <alignment horizontal="left" vertical="center"/>
    </xf>
    <xf numFmtId="0" fontId="74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29" fillId="4" borderId="8" xfId="0" applyFont="1" applyFill="1" applyBorder="1" applyAlignment="1">
      <alignment horizontal="left" vertical="center" wrapText="1"/>
    </xf>
    <xf numFmtId="0" fontId="77" fillId="3" borderId="2" xfId="0" applyFont="1" applyFill="1" applyBorder="1" applyAlignment="1">
      <alignment horizontal="center" vertical="center"/>
    </xf>
    <xf numFmtId="0" fontId="77" fillId="3" borderId="3" xfId="0" applyFont="1" applyFill="1" applyBorder="1" applyAlignment="1">
      <alignment horizontal="center" vertical="center"/>
    </xf>
    <xf numFmtId="0" fontId="77" fillId="3" borderId="4" xfId="0" applyFont="1" applyFill="1" applyBorder="1" applyAlignment="1">
      <alignment horizontal="center" vertical="center"/>
    </xf>
    <xf numFmtId="0" fontId="46" fillId="8" borderId="34" xfId="0" applyFont="1" applyFill="1" applyBorder="1" applyAlignment="1">
      <alignment horizontal="center" vertical="center"/>
    </xf>
    <xf numFmtId="0" fontId="46" fillId="8" borderId="6" xfId="0" applyFont="1" applyFill="1" applyBorder="1" applyAlignment="1">
      <alignment horizontal="center" vertical="center"/>
    </xf>
    <xf numFmtId="0" fontId="46" fillId="8" borderId="46" xfId="0" applyFont="1" applyFill="1" applyBorder="1" applyAlignment="1">
      <alignment horizontal="center" vertical="center"/>
    </xf>
    <xf numFmtId="0" fontId="46" fillId="8" borderId="18" xfId="0" applyFont="1" applyFill="1" applyBorder="1" applyAlignment="1">
      <alignment horizontal="center" vertical="center"/>
    </xf>
    <xf numFmtId="0" fontId="81" fillId="8" borderId="80" xfId="0" applyFont="1" applyFill="1" applyBorder="1" applyAlignment="1">
      <alignment horizontal="center" vertical="center" wrapText="1"/>
    </xf>
    <xf numFmtId="0" fontId="77" fillId="3" borderId="14" xfId="0" applyFont="1" applyFill="1" applyBorder="1" applyAlignment="1">
      <alignment horizontal="center" vertical="center"/>
    </xf>
    <xf numFmtId="0" fontId="77" fillId="3" borderId="16" xfId="0" applyFont="1" applyFill="1" applyBorder="1" applyAlignment="1">
      <alignment horizontal="center" vertical="center"/>
    </xf>
    <xf numFmtId="0" fontId="77" fillId="3" borderId="15" xfId="0" applyFont="1" applyFill="1" applyBorder="1" applyAlignment="1">
      <alignment horizontal="center" vertical="center"/>
    </xf>
    <xf numFmtId="0" fontId="14" fillId="8" borderId="14" xfId="1" applyFont="1" applyFill="1" applyBorder="1" applyAlignment="1">
      <alignment horizontal="center" vertical="center" wrapText="1"/>
    </xf>
    <xf numFmtId="0" fontId="14" fillId="8" borderId="15" xfId="1" applyFont="1" applyFill="1" applyBorder="1" applyAlignment="1">
      <alignment horizontal="center" vertical="center" wrapText="1"/>
    </xf>
    <xf numFmtId="0" fontId="91" fillId="8" borderId="2" xfId="0" applyFont="1" applyFill="1" applyBorder="1" applyAlignment="1">
      <alignment horizontal="right" vertical="center"/>
    </xf>
    <xf numFmtId="0" fontId="91" fillId="8" borderId="3" xfId="0" applyFont="1" applyFill="1" applyBorder="1" applyAlignment="1">
      <alignment horizontal="right" vertical="center"/>
    </xf>
    <xf numFmtId="0" fontId="91" fillId="8" borderId="5" xfId="0" applyFont="1" applyFill="1" applyBorder="1" applyAlignment="1">
      <alignment horizontal="right" vertical="center"/>
    </xf>
    <xf numFmtId="0" fontId="91" fillId="8" borderId="0" xfId="0" applyFont="1" applyFill="1" applyAlignment="1">
      <alignment horizontal="right" vertical="center"/>
    </xf>
    <xf numFmtId="0" fontId="91" fillId="8" borderId="7" xfId="0" applyFont="1" applyFill="1" applyBorder="1" applyAlignment="1">
      <alignment horizontal="right" vertical="center"/>
    </xf>
    <xf numFmtId="0" fontId="91" fillId="8" borderId="8" xfId="0" applyFont="1" applyFill="1" applyBorder="1" applyAlignment="1">
      <alignment horizontal="right" vertical="center"/>
    </xf>
    <xf numFmtId="0" fontId="49" fillId="8" borderId="0" xfId="0" applyFont="1" applyFill="1" applyAlignment="1">
      <alignment horizontal="left" vertical="center"/>
    </xf>
    <xf numFmtId="0" fontId="49" fillId="8" borderId="6" xfId="0" applyFont="1" applyFill="1" applyBorder="1" applyAlignment="1">
      <alignment horizontal="left" vertical="center"/>
    </xf>
    <xf numFmtId="0" fontId="0" fillId="8" borderId="5" xfId="0" applyFill="1" applyBorder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91" fillId="4" borderId="3" xfId="0" applyFont="1" applyFill="1" applyBorder="1" applyAlignment="1">
      <alignment horizontal="left" vertical="center"/>
    </xf>
    <xf numFmtId="0" fontId="91" fillId="4" borderId="40" xfId="0" applyFont="1" applyFill="1" applyBorder="1" applyAlignment="1">
      <alignment horizontal="left" vertical="center"/>
    </xf>
    <xf numFmtId="0" fontId="91" fillId="4" borderId="0" xfId="0" applyFont="1" applyFill="1" applyAlignment="1">
      <alignment horizontal="left" vertical="center"/>
    </xf>
    <xf numFmtId="0" fontId="91" fillId="4" borderId="36" xfId="0" applyFont="1" applyFill="1" applyBorder="1" applyAlignment="1">
      <alignment horizontal="left" vertical="center"/>
    </xf>
    <xf numFmtId="0" fontId="91" fillId="4" borderId="8" xfId="0" applyFont="1" applyFill="1" applyBorder="1" applyAlignment="1">
      <alignment horizontal="left" vertical="center"/>
    </xf>
    <xf numFmtId="0" fontId="91" fillId="4" borderId="41" xfId="0" applyFont="1" applyFill="1" applyBorder="1" applyAlignment="1">
      <alignment horizontal="left" vertical="center"/>
    </xf>
    <xf numFmtId="179" fontId="14" fillId="8" borderId="44" xfId="0" applyNumberFormat="1" applyFont="1" applyFill="1" applyBorder="1" applyAlignment="1">
      <alignment horizontal="left" vertical="center"/>
    </xf>
    <xf numFmtId="179" fontId="14" fillId="8" borderId="45" xfId="0" applyNumberFormat="1" applyFont="1" applyFill="1" applyBorder="1" applyAlignment="1">
      <alignment horizontal="left" vertical="center"/>
    </xf>
    <xf numFmtId="180" fontId="81" fillId="8" borderId="44" xfId="0" applyNumberFormat="1" applyFont="1" applyFill="1" applyBorder="1" applyAlignment="1">
      <alignment horizontal="left" vertical="center"/>
    </xf>
    <xf numFmtId="180" fontId="81" fillId="8" borderId="49" xfId="0" applyNumberFormat="1" applyFont="1" applyFill="1" applyBorder="1" applyAlignment="1">
      <alignment horizontal="left" vertical="center"/>
    </xf>
    <xf numFmtId="0" fontId="80" fillId="8" borderId="30" xfId="0" applyFont="1" applyFill="1" applyBorder="1" applyAlignment="1">
      <alignment horizontal="right" vertical="center"/>
    </xf>
    <xf numFmtId="0" fontId="80" fillId="8" borderId="21" xfId="0" applyFont="1" applyFill="1" applyBorder="1" applyAlignment="1">
      <alignment horizontal="right" vertical="center"/>
    </xf>
    <xf numFmtId="0" fontId="14" fillId="8" borderId="2" xfId="1" applyFont="1" applyFill="1" applyBorder="1" applyAlignment="1">
      <alignment horizontal="center" vertical="center" wrapText="1"/>
    </xf>
    <xf numFmtId="0" fontId="14" fillId="8" borderId="7" xfId="1" applyFont="1" applyFill="1" applyBorder="1" applyAlignment="1">
      <alignment horizontal="center" vertical="center" wrapText="1"/>
    </xf>
    <xf numFmtId="0" fontId="3" fillId="8" borderId="80" xfId="0" applyFont="1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46" fillId="8" borderId="2" xfId="0" applyFont="1" applyFill="1" applyBorder="1" applyAlignment="1">
      <alignment horizontal="center" vertical="center"/>
    </xf>
    <xf numFmtId="0" fontId="46" fillId="8" borderId="40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0" fillId="4" borderId="58" xfId="0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31" fillId="8" borderId="106" xfId="3" applyFont="1" applyFill="1" applyBorder="1" applyAlignment="1">
      <alignment horizontal="right" vertical="center"/>
    </xf>
    <xf numFmtId="0" fontId="31" fillId="8" borderId="107" xfId="3" applyFont="1" applyFill="1" applyBorder="1" applyAlignment="1">
      <alignment horizontal="right" vertical="center"/>
    </xf>
    <xf numFmtId="0" fontId="31" fillId="8" borderId="108" xfId="3" applyFont="1" applyFill="1" applyBorder="1" applyAlignment="1">
      <alignment horizontal="right" vertical="center"/>
    </xf>
    <xf numFmtId="0" fontId="14" fillId="0" borderId="21" xfId="3" applyBorder="1" applyAlignment="1">
      <alignment horizontal="center" vertical="center"/>
    </xf>
    <xf numFmtId="0" fontId="14" fillId="0" borderId="0" xfId="3" applyAlignment="1">
      <alignment horizontal="center" vertical="center"/>
    </xf>
    <xf numFmtId="0" fontId="113" fillId="3" borderId="97" xfId="3" applyFont="1" applyFill="1" applyBorder="1" applyAlignment="1">
      <alignment horizontal="center" vertical="center"/>
    </xf>
    <xf numFmtId="0" fontId="113" fillId="3" borderId="0" xfId="3" applyFont="1" applyFill="1" applyAlignment="1">
      <alignment horizontal="center" vertical="center"/>
    </xf>
    <xf numFmtId="0" fontId="14" fillId="8" borderId="0" xfId="3" applyFill="1" applyAlignment="1">
      <alignment horizontal="center" vertical="center"/>
    </xf>
    <xf numFmtId="0" fontId="14" fillId="8" borderId="98" xfId="3" applyFill="1" applyBorder="1" applyAlignment="1">
      <alignment horizontal="center" vertical="center"/>
    </xf>
    <xf numFmtId="0" fontId="14" fillId="21" borderId="0" xfId="3" applyFill="1" applyAlignment="1">
      <alignment horizontal="center" vertical="center"/>
    </xf>
    <xf numFmtId="0" fontId="14" fillId="8" borderId="97" xfId="3" applyFill="1" applyBorder="1" applyAlignment="1">
      <alignment horizontal="center" vertical="center"/>
    </xf>
    <xf numFmtId="0" fontId="3" fillId="0" borderId="34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3" fillId="0" borderId="98" xfId="3" applyFont="1" applyBorder="1" applyAlignment="1">
      <alignment horizontal="center" vertical="center"/>
    </xf>
    <xf numFmtId="0" fontId="14" fillId="0" borderId="103" xfId="3" applyBorder="1" applyAlignment="1">
      <alignment horizontal="center" vertical="center"/>
    </xf>
    <xf numFmtId="0" fontId="14" fillId="0" borderId="18" xfId="3" applyBorder="1" applyAlignment="1">
      <alignment horizontal="center" vertical="center"/>
    </xf>
    <xf numFmtId="0" fontId="14" fillId="0" borderId="104" xfId="3" applyBorder="1" applyAlignment="1">
      <alignment horizontal="center" vertical="center"/>
    </xf>
    <xf numFmtId="0" fontId="14" fillId="8" borderId="103" xfId="3" applyFill="1" applyBorder="1" applyAlignment="1">
      <alignment horizontal="center" vertical="center"/>
    </xf>
    <xf numFmtId="0" fontId="14" fillId="8" borderId="18" xfId="3" applyFill="1" applyBorder="1" applyAlignment="1">
      <alignment horizontal="center" vertical="center"/>
    </xf>
    <xf numFmtId="0" fontId="14" fillId="8" borderId="104" xfId="3" applyFill="1" applyBorder="1" applyAlignment="1">
      <alignment horizontal="center" vertical="center"/>
    </xf>
    <xf numFmtId="0" fontId="14" fillId="8" borderId="27" xfId="3" applyFill="1" applyBorder="1" applyAlignment="1">
      <alignment horizontal="center" vertical="center"/>
    </xf>
    <xf numFmtId="0" fontId="14" fillId="8" borderId="100" xfId="3" applyFill="1" applyBorder="1" applyAlignment="1">
      <alignment horizontal="center" vertical="center"/>
    </xf>
    <xf numFmtId="0" fontId="14" fillId="8" borderId="99" xfId="3" applyFill="1" applyBorder="1" applyAlignment="1">
      <alignment horizontal="center" vertical="center"/>
    </xf>
    <xf numFmtId="0" fontId="113" fillId="3" borderId="27" xfId="3" applyFont="1" applyFill="1" applyBorder="1" applyAlignment="1">
      <alignment horizontal="center" vertical="center"/>
    </xf>
    <xf numFmtId="0" fontId="112" fillId="3" borderId="94" xfId="3" applyFont="1" applyFill="1" applyBorder="1" applyAlignment="1">
      <alignment horizontal="left" vertical="center"/>
    </xf>
    <xf numFmtId="0" fontId="112" fillId="3" borderId="95" xfId="3" applyFont="1" applyFill="1" applyBorder="1" applyAlignment="1">
      <alignment horizontal="left" vertical="center"/>
    </xf>
    <xf numFmtId="0" fontId="112" fillId="3" borderId="97" xfId="3" applyFont="1" applyFill="1" applyBorder="1" applyAlignment="1">
      <alignment horizontal="left" vertical="center"/>
    </xf>
    <xf numFmtId="0" fontId="112" fillId="3" borderId="0" xfId="3" applyFont="1" applyFill="1" applyAlignment="1">
      <alignment horizontal="left" vertical="center"/>
    </xf>
    <xf numFmtId="0" fontId="46" fillId="4" borderId="95" xfId="3" applyFont="1" applyFill="1" applyBorder="1" applyAlignment="1">
      <alignment horizontal="center" vertical="center"/>
    </xf>
    <xf numFmtId="0" fontId="46" fillId="4" borderId="96" xfId="3" applyFont="1" applyFill="1" applyBorder="1" applyAlignment="1">
      <alignment horizontal="center" vertical="center"/>
    </xf>
    <xf numFmtId="0" fontId="46" fillId="4" borderId="0" xfId="3" applyFont="1" applyFill="1" applyAlignment="1">
      <alignment horizontal="center" vertical="center"/>
    </xf>
    <xf numFmtId="0" fontId="46" fillId="4" borderId="98" xfId="3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5" fillId="10" borderId="2" xfId="4" applyFont="1" applyFill="1" applyBorder="1" applyAlignment="1">
      <alignment horizontal="center" vertical="center"/>
    </xf>
    <xf numFmtId="0" fontId="95" fillId="10" borderId="3" xfId="4" applyFont="1" applyFill="1" applyBorder="1" applyAlignment="1">
      <alignment horizontal="center" vertical="center"/>
    </xf>
    <xf numFmtId="0" fontId="95" fillId="10" borderId="4" xfId="4" applyFont="1" applyFill="1" applyBorder="1" applyAlignment="1">
      <alignment horizontal="center" vertical="center"/>
    </xf>
    <xf numFmtId="0" fontId="95" fillId="10" borderId="5" xfId="4" applyFont="1" applyFill="1" applyBorder="1" applyAlignment="1">
      <alignment horizontal="center" vertical="center"/>
    </xf>
    <xf numFmtId="0" fontId="94" fillId="0" borderId="0" xfId="4" applyAlignment="1">
      <alignment horizontal="center" vertical="center"/>
    </xf>
    <xf numFmtId="0" fontId="94" fillId="0" borderId="6" xfId="4" applyBorder="1" applyAlignment="1">
      <alignment horizontal="center" vertical="center"/>
    </xf>
    <xf numFmtId="0" fontId="101" fillId="0" borderId="14" xfId="4" applyFont="1" applyBorder="1" applyAlignment="1">
      <alignment horizontal="center" vertical="center"/>
    </xf>
    <xf numFmtId="0" fontId="108" fillId="9" borderId="14" xfId="4" applyFont="1" applyFill="1" applyBorder="1" applyAlignment="1">
      <alignment horizontal="center" vertical="center"/>
    </xf>
    <xf numFmtId="0" fontId="109" fillId="9" borderId="16" xfId="4" applyFont="1" applyFill="1" applyBorder="1" applyAlignment="1">
      <alignment horizontal="left" vertical="top" wrapText="1"/>
    </xf>
    <xf numFmtId="0" fontId="109" fillId="9" borderId="16" xfId="4" applyFont="1" applyFill="1" applyBorder="1" applyAlignment="1">
      <alignment horizontal="left" vertical="top"/>
    </xf>
    <xf numFmtId="0" fontId="106" fillId="0" borderId="12" xfId="4" applyFont="1" applyBorder="1" applyAlignment="1">
      <alignment horizontal="center" vertical="center"/>
    </xf>
    <xf numFmtId="0" fontId="95" fillId="10" borderId="7" xfId="4" applyFont="1" applyFill="1" applyBorder="1" applyAlignment="1">
      <alignment horizontal="center" vertical="center"/>
    </xf>
    <xf numFmtId="0" fontId="94" fillId="0" borderId="8" xfId="4" applyBorder="1" applyAlignment="1">
      <alignment horizontal="center" vertical="center"/>
    </xf>
    <xf numFmtId="0" fontId="94" fillId="0" borderId="9" xfId="4" applyBorder="1" applyAlignment="1">
      <alignment horizontal="center" vertical="center"/>
    </xf>
    <xf numFmtId="0" fontId="104" fillId="9" borderId="16" xfId="4" applyFont="1" applyFill="1" applyBorder="1" applyAlignment="1">
      <alignment horizontal="center" vertical="center"/>
    </xf>
    <xf numFmtId="0" fontId="104" fillId="9" borderId="15" xfId="4" applyFont="1" applyFill="1" applyBorder="1" applyAlignment="1">
      <alignment horizontal="center" vertical="center"/>
    </xf>
    <xf numFmtId="0" fontId="92" fillId="3" borderId="0" xfId="3" applyFont="1" applyFill="1" applyAlignment="1">
      <alignment horizontal="center" vertical="center"/>
    </xf>
    <xf numFmtId="0" fontId="14" fillId="0" borderId="2" xfId="3" applyBorder="1" applyAlignment="1">
      <alignment horizontal="left" vertical="top"/>
    </xf>
    <xf numFmtId="0" fontId="14" fillId="0" borderId="3" xfId="3" applyBorder="1" applyAlignment="1">
      <alignment horizontal="left" vertical="top"/>
    </xf>
    <xf numFmtId="0" fontId="14" fillId="0" borderId="4" xfId="3" applyBorder="1" applyAlignment="1">
      <alignment horizontal="left" vertical="top"/>
    </xf>
    <xf numFmtId="0" fontId="14" fillId="0" borderId="5" xfId="3" applyBorder="1" applyAlignment="1">
      <alignment horizontal="left" vertical="top"/>
    </xf>
    <xf numFmtId="0" fontId="14" fillId="0" borderId="0" xfId="3" applyAlignment="1">
      <alignment horizontal="left" vertical="top"/>
    </xf>
    <xf numFmtId="0" fontId="14" fillId="0" borderId="6" xfId="3" applyBorder="1" applyAlignment="1">
      <alignment horizontal="left" vertical="top"/>
    </xf>
    <xf numFmtId="0" fontId="14" fillId="0" borderId="7" xfId="3" applyBorder="1" applyAlignment="1">
      <alignment horizontal="left" vertical="top"/>
    </xf>
    <xf numFmtId="0" fontId="14" fillId="0" borderId="8" xfId="3" applyBorder="1" applyAlignment="1">
      <alignment horizontal="left" vertical="top"/>
    </xf>
    <xf numFmtId="0" fontId="14" fillId="0" borderId="9" xfId="3" applyBorder="1" applyAlignment="1">
      <alignment horizontal="left" vertical="top"/>
    </xf>
    <xf numFmtId="0" fontId="14" fillId="4" borderId="0" xfId="3" applyFill="1" applyBorder="1" applyAlignment="1">
      <alignment horizontal="center" vertical="center"/>
    </xf>
    <xf numFmtId="0" fontId="14" fillId="4" borderId="6" xfId="3" applyFill="1" applyBorder="1" applyAlignment="1">
      <alignment horizontal="center" vertical="center"/>
    </xf>
    <xf numFmtId="0" fontId="92" fillId="3" borderId="20" xfId="3" applyFont="1" applyFill="1" applyBorder="1" applyAlignment="1">
      <alignment horizontal="center" vertical="center"/>
    </xf>
    <xf numFmtId="0" fontId="92" fillId="3" borderId="21" xfId="3" applyFont="1" applyFill="1" applyBorder="1" applyAlignment="1">
      <alignment horizontal="center" vertical="center"/>
    </xf>
    <xf numFmtId="0" fontId="14" fillId="4" borderId="21" xfId="3" applyFill="1" applyBorder="1" applyAlignment="1">
      <alignment horizontal="center" vertical="center"/>
    </xf>
    <xf numFmtId="0" fontId="14" fillId="4" borderId="25" xfId="3" applyFill="1" applyBorder="1" applyAlignment="1">
      <alignment horizontal="center" vertical="center"/>
    </xf>
    <xf numFmtId="0" fontId="14" fillId="4" borderId="7" xfId="3" applyFill="1" applyBorder="1" applyAlignment="1">
      <alignment horizontal="center" vertical="center"/>
    </xf>
    <xf numFmtId="0" fontId="14" fillId="4" borderId="8" xfId="3" applyFill="1" applyBorder="1" applyAlignment="1">
      <alignment horizontal="center" vertical="center"/>
    </xf>
    <xf numFmtId="0" fontId="14" fillId="4" borderId="9" xfId="3" applyFill="1" applyBorder="1" applyAlignment="1">
      <alignment horizontal="center" vertical="center"/>
    </xf>
    <xf numFmtId="0" fontId="14" fillId="0" borderId="5" xfId="3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0" fontId="14" fillId="0" borderId="6" xfId="3" applyBorder="1" applyAlignment="1">
      <alignment horizontal="center" vertical="center"/>
    </xf>
    <xf numFmtId="0" fontId="14" fillId="0" borderId="7" xfId="3" applyBorder="1" applyAlignment="1">
      <alignment horizontal="center" vertical="center"/>
    </xf>
    <xf numFmtId="0" fontId="14" fillId="0" borderId="8" xfId="3" applyBorder="1" applyAlignment="1">
      <alignment horizontal="center" vertical="center"/>
    </xf>
    <xf numFmtId="0" fontId="14" fillId="0" borderId="9" xfId="3" applyBorder="1" applyAlignment="1">
      <alignment horizontal="center" vertical="center"/>
    </xf>
    <xf numFmtId="0" fontId="14" fillId="4" borderId="2" xfId="3" applyFill="1" applyBorder="1" applyAlignment="1">
      <alignment horizontal="center" vertical="center"/>
    </xf>
    <xf numFmtId="0" fontId="14" fillId="4" borderId="3" xfId="3" applyFill="1" applyBorder="1" applyAlignment="1">
      <alignment horizontal="center" vertical="center"/>
    </xf>
    <xf numFmtId="0" fontId="14" fillId="4" borderId="4" xfId="3" applyFill="1" applyBorder="1" applyAlignment="1">
      <alignment horizontal="center" vertical="center"/>
    </xf>
    <xf numFmtId="0" fontId="14" fillId="4" borderId="5" xfId="3" applyFill="1" applyBorder="1" applyAlignment="1">
      <alignment horizontal="center" vertical="center"/>
    </xf>
    <xf numFmtId="0" fontId="14" fillId="0" borderId="25" xfId="3" applyBorder="1" applyAlignment="1">
      <alignment horizontal="center" vertical="center"/>
    </xf>
    <xf numFmtId="0" fontId="92" fillId="3" borderId="30" xfId="3" applyFont="1" applyFill="1" applyBorder="1" applyAlignment="1">
      <alignment horizontal="center" vertical="center"/>
    </xf>
    <xf numFmtId="0" fontId="14" fillId="0" borderId="30" xfId="3" applyBorder="1" applyAlignment="1">
      <alignment horizontal="center" vertical="center"/>
    </xf>
    <xf numFmtId="0" fontId="14" fillId="0" borderId="22" xfId="3" applyBorder="1" applyAlignment="1">
      <alignment horizontal="center" vertical="center"/>
    </xf>
    <xf numFmtId="0" fontId="14" fillId="0" borderId="35" xfId="3" applyBorder="1" applyAlignment="1">
      <alignment horizontal="center" vertical="center"/>
    </xf>
    <xf numFmtId="0" fontId="92" fillId="3" borderId="70" xfId="3" applyFont="1" applyFill="1" applyBorder="1" applyAlignment="1">
      <alignment horizontal="center" vertical="center"/>
    </xf>
    <xf numFmtId="0" fontId="92" fillId="3" borderId="39" xfId="3" applyFont="1" applyFill="1" applyBorder="1" applyAlignment="1">
      <alignment horizontal="center" vertical="center"/>
    </xf>
    <xf numFmtId="0" fontId="14" fillId="0" borderId="39" xfId="3" applyBorder="1" applyAlignment="1">
      <alignment horizontal="center" vertical="center"/>
    </xf>
    <xf numFmtId="0" fontId="14" fillId="0" borderId="71" xfId="3" applyBorder="1" applyAlignment="1">
      <alignment horizontal="center" vertical="center"/>
    </xf>
    <xf numFmtId="0" fontId="92" fillId="3" borderId="42" xfId="3" applyFont="1" applyFill="1" applyBorder="1" applyAlignment="1">
      <alignment horizontal="center" vertical="center"/>
    </xf>
    <xf numFmtId="0" fontId="14" fillId="7" borderId="3" xfId="3" applyFill="1" applyBorder="1" applyAlignment="1">
      <alignment horizontal="center" vertical="center"/>
    </xf>
    <xf numFmtId="0" fontId="92" fillId="7" borderId="3" xfId="3" applyFont="1" applyFill="1" applyBorder="1" applyAlignment="1">
      <alignment horizontal="center" vertical="center"/>
    </xf>
    <xf numFmtId="0" fontId="92" fillId="7" borderId="4" xfId="3" applyFont="1" applyFill="1" applyBorder="1" applyAlignment="1">
      <alignment horizontal="center" vertical="center"/>
    </xf>
    <xf numFmtId="0" fontId="69" fillId="8" borderId="0" xfId="0" applyFont="1" applyFill="1" applyAlignment="1">
      <alignment horizontal="right" vertical="center"/>
    </xf>
    <xf numFmtId="0" fontId="70" fillId="8" borderId="0" xfId="0" applyFont="1" applyFill="1" applyAlignment="1">
      <alignment horizontal="righ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center"/>
    </xf>
    <xf numFmtId="0" fontId="33" fillId="4" borderId="4" xfId="0" applyFont="1" applyFill="1" applyBorder="1" applyAlignment="1">
      <alignment horizontal="center" vertical="center"/>
    </xf>
    <xf numFmtId="0" fontId="33" fillId="4" borderId="5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 vertical="center"/>
    </xf>
    <xf numFmtId="0" fontId="33" fillId="4" borderId="6" xfId="0" applyFont="1" applyFill="1" applyBorder="1" applyAlignment="1">
      <alignment horizontal="center" vertical="center"/>
    </xf>
    <xf numFmtId="0" fontId="33" fillId="4" borderId="8" xfId="0" applyFont="1" applyFill="1" applyBorder="1" applyAlignment="1">
      <alignment horizontal="center" vertical="center"/>
    </xf>
    <xf numFmtId="0" fontId="33" fillId="4" borderId="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left" vertical="center"/>
    </xf>
    <xf numFmtId="0" fontId="10" fillId="8" borderId="3" xfId="0" applyFont="1" applyFill="1" applyBorder="1" applyAlignment="1">
      <alignment horizontal="left" vertical="center"/>
    </xf>
    <xf numFmtId="0" fontId="10" fillId="8" borderId="4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left" vertical="center"/>
    </xf>
    <xf numFmtId="0" fontId="10" fillId="8" borderId="0" xfId="0" applyFont="1" applyFill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6" fillId="3" borderId="70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45" fillId="4" borderId="34" xfId="0" applyFont="1" applyFill="1" applyBorder="1" applyAlignment="1">
      <alignment horizontal="right" vertical="center"/>
    </xf>
    <xf numFmtId="0" fontId="35" fillId="4" borderId="6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34" fillId="7" borderId="2" xfId="0" applyFont="1" applyFill="1" applyBorder="1" applyAlignment="1">
      <alignment horizontal="right" vertical="center"/>
    </xf>
    <xf numFmtId="0" fontId="34" fillId="7" borderId="3" xfId="0" applyFont="1" applyFill="1" applyBorder="1" applyAlignment="1">
      <alignment horizontal="right" vertical="center"/>
    </xf>
    <xf numFmtId="0" fontId="34" fillId="7" borderId="7" xfId="0" applyFont="1" applyFill="1" applyBorder="1" applyAlignment="1">
      <alignment horizontal="right" vertical="center"/>
    </xf>
    <xf numFmtId="0" fontId="34" fillId="7" borderId="8" xfId="0" applyFont="1" applyFill="1" applyBorder="1" applyAlignment="1">
      <alignment horizontal="right" vertical="center"/>
    </xf>
    <xf numFmtId="0" fontId="32" fillId="8" borderId="3" xfId="0" applyFont="1" applyFill="1" applyBorder="1" applyAlignment="1">
      <alignment horizontal="left" vertical="center"/>
    </xf>
    <xf numFmtId="0" fontId="32" fillId="8" borderId="4" xfId="0" applyFont="1" applyFill="1" applyBorder="1" applyAlignment="1">
      <alignment horizontal="left" vertical="center"/>
    </xf>
    <xf numFmtId="0" fontId="32" fillId="8" borderId="8" xfId="0" applyFont="1" applyFill="1" applyBorder="1" applyAlignment="1">
      <alignment horizontal="left" vertical="center"/>
    </xf>
    <xf numFmtId="0" fontId="32" fillId="8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4" borderId="30" xfId="0" applyFont="1" applyFill="1" applyBorder="1" applyAlignment="1">
      <alignment horizontal="left" vertical="center"/>
    </xf>
    <xf numFmtId="0" fontId="3" fillId="4" borderId="25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5" fillId="8" borderId="80" xfId="0" applyFont="1" applyFill="1" applyBorder="1" applyAlignment="1">
      <alignment horizontal="center" vertical="center" wrapText="1"/>
    </xf>
    <xf numFmtId="0" fontId="34" fillId="8" borderId="2" xfId="0" applyFont="1" applyFill="1" applyBorder="1" applyAlignment="1">
      <alignment horizontal="right" vertical="center"/>
    </xf>
    <xf numFmtId="0" fontId="34" fillId="8" borderId="3" xfId="0" applyFont="1" applyFill="1" applyBorder="1" applyAlignment="1">
      <alignment horizontal="right" vertical="center"/>
    </xf>
    <xf numFmtId="0" fontId="34" fillId="8" borderId="5" xfId="0" applyFont="1" applyFill="1" applyBorder="1" applyAlignment="1">
      <alignment horizontal="right" vertical="center"/>
    </xf>
    <xf numFmtId="0" fontId="34" fillId="8" borderId="0" xfId="0" applyFont="1" applyFill="1" applyAlignment="1">
      <alignment horizontal="right" vertical="center"/>
    </xf>
    <xf numFmtId="0" fontId="34" fillId="8" borderId="7" xfId="0" applyFont="1" applyFill="1" applyBorder="1" applyAlignment="1">
      <alignment horizontal="right" vertical="center"/>
    </xf>
    <xf numFmtId="0" fontId="34" fillId="8" borderId="8" xfId="0" applyFont="1" applyFill="1" applyBorder="1" applyAlignment="1">
      <alignment horizontal="right" vertical="center"/>
    </xf>
    <xf numFmtId="0" fontId="34" fillId="4" borderId="3" xfId="0" applyFont="1" applyFill="1" applyBorder="1" applyAlignment="1">
      <alignment horizontal="left" vertical="center"/>
    </xf>
    <xf numFmtId="0" fontId="34" fillId="4" borderId="40" xfId="0" applyFont="1" applyFill="1" applyBorder="1" applyAlignment="1">
      <alignment horizontal="left" vertical="center"/>
    </xf>
    <xf numFmtId="0" fontId="34" fillId="4" borderId="0" xfId="0" applyFont="1" applyFill="1" applyAlignment="1">
      <alignment horizontal="left" vertical="center"/>
    </xf>
    <xf numFmtId="0" fontId="34" fillId="4" borderId="36" xfId="0" applyFont="1" applyFill="1" applyBorder="1" applyAlignment="1">
      <alignment horizontal="left" vertical="center"/>
    </xf>
    <xf numFmtId="0" fontId="34" fillId="4" borderId="8" xfId="0" applyFont="1" applyFill="1" applyBorder="1" applyAlignment="1">
      <alignment horizontal="left" vertical="center"/>
    </xf>
    <xf numFmtId="0" fontId="34" fillId="4" borderId="41" xfId="0" applyFont="1" applyFill="1" applyBorder="1" applyAlignment="1">
      <alignment horizontal="left" vertical="center"/>
    </xf>
    <xf numFmtId="0" fontId="53" fillId="8" borderId="42" xfId="0" applyFont="1" applyFill="1" applyBorder="1" applyAlignment="1">
      <alignment horizontal="right" vertical="center"/>
    </xf>
    <xf numFmtId="0" fontId="54" fillId="8" borderId="39" xfId="0" applyFont="1" applyFill="1" applyBorder="1" applyAlignment="1">
      <alignment horizontal="right" vertical="center"/>
    </xf>
    <xf numFmtId="0" fontId="54" fillId="8" borderId="30" xfId="0" applyFont="1" applyFill="1" applyBorder="1" applyAlignment="1">
      <alignment horizontal="right" vertical="center"/>
    </xf>
    <xf numFmtId="0" fontId="54" fillId="8" borderId="21" xfId="0" applyFont="1" applyFill="1" applyBorder="1" applyAlignment="1">
      <alignment horizontal="right" vertical="center"/>
    </xf>
    <xf numFmtId="180" fontId="52" fillId="8" borderId="44" xfId="0" applyNumberFormat="1" applyFont="1" applyFill="1" applyBorder="1" applyAlignment="1">
      <alignment horizontal="left" vertical="center"/>
    </xf>
    <xf numFmtId="180" fontId="52" fillId="8" borderId="49" xfId="0" applyNumberFormat="1" applyFont="1" applyFill="1" applyBorder="1" applyAlignment="1">
      <alignment horizontal="left" vertical="center"/>
    </xf>
    <xf numFmtId="0" fontId="56" fillId="3" borderId="11" xfId="0" applyFont="1" applyFill="1" applyBorder="1" applyAlignment="1">
      <alignment horizontal="right" vertical="center"/>
    </xf>
    <xf numFmtId="0" fontId="56" fillId="3" borderId="12" xfId="0" applyFont="1" applyFill="1" applyBorder="1" applyAlignment="1">
      <alignment horizontal="right" vertical="center"/>
    </xf>
    <xf numFmtId="0" fontId="23" fillId="8" borderId="5" xfId="0" applyFont="1" applyFill="1" applyBorder="1" applyAlignment="1">
      <alignment horizontal="left" vertical="center"/>
    </xf>
    <xf numFmtId="0" fontId="23" fillId="8" borderId="0" xfId="0" applyFont="1" applyFill="1" applyAlignment="1">
      <alignment horizontal="left" vertical="center"/>
    </xf>
    <xf numFmtId="0" fontId="23" fillId="7" borderId="0" xfId="0" applyFont="1" applyFill="1" applyAlignment="1">
      <alignment horizontal="left" vertical="center"/>
    </xf>
    <xf numFmtId="0" fontId="23" fillId="7" borderId="6" xfId="0" applyFont="1" applyFill="1" applyBorder="1" applyAlignment="1">
      <alignment horizontal="left" vertical="center"/>
    </xf>
    <xf numFmtId="0" fontId="23" fillId="7" borderId="5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12" fillId="8" borderId="26" xfId="0" applyFont="1" applyFill="1" applyBorder="1" applyAlignment="1">
      <alignment horizontal="right" vertical="top"/>
    </xf>
    <xf numFmtId="0" fontId="12" fillId="8" borderId="27" xfId="0" applyFont="1" applyFill="1" applyBorder="1" applyAlignment="1">
      <alignment horizontal="right" vertical="top"/>
    </xf>
    <xf numFmtId="181" fontId="0" fillId="4" borderId="69" xfId="0" applyNumberFormat="1" applyFill="1" applyBorder="1" applyAlignment="1">
      <alignment horizontal="center" vertical="center"/>
    </xf>
    <xf numFmtId="181" fontId="0" fillId="4" borderId="78" xfId="0" applyNumberFormat="1" applyFill="1" applyBorder="1" applyAlignment="1">
      <alignment horizontal="center" vertical="center"/>
    </xf>
    <xf numFmtId="181" fontId="0" fillId="4" borderId="31" xfId="0" applyNumberForma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4" borderId="68" xfId="0" applyFill="1" applyBorder="1" applyAlignment="1">
      <alignment horizontal="left" vertical="center" wrapText="1"/>
    </xf>
    <xf numFmtId="0" fontId="0" fillId="4" borderId="27" xfId="0" applyFill="1" applyBorder="1" applyAlignment="1">
      <alignment horizontal="left" vertical="center" wrapText="1"/>
    </xf>
    <xf numFmtId="0" fontId="0" fillId="4" borderId="51" xfId="0" applyFill="1" applyBorder="1" applyAlignment="1">
      <alignment horizontal="left" vertical="center" wrapText="1"/>
    </xf>
    <xf numFmtId="0" fontId="0" fillId="4" borderId="46" xfId="0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4" borderId="34" xfId="0" applyFill="1" applyBorder="1" applyAlignment="1">
      <alignment horizontal="left" vertical="center" wrapText="1"/>
    </xf>
    <xf numFmtId="0" fontId="11" fillId="8" borderId="0" xfId="0" applyFont="1" applyFill="1" applyAlignment="1">
      <alignment horizontal="right" vertical="center"/>
    </xf>
    <xf numFmtId="0" fontId="23" fillId="8" borderId="0" xfId="0" applyFont="1" applyFill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13" fillId="5" borderId="29" xfId="2" applyAlignment="1">
      <alignment horizontal="center" vertical="center"/>
    </xf>
    <xf numFmtId="0" fontId="13" fillId="5" borderId="37" xfId="2" applyBorder="1" applyAlignment="1">
      <alignment horizontal="center" vertical="center"/>
    </xf>
    <xf numFmtId="0" fontId="13" fillId="5" borderId="38" xfId="2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115" fillId="3" borderId="2" xfId="0" applyFont="1" applyFill="1" applyBorder="1" applyAlignment="1">
      <alignment horizontal="left" vertical="center"/>
    </xf>
    <xf numFmtId="0" fontId="115" fillId="3" borderId="3" xfId="0" applyFont="1" applyFill="1" applyBorder="1" applyAlignment="1">
      <alignment horizontal="left" vertical="center"/>
    </xf>
    <xf numFmtId="0" fontId="115" fillId="3" borderId="4" xfId="0" applyFont="1" applyFill="1" applyBorder="1" applyAlignment="1">
      <alignment horizontal="left" vertical="center"/>
    </xf>
  </cellXfs>
  <cellStyles count="8">
    <cellStyle name="20% - 着色 5" xfId="1" builtinId="46"/>
    <cellStyle name="Excel Built-in Bad" xfId="6" xr:uid="{B07197EC-2862-4877-A7CA-3534FD1D4061}"/>
    <cellStyle name="Excel Built-in Good" xfId="5" xr:uid="{35438FF1-23BC-4A54-B9AA-9F6752D018FA}"/>
    <cellStyle name="常规" xfId="0" builtinId="0"/>
    <cellStyle name="常规 2" xfId="3" xr:uid="{2419E001-66DA-4462-8855-60F5BF8806EF}"/>
    <cellStyle name="常规 3" xfId="4" xr:uid="{E470CBC0-1B09-4F32-BE95-CB85786B2B8A}"/>
    <cellStyle name="计算" xfId="2" builtinId="22"/>
    <cellStyle name="样式 1" xfId="7" xr:uid="{8BC43135-B060-4F6F-9A88-76F7F780A60C}"/>
  </cellStyles>
  <dxfs count="9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#,##0.00\ [$€-1]_);[Red]\(#,##0.00\ [$€-1]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S Chinese Thin"/>
        <family val="2"/>
        <charset val="128"/>
        <scheme val="none"/>
      </font>
      <alignment horizontal="center" vertical="center" textRotation="0" wrapText="0" indent="0" justifyLastLine="0" shrinkToFit="0" readingOrder="0"/>
    </dxf>
    <dxf>
      <font>
        <b/>
        <i val="0"/>
        <color rgb="FFC00000"/>
      </font>
      <fill>
        <patternFill patternType="solid"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border>
        <left style="thin">
          <color rgb="FFFFCCCC"/>
        </left>
        <right style="thin">
          <color rgb="FFFFCCCC"/>
        </right>
        <top style="thin">
          <color rgb="FFFFCCCC"/>
        </top>
        <bottom style="thin">
          <color rgb="FFFFCCCC"/>
        </bottom>
        <vertical/>
        <horizontal/>
      </border>
    </dxf>
    <dxf>
      <font>
        <color theme="0"/>
      </font>
      <fill>
        <patternFill>
          <bgColor rgb="FFFFCCCC"/>
        </patternFill>
      </fill>
      <border>
        <left/>
        <right/>
        <top/>
        <bottom/>
      </border>
    </dxf>
    <dxf>
      <font>
        <color theme="0"/>
      </font>
      <fill>
        <patternFill>
          <bgColor rgb="FFFF9999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FF7C8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FF5050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b/>
        <i/>
        <color theme="0"/>
      </font>
      <fill>
        <patternFill>
          <bgColor rgb="FFCC0000"/>
        </patternFill>
      </fill>
      <border>
        <left/>
        <right/>
        <top/>
        <bottom/>
        <vertical/>
        <horizontal/>
      </border>
    </dxf>
    <dxf>
      <font>
        <color rgb="FFCC0000"/>
      </font>
      <fill>
        <patternFill>
          <bgColor rgb="FFCC0000"/>
        </patternFill>
      </fill>
      <border>
        <left style="thin">
          <color rgb="FFCC0000"/>
        </left>
        <right style="thin">
          <color rgb="FFCC0000"/>
        </right>
        <top style="thin">
          <color rgb="FFCC0000"/>
        </top>
        <bottom style="thin">
          <color rgb="FFCC0000"/>
        </bottom>
        <vertical/>
        <horizontal/>
      </border>
    </dxf>
    <dxf>
      <font>
        <b/>
        <i val="0"/>
        <color rgb="FFC00000"/>
      </font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b val="0"/>
        <i val="0"/>
        <strike val="0"/>
        <color theme="0"/>
      </font>
      <fill>
        <patternFill>
          <bgColor theme="1" tint="0.499984740745262"/>
        </patternFill>
      </fill>
    </dxf>
    <dxf>
      <font>
        <strike val="0"/>
        <color theme="1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#,##0.00\ [$€-1]_);[Red]\(#,##0.00\ [$€-1]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S Chinese Thin"/>
        <family val="2"/>
        <charset val="128"/>
        <scheme val="none"/>
      </font>
      <alignment horizontal="center" vertical="center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border>
        <left style="thin">
          <color rgb="FFFFCCCC"/>
        </left>
        <right style="thin">
          <color rgb="FFFFCCCC"/>
        </right>
        <top style="thin">
          <color rgb="FFFFCCCC"/>
        </top>
        <bottom style="thin">
          <color rgb="FFFFCCCC"/>
        </bottom>
        <vertical/>
        <horizontal/>
      </border>
    </dxf>
    <dxf>
      <font>
        <color theme="0"/>
      </font>
      <fill>
        <patternFill>
          <bgColor rgb="FFFFCCCC"/>
        </patternFill>
      </fill>
      <border>
        <left/>
        <right/>
        <top/>
        <bottom/>
      </border>
    </dxf>
    <dxf>
      <font>
        <color theme="0"/>
      </font>
      <fill>
        <patternFill>
          <bgColor rgb="FFFF9999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FF7C8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FF5050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b/>
        <i/>
        <color theme="0"/>
      </font>
      <fill>
        <patternFill>
          <bgColor rgb="FFCC0000"/>
        </patternFill>
      </fill>
      <border>
        <left/>
        <right/>
        <top/>
        <bottom/>
        <vertical/>
        <horizontal/>
      </border>
    </dxf>
    <dxf>
      <font>
        <color rgb="FFCC0000"/>
      </font>
      <fill>
        <patternFill>
          <bgColor rgb="FFCC0000"/>
        </patternFill>
      </fill>
      <border>
        <left style="thin">
          <color rgb="FFCC0000"/>
        </left>
        <right style="thin">
          <color rgb="FFCC0000"/>
        </right>
        <top style="thin">
          <color rgb="FFCC0000"/>
        </top>
        <bottom style="thin">
          <color rgb="FFCC0000"/>
        </bottom>
        <vertical/>
        <horizontal/>
      </border>
    </dxf>
    <dxf>
      <font>
        <b/>
        <i val="0"/>
        <color rgb="FFC00000"/>
      </font>
      <fill>
        <patternFill patternType="solid">
          <bgColor theme="0" tint="-0.14996795556505021"/>
        </patternFill>
      </fill>
    </dxf>
    <dxf>
      <font>
        <b/>
        <i val="0"/>
        <color rgb="FFC00000"/>
      </font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strike val="0"/>
        <color theme="0"/>
      </font>
      <fill>
        <patternFill>
          <bgColor theme="1" tint="0.499984740745262"/>
        </patternFill>
      </fill>
    </dxf>
    <dxf>
      <font>
        <b val="0"/>
        <i val="0"/>
        <strike val="0"/>
        <color theme="0"/>
      </font>
      <fill>
        <patternFill>
          <bgColor theme="1" tint="0.499984740745262"/>
        </patternFill>
      </fill>
    </dxf>
    <dxf>
      <font>
        <strike val="0"/>
        <color theme="1"/>
      </font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0" tint="-4.9989318521683403E-2"/>
        </patternFill>
      </fill>
    </dxf>
    <dxf>
      <border>
        <left style="thick">
          <color auto="1"/>
        </left>
        <right style="thin">
          <color auto="1"/>
        </right>
        <top/>
        <bottom/>
        <vertical/>
        <horizontal/>
      </border>
    </dxf>
    <dxf>
      <font>
        <color theme="0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表样式 1" pivot="0" count="5" xr9:uid="{BCC807A3-B565-4AFB-9258-782C79C6201A}">
      <tableStyleElement type="headerRow" dxfId="90"/>
      <tableStyleElement type="totalRow" dxfId="89"/>
      <tableStyleElement type="firstColumn" dxfId="88"/>
      <tableStyleElement type="secondRowStripe" dxfId="87"/>
      <tableStyleElement type="secondColumnStripe" dxfId="86"/>
    </tableStyle>
  </tableStyles>
  <colors>
    <mruColors>
      <color rgb="FFFFCCCC"/>
      <color rgb="FFCC0000"/>
      <color rgb="FFFF0000"/>
      <color rgb="FFFF5050"/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E$31" lockText="1" noThreeD="1"/>
</file>

<file path=xl/ctrlProps/ctrlProp10.xml><?xml version="1.0" encoding="utf-8"?>
<formControlPr xmlns="http://schemas.microsoft.com/office/spreadsheetml/2009/9/main" objectType="CheckBox" fmlaLink="$E$36" lockText="1" noThreeD="1"/>
</file>

<file path=xl/ctrlProps/ctrlProp100.xml><?xml version="1.0" encoding="utf-8"?>
<formControlPr xmlns="http://schemas.microsoft.com/office/spreadsheetml/2009/9/main" objectType="CheckBox"/>
</file>

<file path=xl/ctrlProps/ctrlProp101.xml><?xml version="1.0" encoding="utf-8"?>
<formControlPr xmlns="http://schemas.microsoft.com/office/spreadsheetml/2009/9/main" objectType="CheckBox"/>
</file>

<file path=xl/ctrlProps/ctrlProp102.xml><?xml version="1.0" encoding="utf-8"?>
<formControlPr xmlns="http://schemas.microsoft.com/office/spreadsheetml/2009/9/main" objectType="CheckBox"/>
</file>

<file path=xl/ctrlProps/ctrlProp103.xml><?xml version="1.0" encoding="utf-8"?>
<formControlPr xmlns="http://schemas.microsoft.com/office/spreadsheetml/2009/9/main" objectType="CheckBox"/>
</file>

<file path=xl/ctrlProps/ctrlProp104.xml><?xml version="1.0" encoding="utf-8"?>
<formControlPr xmlns="http://schemas.microsoft.com/office/spreadsheetml/2009/9/main" objectType="CheckBox"/>
</file>

<file path=xl/ctrlProps/ctrlProp105.xml><?xml version="1.0" encoding="utf-8"?>
<formControlPr xmlns="http://schemas.microsoft.com/office/spreadsheetml/2009/9/main" objectType="CheckBox"/>
</file>

<file path=xl/ctrlProps/ctrlProp106.xml><?xml version="1.0" encoding="utf-8"?>
<formControlPr xmlns="http://schemas.microsoft.com/office/spreadsheetml/2009/9/main" objectType="CheckBox"/>
</file>

<file path=xl/ctrlProps/ctrlProp107.xml><?xml version="1.0" encoding="utf-8"?>
<formControlPr xmlns="http://schemas.microsoft.com/office/spreadsheetml/2009/9/main" objectType="CheckBox"/>
</file>

<file path=xl/ctrlProps/ctrlProp108.xml><?xml version="1.0" encoding="utf-8"?>
<formControlPr xmlns="http://schemas.microsoft.com/office/spreadsheetml/2009/9/main" objectType="CheckBox"/>
</file>

<file path=xl/ctrlProps/ctrlProp109.xml><?xml version="1.0" encoding="utf-8"?>
<formControlPr xmlns="http://schemas.microsoft.com/office/spreadsheetml/2009/9/main" objectType="CheckBox"/>
</file>

<file path=xl/ctrlProps/ctrlProp11.xml><?xml version="1.0" encoding="utf-8"?>
<formControlPr xmlns="http://schemas.microsoft.com/office/spreadsheetml/2009/9/main" objectType="CheckBox" fmlaLink="$E$28" lockText="1" noThreeD="1"/>
</file>

<file path=xl/ctrlProps/ctrlProp110.xml><?xml version="1.0" encoding="utf-8"?>
<formControlPr xmlns="http://schemas.microsoft.com/office/spreadsheetml/2009/9/main" objectType="CheckBox"/>
</file>

<file path=xl/ctrlProps/ctrlProp111.xml><?xml version="1.0" encoding="utf-8"?>
<formControlPr xmlns="http://schemas.microsoft.com/office/spreadsheetml/2009/9/main" objectType="CheckBox"/>
</file>

<file path=xl/ctrlProps/ctrlProp112.xml><?xml version="1.0" encoding="utf-8"?>
<formControlPr xmlns="http://schemas.microsoft.com/office/spreadsheetml/2009/9/main" objectType="CheckBox"/>
</file>

<file path=xl/ctrlProps/ctrlProp113.xml><?xml version="1.0" encoding="utf-8"?>
<formControlPr xmlns="http://schemas.microsoft.com/office/spreadsheetml/2009/9/main" objectType="CheckBox"/>
</file>

<file path=xl/ctrlProps/ctrlProp114.xml><?xml version="1.0" encoding="utf-8"?>
<formControlPr xmlns="http://schemas.microsoft.com/office/spreadsheetml/2009/9/main" objectType="CheckBox"/>
</file>

<file path=xl/ctrlProps/ctrlProp115.xml><?xml version="1.0" encoding="utf-8"?>
<formControlPr xmlns="http://schemas.microsoft.com/office/spreadsheetml/2009/9/main" objectType="CheckBox"/>
</file>

<file path=xl/ctrlProps/ctrlProp116.xml><?xml version="1.0" encoding="utf-8"?>
<formControlPr xmlns="http://schemas.microsoft.com/office/spreadsheetml/2009/9/main" objectType="CheckBox"/>
</file>

<file path=xl/ctrlProps/ctrlProp117.xml><?xml version="1.0" encoding="utf-8"?>
<formControlPr xmlns="http://schemas.microsoft.com/office/spreadsheetml/2009/9/main" objectType="CheckBox"/>
</file>

<file path=xl/ctrlProps/ctrlProp118.xml><?xml version="1.0" encoding="utf-8"?>
<formControlPr xmlns="http://schemas.microsoft.com/office/spreadsheetml/2009/9/main" objectType="CheckBox"/>
</file>

<file path=xl/ctrlProps/ctrlProp119.xml><?xml version="1.0" encoding="utf-8"?>
<formControlPr xmlns="http://schemas.microsoft.com/office/spreadsheetml/2009/9/main" objectType="CheckBox"/>
</file>

<file path=xl/ctrlProps/ctrlProp12.xml><?xml version="1.0" encoding="utf-8"?>
<formControlPr xmlns="http://schemas.microsoft.com/office/spreadsheetml/2009/9/main" objectType="Spin" dx="22" fmlaLink="$J$13" max="10" noThreeD="1" page="10" val="0"/>
</file>

<file path=xl/ctrlProps/ctrlProp120.xml><?xml version="1.0" encoding="utf-8"?>
<formControlPr xmlns="http://schemas.microsoft.com/office/spreadsheetml/2009/9/main" objectType="CheckBox"/>
</file>

<file path=xl/ctrlProps/ctrlProp121.xml><?xml version="1.0" encoding="utf-8"?>
<formControlPr xmlns="http://schemas.microsoft.com/office/spreadsheetml/2009/9/main" objectType="CheckBox"/>
</file>

<file path=xl/ctrlProps/ctrlProp122.xml><?xml version="1.0" encoding="utf-8"?>
<formControlPr xmlns="http://schemas.microsoft.com/office/spreadsheetml/2009/9/main" objectType="CheckBox"/>
</file>

<file path=xl/ctrlProps/ctrlProp123.xml><?xml version="1.0" encoding="utf-8"?>
<formControlPr xmlns="http://schemas.microsoft.com/office/spreadsheetml/2009/9/main" objectType="CheckBox"/>
</file>

<file path=xl/ctrlProps/ctrlProp124.xml><?xml version="1.0" encoding="utf-8"?>
<formControlPr xmlns="http://schemas.microsoft.com/office/spreadsheetml/2009/9/main" objectType="CheckBox"/>
</file>

<file path=xl/ctrlProps/ctrlProp125.xml><?xml version="1.0" encoding="utf-8"?>
<formControlPr xmlns="http://schemas.microsoft.com/office/spreadsheetml/2009/9/main" objectType="CheckBox"/>
</file>

<file path=xl/ctrlProps/ctrlProp126.xml><?xml version="1.0" encoding="utf-8"?>
<formControlPr xmlns="http://schemas.microsoft.com/office/spreadsheetml/2009/9/main" objectType="CheckBox"/>
</file>

<file path=xl/ctrlProps/ctrlProp127.xml><?xml version="1.0" encoding="utf-8"?>
<formControlPr xmlns="http://schemas.microsoft.com/office/spreadsheetml/2009/9/main" objectType="CheckBox"/>
</file>

<file path=xl/ctrlProps/ctrlProp128.xml><?xml version="1.0" encoding="utf-8"?>
<formControlPr xmlns="http://schemas.microsoft.com/office/spreadsheetml/2009/9/main" objectType="CheckBox"/>
</file>

<file path=xl/ctrlProps/ctrlProp129.xml><?xml version="1.0" encoding="utf-8"?>
<formControlPr xmlns="http://schemas.microsoft.com/office/spreadsheetml/2009/9/main" objectType="CheckBox"/>
</file>

<file path=xl/ctrlProps/ctrlProp13.xml><?xml version="1.0" encoding="utf-8"?>
<formControlPr xmlns="http://schemas.microsoft.com/office/spreadsheetml/2009/9/main" objectType="Spin" dx="22" fmlaLink="$C$22" max="1040" noThreeD="1" page="10" val="0"/>
</file>

<file path=xl/ctrlProps/ctrlProp130.xml><?xml version="1.0" encoding="utf-8"?>
<formControlPr xmlns="http://schemas.microsoft.com/office/spreadsheetml/2009/9/main" objectType="CheckBox"/>
</file>

<file path=xl/ctrlProps/ctrlProp131.xml><?xml version="1.0" encoding="utf-8"?>
<formControlPr xmlns="http://schemas.microsoft.com/office/spreadsheetml/2009/9/main" objectType="CheckBox"/>
</file>

<file path=xl/ctrlProps/ctrlProp132.xml><?xml version="1.0" encoding="utf-8"?>
<formControlPr xmlns="http://schemas.microsoft.com/office/spreadsheetml/2009/9/main" objectType="CheckBox"/>
</file>

<file path=xl/ctrlProps/ctrlProp133.xml><?xml version="1.0" encoding="utf-8"?>
<formControlPr xmlns="http://schemas.microsoft.com/office/spreadsheetml/2009/9/main" objectType="CheckBox"/>
</file>

<file path=xl/ctrlProps/ctrlProp134.xml><?xml version="1.0" encoding="utf-8"?>
<formControlPr xmlns="http://schemas.microsoft.com/office/spreadsheetml/2009/9/main" objectType="CheckBox"/>
</file>

<file path=xl/ctrlProps/ctrlProp135.xml><?xml version="1.0" encoding="utf-8"?>
<formControlPr xmlns="http://schemas.microsoft.com/office/spreadsheetml/2009/9/main" objectType="CheckBox" fmlaLink="$E$31" lockText="1" noThreeD="1"/>
</file>

<file path=xl/ctrlProps/ctrlProp136.xml><?xml version="1.0" encoding="utf-8"?>
<formControlPr xmlns="http://schemas.microsoft.com/office/spreadsheetml/2009/9/main" objectType="CheckBox" checked="Checked" fmlaLink="$E$30" lockText="1" noThreeD="1"/>
</file>

<file path=xl/ctrlProps/ctrlProp137.xml><?xml version="1.0" encoding="utf-8"?>
<formControlPr xmlns="http://schemas.microsoft.com/office/spreadsheetml/2009/9/main" objectType="CheckBox" fmlaLink="$E$34" lockText="1" noThreeD="1"/>
</file>

<file path=xl/ctrlProps/ctrlProp138.xml><?xml version="1.0" encoding="utf-8"?>
<formControlPr xmlns="http://schemas.microsoft.com/office/spreadsheetml/2009/9/main" objectType="CheckBox" fmlaLink="$E$32" lockText="1" noThreeD="1"/>
</file>

<file path=xl/ctrlProps/ctrlProp139.xml><?xml version="1.0" encoding="utf-8"?>
<formControlPr xmlns="http://schemas.microsoft.com/office/spreadsheetml/2009/9/main" objectType="CheckBox" fmlaLink="$E$33" lockText="1" noThreeD="1"/>
</file>

<file path=xl/ctrlProps/ctrlProp14.xml><?xml version="1.0" encoding="utf-8"?>
<formControlPr xmlns="http://schemas.microsoft.com/office/spreadsheetml/2009/9/main" objectType="CheckBox"/>
</file>

<file path=xl/ctrlProps/ctrlProp140.xml><?xml version="1.0" encoding="utf-8"?>
<formControlPr xmlns="http://schemas.microsoft.com/office/spreadsheetml/2009/9/main" objectType="CheckBox" fmlaLink="$E$38" lockText="1" noThreeD="1"/>
</file>

<file path=xl/ctrlProps/ctrlProp141.xml><?xml version="1.0" encoding="utf-8"?>
<formControlPr xmlns="http://schemas.microsoft.com/office/spreadsheetml/2009/9/main" objectType="CheckBox" fmlaLink="$E$29" lockText="1" noThreeD="1"/>
</file>

<file path=xl/ctrlProps/ctrlProp142.xml><?xml version="1.0" encoding="utf-8"?>
<formControlPr xmlns="http://schemas.microsoft.com/office/spreadsheetml/2009/9/main" objectType="CheckBox" fmlaLink="$E$37" lockText="1" noThreeD="1"/>
</file>

<file path=xl/ctrlProps/ctrlProp143.xml><?xml version="1.0" encoding="utf-8"?>
<formControlPr xmlns="http://schemas.microsoft.com/office/spreadsheetml/2009/9/main" objectType="CheckBox" fmlaLink="$E$35" lockText="1" noThreeD="1"/>
</file>

<file path=xl/ctrlProps/ctrlProp144.xml><?xml version="1.0" encoding="utf-8"?>
<formControlPr xmlns="http://schemas.microsoft.com/office/spreadsheetml/2009/9/main" objectType="CheckBox" fmlaLink="$E$36" lockText="1" noThreeD="1"/>
</file>

<file path=xl/ctrlProps/ctrlProp145.xml><?xml version="1.0" encoding="utf-8"?>
<formControlPr xmlns="http://schemas.microsoft.com/office/spreadsheetml/2009/9/main" objectType="CheckBox" fmlaLink="$E$28" lockText="1" noThreeD="1"/>
</file>

<file path=xl/ctrlProps/ctrlProp146.xml><?xml version="1.0" encoding="utf-8"?>
<formControlPr xmlns="http://schemas.microsoft.com/office/spreadsheetml/2009/9/main" objectType="Spin" dx="22" fmlaLink="$J$13" max="10" noThreeD="1" page="10" val="0"/>
</file>

<file path=xl/ctrlProps/ctrlProp147.xml><?xml version="1.0" encoding="utf-8"?>
<formControlPr xmlns="http://schemas.microsoft.com/office/spreadsheetml/2009/9/main" objectType="Spin" dx="22" fmlaLink="$C$22" max="1040" noThreeD="1" page="10" val="0"/>
</file>

<file path=xl/ctrlProps/ctrlProp15.xml><?xml version="1.0" encoding="utf-8"?>
<formControlPr xmlns="http://schemas.microsoft.com/office/spreadsheetml/2009/9/main" objectType="CheckBox"/>
</file>

<file path=xl/ctrlProps/ctrlProp16.xml><?xml version="1.0" encoding="utf-8"?>
<formControlPr xmlns="http://schemas.microsoft.com/office/spreadsheetml/2009/9/main" objectType="CheckBox"/>
</file>

<file path=xl/ctrlProps/ctrlProp17.xml><?xml version="1.0" encoding="utf-8"?>
<formControlPr xmlns="http://schemas.microsoft.com/office/spreadsheetml/2009/9/main" objectType="CheckBox"/>
</file>

<file path=xl/ctrlProps/ctrlProp18.xml><?xml version="1.0" encoding="utf-8"?>
<formControlPr xmlns="http://schemas.microsoft.com/office/spreadsheetml/2009/9/main" objectType="CheckBox"/>
</file>

<file path=xl/ctrlProps/ctrlProp19.xml><?xml version="1.0" encoding="utf-8"?>
<formControlPr xmlns="http://schemas.microsoft.com/office/spreadsheetml/2009/9/main" objectType="CheckBox"/>
</file>

<file path=xl/ctrlProps/ctrlProp2.xml><?xml version="1.0" encoding="utf-8"?>
<formControlPr xmlns="http://schemas.microsoft.com/office/spreadsheetml/2009/9/main" objectType="CheckBox" fmlaLink="$E$30" lockText="1" noThreeD="1"/>
</file>

<file path=xl/ctrlProps/ctrlProp20.xml><?xml version="1.0" encoding="utf-8"?>
<formControlPr xmlns="http://schemas.microsoft.com/office/spreadsheetml/2009/9/main" objectType="CheckBox"/>
</file>

<file path=xl/ctrlProps/ctrlProp21.xml><?xml version="1.0" encoding="utf-8"?>
<formControlPr xmlns="http://schemas.microsoft.com/office/spreadsheetml/2009/9/main" objectType="CheckBox"/>
</file>

<file path=xl/ctrlProps/ctrlProp22.xml><?xml version="1.0" encoding="utf-8"?>
<formControlPr xmlns="http://schemas.microsoft.com/office/spreadsheetml/2009/9/main" objectType="CheckBox"/>
</file>

<file path=xl/ctrlProps/ctrlProp23.xml><?xml version="1.0" encoding="utf-8"?>
<formControlPr xmlns="http://schemas.microsoft.com/office/spreadsheetml/2009/9/main" objectType="CheckBox"/>
</file>

<file path=xl/ctrlProps/ctrlProp24.xml><?xml version="1.0" encoding="utf-8"?>
<formControlPr xmlns="http://schemas.microsoft.com/office/spreadsheetml/2009/9/main" objectType="CheckBox"/>
</file>

<file path=xl/ctrlProps/ctrlProp25.xml><?xml version="1.0" encoding="utf-8"?>
<formControlPr xmlns="http://schemas.microsoft.com/office/spreadsheetml/2009/9/main" objectType="CheckBox"/>
</file>

<file path=xl/ctrlProps/ctrlProp26.xml><?xml version="1.0" encoding="utf-8"?>
<formControlPr xmlns="http://schemas.microsoft.com/office/spreadsheetml/2009/9/main" objectType="CheckBox"/>
</file>

<file path=xl/ctrlProps/ctrlProp27.xml><?xml version="1.0" encoding="utf-8"?>
<formControlPr xmlns="http://schemas.microsoft.com/office/spreadsheetml/2009/9/main" objectType="CheckBox"/>
</file>

<file path=xl/ctrlProps/ctrlProp28.xml><?xml version="1.0" encoding="utf-8"?>
<formControlPr xmlns="http://schemas.microsoft.com/office/spreadsheetml/2009/9/main" objectType="CheckBox"/>
</file>

<file path=xl/ctrlProps/ctrlProp29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CheckBox" fmlaLink="$E$34" lockText="1" noThreeD="1"/>
</file>

<file path=xl/ctrlProps/ctrlProp30.xml><?xml version="1.0" encoding="utf-8"?>
<formControlPr xmlns="http://schemas.microsoft.com/office/spreadsheetml/2009/9/main" objectType="CheckBox"/>
</file>

<file path=xl/ctrlProps/ctrlProp31.xml><?xml version="1.0" encoding="utf-8"?>
<formControlPr xmlns="http://schemas.microsoft.com/office/spreadsheetml/2009/9/main" objectType="CheckBox"/>
</file>

<file path=xl/ctrlProps/ctrlProp32.xml><?xml version="1.0" encoding="utf-8"?>
<formControlPr xmlns="http://schemas.microsoft.com/office/spreadsheetml/2009/9/main" objectType="CheckBox"/>
</file>

<file path=xl/ctrlProps/ctrlProp33.xml><?xml version="1.0" encoding="utf-8"?>
<formControlPr xmlns="http://schemas.microsoft.com/office/spreadsheetml/2009/9/main" objectType="CheckBox"/>
</file>

<file path=xl/ctrlProps/ctrlProp34.xml><?xml version="1.0" encoding="utf-8"?>
<formControlPr xmlns="http://schemas.microsoft.com/office/spreadsheetml/2009/9/main" objectType="CheckBox"/>
</file>

<file path=xl/ctrlProps/ctrlProp35.xml><?xml version="1.0" encoding="utf-8"?>
<formControlPr xmlns="http://schemas.microsoft.com/office/spreadsheetml/2009/9/main" objectType="CheckBox"/>
</file>

<file path=xl/ctrlProps/ctrlProp36.xml><?xml version="1.0" encoding="utf-8"?>
<formControlPr xmlns="http://schemas.microsoft.com/office/spreadsheetml/2009/9/main" objectType="CheckBox"/>
</file>

<file path=xl/ctrlProps/ctrlProp37.xml><?xml version="1.0" encoding="utf-8"?>
<formControlPr xmlns="http://schemas.microsoft.com/office/spreadsheetml/2009/9/main" objectType="CheckBox"/>
</file>

<file path=xl/ctrlProps/ctrlProp38.xml><?xml version="1.0" encoding="utf-8"?>
<formControlPr xmlns="http://schemas.microsoft.com/office/spreadsheetml/2009/9/main" objectType="CheckBox"/>
</file>

<file path=xl/ctrlProps/ctrlProp39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 fmlaLink="$E$32" lockText="1" noThreeD="1"/>
</file>

<file path=xl/ctrlProps/ctrlProp40.xml><?xml version="1.0" encoding="utf-8"?>
<formControlPr xmlns="http://schemas.microsoft.com/office/spreadsheetml/2009/9/main" objectType="CheckBox"/>
</file>

<file path=xl/ctrlProps/ctrlProp41.xml><?xml version="1.0" encoding="utf-8"?>
<formControlPr xmlns="http://schemas.microsoft.com/office/spreadsheetml/2009/9/main" objectType="CheckBox"/>
</file>

<file path=xl/ctrlProps/ctrlProp42.xml><?xml version="1.0" encoding="utf-8"?>
<formControlPr xmlns="http://schemas.microsoft.com/office/spreadsheetml/2009/9/main" objectType="CheckBox"/>
</file>

<file path=xl/ctrlProps/ctrlProp43.xml><?xml version="1.0" encoding="utf-8"?>
<formControlPr xmlns="http://schemas.microsoft.com/office/spreadsheetml/2009/9/main" objectType="CheckBox"/>
</file>

<file path=xl/ctrlProps/ctrlProp44.xml><?xml version="1.0" encoding="utf-8"?>
<formControlPr xmlns="http://schemas.microsoft.com/office/spreadsheetml/2009/9/main" objectType="CheckBox"/>
</file>

<file path=xl/ctrlProps/ctrlProp45.xml><?xml version="1.0" encoding="utf-8"?>
<formControlPr xmlns="http://schemas.microsoft.com/office/spreadsheetml/2009/9/main" objectType="CheckBox"/>
</file>

<file path=xl/ctrlProps/ctrlProp46.xml><?xml version="1.0" encoding="utf-8"?>
<formControlPr xmlns="http://schemas.microsoft.com/office/spreadsheetml/2009/9/main" objectType="CheckBox"/>
</file>

<file path=xl/ctrlProps/ctrlProp47.xml><?xml version="1.0" encoding="utf-8"?>
<formControlPr xmlns="http://schemas.microsoft.com/office/spreadsheetml/2009/9/main" objectType="CheckBox"/>
</file>

<file path=xl/ctrlProps/ctrlProp48.xml><?xml version="1.0" encoding="utf-8"?>
<formControlPr xmlns="http://schemas.microsoft.com/office/spreadsheetml/2009/9/main" objectType="CheckBox"/>
</file>

<file path=xl/ctrlProps/ctrlProp49.xml><?xml version="1.0" encoding="utf-8"?>
<formControlPr xmlns="http://schemas.microsoft.com/office/spreadsheetml/2009/9/main" objectType="CheckBox"/>
</file>

<file path=xl/ctrlProps/ctrlProp5.xml><?xml version="1.0" encoding="utf-8"?>
<formControlPr xmlns="http://schemas.microsoft.com/office/spreadsheetml/2009/9/main" objectType="CheckBox" fmlaLink="$E$33" lockText="1" noThreeD="1"/>
</file>

<file path=xl/ctrlProps/ctrlProp50.xml><?xml version="1.0" encoding="utf-8"?>
<formControlPr xmlns="http://schemas.microsoft.com/office/spreadsheetml/2009/9/main" objectType="CheckBox"/>
</file>

<file path=xl/ctrlProps/ctrlProp51.xml><?xml version="1.0" encoding="utf-8"?>
<formControlPr xmlns="http://schemas.microsoft.com/office/spreadsheetml/2009/9/main" objectType="CheckBox"/>
</file>

<file path=xl/ctrlProps/ctrlProp52.xml><?xml version="1.0" encoding="utf-8"?>
<formControlPr xmlns="http://schemas.microsoft.com/office/spreadsheetml/2009/9/main" objectType="CheckBox"/>
</file>

<file path=xl/ctrlProps/ctrlProp53.xml><?xml version="1.0" encoding="utf-8"?>
<formControlPr xmlns="http://schemas.microsoft.com/office/spreadsheetml/2009/9/main" objectType="CheckBox"/>
</file>

<file path=xl/ctrlProps/ctrlProp54.xml><?xml version="1.0" encoding="utf-8"?>
<formControlPr xmlns="http://schemas.microsoft.com/office/spreadsheetml/2009/9/main" objectType="CheckBox"/>
</file>

<file path=xl/ctrlProps/ctrlProp55.xml><?xml version="1.0" encoding="utf-8"?>
<formControlPr xmlns="http://schemas.microsoft.com/office/spreadsheetml/2009/9/main" objectType="CheckBox"/>
</file>

<file path=xl/ctrlProps/ctrlProp56.xml><?xml version="1.0" encoding="utf-8"?>
<formControlPr xmlns="http://schemas.microsoft.com/office/spreadsheetml/2009/9/main" objectType="CheckBox"/>
</file>

<file path=xl/ctrlProps/ctrlProp57.xml><?xml version="1.0" encoding="utf-8"?>
<formControlPr xmlns="http://schemas.microsoft.com/office/spreadsheetml/2009/9/main" objectType="CheckBox"/>
</file>

<file path=xl/ctrlProps/ctrlProp58.xml><?xml version="1.0" encoding="utf-8"?>
<formControlPr xmlns="http://schemas.microsoft.com/office/spreadsheetml/2009/9/main" objectType="CheckBox"/>
</file>

<file path=xl/ctrlProps/ctrlProp59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 fmlaLink="$E$38" lockText="1" noThreeD="1"/>
</file>

<file path=xl/ctrlProps/ctrlProp60.xml><?xml version="1.0" encoding="utf-8"?>
<formControlPr xmlns="http://schemas.microsoft.com/office/spreadsheetml/2009/9/main" objectType="CheckBox"/>
</file>

<file path=xl/ctrlProps/ctrlProp61.xml><?xml version="1.0" encoding="utf-8"?>
<formControlPr xmlns="http://schemas.microsoft.com/office/spreadsheetml/2009/9/main" objectType="CheckBox"/>
</file>

<file path=xl/ctrlProps/ctrlProp62.xml><?xml version="1.0" encoding="utf-8"?>
<formControlPr xmlns="http://schemas.microsoft.com/office/spreadsheetml/2009/9/main" objectType="CheckBox"/>
</file>

<file path=xl/ctrlProps/ctrlProp63.xml><?xml version="1.0" encoding="utf-8"?>
<formControlPr xmlns="http://schemas.microsoft.com/office/spreadsheetml/2009/9/main" objectType="CheckBox"/>
</file>

<file path=xl/ctrlProps/ctrlProp64.xml><?xml version="1.0" encoding="utf-8"?>
<formControlPr xmlns="http://schemas.microsoft.com/office/spreadsheetml/2009/9/main" objectType="CheckBox"/>
</file>

<file path=xl/ctrlProps/ctrlProp65.xml><?xml version="1.0" encoding="utf-8"?>
<formControlPr xmlns="http://schemas.microsoft.com/office/spreadsheetml/2009/9/main" objectType="CheckBox"/>
</file>

<file path=xl/ctrlProps/ctrlProp66.xml><?xml version="1.0" encoding="utf-8"?>
<formControlPr xmlns="http://schemas.microsoft.com/office/spreadsheetml/2009/9/main" objectType="CheckBox"/>
</file>

<file path=xl/ctrlProps/ctrlProp67.xml><?xml version="1.0" encoding="utf-8"?>
<formControlPr xmlns="http://schemas.microsoft.com/office/spreadsheetml/2009/9/main" objectType="CheckBox"/>
</file>

<file path=xl/ctrlProps/ctrlProp68.xml><?xml version="1.0" encoding="utf-8"?>
<formControlPr xmlns="http://schemas.microsoft.com/office/spreadsheetml/2009/9/main" objectType="CheckBox"/>
</file>

<file path=xl/ctrlProps/ctrlProp69.xml><?xml version="1.0" encoding="utf-8"?>
<formControlPr xmlns="http://schemas.microsoft.com/office/spreadsheetml/2009/9/main" objectType="CheckBox"/>
</file>

<file path=xl/ctrlProps/ctrlProp7.xml><?xml version="1.0" encoding="utf-8"?>
<formControlPr xmlns="http://schemas.microsoft.com/office/spreadsheetml/2009/9/main" objectType="CheckBox" fmlaLink="$E$29" lockText="1" noThreeD="1"/>
</file>

<file path=xl/ctrlProps/ctrlProp70.xml><?xml version="1.0" encoding="utf-8"?>
<formControlPr xmlns="http://schemas.microsoft.com/office/spreadsheetml/2009/9/main" objectType="CheckBox"/>
</file>

<file path=xl/ctrlProps/ctrlProp71.xml><?xml version="1.0" encoding="utf-8"?>
<formControlPr xmlns="http://schemas.microsoft.com/office/spreadsheetml/2009/9/main" objectType="CheckBox"/>
</file>

<file path=xl/ctrlProps/ctrlProp72.xml><?xml version="1.0" encoding="utf-8"?>
<formControlPr xmlns="http://schemas.microsoft.com/office/spreadsheetml/2009/9/main" objectType="CheckBox"/>
</file>

<file path=xl/ctrlProps/ctrlProp73.xml><?xml version="1.0" encoding="utf-8"?>
<formControlPr xmlns="http://schemas.microsoft.com/office/spreadsheetml/2009/9/main" objectType="CheckBox"/>
</file>

<file path=xl/ctrlProps/ctrlProp74.xml><?xml version="1.0" encoding="utf-8"?>
<formControlPr xmlns="http://schemas.microsoft.com/office/spreadsheetml/2009/9/main" objectType="CheckBox"/>
</file>

<file path=xl/ctrlProps/ctrlProp75.xml><?xml version="1.0" encoding="utf-8"?>
<formControlPr xmlns="http://schemas.microsoft.com/office/spreadsheetml/2009/9/main" objectType="CheckBox"/>
</file>

<file path=xl/ctrlProps/ctrlProp76.xml><?xml version="1.0" encoding="utf-8"?>
<formControlPr xmlns="http://schemas.microsoft.com/office/spreadsheetml/2009/9/main" objectType="CheckBox"/>
</file>

<file path=xl/ctrlProps/ctrlProp77.xml><?xml version="1.0" encoding="utf-8"?>
<formControlPr xmlns="http://schemas.microsoft.com/office/spreadsheetml/2009/9/main" objectType="CheckBox"/>
</file>

<file path=xl/ctrlProps/ctrlProp78.xml><?xml version="1.0" encoding="utf-8"?>
<formControlPr xmlns="http://schemas.microsoft.com/office/spreadsheetml/2009/9/main" objectType="CheckBox"/>
</file>

<file path=xl/ctrlProps/ctrlProp79.xml><?xml version="1.0" encoding="utf-8"?>
<formControlPr xmlns="http://schemas.microsoft.com/office/spreadsheetml/2009/9/main" objectType="CheckBox"/>
</file>

<file path=xl/ctrlProps/ctrlProp8.xml><?xml version="1.0" encoding="utf-8"?>
<formControlPr xmlns="http://schemas.microsoft.com/office/spreadsheetml/2009/9/main" objectType="CheckBox" fmlaLink="$E$37" lockText="1" noThreeD="1"/>
</file>

<file path=xl/ctrlProps/ctrlProp80.xml><?xml version="1.0" encoding="utf-8"?>
<formControlPr xmlns="http://schemas.microsoft.com/office/spreadsheetml/2009/9/main" objectType="CheckBox"/>
</file>

<file path=xl/ctrlProps/ctrlProp81.xml><?xml version="1.0" encoding="utf-8"?>
<formControlPr xmlns="http://schemas.microsoft.com/office/spreadsheetml/2009/9/main" objectType="CheckBox"/>
</file>

<file path=xl/ctrlProps/ctrlProp82.xml><?xml version="1.0" encoding="utf-8"?>
<formControlPr xmlns="http://schemas.microsoft.com/office/spreadsheetml/2009/9/main" objectType="CheckBox"/>
</file>

<file path=xl/ctrlProps/ctrlProp83.xml><?xml version="1.0" encoding="utf-8"?>
<formControlPr xmlns="http://schemas.microsoft.com/office/spreadsheetml/2009/9/main" objectType="CheckBox"/>
</file>

<file path=xl/ctrlProps/ctrlProp84.xml><?xml version="1.0" encoding="utf-8"?>
<formControlPr xmlns="http://schemas.microsoft.com/office/spreadsheetml/2009/9/main" objectType="CheckBox"/>
</file>

<file path=xl/ctrlProps/ctrlProp85.xml><?xml version="1.0" encoding="utf-8"?>
<formControlPr xmlns="http://schemas.microsoft.com/office/spreadsheetml/2009/9/main" objectType="CheckBox"/>
</file>

<file path=xl/ctrlProps/ctrlProp86.xml><?xml version="1.0" encoding="utf-8"?>
<formControlPr xmlns="http://schemas.microsoft.com/office/spreadsheetml/2009/9/main" objectType="CheckBox"/>
</file>

<file path=xl/ctrlProps/ctrlProp87.xml><?xml version="1.0" encoding="utf-8"?>
<formControlPr xmlns="http://schemas.microsoft.com/office/spreadsheetml/2009/9/main" objectType="CheckBox"/>
</file>

<file path=xl/ctrlProps/ctrlProp88.xml><?xml version="1.0" encoding="utf-8"?>
<formControlPr xmlns="http://schemas.microsoft.com/office/spreadsheetml/2009/9/main" objectType="CheckBox"/>
</file>

<file path=xl/ctrlProps/ctrlProp89.xml><?xml version="1.0" encoding="utf-8"?>
<formControlPr xmlns="http://schemas.microsoft.com/office/spreadsheetml/2009/9/main" objectType="CheckBox"/>
</file>

<file path=xl/ctrlProps/ctrlProp9.xml><?xml version="1.0" encoding="utf-8"?>
<formControlPr xmlns="http://schemas.microsoft.com/office/spreadsheetml/2009/9/main" objectType="CheckBox" fmlaLink="$E$35" lockText="1" noThreeD="1"/>
</file>

<file path=xl/ctrlProps/ctrlProp90.xml><?xml version="1.0" encoding="utf-8"?>
<formControlPr xmlns="http://schemas.microsoft.com/office/spreadsheetml/2009/9/main" objectType="CheckBox"/>
</file>

<file path=xl/ctrlProps/ctrlProp91.xml><?xml version="1.0" encoding="utf-8"?>
<formControlPr xmlns="http://schemas.microsoft.com/office/spreadsheetml/2009/9/main" objectType="CheckBox"/>
</file>

<file path=xl/ctrlProps/ctrlProp92.xml><?xml version="1.0" encoding="utf-8"?>
<formControlPr xmlns="http://schemas.microsoft.com/office/spreadsheetml/2009/9/main" objectType="CheckBox"/>
</file>

<file path=xl/ctrlProps/ctrlProp93.xml><?xml version="1.0" encoding="utf-8"?>
<formControlPr xmlns="http://schemas.microsoft.com/office/spreadsheetml/2009/9/main" objectType="CheckBox"/>
</file>

<file path=xl/ctrlProps/ctrlProp94.xml><?xml version="1.0" encoding="utf-8"?>
<formControlPr xmlns="http://schemas.microsoft.com/office/spreadsheetml/2009/9/main" objectType="CheckBox"/>
</file>

<file path=xl/ctrlProps/ctrlProp95.xml><?xml version="1.0" encoding="utf-8"?>
<formControlPr xmlns="http://schemas.microsoft.com/office/spreadsheetml/2009/9/main" objectType="CheckBox"/>
</file>

<file path=xl/ctrlProps/ctrlProp96.xml><?xml version="1.0" encoding="utf-8"?>
<formControlPr xmlns="http://schemas.microsoft.com/office/spreadsheetml/2009/9/main" objectType="CheckBox"/>
</file>

<file path=xl/ctrlProps/ctrlProp97.xml><?xml version="1.0" encoding="utf-8"?>
<formControlPr xmlns="http://schemas.microsoft.com/office/spreadsheetml/2009/9/main" objectType="CheckBox"/>
</file>

<file path=xl/ctrlProps/ctrlProp98.xml><?xml version="1.0" encoding="utf-8"?>
<formControlPr xmlns="http://schemas.microsoft.com/office/spreadsheetml/2009/9/main" objectType="CheckBox"/>
</file>

<file path=xl/ctrlProps/ctrlProp99.xml><?xml version="1.0" encoding="utf-8"?>
<formControlPr xmlns="http://schemas.microsoft.com/office/spreadsheetml/2009/9/main" objectType="CheckBox"/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19050</xdr:rowOff>
        </xdr:from>
        <xdr:to>
          <xdr:col>1</xdr:col>
          <xdr:colOff>200025</xdr:colOff>
          <xdr:row>5</xdr:row>
          <xdr:rowOff>200025</xdr:rowOff>
        </xdr:to>
        <xdr:sp macro="" textlink="">
          <xdr:nvSpPr>
            <xdr:cNvPr id="10313" name="Check Box 73" hidden="1">
              <a:extLst>
                <a:ext uri="{63B3BB69-23CF-44E3-9099-C40C66FF867C}">
                  <a14:compatExt spid="_x0000_s10313"/>
                </a:ext>
                <a:ext uri="{FF2B5EF4-FFF2-40B4-BE49-F238E27FC236}">
                  <a16:creationId xmlns:a16="http://schemas.microsoft.com/office/drawing/2014/main" id="{00000000-0008-0000-0000-00004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161925</xdr:colOff>
          <xdr:row>5</xdr:row>
          <xdr:rowOff>190500</xdr:rowOff>
        </xdr:to>
        <xdr:sp macro="" textlink="">
          <xdr:nvSpPr>
            <xdr:cNvPr id="10314" name="Check Box 74" hidden="1">
              <a:extLst>
                <a:ext uri="{63B3BB69-23CF-44E3-9099-C40C66FF867C}">
                  <a14:compatExt spid="_x0000_s10314"/>
                </a:ext>
                <a:ext uri="{FF2B5EF4-FFF2-40B4-BE49-F238E27FC236}">
                  <a16:creationId xmlns:a16="http://schemas.microsoft.com/office/drawing/2014/main" id="{00000000-0008-0000-0000-00004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4</xdr:row>
          <xdr:rowOff>209550</xdr:rowOff>
        </xdr:from>
        <xdr:to>
          <xdr:col>3</xdr:col>
          <xdr:colOff>247650</xdr:colOff>
          <xdr:row>6</xdr:row>
          <xdr:rowOff>9525</xdr:rowOff>
        </xdr:to>
        <xdr:sp macro="" textlink="">
          <xdr:nvSpPr>
            <xdr:cNvPr id="10315" name="Check Box 75" hidden="1">
              <a:extLst>
                <a:ext uri="{63B3BB69-23CF-44E3-9099-C40C66FF867C}">
                  <a14:compatExt spid="_x0000_s10315"/>
                </a:ext>
                <a:ext uri="{FF2B5EF4-FFF2-40B4-BE49-F238E27FC236}">
                  <a16:creationId xmlns:a16="http://schemas.microsoft.com/office/drawing/2014/main" id="{00000000-0008-0000-0000-00004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4</xdr:row>
          <xdr:rowOff>209550</xdr:rowOff>
        </xdr:from>
        <xdr:to>
          <xdr:col>4</xdr:col>
          <xdr:colOff>247650</xdr:colOff>
          <xdr:row>6</xdr:row>
          <xdr:rowOff>9525</xdr:rowOff>
        </xdr:to>
        <xdr:sp macro="" textlink="">
          <xdr:nvSpPr>
            <xdr:cNvPr id="10316" name="Check Box 76" hidden="1">
              <a:extLst>
                <a:ext uri="{63B3BB69-23CF-44E3-9099-C40C66FF867C}">
                  <a14:compatExt spid="_x0000_s10316"/>
                </a:ext>
                <a:ext uri="{FF2B5EF4-FFF2-40B4-BE49-F238E27FC236}">
                  <a16:creationId xmlns:a16="http://schemas.microsoft.com/office/drawing/2014/main" id="{00000000-0008-0000-0000-00004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209550</xdr:rowOff>
        </xdr:from>
        <xdr:to>
          <xdr:col>5</xdr:col>
          <xdr:colOff>295275</xdr:colOff>
          <xdr:row>6</xdr:row>
          <xdr:rowOff>9525</xdr:rowOff>
        </xdr:to>
        <xdr:sp macro="" textlink="">
          <xdr:nvSpPr>
            <xdr:cNvPr id="10317" name="Check Box 77" hidden="1">
              <a:extLst>
                <a:ext uri="{63B3BB69-23CF-44E3-9099-C40C66FF867C}">
                  <a14:compatExt spid="_x0000_s10317"/>
                </a:ext>
                <a:ext uri="{FF2B5EF4-FFF2-40B4-BE49-F238E27FC236}">
                  <a16:creationId xmlns:a16="http://schemas.microsoft.com/office/drawing/2014/main" id="{00000000-0008-0000-0000-00004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209550</xdr:rowOff>
        </xdr:from>
        <xdr:to>
          <xdr:col>1</xdr:col>
          <xdr:colOff>295275</xdr:colOff>
          <xdr:row>7</xdr:row>
          <xdr:rowOff>9525</xdr:rowOff>
        </xdr:to>
        <xdr:sp macro="" textlink="">
          <xdr:nvSpPr>
            <xdr:cNvPr id="10318" name="Check Box 78" hidden="1">
              <a:extLst>
                <a:ext uri="{63B3BB69-23CF-44E3-9099-C40C66FF867C}">
                  <a14:compatExt spid="_x0000_s10318"/>
                </a:ext>
                <a:ext uri="{FF2B5EF4-FFF2-40B4-BE49-F238E27FC236}">
                  <a16:creationId xmlns:a16="http://schemas.microsoft.com/office/drawing/2014/main" id="{00000000-0008-0000-0000-00004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209550</xdr:rowOff>
        </xdr:from>
        <xdr:to>
          <xdr:col>2</xdr:col>
          <xdr:colOff>295275</xdr:colOff>
          <xdr:row>7</xdr:row>
          <xdr:rowOff>9525</xdr:rowOff>
        </xdr:to>
        <xdr:sp macro="" textlink="">
          <xdr:nvSpPr>
            <xdr:cNvPr id="10319" name="Check Box 79" hidden="1">
              <a:extLst>
                <a:ext uri="{63B3BB69-23CF-44E3-9099-C40C66FF867C}">
                  <a14:compatExt spid="_x0000_s10319"/>
                </a:ext>
                <a:ext uri="{FF2B5EF4-FFF2-40B4-BE49-F238E27FC236}">
                  <a16:creationId xmlns:a16="http://schemas.microsoft.com/office/drawing/2014/main" id="{00000000-0008-0000-0000-00004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5</xdr:row>
          <xdr:rowOff>209550</xdr:rowOff>
        </xdr:from>
        <xdr:to>
          <xdr:col>3</xdr:col>
          <xdr:colOff>247650</xdr:colOff>
          <xdr:row>7</xdr:row>
          <xdr:rowOff>9525</xdr:rowOff>
        </xdr:to>
        <xdr:sp macro="" textlink="">
          <xdr:nvSpPr>
            <xdr:cNvPr id="10320" name="Check Box 80" hidden="1">
              <a:extLst>
                <a:ext uri="{63B3BB69-23CF-44E3-9099-C40C66FF867C}">
                  <a14:compatExt spid="_x0000_s10320"/>
                </a:ext>
                <a:ext uri="{FF2B5EF4-FFF2-40B4-BE49-F238E27FC236}">
                  <a16:creationId xmlns:a16="http://schemas.microsoft.com/office/drawing/2014/main" id="{00000000-0008-0000-0000-00005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209550</xdr:rowOff>
        </xdr:from>
        <xdr:to>
          <xdr:col>4</xdr:col>
          <xdr:colOff>295275</xdr:colOff>
          <xdr:row>7</xdr:row>
          <xdr:rowOff>9525</xdr:rowOff>
        </xdr:to>
        <xdr:sp macro="" textlink="">
          <xdr:nvSpPr>
            <xdr:cNvPr id="10321" name="Check Box 81" hidden="1">
              <a:extLst>
                <a:ext uri="{63B3BB69-23CF-44E3-9099-C40C66FF867C}">
                  <a14:compatExt spid="_x0000_s10321"/>
                </a:ext>
                <a:ext uri="{FF2B5EF4-FFF2-40B4-BE49-F238E27FC236}">
                  <a16:creationId xmlns:a16="http://schemas.microsoft.com/office/drawing/2014/main" id="{00000000-0008-0000-0000-00005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209550</xdr:rowOff>
        </xdr:from>
        <xdr:to>
          <xdr:col>5</xdr:col>
          <xdr:colOff>295275</xdr:colOff>
          <xdr:row>7</xdr:row>
          <xdr:rowOff>9525</xdr:rowOff>
        </xdr:to>
        <xdr:sp macro="" textlink="">
          <xdr:nvSpPr>
            <xdr:cNvPr id="10322" name="Check Box 82" hidden="1">
              <a:extLst>
                <a:ext uri="{63B3BB69-23CF-44E3-9099-C40C66FF867C}">
                  <a14:compatExt spid="_x0000_s10322"/>
                </a:ext>
                <a:ext uri="{FF2B5EF4-FFF2-40B4-BE49-F238E27FC236}">
                  <a16:creationId xmlns:a16="http://schemas.microsoft.com/office/drawing/2014/main" id="{00000000-0008-0000-0000-00005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4</xdr:row>
          <xdr:rowOff>200025</xdr:rowOff>
        </xdr:from>
        <xdr:to>
          <xdr:col>6</xdr:col>
          <xdr:colOff>419100</xdr:colOff>
          <xdr:row>6</xdr:row>
          <xdr:rowOff>0</xdr:rowOff>
        </xdr:to>
        <xdr:sp macro="" textlink="">
          <xdr:nvSpPr>
            <xdr:cNvPr id="10323" name="Check Box 83" hidden="1">
              <a:extLst>
                <a:ext uri="{63B3BB69-23CF-44E3-9099-C40C66FF867C}">
                  <a14:compatExt spid="_x0000_s10323"/>
                </a:ext>
                <a:ext uri="{FF2B5EF4-FFF2-40B4-BE49-F238E27FC236}">
                  <a16:creationId xmlns:a16="http://schemas.microsoft.com/office/drawing/2014/main" id="{00000000-0008-0000-0000-00005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12</xdr:row>
          <xdr:rowOff>9525</xdr:rowOff>
        </xdr:from>
        <xdr:to>
          <xdr:col>8</xdr:col>
          <xdr:colOff>190500</xdr:colOff>
          <xdr:row>12</xdr:row>
          <xdr:rowOff>228600</xdr:rowOff>
        </xdr:to>
        <xdr:sp macro="" textlink="">
          <xdr:nvSpPr>
            <xdr:cNvPr id="10336" name="Spinner 96" hidden="1">
              <a:extLst>
                <a:ext uri="{63B3BB69-23CF-44E3-9099-C40C66FF867C}">
                  <a14:compatExt spid="_x0000_s10336"/>
                </a:ext>
                <a:ext uri="{FF2B5EF4-FFF2-40B4-BE49-F238E27FC236}">
                  <a16:creationId xmlns:a16="http://schemas.microsoft.com/office/drawing/2014/main" id="{00000000-0008-0000-0000-00006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476250</xdr:colOff>
          <xdr:row>20</xdr:row>
          <xdr:rowOff>228600</xdr:rowOff>
        </xdr:from>
        <xdr:to>
          <xdr:col>1</xdr:col>
          <xdr:colOff>600075</xdr:colOff>
          <xdr:row>21</xdr:row>
          <xdr:rowOff>228600</xdr:rowOff>
        </xdr:to>
        <xdr:sp macro="" textlink="">
          <xdr:nvSpPr>
            <xdr:cNvPr id="10339" name="Spinner 99" hidden="1">
              <a:extLst>
                <a:ext uri="{63B3BB69-23CF-44E3-9099-C40C66FF867C}">
                  <a14:compatExt spid="_x0000_s10339"/>
                </a:ext>
                <a:ext uri="{FF2B5EF4-FFF2-40B4-BE49-F238E27FC236}">
                  <a16:creationId xmlns:a16="http://schemas.microsoft.com/office/drawing/2014/main" id="{00000000-0008-0000-0000-00006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5</xdr:row>
          <xdr:rowOff>66675</xdr:rowOff>
        </xdr:from>
        <xdr:to>
          <xdr:col>4</xdr:col>
          <xdr:colOff>457200</xdr:colOff>
          <xdr:row>7</xdr:row>
          <xdr:rowOff>9525</xdr:rowOff>
        </xdr:to>
        <xdr:sp macro="" textlink="">
          <xdr:nvSpPr>
            <xdr:cNvPr id="23553" name="Check Box 2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2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便携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57150</xdr:rowOff>
        </xdr:from>
        <xdr:to>
          <xdr:col>6</xdr:col>
          <xdr:colOff>381000</xdr:colOff>
          <xdr:row>7</xdr:row>
          <xdr:rowOff>0</xdr:rowOff>
        </xdr:to>
        <xdr:sp macro="" textlink="">
          <xdr:nvSpPr>
            <xdr:cNvPr id="23554" name="Check Box 3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2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蜂窝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66675</xdr:rowOff>
        </xdr:from>
        <xdr:to>
          <xdr:col>8</xdr:col>
          <xdr:colOff>228600</xdr:colOff>
          <xdr:row>7</xdr:row>
          <xdr:rowOff>19050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2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战斗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6</xdr:row>
          <xdr:rowOff>190500</xdr:rowOff>
        </xdr:from>
        <xdr:to>
          <xdr:col>4</xdr:col>
          <xdr:colOff>447675</xdr:colOff>
          <xdr:row>8</xdr:row>
          <xdr:rowOff>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2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义肢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7</xdr:row>
          <xdr:rowOff>28575</xdr:rowOff>
        </xdr:from>
        <xdr:to>
          <xdr:col>6</xdr:col>
          <xdr:colOff>390525</xdr:colOff>
          <xdr:row>8</xdr:row>
          <xdr:rowOff>28575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02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标准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228600</xdr:rowOff>
        </xdr:from>
        <xdr:to>
          <xdr:col>2</xdr:col>
          <xdr:colOff>228600</xdr:colOff>
          <xdr:row>14</xdr:row>
          <xdr:rowOff>19050</xdr:rowOff>
        </xdr:to>
        <xdr:sp macro="" textlink="">
          <xdr:nvSpPr>
            <xdr:cNvPr id="23558" name="Check Box 7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2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电极贴片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228600</xdr:colOff>
          <xdr:row>14</xdr:row>
          <xdr:rowOff>28575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02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视频板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228600</xdr:colOff>
          <xdr:row>14</xdr:row>
          <xdr:rowOff>28575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02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打印机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2</xdr:col>
          <xdr:colOff>228600</xdr:colOff>
          <xdr:row>15</xdr:row>
          <xdr:rowOff>28575</xdr:rowOff>
        </xdr:to>
        <xdr:sp macro="" textlink="">
          <xdr:nvSpPr>
            <xdr:cNvPr id="23561" name="Check Box 9" hidden="1">
              <a:extLst>
                <a:ext uri="{63B3BB69-23CF-44E3-9099-C40C66FF867C}">
                  <a14:compatExt spid="_x0000_s23561"/>
                </a:ext>
                <a:ext uri="{FF2B5EF4-FFF2-40B4-BE49-F238E27FC236}">
                  <a16:creationId xmlns:a16="http://schemas.microsoft.com/office/drawing/2014/main" id="{00000000-0008-0000-0200-00000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芯片读取器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228600</xdr:colOff>
          <xdr:row>15</xdr:row>
          <xdr:rowOff>28575</xdr:rowOff>
        </xdr:to>
        <xdr:sp macro="" textlink="">
          <xdr:nvSpPr>
            <xdr:cNvPr id="23562" name="Check Box 10" hidden="1">
              <a:extLst>
                <a:ext uri="{63B3BB69-23CF-44E3-9099-C40C66FF867C}">
                  <a14:compatExt spid="_x0000_s23562"/>
                </a:ext>
                <a:ext uri="{FF2B5EF4-FFF2-40B4-BE49-F238E27FC236}">
                  <a16:creationId xmlns:a16="http://schemas.microsoft.com/office/drawing/2014/main" id="{00000000-0008-0000-0200-00000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音箱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228600</xdr:colOff>
          <xdr:row>15</xdr:row>
          <xdr:rowOff>28575</xdr:rowOff>
        </xdr:to>
        <xdr:sp macro="" textlink="">
          <xdr:nvSpPr>
            <xdr:cNvPr id="23563" name="Check Box 11" hidden="1">
              <a:extLst>
                <a:ext uri="{63B3BB69-23CF-44E3-9099-C40C66FF867C}">
                  <a14:compatExt spid="_x0000_s23563"/>
                </a:ext>
                <a:ext uri="{FF2B5EF4-FFF2-40B4-BE49-F238E27FC236}">
                  <a16:creationId xmlns:a16="http://schemas.microsoft.com/office/drawing/2014/main" id="{00000000-0008-0000-0200-00000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扫描器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228600</xdr:colOff>
          <xdr:row>15</xdr:row>
          <xdr:rowOff>28575</xdr:rowOff>
        </xdr:to>
        <xdr:sp macro="" textlink="">
          <xdr:nvSpPr>
            <xdr:cNvPr id="23564" name="Check Box 12" hidden="1">
              <a:extLst>
                <a:ext uri="{63B3BB69-23CF-44E3-9099-C40C66FF867C}">
                  <a14:compatExt spid="_x0000_s23564"/>
                </a:ext>
                <a:ext uri="{FF2B5EF4-FFF2-40B4-BE49-F238E27FC236}">
                  <a16:creationId xmlns:a16="http://schemas.microsoft.com/office/drawing/2014/main" id="{00000000-0008-0000-0200-00000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更多芯片: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228600</xdr:colOff>
          <xdr:row>5</xdr:row>
          <xdr:rowOff>66675</xdr:rowOff>
        </xdr:from>
        <xdr:to>
          <xdr:col>13</xdr:col>
          <xdr:colOff>457200</xdr:colOff>
          <xdr:row>7</xdr:row>
          <xdr:rowOff>9525</xdr:rowOff>
        </xdr:to>
        <xdr:sp macro="" textlink="">
          <xdr:nvSpPr>
            <xdr:cNvPr id="23565" name="Check Box 13" hidden="1">
              <a:extLst>
                <a:ext uri="{63B3BB69-23CF-44E3-9099-C40C66FF867C}">
                  <a14:compatExt spid="_x0000_s23565"/>
                </a:ext>
                <a:ext uri="{FF2B5EF4-FFF2-40B4-BE49-F238E27FC236}">
                  <a16:creationId xmlns:a16="http://schemas.microsoft.com/office/drawing/2014/main" id="{00000000-0008-0000-0200-00000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便携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5</xdr:row>
          <xdr:rowOff>57150</xdr:rowOff>
        </xdr:from>
        <xdr:to>
          <xdr:col>15</xdr:col>
          <xdr:colOff>381000</xdr:colOff>
          <xdr:row>7</xdr:row>
          <xdr:rowOff>0</xdr:rowOff>
        </xdr:to>
        <xdr:sp macro="" textlink="">
          <xdr:nvSpPr>
            <xdr:cNvPr id="23566" name="Check Box 14" hidden="1">
              <a:extLst>
                <a:ext uri="{63B3BB69-23CF-44E3-9099-C40C66FF867C}">
                  <a14:compatExt spid="_x0000_s23566"/>
                </a:ext>
                <a:ext uri="{FF2B5EF4-FFF2-40B4-BE49-F238E27FC236}">
                  <a16:creationId xmlns:a16="http://schemas.microsoft.com/office/drawing/2014/main" id="{00000000-0008-0000-0200-00000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蜂窝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</xdr:row>
          <xdr:rowOff>66675</xdr:rowOff>
        </xdr:from>
        <xdr:to>
          <xdr:col>17</xdr:col>
          <xdr:colOff>228600</xdr:colOff>
          <xdr:row>7</xdr:row>
          <xdr:rowOff>19050</xdr:rowOff>
        </xdr:to>
        <xdr:sp macro="" textlink="">
          <xdr:nvSpPr>
            <xdr:cNvPr id="23567" name="Check Box 15" hidden="1">
              <a:extLst>
                <a:ext uri="{63B3BB69-23CF-44E3-9099-C40C66FF867C}">
                  <a14:compatExt spid="_x0000_s23567"/>
                </a:ext>
                <a:ext uri="{FF2B5EF4-FFF2-40B4-BE49-F238E27FC236}">
                  <a16:creationId xmlns:a16="http://schemas.microsoft.com/office/drawing/2014/main" id="{00000000-0008-0000-0200-00000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战斗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219075</xdr:colOff>
          <xdr:row>6</xdr:row>
          <xdr:rowOff>190500</xdr:rowOff>
        </xdr:from>
        <xdr:to>
          <xdr:col>13</xdr:col>
          <xdr:colOff>447675</xdr:colOff>
          <xdr:row>8</xdr:row>
          <xdr:rowOff>0</xdr:rowOff>
        </xdr:to>
        <xdr:sp macro="" textlink="">
          <xdr:nvSpPr>
            <xdr:cNvPr id="23568" name="Check Box 16" hidden="1">
              <a:extLst>
                <a:ext uri="{63B3BB69-23CF-44E3-9099-C40C66FF867C}">
                  <a14:compatExt spid="_x0000_s23568"/>
                </a:ext>
                <a:ext uri="{FF2B5EF4-FFF2-40B4-BE49-F238E27FC236}">
                  <a16:creationId xmlns:a16="http://schemas.microsoft.com/office/drawing/2014/main" id="{00000000-0008-0000-0200-00001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义肢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7</xdr:row>
          <xdr:rowOff>28575</xdr:rowOff>
        </xdr:from>
        <xdr:to>
          <xdr:col>15</xdr:col>
          <xdr:colOff>390525</xdr:colOff>
          <xdr:row>8</xdr:row>
          <xdr:rowOff>28575</xdr:rowOff>
        </xdr:to>
        <xdr:sp macro="" textlink="">
          <xdr:nvSpPr>
            <xdr:cNvPr id="23569" name="Check Box 17" hidden="1">
              <a:extLst>
                <a:ext uri="{63B3BB69-23CF-44E3-9099-C40C66FF867C}">
                  <a14:compatExt spid="_x0000_s23569"/>
                </a:ext>
                <a:ext uri="{FF2B5EF4-FFF2-40B4-BE49-F238E27FC236}">
                  <a16:creationId xmlns:a16="http://schemas.microsoft.com/office/drawing/2014/main" id="{00000000-0008-0000-0200-00001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标准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19050</xdr:rowOff>
        </xdr:from>
        <xdr:to>
          <xdr:col>11</xdr:col>
          <xdr:colOff>228600</xdr:colOff>
          <xdr:row>14</xdr:row>
          <xdr:rowOff>47625</xdr:rowOff>
        </xdr:to>
        <xdr:sp macro="" textlink="">
          <xdr:nvSpPr>
            <xdr:cNvPr id="23570" name="Check Box 18" hidden="1">
              <a:extLst>
                <a:ext uri="{63B3BB69-23CF-44E3-9099-C40C66FF867C}">
                  <a14:compatExt spid="_x0000_s23570"/>
                </a:ext>
                <a:ext uri="{FF2B5EF4-FFF2-40B4-BE49-F238E27FC236}">
                  <a16:creationId xmlns:a16="http://schemas.microsoft.com/office/drawing/2014/main" id="{00000000-0008-0000-0200-00001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电极贴片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9525</xdr:rowOff>
        </xdr:from>
        <xdr:to>
          <xdr:col>13</xdr:col>
          <xdr:colOff>228600</xdr:colOff>
          <xdr:row>14</xdr:row>
          <xdr:rowOff>47625</xdr:rowOff>
        </xdr:to>
        <xdr:sp macro="" textlink="">
          <xdr:nvSpPr>
            <xdr:cNvPr id="23571" name="Check Box 19" hidden="1">
              <a:extLst>
                <a:ext uri="{63B3BB69-23CF-44E3-9099-C40C66FF867C}">
                  <a14:compatExt spid="_x0000_s23571"/>
                </a:ext>
                <a:ext uri="{FF2B5EF4-FFF2-40B4-BE49-F238E27FC236}">
                  <a16:creationId xmlns:a16="http://schemas.microsoft.com/office/drawing/2014/main" id="{00000000-0008-0000-0200-00001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键盘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228600</xdr:colOff>
          <xdr:row>14</xdr:row>
          <xdr:rowOff>28575</xdr:rowOff>
        </xdr:to>
        <xdr:sp macro="" textlink="">
          <xdr:nvSpPr>
            <xdr:cNvPr id="23572" name="Check Box 20" hidden="1">
              <a:extLst>
                <a:ext uri="{63B3BB69-23CF-44E3-9099-C40C66FF867C}">
                  <a14:compatExt spid="_x0000_s23572"/>
                </a:ext>
                <a:ext uri="{FF2B5EF4-FFF2-40B4-BE49-F238E27FC236}">
                  <a16:creationId xmlns:a16="http://schemas.microsoft.com/office/drawing/2014/main" id="{00000000-0008-0000-0200-00001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视频板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13</xdr:row>
          <xdr:rowOff>0</xdr:rowOff>
        </xdr:from>
        <xdr:to>
          <xdr:col>17</xdr:col>
          <xdr:colOff>228600</xdr:colOff>
          <xdr:row>14</xdr:row>
          <xdr:rowOff>28575</xdr:rowOff>
        </xdr:to>
        <xdr:sp macro="" textlink="">
          <xdr:nvSpPr>
            <xdr:cNvPr id="23573" name="Check Box 21" hidden="1">
              <a:extLst>
                <a:ext uri="{63B3BB69-23CF-44E3-9099-C40C66FF867C}">
                  <a14:compatExt spid="_x0000_s23573"/>
                </a:ext>
                <a:ext uri="{FF2B5EF4-FFF2-40B4-BE49-F238E27FC236}">
                  <a16:creationId xmlns:a16="http://schemas.microsoft.com/office/drawing/2014/main" id="{00000000-0008-0000-0200-00001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打印机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19050</xdr:rowOff>
        </xdr:from>
        <xdr:to>
          <xdr:col>11</xdr:col>
          <xdr:colOff>228600</xdr:colOff>
          <xdr:row>15</xdr:row>
          <xdr:rowOff>47625</xdr:rowOff>
        </xdr:to>
        <xdr:sp macro="" textlink="">
          <xdr:nvSpPr>
            <xdr:cNvPr id="23574" name="Check Box 22" hidden="1">
              <a:extLst>
                <a:ext uri="{63B3BB69-23CF-44E3-9099-C40C66FF867C}">
                  <a14:compatExt spid="_x0000_s23574"/>
                </a:ext>
                <a:ext uri="{FF2B5EF4-FFF2-40B4-BE49-F238E27FC236}">
                  <a16:creationId xmlns:a16="http://schemas.microsoft.com/office/drawing/2014/main" id="{00000000-0008-0000-0200-00001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芯片读取器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19050</xdr:rowOff>
        </xdr:from>
        <xdr:to>
          <xdr:col>13</xdr:col>
          <xdr:colOff>228600</xdr:colOff>
          <xdr:row>15</xdr:row>
          <xdr:rowOff>47625</xdr:rowOff>
        </xdr:to>
        <xdr:sp macro="" textlink="">
          <xdr:nvSpPr>
            <xdr:cNvPr id="23575" name="Check Box 23" hidden="1">
              <a:extLst>
                <a:ext uri="{63B3BB69-23CF-44E3-9099-C40C66FF867C}">
                  <a14:compatExt spid="_x0000_s23575"/>
                </a:ext>
                <a:ext uri="{FF2B5EF4-FFF2-40B4-BE49-F238E27FC236}">
                  <a16:creationId xmlns:a16="http://schemas.microsoft.com/office/drawing/2014/main" id="{00000000-0008-0000-0200-00001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音箱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19050</xdr:rowOff>
        </xdr:from>
        <xdr:to>
          <xdr:col>15</xdr:col>
          <xdr:colOff>228600</xdr:colOff>
          <xdr:row>15</xdr:row>
          <xdr:rowOff>47625</xdr:rowOff>
        </xdr:to>
        <xdr:sp macro="" textlink="">
          <xdr:nvSpPr>
            <xdr:cNvPr id="23576" name="Check Box 24" hidden="1">
              <a:extLst>
                <a:ext uri="{63B3BB69-23CF-44E3-9099-C40C66FF867C}">
                  <a14:compatExt spid="_x0000_s23576"/>
                </a:ext>
                <a:ext uri="{FF2B5EF4-FFF2-40B4-BE49-F238E27FC236}">
                  <a16:creationId xmlns:a16="http://schemas.microsoft.com/office/drawing/2014/main" id="{00000000-0008-0000-0200-00001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扫描器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17</xdr:col>
          <xdr:colOff>228600</xdr:colOff>
          <xdr:row>15</xdr:row>
          <xdr:rowOff>28575</xdr:rowOff>
        </xdr:to>
        <xdr:sp macro="" textlink="">
          <xdr:nvSpPr>
            <xdr:cNvPr id="23577" name="Check Box 25" hidden="1">
              <a:extLst>
                <a:ext uri="{63B3BB69-23CF-44E3-9099-C40C66FF867C}">
                  <a14:compatExt spid="_x0000_s23577"/>
                </a:ext>
                <a:ext uri="{FF2B5EF4-FFF2-40B4-BE49-F238E27FC236}">
                  <a16:creationId xmlns:a16="http://schemas.microsoft.com/office/drawing/2014/main" id="{00000000-0008-0000-0200-00001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更多芯片: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4</xdr:col>
          <xdr:colOff>238125</xdr:colOff>
          <xdr:row>14</xdr:row>
          <xdr:rowOff>47625</xdr:rowOff>
        </xdr:to>
        <xdr:sp macro="" textlink="">
          <xdr:nvSpPr>
            <xdr:cNvPr id="23578" name="Check Box 26" hidden="1">
              <a:extLst>
                <a:ext uri="{63B3BB69-23CF-44E3-9099-C40C66FF867C}">
                  <a14:compatExt spid="_x0000_s23578"/>
                </a:ext>
                <a:ext uri="{FF2B5EF4-FFF2-40B4-BE49-F238E27FC236}">
                  <a16:creationId xmlns:a16="http://schemas.microsoft.com/office/drawing/2014/main" id="{00000000-0008-0000-0200-00001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键盘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228600</xdr:colOff>
          <xdr:row>5</xdr:row>
          <xdr:rowOff>66675</xdr:rowOff>
        </xdr:from>
        <xdr:to>
          <xdr:col>22</xdr:col>
          <xdr:colOff>457200</xdr:colOff>
          <xdr:row>7</xdr:row>
          <xdr:rowOff>9525</xdr:rowOff>
        </xdr:to>
        <xdr:sp macro="" textlink="">
          <xdr:nvSpPr>
            <xdr:cNvPr id="23579" name="Check Box 27" hidden="1">
              <a:extLst>
                <a:ext uri="{63B3BB69-23CF-44E3-9099-C40C66FF867C}">
                  <a14:compatExt spid="_x0000_s23579"/>
                </a:ext>
                <a:ext uri="{FF2B5EF4-FFF2-40B4-BE49-F238E27FC236}">
                  <a16:creationId xmlns:a16="http://schemas.microsoft.com/office/drawing/2014/main" id="{00000000-0008-0000-0200-00001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便携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5</xdr:row>
          <xdr:rowOff>57150</xdr:rowOff>
        </xdr:from>
        <xdr:to>
          <xdr:col>24</xdr:col>
          <xdr:colOff>381000</xdr:colOff>
          <xdr:row>7</xdr:row>
          <xdr:rowOff>0</xdr:rowOff>
        </xdr:to>
        <xdr:sp macro="" textlink="">
          <xdr:nvSpPr>
            <xdr:cNvPr id="23580" name="Check Box 28" hidden="1">
              <a:extLst>
                <a:ext uri="{63B3BB69-23CF-44E3-9099-C40C66FF867C}">
                  <a14:compatExt spid="_x0000_s23580"/>
                </a:ext>
                <a:ext uri="{FF2B5EF4-FFF2-40B4-BE49-F238E27FC236}">
                  <a16:creationId xmlns:a16="http://schemas.microsoft.com/office/drawing/2014/main" id="{00000000-0008-0000-0200-00001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蜂窝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5</xdr:row>
          <xdr:rowOff>66675</xdr:rowOff>
        </xdr:from>
        <xdr:to>
          <xdr:col>26</xdr:col>
          <xdr:colOff>228600</xdr:colOff>
          <xdr:row>7</xdr:row>
          <xdr:rowOff>19050</xdr:rowOff>
        </xdr:to>
        <xdr:sp macro="" textlink="">
          <xdr:nvSpPr>
            <xdr:cNvPr id="23581" name="Check Box 29" hidden="1">
              <a:extLst>
                <a:ext uri="{63B3BB69-23CF-44E3-9099-C40C66FF867C}">
                  <a14:compatExt spid="_x0000_s23581"/>
                </a:ext>
                <a:ext uri="{FF2B5EF4-FFF2-40B4-BE49-F238E27FC236}">
                  <a16:creationId xmlns:a16="http://schemas.microsoft.com/office/drawing/2014/main" id="{00000000-0008-0000-0200-00001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战斗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219075</xdr:colOff>
          <xdr:row>6</xdr:row>
          <xdr:rowOff>190500</xdr:rowOff>
        </xdr:from>
        <xdr:to>
          <xdr:col>22</xdr:col>
          <xdr:colOff>447675</xdr:colOff>
          <xdr:row>8</xdr:row>
          <xdr:rowOff>0</xdr:rowOff>
        </xdr:to>
        <xdr:sp macro="" textlink="">
          <xdr:nvSpPr>
            <xdr:cNvPr id="23582" name="Check Box 30" hidden="1">
              <a:extLst>
                <a:ext uri="{63B3BB69-23CF-44E3-9099-C40C66FF867C}">
                  <a14:compatExt spid="_x0000_s23582"/>
                </a:ext>
                <a:ext uri="{FF2B5EF4-FFF2-40B4-BE49-F238E27FC236}">
                  <a16:creationId xmlns:a16="http://schemas.microsoft.com/office/drawing/2014/main" id="{00000000-0008-0000-0200-00001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义肢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7</xdr:row>
          <xdr:rowOff>28575</xdr:rowOff>
        </xdr:from>
        <xdr:to>
          <xdr:col>24</xdr:col>
          <xdr:colOff>390525</xdr:colOff>
          <xdr:row>8</xdr:row>
          <xdr:rowOff>28575</xdr:rowOff>
        </xdr:to>
        <xdr:sp macro="" textlink="">
          <xdr:nvSpPr>
            <xdr:cNvPr id="23583" name="Check Box 31" hidden="1">
              <a:extLst>
                <a:ext uri="{63B3BB69-23CF-44E3-9099-C40C66FF867C}">
                  <a14:compatExt spid="_x0000_s23583"/>
                </a:ext>
                <a:ext uri="{FF2B5EF4-FFF2-40B4-BE49-F238E27FC236}">
                  <a16:creationId xmlns:a16="http://schemas.microsoft.com/office/drawing/2014/main" id="{00000000-0008-0000-0200-00001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标准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13</xdr:row>
          <xdr:rowOff>19050</xdr:rowOff>
        </xdr:from>
        <xdr:to>
          <xdr:col>20</xdr:col>
          <xdr:colOff>228600</xdr:colOff>
          <xdr:row>14</xdr:row>
          <xdr:rowOff>47625</xdr:rowOff>
        </xdr:to>
        <xdr:sp macro="" textlink="">
          <xdr:nvSpPr>
            <xdr:cNvPr id="23584" name="Check Box 32" hidden="1">
              <a:extLst>
                <a:ext uri="{63B3BB69-23CF-44E3-9099-C40C66FF867C}">
                  <a14:compatExt spid="_x0000_s23584"/>
                </a:ext>
                <a:ext uri="{FF2B5EF4-FFF2-40B4-BE49-F238E27FC236}">
                  <a16:creationId xmlns:a16="http://schemas.microsoft.com/office/drawing/2014/main" id="{00000000-0008-0000-0200-00002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电极贴片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13</xdr:row>
          <xdr:rowOff>9525</xdr:rowOff>
        </xdr:from>
        <xdr:to>
          <xdr:col>22</xdr:col>
          <xdr:colOff>228600</xdr:colOff>
          <xdr:row>14</xdr:row>
          <xdr:rowOff>47625</xdr:rowOff>
        </xdr:to>
        <xdr:sp macro="" textlink="">
          <xdr:nvSpPr>
            <xdr:cNvPr id="23585" name="Check Box 33" hidden="1">
              <a:extLst>
                <a:ext uri="{63B3BB69-23CF-44E3-9099-C40C66FF867C}">
                  <a14:compatExt spid="_x0000_s23585"/>
                </a:ext>
                <a:ext uri="{FF2B5EF4-FFF2-40B4-BE49-F238E27FC236}">
                  <a16:creationId xmlns:a16="http://schemas.microsoft.com/office/drawing/2014/main" id="{00000000-0008-0000-0200-00002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键盘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13</xdr:row>
          <xdr:rowOff>0</xdr:rowOff>
        </xdr:from>
        <xdr:to>
          <xdr:col>24</xdr:col>
          <xdr:colOff>228600</xdr:colOff>
          <xdr:row>14</xdr:row>
          <xdr:rowOff>28575</xdr:rowOff>
        </xdr:to>
        <xdr:sp macro="" textlink="">
          <xdr:nvSpPr>
            <xdr:cNvPr id="23586" name="Check Box 34" hidden="1">
              <a:extLst>
                <a:ext uri="{63B3BB69-23CF-44E3-9099-C40C66FF867C}">
                  <a14:compatExt spid="_x0000_s23586"/>
                </a:ext>
                <a:ext uri="{FF2B5EF4-FFF2-40B4-BE49-F238E27FC236}">
                  <a16:creationId xmlns:a16="http://schemas.microsoft.com/office/drawing/2014/main" id="{00000000-0008-0000-0200-00002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视频板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13</xdr:row>
          <xdr:rowOff>0</xdr:rowOff>
        </xdr:from>
        <xdr:to>
          <xdr:col>26</xdr:col>
          <xdr:colOff>228600</xdr:colOff>
          <xdr:row>14</xdr:row>
          <xdr:rowOff>28575</xdr:rowOff>
        </xdr:to>
        <xdr:sp macro="" textlink="">
          <xdr:nvSpPr>
            <xdr:cNvPr id="23587" name="Check Box 35" hidden="1">
              <a:extLst>
                <a:ext uri="{63B3BB69-23CF-44E3-9099-C40C66FF867C}">
                  <a14:compatExt spid="_x0000_s23587"/>
                </a:ext>
                <a:ext uri="{FF2B5EF4-FFF2-40B4-BE49-F238E27FC236}">
                  <a16:creationId xmlns:a16="http://schemas.microsoft.com/office/drawing/2014/main" id="{00000000-0008-0000-0200-00002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打印机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14</xdr:row>
          <xdr:rowOff>19050</xdr:rowOff>
        </xdr:from>
        <xdr:to>
          <xdr:col>20</xdr:col>
          <xdr:colOff>228600</xdr:colOff>
          <xdr:row>15</xdr:row>
          <xdr:rowOff>47625</xdr:rowOff>
        </xdr:to>
        <xdr:sp macro="" textlink="">
          <xdr:nvSpPr>
            <xdr:cNvPr id="23588" name="Check Box 36" hidden="1">
              <a:extLst>
                <a:ext uri="{63B3BB69-23CF-44E3-9099-C40C66FF867C}">
                  <a14:compatExt spid="_x0000_s23588"/>
                </a:ext>
                <a:ext uri="{FF2B5EF4-FFF2-40B4-BE49-F238E27FC236}">
                  <a16:creationId xmlns:a16="http://schemas.microsoft.com/office/drawing/2014/main" id="{00000000-0008-0000-0200-00002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芯片读取器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14</xdr:row>
          <xdr:rowOff>19050</xdr:rowOff>
        </xdr:from>
        <xdr:to>
          <xdr:col>22</xdr:col>
          <xdr:colOff>228600</xdr:colOff>
          <xdr:row>15</xdr:row>
          <xdr:rowOff>47625</xdr:rowOff>
        </xdr:to>
        <xdr:sp macro="" textlink="">
          <xdr:nvSpPr>
            <xdr:cNvPr id="23589" name="Check Box 37" hidden="1">
              <a:extLst>
                <a:ext uri="{63B3BB69-23CF-44E3-9099-C40C66FF867C}">
                  <a14:compatExt spid="_x0000_s23589"/>
                </a:ext>
                <a:ext uri="{FF2B5EF4-FFF2-40B4-BE49-F238E27FC236}">
                  <a16:creationId xmlns:a16="http://schemas.microsoft.com/office/drawing/2014/main" id="{00000000-0008-0000-0200-00002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音箱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14</xdr:row>
          <xdr:rowOff>19050</xdr:rowOff>
        </xdr:from>
        <xdr:to>
          <xdr:col>24</xdr:col>
          <xdr:colOff>228600</xdr:colOff>
          <xdr:row>15</xdr:row>
          <xdr:rowOff>47625</xdr:rowOff>
        </xdr:to>
        <xdr:sp macro="" textlink="">
          <xdr:nvSpPr>
            <xdr:cNvPr id="23590" name="Check Box 38" hidden="1">
              <a:extLst>
                <a:ext uri="{63B3BB69-23CF-44E3-9099-C40C66FF867C}">
                  <a14:compatExt spid="_x0000_s23590"/>
                </a:ext>
                <a:ext uri="{FF2B5EF4-FFF2-40B4-BE49-F238E27FC236}">
                  <a16:creationId xmlns:a16="http://schemas.microsoft.com/office/drawing/2014/main" id="{00000000-0008-0000-0200-00002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扫描器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14</xdr:row>
          <xdr:rowOff>0</xdr:rowOff>
        </xdr:from>
        <xdr:to>
          <xdr:col>26</xdr:col>
          <xdr:colOff>228600</xdr:colOff>
          <xdr:row>15</xdr:row>
          <xdr:rowOff>28575</xdr:rowOff>
        </xdr:to>
        <xdr:sp macro="" textlink="">
          <xdr:nvSpPr>
            <xdr:cNvPr id="23591" name="Check Box 39" hidden="1">
              <a:extLst>
                <a:ext uri="{63B3BB69-23CF-44E3-9099-C40C66FF867C}">
                  <a14:compatExt spid="_x0000_s23591"/>
                </a:ext>
                <a:ext uri="{FF2B5EF4-FFF2-40B4-BE49-F238E27FC236}">
                  <a16:creationId xmlns:a16="http://schemas.microsoft.com/office/drawing/2014/main" id="{00000000-0008-0000-0200-00002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更多芯片: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228600</xdr:colOff>
          <xdr:row>5</xdr:row>
          <xdr:rowOff>66675</xdr:rowOff>
        </xdr:from>
        <xdr:to>
          <xdr:col>31</xdr:col>
          <xdr:colOff>457200</xdr:colOff>
          <xdr:row>7</xdr:row>
          <xdr:rowOff>9525</xdr:rowOff>
        </xdr:to>
        <xdr:sp macro="" textlink="">
          <xdr:nvSpPr>
            <xdr:cNvPr id="23592" name="Check Box 40" hidden="1">
              <a:extLst>
                <a:ext uri="{63B3BB69-23CF-44E3-9099-C40C66FF867C}">
                  <a14:compatExt spid="_x0000_s23592"/>
                </a:ext>
                <a:ext uri="{FF2B5EF4-FFF2-40B4-BE49-F238E27FC236}">
                  <a16:creationId xmlns:a16="http://schemas.microsoft.com/office/drawing/2014/main" id="{00000000-0008-0000-0200-00002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便携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152400</xdr:colOff>
          <xdr:row>5</xdr:row>
          <xdr:rowOff>57150</xdr:rowOff>
        </xdr:from>
        <xdr:to>
          <xdr:col>33</xdr:col>
          <xdr:colOff>381000</xdr:colOff>
          <xdr:row>7</xdr:row>
          <xdr:rowOff>0</xdr:rowOff>
        </xdr:to>
        <xdr:sp macro="" textlink="">
          <xdr:nvSpPr>
            <xdr:cNvPr id="23593" name="Check Box 41" hidden="1">
              <a:extLst>
                <a:ext uri="{63B3BB69-23CF-44E3-9099-C40C66FF867C}">
                  <a14:compatExt spid="_x0000_s23593"/>
                </a:ext>
                <a:ext uri="{FF2B5EF4-FFF2-40B4-BE49-F238E27FC236}">
                  <a16:creationId xmlns:a16="http://schemas.microsoft.com/office/drawing/2014/main" id="{00000000-0008-0000-0200-00002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蜂窝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5</xdr:row>
          <xdr:rowOff>66675</xdr:rowOff>
        </xdr:from>
        <xdr:to>
          <xdr:col>35</xdr:col>
          <xdr:colOff>228600</xdr:colOff>
          <xdr:row>7</xdr:row>
          <xdr:rowOff>19050</xdr:rowOff>
        </xdr:to>
        <xdr:sp macro="" textlink="">
          <xdr:nvSpPr>
            <xdr:cNvPr id="23594" name="Check Box 42" hidden="1">
              <a:extLst>
                <a:ext uri="{63B3BB69-23CF-44E3-9099-C40C66FF867C}">
                  <a14:compatExt spid="_x0000_s23594"/>
                </a:ext>
                <a:ext uri="{FF2B5EF4-FFF2-40B4-BE49-F238E27FC236}">
                  <a16:creationId xmlns:a16="http://schemas.microsoft.com/office/drawing/2014/main" id="{00000000-0008-0000-0200-00002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战斗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219075</xdr:colOff>
          <xdr:row>6</xdr:row>
          <xdr:rowOff>190500</xdr:rowOff>
        </xdr:from>
        <xdr:to>
          <xdr:col>31</xdr:col>
          <xdr:colOff>447675</xdr:colOff>
          <xdr:row>8</xdr:row>
          <xdr:rowOff>0</xdr:rowOff>
        </xdr:to>
        <xdr:sp macro="" textlink="">
          <xdr:nvSpPr>
            <xdr:cNvPr id="23595" name="Check Box 43" hidden="1">
              <a:extLst>
                <a:ext uri="{63B3BB69-23CF-44E3-9099-C40C66FF867C}">
                  <a14:compatExt spid="_x0000_s23595"/>
                </a:ext>
                <a:ext uri="{FF2B5EF4-FFF2-40B4-BE49-F238E27FC236}">
                  <a16:creationId xmlns:a16="http://schemas.microsoft.com/office/drawing/2014/main" id="{00000000-0008-0000-0200-00002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义肢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161925</xdr:colOff>
          <xdr:row>7</xdr:row>
          <xdr:rowOff>28575</xdr:rowOff>
        </xdr:from>
        <xdr:to>
          <xdr:col>33</xdr:col>
          <xdr:colOff>390525</xdr:colOff>
          <xdr:row>8</xdr:row>
          <xdr:rowOff>28575</xdr:rowOff>
        </xdr:to>
        <xdr:sp macro="" textlink="">
          <xdr:nvSpPr>
            <xdr:cNvPr id="23596" name="Check Box 44" hidden="1">
              <a:extLst>
                <a:ext uri="{63B3BB69-23CF-44E3-9099-C40C66FF867C}">
                  <a14:compatExt spid="_x0000_s23596"/>
                </a:ext>
                <a:ext uri="{FF2B5EF4-FFF2-40B4-BE49-F238E27FC236}">
                  <a16:creationId xmlns:a16="http://schemas.microsoft.com/office/drawing/2014/main" id="{00000000-0008-0000-0200-00002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标准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13</xdr:row>
          <xdr:rowOff>19050</xdr:rowOff>
        </xdr:from>
        <xdr:to>
          <xdr:col>29</xdr:col>
          <xdr:colOff>228600</xdr:colOff>
          <xdr:row>14</xdr:row>
          <xdr:rowOff>47625</xdr:rowOff>
        </xdr:to>
        <xdr:sp macro="" textlink="">
          <xdr:nvSpPr>
            <xdr:cNvPr id="23597" name="Check Box 45" hidden="1">
              <a:extLst>
                <a:ext uri="{63B3BB69-23CF-44E3-9099-C40C66FF867C}">
                  <a14:compatExt spid="_x0000_s23597"/>
                </a:ext>
                <a:ext uri="{FF2B5EF4-FFF2-40B4-BE49-F238E27FC236}">
                  <a16:creationId xmlns:a16="http://schemas.microsoft.com/office/drawing/2014/main" id="{00000000-0008-0000-0200-00002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电极贴片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13</xdr:row>
          <xdr:rowOff>9525</xdr:rowOff>
        </xdr:from>
        <xdr:to>
          <xdr:col>31</xdr:col>
          <xdr:colOff>228600</xdr:colOff>
          <xdr:row>14</xdr:row>
          <xdr:rowOff>47625</xdr:rowOff>
        </xdr:to>
        <xdr:sp macro="" textlink="">
          <xdr:nvSpPr>
            <xdr:cNvPr id="23598" name="Check Box 46" hidden="1">
              <a:extLst>
                <a:ext uri="{63B3BB69-23CF-44E3-9099-C40C66FF867C}">
                  <a14:compatExt spid="_x0000_s23598"/>
                </a:ext>
                <a:ext uri="{FF2B5EF4-FFF2-40B4-BE49-F238E27FC236}">
                  <a16:creationId xmlns:a16="http://schemas.microsoft.com/office/drawing/2014/main" id="{00000000-0008-0000-0200-00002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键盘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13</xdr:row>
          <xdr:rowOff>0</xdr:rowOff>
        </xdr:from>
        <xdr:to>
          <xdr:col>33</xdr:col>
          <xdr:colOff>228600</xdr:colOff>
          <xdr:row>14</xdr:row>
          <xdr:rowOff>28575</xdr:rowOff>
        </xdr:to>
        <xdr:sp macro="" textlink="">
          <xdr:nvSpPr>
            <xdr:cNvPr id="23599" name="Check Box 47" hidden="1">
              <a:extLst>
                <a:ext uri="{63B3BB69-23CF-44E3-9099-C40C66FF867C}">
                  <a14:compatExt spid="_x0000_s23599"/>
                </a:ext>
                <a:ext uri="{FF2B5EF4-FFF2-40B4-BE49-F238E27FC236}">
                  <a16:creationId xmlns:a16="http://schemas.microsoft.com/office/drawing/2014/main" id="{00000000-0008-0000-0200-00002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视频板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13</xdr:row>
          <xdr:rowOff>0</xdr:rowOff>
        </xdr:from>
        <xdr:to>
          <xdr:col>35</xdr:col>
          <xdr:colOff>228600</xdr:colOff>
          <xdr:row>14</xdr:row>
          <xdr:rowOff>28575</xdr:rowOff>
        </xdr:to>
        <xdr:sp macro="" textlink="">
          <xdr:nvSpPr>
            <xdr:cNvPr id="23600" name="Check Box 48" hidden="1">
              <a:extLst>
                <a:ext uri="{63B3BB69-23CF-44E3-9099-C40C66FF867C}">
                  <a14:compatExt spid="_x0000_s23600"/>
                </a:ext>
                <a:ext uri="{FF2B5EF4-FFF2-40B4-BE49-F238E27FC236}">
                  <a16:creationId xmlns:a16="http://schemas.microsoft.com/office/drawing/2014/main" id="{00000000-0008-0000-0200-00003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打印机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14</xdr:row>
          <xdr:rowOff>19050</xdr:rowOff>
        </xdr:from>
        <xdr:to>
          <xdr:col>29</xdr:col>
          <xdr:colOff>228600</xdr:colOff>
          <xdr:row>15</xdr:row>
          <xdr:rowOff>47625</xdr:rowOff>
        </xdr:to>
        <xdr:sp macro="" textlink="">
          <xdr:nvSpPr>
            <xdr:cNvPr id="23601" name="Check Box 49" hidden="1">
              <a:extLst>
                <a:ext uri="{63B3BB69-23CF-44E3-9099-C40C66FF867C}">
                  <a14:compatExt spid="_x0000_s23601"/>
                </a:ext>
                <a:ext uri="{FF2B5EF4-FFF2-40B4-BE49-F238E27FC236}">
                  <a16:creationId xmlns:a16="http://schemas.microsoft.com/office/drawing/2014/main" id="{00000000-0008-0000-0200-00003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芯片读取器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14</xdr:row>
          <xdr:rowOff>19050</xdr:rowOff>
        </xdr:from>
        <xdr:to>
          <xdr:col>31</xdr:col>
          <xdr:colOff>228600</xdr:colOff>
          <xdr:row>15</xdr:row>
          <xdr:rowOff>47625</xdr:rowOff>
        </xdr:to>
        <xdr:sp macro="" textlink="">
          <xdr:nvSpPr>
            <xdr:cNvPr id="23602" name="Check Box 50" hidden="1">
              <a:extLst>
                <a:ext uri="{63B3BB69-23CF-44E3-9099-C40C66FF867C}">
                  <a14:compatExt spid="_x0000_s23602"/>
                </a:ext>
                <a:ext uri="{FF2B5EF4-FFF2-40B4-BE49-F238E27FC236}">
                  <a16:creationId xmlns:a16="http://schemas.microsoft.com/office/drawing/2014/main" id="{00000000-0008-0000-0200-00003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音箱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14</xdr:row>
          <xdr:rowOff>19050</xdr:rowOff>
        </xdr:from>
        <xdr:to>
          <xdr:col>33</xdr:col>
          <xdr:colOff>228600</xdr:colOff>
          <xdr:row>15</xdr:row>
          <xdr:rowOff>47625</xdr:rowOff>
        </xdr:to>
        <xdr:sp macro="" textlink="">
          <xdr:nvSpPr>
            <xdr:cNvPr id="23603" name="Check Box 51" hidden="1">
              <a:extLst>
                <a:ext uri="{63B3BB69-23CF-44E3-9099-C40C66FF867C}">
                  <a14:compatExt spid="_x0000_s23603"/>
                </a:ext>
                <a:ext uri="{FF2B5EF4-FFF2-40B4-BE49-F238E27FC236}">
                  <a16:creationId xmlns:a16="http://schemas.microsoft.com/office/drawing/2014/main" id="{00000000-0008-0000-0200-00003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扫描器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14</xdr:row>
          <xdr:rowOff>0</xdr:rowOff>
        </xdr:from>
        <xdr:to>
          <xdr:col>35</xdr:col>
          <xdr:colOff>228600</xdr:colOff>
          <xdr:row>15</xdr:row>
          <xdr:rowOff>28575</xdr:rowOff>
        </xdr:to>
        <xdr:sp macro="" textlink="">
          <xdr:nvSpPr>
            <xdr:cNvPr id="23604" name="Check Box 52" hidden="1">
              <a:extLst>
                <a:ext uri="{63B3BB69-23CF-44E3-9099-C40C66FF867C}">
                  <a14:compatExt spid="_x0000_s23604"/>
                </a:ext>
                <a:ext uri="{FF2B5EF4-FFF2-40B4-BE49-F238E27FC236}">
                  <a16:creationId xmlns:a16="http://schemas.microsoft.com/office/drawing/2014/main" id="{00000000-0008-0000-0200-00003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更多芯片: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54</xdr:row>
          <xdr:rowOff>66675</xdr:rowOff>
        </xdr:from>
        <xdr:to>
          <xdr:col>4</xdr:col>
          <xdr:colOff>457200</xdr:colOff>
          <xdr:row>55</xdr:row>
          <xdr:rowOff>95250</xdr:rowOff>
        </xdr:to>
        <xdr:sp macro="" textlink="">
          <xdr:nvSpPr>
            <xdr:cNvPr id="23605" name="Check Box 53" hidden="1">
              <a:extLst>
                <a:ext uri="{63B3BB69-23CF-44E3-9099-C40C66FF867C}">
                  <a14:compatExt spid="_x0000_s23605"/>
                </a:ext>
                <a:ext uri="{FF2B5EF4-FFF2-40B4-BE49-F238E27FC236}">
                  <a16:creationId xmlns:a16="http://schemas.microsoft.com/office/drawing/2014/main" id="{00000000-0008-0000-0200-00003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便携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54</xdr:row>
          <xdr:rowOff>57150</xdr:rowOff>
        </xdr:from>
        <xdr:to>
          <xdr:col>6</xdr:col>
          <xdr:colOff>381000</xdr:colOff>
          <xdr:row>55</xdr:row>
          <xdr:rowOff>85725</xdr:rowOff>
        </xdr:to>
        <xdr:sp macro="" textlink="">
          <xdr:nvSpPr>
            <xdr:cNvPr id="23606" name="Check Box 54" hidden="1">
              <a:extLst>
                <a:ext uri="{63B3BB69-23CF-44E3-9099-C40C66FF867C}">
                  <a14:compatExt spid="_x0000_s23606"/>
                </a:ext>
                <a:ext uri="{FF2B5EF4-FFF2-40B4-BE49-F238E27FC236}">
                  <a16:creationId xmlns:a16="http://schemas.microsoft.com/office/drawing/2014/main" id="{00000000-0008-0000-0200-00003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蜂窝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66675</xdr:rowOff>
        </xdr:from>
        <xdr:to>
          <xdr:col>8</xdr:col>
          <xdr:colOff>228600</xdr:colOff>
          <xdr:row>55</xdr:row>
          <xdr:rowOff>104775</xdr:rowOff>
        </xdr:to>
        <xdr:sp macro="" textlink="">
          <xdr:nvSpPr>
            <xdr:cNvPr id="23607" name="Check Box 55" hidden="1">
              <a:extLst>
                <a:ext uri="{63B3BB69-23CF-44E3-9099-C40C66FF867C}">
                  <a14:compatExt spid="_x0000_s23607"/>
                </a:ext>
                <a:ext uri="{FF2B5EF4-FFF2-40B4-BE49-F238E27FC236}">
                  <a16:creationId xmlns:a16="http://schemas.microsoft.com/office/drawing/2014/main" id="{00000000-0008-0000-0200-00003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战斗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55</xdr:row>
          <xdr:rowOff>190500</xdr:rowOff>
        </xdr:from>
        <xdr:to>
          <xdr:col>4</xdr:col>
          <xdr:colOff>447675</xdr:colOff>
          <xdr:row>57</xdr:row>
          <xdr:rowOff>28575</xdr:rowOff>
        </xdr:to>
        <xdr:sp macro="" textlink="">
          <xdr:nvSpPr>
            <xdr:cNvPr id="23608" name="Check Box 56" hidden="1">
              <a:extLst>
                <a:ext uri="{63B3BB69-23CF-44E3-9099-C40C66FF867C}">
                  <a14:compatExt spid="_x0000_s23608"/>
                </a:ext>
                <a:ext uri="{FF2B5EF4-FFF2-40B4-BE49-F238E27FC236}">
                  <a16:creationId xmlns:a16="http://schemas.microsoft.com/office/drawing/2014/main" id="{00000000-0008-0000-0200-00003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义肢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56</xdr:row>
          <xdr:rowOff>28575</xdr:rowOff>
        </xdr:from>
        <xdr:to>
          <xdr:col>6</xdr:col>
          <xdr:colOff>390525</xdr:colOff>
          <xdr:row>57</xdr:row>
          <xdr:rowOff>57150</xdr:rowOff>
        </xdr:to>
        <xdr:sp macro="" textlink="">
          <xdr:nvSpPr>
            <xdr:cNvPr id="23609" name="Check Box 57" hidden="1">
              <a:extLst>
                <a:ext uri="{63B3BB69-23CF-44E3-9099-C40C66FF867C}">
                  <a14:compatExt spid="_x0000_s23609"/>
                </a:ext>
                <a:ext uri="{FF2B5EF4-FFF2-40B4-BE49-F238E27FC236}">
                  <a16:creationId xmlns:a16="http://schemas.microsoft.com/office/drawing/2014/main" id="{00000000-0008-0000-0200-00003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标准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</xdr:row>
          <xdr:rowOff>228600</xdr:rowOff>
        </xdr:from>
        <xdr:to>
          <xdr:col>2</xdr:col>
          <xdr:colOff>228600</xdr:colOff>
          <xdr:row>63</xdr:row>
          <xdr:rowOff>19050</xdr:rowOff>
        </xdr:to>
        <xdr:sp macro="" textlink="">
          <xdr:nvSpPr>
            <xdr:cNvPr id="23610" name="Check Box 58" hidden="1">
              <a:extLst>
                <a:ext uri="{63B3BB69-23CF-44E3-9099-C40C66FF867C}">
                  <a14:compatExt spid="_x0000_s23610"/>
                </a:ext>
                <a:ext uri="{FF2B5EF4-FFF2-40B4-BE49-F238E27FC236}">
                  <a16:creationId xmlns:a16="http://schemas.microsoft.com/office/drawing/2014/main" id="{00000000-0008-0000-0200-00003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电极贴片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228600</xdr:colOff>
          <xdr:row>63</xdr:row>
          <xdr:rowOff>28575</xdr:rowOff>
        </xdr:to>
        <xdr:sp macro="" textlink="">
          <xdr:nvSpPr>
            <xdr:cNvPr id="23611" name="Check Box 59" hidden="1">
              <a:extLst>
                <a:ext uri="{63B3BB69-23CF-44E3-9099-C40C66FF867C}">
                  <a14:compatExt spid="_x0000_s23611"/>
                </a:ext>
                <a:ext uri="{FF2B5EF4-FFF2-40B4-BE49-F238E27FC236}">
                  <a16:creationId xmlns:a16="http://schemas.microsoft.com/office/drawing/2014/main" id="{00000000-0008-0000-0200-00003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视频板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228600</xdr:colOff>
          <xdr:row>63</xdr:row>
          <xdr:rowOff>28575</xdr:rowOff>
        </xdr:to>
        <xdr:sp macro="" textlink="">
          <xdr:nvSpPr>
            <xdr:cNvPr id="23612" name="Check Box 60" hidden="1">
              <a:extLst>
                <a:ext uri="{63B3BB69-23CF-44E3-9099-C40C66FF867C}">
                  <a14:compatExt spid="_x0000_s23612"/>
                </a:ext>
                <a:ext uri="{FF2B5EF4-FFF2-40B4-BE49-F238E27FC236}">
                  <a16:creationId xmlns:a16="http://schemas.microsoft.com/office/drawing/2014/main" id="{00000000-0008-0000-0200-00003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打印机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2</xdr:col>
          <xdr:colOff>228600</xdr:colOff>
          <xdr:row>64</xdr:row>
          <xdr:rowOff>28575</xdr:rowOff>
        </xdr:to>
        <xdr:sp macro="" textlink="">
          <xdr:nvSpPr>
            <xdr:cNvPr id="23613" name="Check Box 61" hidden="1">
              <a:extLst>
                <a:ext uri="{63B3BB69-23CF-44E3-9099-C40C66FF867C}">
                  <a14:compatExt spid="_x0000_s23613"/>
                </a:ext>
                <a:ext uri="{FF2B5EF4-FFF2-40B4-BE49-F238E27FC236}">
                  <a16:creationId xmlns:a16="http://schemas.microsoft.com/office/drawing/2014/main" id="{00000000-0008-0000-0200-00003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芯片读取器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63</xdr:row>
          <xdr:rowOff>0</xdr:rowOff>
        </xdr:from>
        <xdr:to>
          <xdr:col>4</xdr:col>
          <xdr:colOff>228600</xdr:colOff>
          <xdr:row>64</xdr:row>
          <xdr:rowOff>28575</xdr:rowOff>
        </xdr:to>
        <xdr:sp macro="" textlink="">
          <xdr:nvSpPr>
            <xdr:cNvPr id="23614" name="Check Box 62" hidden="1">
              <a:extLst>
                <a:ext uri="{63B3BB69-23CF-44E3-9099-C40C66FF867C}">
                  <a14:compatExt spid="_x0000_s23614"/>
                </a:ext>
                <a:ext uri="{FF2B5EF4-FFF2-40B4-BE49-F238E27FC236}">
                  <a16:creationId xmlns:a16="http://schemas.microsoft.com/office/drawing/2014/main" id="{00000000-0008-0000-0200-00003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音箱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228600</xdr:colOff>
          <xdr:row>64</xdr:row>
          <xdr:rowOff>28575</xdr:rowOff>
        </xdr:to>
        <xdr:sp macro="" textlink="">
          <xdr:nvSpPr>
            <xdr:cNvPr id="23615" name="Check Box 63" hidden="1">
              <a:extLst>
                <a:ext uri="{63B3BB69-23CF-44E3-9099-C40C66FF867C}">
                  <a14:compatExt spid="_x0000_s23615"/>
                </a:ext>
                <a:ext uri="{FF2B5EF4-FFF2-40B4-BE49-F238E27FC236}">
                  <a16:creationId xmlns:a16="http://schemas.microsoft.com/office/drawing/2014/main" id="{00000000-0008-0000-0200-00003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扫描器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228600</xdr:colOff>
          <xdr:row>64</xdr:row>
          <xdr:rowOff>28575</xdr:rowOff>
        </xdr:to>
        <xdr:sp macro="" textlink="">
          <xdr:nvSpPr>
            <xdr:cNvPr id="23616" name="Check Box 64" hidden="1">
              <a:extLst>
                <a:ext uri="{63B3BB69-23CF-44E3-9099-C40C66FF867C}">
                  <a14:compatExt spid="_x0000_s23616"/>
                </a:ext>
                <a:ext uri="{FF2B5EF4-FFF2-40B4-BE49-F238E27FC236}">
                  <a16:creationId xmlns:a16="http://schemas.microsoft.com/office/drawing/2014/main" id="{00000000-0008-0000-0200-00004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更多芯片: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228600</xdr:colOff>
          <xdr:row>54</xdr:row>
          <xdr:rowOff>66675</xdr:rowOff>
        </xdr:from>
        <xdr:to>
          <xdr:col>13</xdr:col>
          <xdr:colOff>457200</xdr:colOff>
          <xdr:row>55</xdr:row>
          <xdr:rowOff>95250</xdr:rowOff>
        </xdr:to>
        <xdr:sp macro="" textlink="">
          <xdr:nvSpPr>
            <xdr:cNvPr id="23617" name="Check Box 65" hidden="1">
              <a:extLst>
                <a:ext uri="{63B3BB69-23CF-44E3-9099-C40C66FF867C}">
                  <a14:compatExt spid="_x0000_s23617"/>
                </a:ext>
                <a:ext uri="{FF2B5EF4-FFF2-40B4-BE49-F238E27FC236}">
                  <a16:creationId xmlns:a16="http://schemas.microsoft.com/office/drawing/2014/main" id="{00000000-0008-0000-0200-00004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便携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54</xdr:row>
          <xdr:rowOff>57150</xdr:rowOff>
        </xdr:from>
        <xdr:to>
          <xdr:col>15</xdr:col>
          <xdr:colOff>381000</xdr:colOff>
          <xdr:row>55</xdr:row>
          <xdr:rowOff>85725</xdr:rowOff>
        </xdr:to>
        <xdr:sp macro="" textlink="">
          <xdr:nvSpPr>
            <xdr:cNvPr id="23618" name="Check Box 66" hidden="1">
              <a:extLst>
                <a:ext uri="{63B3BB69-23CF-44E3-9099-C40C66FF867C}">
                  <a14:compatExt spid="_x0000_s23618"/>
                </a:ext>
                <a:ext uri="{FF2B5EF4-FFF2-40B4-BE49-F238E27FC236}">
                  <a16:creationId xmlns:a16="http://schemas.microsoft.com/office/drawing/2014/main" id="{00000000-0008-0000-0200-00004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蜂窝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54</xdr:row>
          <xdr:rowOff>66675</xdr:rowOff>
        </xdr:from>
        <xdr:to>
          <xdr:col>17</xdr:col>
          <xdr:colOff>228600</xdr:colOff>
          <xdr:row>55</xdr:row>
          <xdr:rowOff>104775</xdr:rowOff>
        </xdr:to>
        <xdr:sp macro="" textlink="">
          <xdr:nvSpPr>
            <xdr:cNvPr id="23619" name="Check Box 67" hidden="1">
              <a:extLst>
                <a:ext uri="{63B3BB69-23CF-44E3-9099-C40C66FF867C}">
                  <a14:compatExt spid="_x0000_s23619"/>
                </a:ext>
                <a:ext uri="{FF2B5EF4-FFF2-40B4-BE49-F238E27FC236}">
                  <a16:creationId xmlns:a16="http://schemas.microsoft.com/office/drawing/2014/main" id="{00000000-0008-0000-0200-00004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战斗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219075</xdr:colOff>
          <xdr:row>55</xdr:row>
          <xdr:rowOff>190500</xdr:rowOff>
        </xdr:from>
        <xdr:to>
          <xdr:col>13</xdr:col>
          <xdr:colOff>447675</xdr:colOff>
          <xdr:row>57</xdr:row>
          <xdr:rowOff>28575</xdr:rowOff>
        </xdr:to>
        <xdr:sp macro="" textlink="">
          <xdr:nvSpPr>
            <xdr:cNvPr id="23620" name="Check Box 68" hidden="1">
              <a:extLst>
                <a:ext uri="{63B3BB69-23CF-44E3-9099-C40C66FF867C}">
                  <a14:compatExt spid="_x0000_s23620"/>
                </a:ext>
                <a:ext uri="{FF2B5EF4-FFF2-40B4-BE49-F238E27FC236}">
                  <a16:creationId xmlns:a16="http://schemas.microsoft.com/office/drawing/2014/main" id="{00000000-0008-0000-0200-00004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义肢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56</xdr:row>
          <xdr:rowOff>28575</xdr:rowOff>
        </xdr:from>
        <xdr:to>
          <xdr:col>15</xdr:col>
          <xdr:colOff>390525</xdr:colOff>
          <xdr:row>57</xdr:row>
          <xdr:rowOff>57150</xdr:rowOff>
        </xdr:to>
        <xdr:sp macro="" textlink="">
          <xdr:nvSpPr>
            <xdr:cNvPr id="23621" name="Check Box 69" hidden="1">
              <a:extLst>
                <a:ext uri="{63B3BB69-23CF-44E3-9099-C40C66FF867C}">
                  <a14:compatExt spid="_x0000_s23621"/>
                </a:ext>
                <a:ext uri="{FF2B5EF4-FFF2-40B4-BE49-F238E27FC236}">
                  <a16:creationId xmlns:a16="http://schemas.microsoft.com/office/drawing/2014/main" id="{00000000-0008-0000-0200-00004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标准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19050</xdr:rowOff>
        </xdr:from>
        <xdr:to>
          <xdr:col>11</xdr:col>
          <xdr:colOff>228600</xdr:colOff>
          <xdr:row>63</xdr:row>
          <xdr:rowOff>47625</xdr:rowOff>
        </xdr:to>
        <xdr:sp macro="" textlink="">
          <xdr:nvSpPr>
            <xdr:cNvPr id="23622" name="Check Box 70" hidden="1">
              <a:extLst>
                <a:ext uri="{63B3BB69-23CF-44E3-9099-C40C66FF867C}">
                  <a14:compatExt spid="_x0000_s23622"/>
                </a:ext>
                <a:ext uri="{FF2B5EF4-FFF2-40B4-BE49-F238E27FC236}">
                  <a16:creationId xmlns:a16="http://schemas.microsoft.com/office/drawing/2014/main" id="{00000000-0008-0000-0200-00004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电极贴片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9525</xdr:rowOff>
        </xdr:from>
        <xdr:to>
          <xdr:col>13</xdr:col>
          <xdr:colOff>228600</xdr:colOff>
          <xdr:row>63</xdr:row>
          <xdr:rowOff>47625</xdr:rowOff>
        </xdr:to>
        <xdr:sp macro="" textlink="">
          <xdr:nvSpPr>
            <xdr:cNvPr id="23623" name="Check Box 71" hidden="1">
              <a:extLst>
                <a:ext uri="{63B3BB69-23CF-44E3-9099-C40C66FF867C}">
                  <a14:compatExt spid="_x0000_s23623"/>
                </a:ext>
                <a:ext uri="{FF2B5EF4-FFF2-40B4-BE49-F238E27FC236}">
                  <a16:creationId xmlns:a16="http://schemas.microsoft.com/office/drawing/2014/main" id="{00000000-0008-0000-0200-00004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键盘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62</xdr:row>
          <xdr:rowOff>0</xdr:rowOff>
        </xdr:from>
        <xdr:to>
          <xdr:col>15</xdr:col>
          <xdr:colOff>228600</xdr:colOff>
          <xdr:row>63</xdr:row>
          <xdr:rowOff>28575</xdr:rowOff>
        </xdr:to>
        <xdr:sp macro="" textlink="">
          <xdr:nvSpPr>
            <xdr:cNvPr id="23624" name="Check Box 72" hidden="1">
              <a:extLst>
                <a:ext uri="{63B3BB69-23CF-44E3-9099-C40C66FF867C}">
                  <a14:compatExt spid="_x0000_s23624"/>
                </a:ext>
                <a:ext uri="{FF2B5EF4-FFF2-40B4-BE49-F238E27FC236}">
                  <a16:creationId xmlns:a16="http://schemas.microsoft.com/office/drawing/2014/main" id="{00000000-0008-0000-0200-00004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视频板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62</xdr:row>
          <xdr:rowOff>0</xdr:rowOff>
        </xdr:from>
        <xdr:to>
          <xdr:col>17</xdr:col>
          <xdr:colOff>228600</xdr:colOff>
          <xdr:row>63</xdr:row>
          <xdr:rowOff>28575</xdr:rowOff>
        </xdr:to>
        <xdr:sp macro="" textlink="">
          <xdr:nvSpPr>
            <xdr:cNvPr id="23625" name="Check Box 73" hidden="1">
              <a:extLst>
                <a:ext uri="{63B3BB69-23CF-44E3-9099-C40C66FF867C}">
                  <a14:compatExt spid="_x0000_s23625"/>
                </a:ext>
                <a:ext uri="{FF2B5EF4-FFF2-40B4-BE49-F238E27FC236}">
                  <a16:creationId xmlns:a16="http://schemas.microsoft.com/office/drawing/2014/main" id="{00000000-0008-0000-0200-00004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打印机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19050</xdr:rowOff>
        </xdr:from>
        <xdr:to>
          <xdr:col>11</xdr:col>
          <xdr:colOff>228600</xdr:colOff>
          <xdr:row>64</xdr:row>
          <xdr:rowOff>47625</xdr:rowOff>
        </xdr:to>
        <xdr:sp macro="" textlink="">
          <xdr:nvSpPr>
            <xdr:cNvPr id="23626" name="Check Box 74" hidden="1">
              <a:extLst>
                <a:ext uri="{63B3BB69-23CF-44E3-9099-C40C66FF867C}">
                  <a14:compatExt spid="_x0000_s23626"/>
                </a:ext>
                <a:ext uri="{FF2B5EF4-FFF2-40B4-BE49-F238E27FC236}">
                  <a16:creationId xmlns:a16="http://schemas.microsoft.com/office/drawing/2014/main" id="{00000000-0008-0000-0200-00004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芯片读取器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19050</xdr:rowOff>
        </xdr:from>
        <xdr:to>
          <xdr:col>13</xdr:col>
          <xdr:colOff>228600</xdr:colOff>
          <xdr:row>64</xdr:row>
          <xdr:rowOff>47625</xdr:rowOff>
        </xdr:to>
        <xdr:sp macro="" textlink="">
          <xdr:nvSpPr>
            <xdr:cNvPr id="23627" name="Check Box 75" hidden="1">
              <a:extLst>
                <a:ext uri="{63B3BB69-23CF-44E3-9099-C40C66FF867C}">
                  <a14:compatExt spid="_x0000_s23627"/>
                </a:ext>
                <a:ext uri="{FF2B5EF4-FFF2-40B4-BE49-F238E27FC236}">
                  <a16:creationId xmlns:a16="http://schemas.microsoft.com/office/drawing/2014/main" id="{00000000-0008-0000-0200-00004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音箱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63</xdr:row>
          <xdr:rowOff>19050</xdr:rowOff>
        </xdr:from>
        <xdr:to>
          <xdr:col>15</xdr:col>
          <xdr:colOff>228600</xdr:colOff>
          <xdr:row>64</xdr:row>
          <xdr:rowOff>47625</xdr:rowOff>
        </xdr:to>
        <xdr:sp macro="" textlink="">
          <xdr:nvSpPr>
            <xdr:cNvPr id="23628" name="Check Box 76" hidden="1">
              <a:extLst>
                <a:ext uri="{63B3BB69-23CF-44E3-9099-C40C66FF867C}">
                  <a14:compatExt spid="_x0000_s23628"/>
                </a:ext>
                <a:ext uri="{FF2B5EF4-FFF2-40B4-BE49-F238E27FC236}">
                  <a16:creationId xmlns:a16="http://schemas.microsoft.com/office/drawing/2014/main" id="{00000000-0008-0000-0200-00004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扫描器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63</xdr:row>
          <xdr:rowOff>0</xdr:rowOff>
        </xdr:from>
        <xdr:to>
          <xdr:col>17</xdr:col>
          <xdr:colOff>228600</xdr:colOff>
          <xdr:row>64</xdr:row>
          <xdr:rowOff>28575</xdr:rowOff>
        </xdr:to>
        <xdr:sp macro="" textlink="">
          <xdr:nvSpPr>
            <xdr:cNvPr id="23629" name="Check Box 77" hidden="1">
              <a:extLst>
                <a:ext uri="{63B3BB69-23CF-44E3-9099-C40C66FF867C}">
                  <a14:compatExt spid="_x0000_s23629"/>
                </a:ext>
                <a:ext uri="{FF2B5EF4-FFF2-40B4-BE49-F238E27FC236}">
                  <a16:creationId xmlns:a16="http://schemas.microsoft.com/office/drawing/2014/main" id="{00000000-0008-0000-0200-00004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更多芯片: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9525</xdr:rowOff>
        </xdr:from>
        <xdr:to>
          <xdr:col>4</xdr:col>
          <xdr:colOff>238125</xdr:colOff>
          <xdr:row>63</xdr:row>
          <xdr:rowOff>47625</xdr:rowOff>
        </xdr:to>
        <xdr:sp macro="" textlink="">
          <xdr:nvSpPr>
            <xdr:cNvPr id="23630" name="Check Box 78" hidden="1">
              <a:extLst>
                <a:ext uri="{63B3BB69-23CF-44E3-9099-C40C66FF867C}">
                  <a14:compatExt spid="_x0000_s23630"/>
                </a:ext>
                <a:ext uri="{FF2B5EF4-FFF2-40B4-BE49-F238E27FC236}">
                  <a16:creationId xmlns:a16="http://schemas.microsoft.com/office/drawing/2014/main" id="{00000000-0008-0000-0200-00004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键盘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228600</xdr:colOff>
          <xdr:row>54</xdr:row>
          <xdr:rowOff>66675</xdr:rowOff>
        </xdr:from>
        <xdr:to>
          <xdr:col>22</xdr:col>
          <xdr:colOff>457200</xdr:colOff>
          <xdr:row>55</xdr:row>
          <xdr:rowOff>95250</xdr:rowOff>
        </xdr:to>
        <xdr:sp macro="" textlink="">
          <xdr:nvSpPr>
            <xdr:cNvPr id="23631" name="Check Box 79" hidden="1">
              <a:extLst>
                <a:ext uri="{63B3BB69-23CF-44E3-9099-C40C66FF867C}">
                  <a14:compatExt spid="_x0000_s23631"/>
                </a:ext>
                <a:ext uri="{FF2B5EF4-FFF2-40B4-BE49-F238E27FC236}">
                  <a16:creationId xmlns:a16="http://schemas.microsoft.com/office/drawing/2014/main" id="{00000000-0008-0000-0200-00004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便携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54</xdr:row>
          <xdr:rowOff>57150</xdr:rowOff>
        </xdr:from>
        <xdr:to>
          <xdr:col>24</xdr:col>
          <xdr:colOff>381000</xdr:colOff>
          <xdr:row>55</xdr:row>
          <xdr:rowOff>85725</xdr:rowOff>
        </xdr:to>
        <xdr:sp macro="" textlink="">
          <xdr:nvSpPr>
            <xdr:cNvPr id="23632" name="Check Box 80" hidden="1">
              <a:extLst>
                <a:ext uri="{63B3BB69-23CF-44E3-9099-C40C66FF867C}">
                  <a14:compatExt spid="_x0000_s23632"/>
                </a:ext>
                <a:ext uri="{FF2B5EF4-FFF2-40B4-BE49-F238E27FC236}">
                  <a16:creationId xmlns:a16="http://schemas.microsoft.com/office/drawing/2014/main" id="{00000000-0008-0000-0200-00005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蜂窝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54</xdr:row>
          <xdr:rowOff>66675</xdr:rowOff>
        </xdr:from>
        <xdr:to>
          <xdr:col>26</xdr:col>
          <xdr:colOff>228600</xdr:colOff>
          <xdr:row>55</xdr:row>
          <xdr:rowOff>104775</xdr:rowOff>
        </xdr:to>
        <xdr:sp macro="" textlink="">
          <xdr:nvSpPr>
            <xdr:cNvPr id="23633" name="Check Box 81" hidden="1">
              <a:extLst>
                <a:ext uri="{63B3BB69-23CF-44E3-9099-C40C66FF867C}">
                  <a14:compatExt spid="_x0000_s23633"/>
                </a:ext>
                <a:ext uri="{FF2B5EF4-FFF2-40B4-BE49-F238E27FC236}">
                  <a16:creationId xmlns:a16="http://schemas.microsoft.com/office/drawing/2014/main" id="{00000000-0008-0000-0200-00005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战斗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219075</xdr:colOff>
          <xdr:row>55</xdr:row>
          <xdr:rowOff>190500</xdr:rowOff>
        </xdr:from>
        <xdr:to>
          <xdr:col>22</xdr:col>
          <xdr:colOff>447675</xdr:colOff>
          <xdr:row>57</xdr:row>
          <xdr:rowOff>28575</xdr:rowOff>
        </xdr:to>
        <xdr:sp macro="" textlink="">
          <xdr:nvSpPr>
            <xdr:cNvPr id="23634" name="Check Box 82" hidden="1">
              <a:extLst>
                <a:ext uri="{63B3BB69-23CF-44E3-9099-C40C66FF867C}">
                  <a14:compatExt spid="_x0000_s23634"/>
                </a:ext>
                <a:ext uri="{FF2B5EF4-FFF2-40B4-BE49-F238E27FC236}">
                  <a16:creationId xmlns:a16="http://schemas.microsoft.com/office/drawing/2014/main" id="{00000000-0008-0000-0200-00005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义肢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56</xdr:row>
          <xdr:rowOff>28575</xdr:rowOff>
        </xdr:from>
        <xdr:to>
          <xdr:col>24</xdr:col>
          <xdr:colOff>390525</xdr:colOff>
          <xdr:row>57</xdr:row>
          <xdr:rowOff>57150</xdr:rowOff>
        </xdr:to>
        <xdr:sp macro="" textlink="">
          <xdr:nvSpPr>
            <xdr:cNvPr id="23635" name="Check Box 83" hidden="1">
              <a:extLst>
                <a:ext uri="{63B3BB69-23CF-44E3-9099-C40C66FF867C}">
                  <a14:compatExt spid="_x0000_s23635"/>
                </a:ext>
                <a:ext uri="{FF2B5EF4-FFF2-40B4-BE49-F238E27FC236}">
                  <a16:creationId xmlns:a16="http://schemas.microsoft.com/office/drawing/2014/main" id="{00000000-0008-0000-0200-00005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标准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62</xdr:row>
          <xdr:rowOff>19050</xdr:rowOff>
        </xdr:from>
        <xdr:to>
          <xdr:col>20</xdr:col>
          <xdr:colOff>228600</xdr:colOff>
          <xdr:row>63</xdr:row>
          <xdr:rowOff>47625</xdr:rowOff>
        </xdr:to>
        <xdr:sp macro="" textlink="">
          <xdr:nvSpPr>
            <xdr:cNvPr id="23636" name="Check Box 84" hidden="1">
              <a:extLst>
                <a:ext uri="{63B3BB69-23CF-44E3-9099-C40C66FF867C}">
                  <a14:compatExt spid="_x0000_s23636"/>
                </a:ext>
                <a:ext uri="{FF2B5EF4-FFF2-40B4-BE49-F238E27FC236}">
                  <a16:creationId xmlns:a16="http://schemas.microsoft.com/office/drawing/2014/main" id="{00000000-0008-0000-0200-00005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电极贴片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62</xdr:row>
          <xdr:rowOff>9525</xdr:rowOff>
        </xdr:from>
        <xdr:to>
          <xdr:col>22</xdr:col>
          <xdr:colOff>228600</xdr:colOff>
          <xdr:row>63</xdr:row>
          <xdr:rowOff>47625</xdr:rowOff>
        </xdr:to>
        <xdr:sp macro="" textlink="">
          <xdr:nvSpPr>
            <xdr:cNvPr id="23637" name="Check Box 85" hidden="1">
              <a:extLst>
                <a:ext uri="{63B3BB69-23CF-44E3-9099-C40C66FF867C}">
                  <a14:compatExt spid="_x0000_s23637"/>
                </a:ext>
                <a:ext uri="{FF2B5EF4-FFF2-40B4-BE49-F238E27FC236}">
                  <a16:creationId xmlns:a16="http://schemas.microsoft.com/office/drawing/2014/main" id="{00000000-0008-0000-0200-00005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键盘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62</xdr:row>
          <xdr:rowOff>0</xdr:rowOff>
        </xdr:from>
        <xdr:to>
          <xdr:col>24</xdr:col>
          <xdr:colOff>228600</xdr:colOff>
          <xdr:row>63</xdr:row>
          <xdr:rowOff>28575</xdr:rowOff>
        </xdr:to>
        <xdr:sp macro="" textlink="">
          <xdr:nvSpPr>
            <xdr:cNvPr id="23638" name="Check Box 86" hidden="1">
              <a:extLst>
                <a:ext uri="{63B3BB69-23CF-44E3-9099-C40C66FF867C}">
                  <a14:compatExt spid="_x0000_s23638"/>
                </a:ext>
                <a:ext uri="{FF2B5EF4-FFF2-40B4-BE49-F238E27FC236}">
                  <a16:creationId xmlns:a16="http://schemas.microsoft.com/office/drawing/2014/main" id="{00000000-0008-0000-0200-00005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视频板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62</xdr:row>
          <xdr:rowOff>0</xdr:rowOff>
        </xdr:from>
        <xdr:to>
          <xdr:col>26</xdr:col>
          <xdr:colOff>228600</xdr:colOff>
          <xdr:row>63</xdr:row>
          <xdr:rowOff>28575</xdr:rowOff>
        </xdr:to>
        <xdr:sp macro="" textlink="">
          <xdr:nvSpPr>
            <xdr:cNvPr id="23639" name="Check Box 87" hidden="1">
              <a:extLst>
                <a:ext uri="{63B3BB69-23CF-44E3-9099-C40C66FF867C}">
                  <a14:compatExt spid="_x0000_s23639"/>
                </a:ext>
                <a:ext uri="{FF2B5EF4-FFF2-40B4-BE49-F238E27FC236}">
                  <a16:creationId xmlns:a16="http://schemas.microsoft.com/office/drawing/2014/main" id="{00000000-0008-0000-0200-00005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打印机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63</xdr:row>
          <xdr:rowOff>19050</xdr:rowOff>
        </xdr:from>
        <xdr:to>
          <xdr:col>20</xdr:col>
          <xdr:colOff>228600</xdr:colOff>
          <xdr:row>64</xdr:row>
          <xdr:rowOff>47625</xdr:rowOff>
        </xdr:to>
        <xdr:sp macro="" textlink="">
          <xdr:nvSpPr>
            <xdr:cNvPr id="23640" name="Check Box 88" hidden="1">
              <a:extLst>
                <a:ext uri="{63B3BB69-23CF-44E3-9099-C40C66FF867C}">
                  <a14:compatExt spid="_x0000_s23640"/>
                </a:ext>
                <a:ext uri="{FF2B5EF4-FFF2-40B4-BE49-F238E27FC236}">
                  <a16:creationId xmlns:a16="http://schemas.microsoft.com/office/drawing/2014/main" id="{00000000-0008-0000-0200-00005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芯片读取器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63</xdr:row>
          <xdr:rowOff>19050</xdr:rowOff>
        </xdr:from>
        <xdr:to>
          <xdr:col>22</xdr:col>
          <xdr:colOff>228600</xdr:colOff>
          <xdr:row>64</xdr:row>
          <xdr:rowOff>47625</xdr:rowOff>
        </xdr:to>
        <xdr:sp macro="" textlink="">
          <xdr:nvSpPr>
            <xdr:cNvPr id="23641" name="Check Box 89" hidden="1">
              <a:extLst>
                <a:ext uri="{63B3BB69-23CF-44E3-9099-C40C66FF867C}">
                  <a14:compatExt spid="_x0000_s23641"/>
                </a:ext>
                <a:ext uri="{FF2B5EF4-FFF2-40B4-BE49-F238E27FC236}">
                  <a16:creationId xmlns:a16="http://schemas.microsoft.com/office/drawing/2014/main" id="{00000000-0008-0000-0200-00005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音箱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63</xdr:row>
          <xdr:rowOff>19050</xdr:rowOff>
        </xdr:from>
        <xdr:to>
          <xdr:col>24</xdr:col>
          <xdr:colOff>228600</xdr:colOff>
          <xdr:row>64</xdr:row>
          <xdr:rowOff>47625</xdr:rowOff>
        </xdr:to>
        <xdr:sp macro="" textlink="">
          <xdr:nvSpPr>
            <xdr:cNvPr id="23642" name="Check Box 90" hidden="1">
              <a:extLst>
                <a:ext uri="{63B3BB69-23CF-44E3-9099-C40C66FF867C}">
                  <a14:compatExt spid="_x0000_s23642"/>
                </a:ext>
                <a:ext uri="{FF2B5EF4-FFF2-40B4-BE49-F238E27FC236}">
                  <a16:creationId xmlns:a16="http://schemas.microsoft.com/office/drawing/2014/main" id="{00000000-0008-0000-0200-00005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扫描器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63</xdr:row>
          <xdr:rowOff>0</xdr:rowOff>
        </xdr:from>
        <xdr:to>
          <xdr:col>26</xdr:col>
          <xdr:colOff>228600</xdr:colOff>
          <xdr:row>64</xdr:row>
          <xdr:rowOff>28575</xdr:rowOff>
        </xdr:to>
        <xdr:sp macro="" textlink="">
          <xdr:nvSpPr>
            <xdr:cNvPr id="23643" name="Check Box 91" hidden="1">
              <a:extLst>
                <a:ext uri="{63B3BB69-23CF-44E3-9099-C40C66FF867C}">
                  <a14:compatExt spid="_x0000_s23643"/>
                </a:ext>
                <a:ext uri="{FF2B5EF4-FFF2-40B4-BE49-F238E27FC236}">
                  <a16:creationId xmlns:a16="http://schemas.microsoft.com/office/drawing/2014/main" id="{00000000-0008-0000-0200-00005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更多芯片: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228600</xdr:colOff>
          <xdr:row>54</xdr:row>
          <xdr:rowOff>66675</xdr:rowOff>
        </xdr:from>
        <xdr:to>
          <xdr:col>31</xdr:col>
          <xdr:colOff>457200</xdr:colOff>
          <xdr:row>55</xdr:row>
          <xdr:rowOff>95250</xdr:rowOff>
        </xdr:to>
        <xdr:sp macro="" textlink="">
          <xdr:nvSpPr>
            <xdr:cNvPr id="23644" name="Check Box 92" hidden="1">
              <a:extLst>
                <a:ext uri="{63B3BB69-23CF-44E3-9099-C40C66FF867C}">
                  <a14:compatExt spid="_x0000_s23644"/>
                </a:ext>
                <a:ext uri="{FF2B5EF4-FFF2-40B4-BE49-F238E27FC236}">
                  <a16:creationId xmlns:a16="http://schemas.microsoft.com/office/drawing/2014/main" id="{00000000-0008-0000-0200-00005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便携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152400</xdr:colOff>
          <xdr:row>54</xdr:row>
          <xdr:rowOff>57150</xdr:rowOff>
        </xdr:from>
        <xdr:to>
          <xdr:col>33</xdr:col>
          <xdr:colOff>381000</xdr:colOff>
          <xdr:row>55</xdr:row>
          <xdr:rowOff>85725</xdr:rowOff>
        </xdr:to>
        <xdr:sp macro="" textlink="">
          <xdr:nvSpPr>
            <xdr:cNvPr id="23645" name="Check Box 93" hidden="1">
              <a:extLst>
                <a:ext uri="{63B3BB69-23CF-44E3-9099-C40C66FF867C}">
                  <a14:compatExt spid="_x0000_s23645"/>
                </a:ext>
                <a:ext uri="{FF2B5EF4-FFF2-40B4-BE49-F238E27FC236}">
                  <a16:creationId xmlns:a16="http://schemas.microsoft.com/office/drawing/2014/main" id="{00000000-0008-0000-0200-00005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蜂窝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54</xdr:row>
          <xdr:rowOff>66675</xdr:rowOff>
        </xdr:from>
        <xdr:to>
          <xdr:col>35</xdr:col>
          <xdr:colOff>228600</xdr:colOff>
          <xdr:row>55</xdr:row>
          <xdr:rowOff>104775</xdr:rowOff>
        </xdr:to>
        <xdr:sp macro="" textlink="">
          <xdr:nvSpPr>
            <xdr:cNvPr id="23646" name="Check Box 94" hidden="1">
              <a:extLst>
                <a:ext uri="{63B3BB69-23CF-44E3-9099-C40C66FF867C}">
                  <a14:compatExt spid="_x0000_s23646"/>
                </a:ext>
                <a:ext uri="{FF2B5EF4-FFF2-40B4-BE49-F238E27FC236}">
                  <a16:creationId xmlns:a16="http://schemas.microsoft.com/office/drawing/2014/main" id="{00000000-0008-0000-0200-00005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战斗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219075</xdr:colOff>
          <xdr:row>55</xdr:row>
          <xdr:rowOff>190500</xdr:rowOff>
        </xdr:from>
        <xdr:to>
          <xdr:col>31</xdr:col>
          <xdr:colOff>447675</xdr:colOff>
          <xdr:row>57</xdr:row>
          <xdr:rowOff>28575</xdr:rowOff>
        </xdr:to>
        <xdr:sp macro="" textlink="">
          <xdr:nvSpPr>
            <xdr:cNvPr id="23647" name="Check Box 95" hidden="1">
              <a:extLst>
                <a:ext uri="{63B3BB69-23CF-44E3-9099-C40C66FF867C}">
                  <a14:compatExt spid="_x0000_s23647"/>
                </a:ext>
                <a:ext uri="{FF2B5EF4-FFF2-40B4-BE49-F238E27FC236}">
                  <a16:creationId xmlns:a16="http://schemas.microsoft.com/office/drawing/2014/main" id="{00000000-0008-0000-0200-00005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义肢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161925</xdr:colOff>
          <xdr:row>56</xdr:row>
          <xdr:rowOff>28575</xdr:rowOff>
        </xdr:from>
        <xdr:to>
          <xdr:col>33</xdr:col>
          <xdr:colOff>390525</xdr:colOff>
          <xdr:row>57</xdr:row>
          <xdr:rowOff>57150</xdr:rowOff>
        </xdr:to>
        <xdr:sp macro="" textlink="">
          <xdr:nvSpPr>
            <xdr:cNvPr id="23648" name="Check Box 96" hidden="1">
              <a:extLst>
                <a:ext uri="{63B3BB69-23CF-44E3-9099-C40C66FF867C}">
                  <a14:compatExt spid="_x0000_s23648"/>
                </a:ext>
                <a:ext uri="{FF2B5EF4-FFF2-40B4-BE49-F238E27FC236}">
                  <a16:creationId xmlns:a16="http://schemas.microsoft.com/office/drawing/2014/main" id="{00000000-0008-0000-0200-00006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标准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62</xdr:row>
          <xdr:rowOff>19050</xdr:rowOff>
        </xdr:from>
        <xdr:to>
          <xdr:col>29</xdr:col>
          <xdr:colOff>228600</xdr:colOff>
          <xdr:row>63</xdr:row>
          <xdr:rowOff>47625</xdr:rowOff>
        </xdr:to>
        <xdr:sp macro="" textlink="">
          <xdr:nvSpPr>
            <xdr:cNvPr id="23649" name="Check Box 97" hidden="1">
              <a:extLst>
                <a:ext uri="{63B3BB69-23CF-44E3-9099-C40C66FF867C}">
                  <a14:compatExt spid="_x0000_s23649"/>
                </a:ext>
                <a:ext uri="{FF2B5EF4-FFF2-40B4-BE49-F238E27FC236}">
                  <a16:creationId xmlns:a16="http://schemas.microsoft.com/office/drawing/2014/main" id="{00000000-0008-0000-0200-00006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电极贴片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62</xdr:row>
          <xdr:rowOff>9525</xdr:rowOff>
        </xdr:from>
        <xdr:to>
          <xdr:col>31</xdr:col>
          <xdr:colOff>228600</xdr:colOff>
          <xdr:row>63</xdr:row>
          <xdr:rowOff>47625</xdr:rowOff>
        </xdr:to>
        <xdr:sp macro="" textlink="">
          <xdr:nvSpPr>
            <xdr:cNvPr id="23650" name="Check Box 98" hidden="1">
              <a:extLst>
                <a:ext uri="{63B3BB69-23CF-44E3-9099-C40C66FF867C}">
                  <a14:compatExt spid="_x0000_s23650"/>
                </a:ext>
                <a:ext uri="{FF2B5EF4-FFF2-40B4-BE49-F238E27FC236}">
                  <a16:creationId xmlns:a16="http://schemas.microsoft.com/office/drawing/2014/main" id="{00000000-0008-0000-0200-00006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键盘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62</xdr:row>
          <xdr:rowOff>0</xdr:rowOff>
        </xdr:from>
        <xdr:to>
          <xdr:col>33</xdr:col>
          <xdr:colOff>228600</xdr:colOff>
          <xdr:row>63</xdr:row>
          <xdr:rowOff>28575</xdr:rowOff>
        </xdr:to>
        <xdr:sp macro="" textlink="">
          <xdr:nvSpPr>
            <xdr:cNvPr id="23651" name="Check Box 99" hidden="1">
              <a:extLst>
                <a:ext uri="{63B3BB69-23CF-44E3-9099-C40C66FF867C}">
                  <a14:compatExt spid="_x0000_s23651"/>
                </a:ext>
                <a:ext uri="{FF2B5EF4-FFF2-40B4-BE49-F238E27FC236}">
                  <a16:creationId xmlns:a16="http://schemas.microsoft.com/office/drawing/2014/main" id="{00000000-0008-0000-0200-00006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视频板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62</xdr:row>
          <xdr:rowOff>0</xdr:rowOff>
        </xdr:from>
        <xdr:to>
          <xdr:col>35</xdr:col>
          <xdr:colOff>228600</xdr:colOff>
          <xdr:row>63</xdr:row>
          <xdr:rowOff>28575</xdr:rowOff>
        </xdr:to>
        <xdr:sp macro="" textlink="">
          <xdr:nvSpPr>
            <xdr:cNvPr id="23652" name="Check Box 100" hidden="1">
              <a:extLst>
                <a:ext uri="{63B3BB69-23CF-44E3-9099-C40C66FF867C}">
                  <a14:compatExt spid="_x0000_s23652"/>
                </a:ext>
                <a:ext uri="{FF2B5EF4-FFF2-40B4-BE49-F238E27FC236}">
                  <a16:creationId xmlns:a16="http://schemas.microsoft.com/office/drawing/2014/main" id="{00000000-0008-0000-0200-00006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打印机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63</xdr:row>
          <xdr:rowOff>19050</xdr:rowOff>
        </xdr:from>
        <xdr:to>
          <xdr:col>29</xdr:col>
          <xdr:colOff>228600</xdr:colOff>
          <xdr:row>64</xdr:row>
          <xdr:rowOff>47625</xdr:rowOff>
        </xdr:to>
        <xdr:sp macro="" textlink="">
          <xdr:nvSpPr>
            <xdr:cNvPr id="23653" name="Check Box 101" hidden="1">
              <a:extLst>
                <a:ext uri="{63B3BB69-23CF-44E3-9099-C40C66FF867C}">
                  <a14:compatExt spid="_x0000_s23653"/>
                </a:ext>
                <a:ext uri="{FF2B5EF4-FFF2-40B4-BE49-F238E27FC236}">
                  <a16:creationId xmlns:a16="http://schemas.microsoft.com/office/drawing/2014/main" id="{00000000-0008-0000-0200-00006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芯片读取器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63</xdr:row>
          <xdr:rowOff>19050</xdr:rowOff>
        </xdr:from>
        <xdr:to>
          <xdr:col>31</xdr:col>
          <xdr:colOff>228600</xdr:colOff>
          <xdr:row>64</xdr:row>
          <xdr:rowOff>47625</xdr:rowOff>
        </xdr:to>
        <xdr:sp macro="" textlink="">
          <xdr:nvSpPr>
            <xdr:cNvPr id="23654" name="Check Box 102" hidden="1">
              <a:extLst>
                <a:ext uri="{63B3BB69-23CF-44E3-9099-C40C66FF867C}">
                  <a14:compatExt spid="_x0000_s23654"/>
                </a:ext>
                <a:ext uri="{FF2B5EF4-FFF2-40B4-BE49-F238E27FC236}">
                  <a16:creationId xmlns:a16="http://schemas.microsoft.com/office/drawing/2014/main" id="{00000000-0008-0000-0200-00006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音箱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63</xdr:row>
          <xdr:rowOff>19050</xdr:rowOff>
        </xdr:from>
        <xdr:to>
          <xdr:col>33</xdr:col>
          <xdr:colOff>228600</xdr:colOff>
          <xdr:row>64</xdr:row>
          <xdr:rowOff>47625</xdr:rowOff>
        </xdr:to>
        <xdr:sp macro="" textlink="">
          <xdr:nvSpPr>
            <xdr:cNvPr id="23655" name="Check Box 103" hidden="1">
              <a:extLst>
                <a:ext uri="{63B3BB69-23CF-44E3-9099-C40C66FF867C}">
                  <a14:compatExt spid="_x0000_s23655"/>
                </a:ext>
                <a:ext uri="{FF2B5EF4-FFF2-40B4-BE49-F238E27FC236}">
                  <a16:creationId xmlns:a16="http://schemas.microsoft.com/office/drawing/2014/main" id="{00000000-0008-0000-0200-00006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扫描器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63</xdr:row>
          <xdr:rowOff>0</xdr:rowOff>
        </xdr:from>
        <xdr:to>
          <xdr:col>35</xdr:col>
          <xdr:colOff>228600</xdr:colOff>
          <xdr:row>64</xdr:row>
          <xdr:rowOff>28575</xdr:rowOff>
        </xdr:to>
        <xdr:sp macro="" textlink="">
          <xdr:nvSpPr>
            <xdr:cNvPr id="23656" name="Check Box 104" hidden="1">
              <a:extLst>
                <a:ext uri="{63B3BB69-23CF-44E3-9099-C40C66FF867C}">
                  <a14:compatExt spid="_x0000_s23656"/>
                </a:ext>
                <a:ext uri="{FF2B5EF4-FFF2-40B4-BE49-F238E27FC236}">
                  <a16:creationId xmlns:a16="http://schemas.microsoft.com/office/drawing/2014/main" id="{00000000-0008-0000-0200-00006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更多芯片: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30</xdr:row>
          <xdr:rowOff>19050</xdr:rowOff>
        </xdr:from>
        <xdr:to>
          <xdr:col>6</xdr:col>
          <xdr:colOff>114300</xdr:colOff>
          <xdr:row>31</xdr:row>
          <xdr:rowOff>9525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5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友善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8</xdr:col>
          <xdr:colOff>57150</xdr:colOff>
          <xdr:row>30</xdr:row>
          <xdr:rowOff>219075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5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敌对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10</xdr:col>
          <xdr:colOff>57150</xdr:colOff>
          <xdr:row>30</xdr:row>
          <xdr:rowOff>219075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5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稳妥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12</xdr:col>
          <xdr:colOff>57150</xdr:colOff>
          <xdr:row>30</xdr:row>
          <xdr:rowOff>219075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5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智能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14</xdr:col>
          <xdr:colOff>57150</xdr:colOff>
          <xdr:row>30</xdr:row>
          <xdr:rowOff>219075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5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机器式的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30</xdr:row>
          <xdr:rowOff>0</xdr:rowOff>
        </xdr:from>
        <xdr:to>
          <xdr:col>16</xdr:col>
          <xdr:colOff>57150</xdr:colOff>
          <xdr:row>30</xdr:row>
          <xdr:rowOff>219075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5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远端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31</xdr:row>
          <xdr:rowOff>28575</xdr:rowOff>
        </xdr:from>
        <xdr:to>
          <xdr:col>6</xdr:col>
          <xdr:colOff>85725</xdr:colOff>
          <xdr:row>32</xdr:row>
          <xdr:rowOff>19050</xdr:rowOff>
        </xdr:to>
        <xdr:sp macro="" textlink="">
          <xdr:nvSpPr>
            <xdr:cNvPr id="21511" name="Check Box 7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00000000-0008-0000-0500-00000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中立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8</xdr:col>
          <xdr:colOff>57150</xdr:colOff>
          <xdr:row>31</xdr:row>
          <xdr:rowOff>219075</xdr:rowOff>
        </xdr:to>
        <xdr:sp macro="" textlink="">
          <xdr:nvSpPr>
            <xdr:cNvPr id="21512" name="Check Box 8" descr="嗜杀" hidden="1">
              <a:extLst>
                <a:ext uri="{63B3BB69-23CF-44E3-9099-C40C66FF867C}">
                  <a14:compatExt spid="_x0000_s21512"/>
                </a:ext>
                <a:ext uri="{FF2B5EF4-FFF2-40B4-BE49-F238E27FC236}">
                  <a16:creationId xmlns:a16="http://schemas.microsoft.com/office/drawing/2014/main" id="{00000000-0008-0000-0500-00000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杀戮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10</xdr:col>
          <xdr:colOff>57150</xdr:colOff>
          <xdr:row>31</xdr:row>
          <xdr:rowOff>219075</xdr:rowOff>
        </xdr:to>
        <xdr:sp macro="" textlink="">
          <xdr:nvSpPr>
            <xdr:cNvPr id="21513" name="Check Box 9" hidden="1">
              <a:extLst>
                <a:ext uri="{63B3BB69-23CF-44E3-9099-C40C66FF867C}">
                  <a14:compatExt spid="_x0000_s21513"/>
                </a:ext>
                <a:ext uri="{FF2B5EF4-FFF2-40B4-BE49-F238E27FC236}">
                  <a16:creationId xmlns:a16="http://schemas.microsoft.com/office/drawing/2014/main" id="{00000000-0008-0000-0500-00000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服从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12</xdr:col>
          <xdr:colOff>57150</xdr:colOff>
          <xdr:row>31</xdr:row>
          <xdr:rowOff>219075</xdr:rowOff>
        </xdr:to>
        <xdr:sp macro="" textlink="">
          <xdr:nvSpPr>
            <xdr:cNvPr id="21514" name="Check Box 10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:a16="http://schemas.microsoft.com/office/drawing/2014/main" id="{00000000-0008-0000-05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报告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6</xdr:col>
          <xdr:colOff>57150</xdr:colOff>
          <xdr:row>32</xdr:row>
          <xdr:rowOff>219075</xdr:rowOff>
        </xdr:to>
        <xdr:sp macro="" textlink="">
          <xdr:nvSpPr>
            <xdr:cNvPr id="21515" name="Check Box 11" hidden="1">
              <a:extLst>
                <a:ext uri="{63B3BB69-23CF-44E3-9099-C40C66FF867C}">
                  <a14:compatExt spid="_x0000_s21515"/>
                </a:ext>
                <a:ext uri="{FF2B5EF4-FFF2-40B4-BE49-F238E27FC236}">
                  <a16:creationId xmlns:a16="http://schemas.microsoft.com/office/drawing/2014/main" id="{00000000-0008-0000-0500-00000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人类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8</xdr:col>
          <xdr:colOff>57150</xdr:colOff>
          <xdr:row>32</xdr:row>
          <xdr:rowOff>219075</xdr:rowOff>
        </xdr:to>
        <xdr:sp macro="" textlink="">
          <xdr:nvSpPr>
            <xdr:cNvPr id="21516" name="Check Box 12" hidden="1">
              <a:extLst>
                <a:ext uri="{63B3BB69-23CF-44E3-9099-C40C66FF867C}">
                  <a14:compatExt spid="_x0000_s21516"/>
                </a:ext>
                <a:ext uri="{FF2B5EF4-FFF2-40B4-BE49-F238E27FC236}">
                  <a16:creationId xmlns:a16="http://schemas.microsoft.com/office/drawing/2014/main" id="{00000000-0008-0000-0500-00000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几何图形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10</xdr:col>
          <xdr:colOff>57150</xdr:colOff>
          <xdr:row>32</xdr:row>
          <xdr:rowOff>219075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5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神话人物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12</xdr:col>
          <xdr:colOff>57150</xdr:colOff>
          <xdr:row>32</xdr:row>
          <xdr:rowOff>219075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5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仅声音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14</xdr:col>
          <xdr:colOff>57150</xdr:colOff>
          <xdr:row>32</xdr:row>
          <xdr:rowOff>219075</xdr:rowOff>
        </xdr:to>
        <xdr:sp macro="" textlink="">
          <xdr:nvSpPr>
            <xdr:cNvPr id="21519" name="Check Box 15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:a16="http://schemas.microsoft.com/office/drawing/2014/main" id="{00000000-0008-0000-05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科技风格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32</xdr:row>
          <xdr:rowOff>0</xdr:rowOff>
        </xdr:from>
        <xdr:to>
          <xdr:col>16</xdr:col>
          <xdr:colOff>57150</xdr:colOff>
          <xdr:row>32</xdr:row>
          <xdr:rowOff>219075</xdr:rowOff>
        </xdr:to>
        <xdr:sp macro="" textlink="">
          <xdr:nvSpPr>
            <xdr:cNvPr id="21520" name="Check Box 16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:a16="http://schemas.microsoft.com/office/drawing/2014/main" id="{00000000-0008-0000-05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类人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14</xdr:col>
          <xdr:colOff>57150</xdr:colOff>
          <xdr:row>31</xdr:row>
          <xdr:rowOff>219075</xdr:rowOff>
        </xdr:to>
        <xdr:sp macro="" textlink="">
          <xdr:nvSpPr>
            <xdr:cNvPr id="21521" name="Check Box 17" hidden="1">
              <a:extLst>
                <a:ext uri="{63B3BB69-23CF-44E3-9099-C40C66FF867C}">
                  <a14:compatExt spid="_x0000_s21521"/>
                </a:ext>
                <a:ext uri="{FF2B5EF4-FFF2-40B4-BE49-F238E27FC236}">
                  <a16:creationId xmlns:a16="http://schemas.microsoft.com/office/drawing/2014/main" id="{00000000-0008-0000-0500-00001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交流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19050</xdr:rowOff>
        </xdr:from>
        <xdr:to>
          <xdr:col>1</xdr:col>
          <xdr:colOff>200025</xdr:colOff>
          <xdr:row>5</xdr:row>
          <xdr:rowOff>209550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161925</xdr:colOff>
          <xdr:row>5</xdr:row>
          <xdr:rowOff>190500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6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4</xdr:row>
          <xdr:rowOff>209550</xdr:rowOff>
        </xdr:from>
        <xdr:to>
          <xdr:col>3</xdr:col>
          <xdr:colOff>247650</xdr:colOff>
          <xdr:row>6</xdr:row>
          <xdr:rowOff>9525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6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4</xdr:row>
          <xdr:rowOff>209550</xdr:rowOff>
        </xdr:from>
        <xdr:to>
          <xdr:col>4</xdr:col>
          <xdr:colOff>238125</xdr:colOff>
          <xdr:row>6</xdr:row>
          <xdr:rowOff>9525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6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209550</xdr:rowOff>
        </xdr:from>
        <xdr:to>
          <xdr:col>5</xdr:col>
          <xdr:colOff>304800</xdr:colOff>
          <xdr:row>6</xdr:row>
          <xdr:rowOff>9525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6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209550</xdr:rowOff>
        </xdr:from>
        <xdr:to>
          <xdr:col>1</xdr:col>
          <xdr:colOff>304800</xdr:colOff>
          <xdr:row>7</xdr:row>
          <xdr:rowOff>9525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6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209550</xdr:rowOff>
        </xdr:from>
        <xdr:to>
          <xdr:col>2</xdr:col>
          <xdr:colOff>304800</xdr:colOff>
          <xdr:row>7</xdr:row>
          <xdr:rowOff>9525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6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5</xdr:row>
          <xdr:rowOff>209550</xdr:rowOff>
        </xdr:from>
        <xdr:to>
          <xdr:col>3</xdr:col>
          <xdr:colOff>247650</xdr:colOff>
          <xdr:row>7</xdr:row>
          <xdr:rowOff>9525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6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209550</xdr:rowOff>
        </xdr:from>
        <xdr:to>
          <xdr:col>4</xdr:col>
          <xdr:colOff>304800</xdr:colOff>
          <xdr:row>7</xdr:row>
          <xdr:rowOff>9525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6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209550</xdr:rowOff>
        </xdr:from>
        <xdr:to>
          <xdr:col>5</xdr:col>
          <xdr:colOff>304800</xdr:colOff>
          <xdr:row>7</xdr:row>
          <xdr:rowOff>9525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6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4</xdr:row>
          <xdr:rowOff>200025</xdr:rowOff>
        </xdr:from>
        <xdr:to>
          <xdr:col>6</xdr:col>
          <xdr:colOff>428625</xdr:colOff>
          <xdr:row>6</xdr:row>
          <xdr:rowOff>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6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12</xdr:row>
          <xdr:rowOff>9525</xdr:rowOff>
        </xdr:from>
        <xdr:to>
          <xdr:col>8</xdr:col>
          <xdr:colOff>190500</xdr:colOff>
          <xdr:row>12</xdr:row>
          <xdr:rowOff>228600</xdr:rowOff>
        </xdr:to>
        <xdr:sp macro="" textlink="">
          <xdr:nvSpPr>
            <xdr:cNvPr id="14348" name="Spinner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6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476250</xdr:colOff>
          <xdr:row>20</xdr:row>
          <xdr:rowOff>228600</xdr:rowOff>
        </xdr:from>
        <xdr:to>
          <xdr:col>1</xdr:col>
          <xdr:colOff>600075</xdr:colOff>
          <xdr:row>21</xdr:row>
          <xdr:rowOff>228600</xdr:rowOff>
        </xdr:to>
        <xdr:sp macro="" textlink="">
          <xdr:nvSpPr>
            <xdr:cNvPr id="14349" name="Spinner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6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19050</xdr:colOff>
      <xdr:row>1</xdr:row>
      <xdr:rowOff>19050</xdr:rowOff>
    </xdr:from>
    <xdr:to>
      <xdr:col>11</xdr:col>
      <xdr:colOff>590550</xdr:colOff>
      <xdr:row>9</xdr:row>
      <xdr:rowOff>209550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058" r="1079" b="50121"/>
        <a:stretch/>
      </xdr:blipFill>
      <xdr:spPr>
        <a:xfrm>
          <a:off x="4476750" y="142875"/>
          <a:ext cx="2428875" cy="1981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quanz\Documents\Tencent%20Files\2856694246\FileRecv\&#20154;&#29289;&#21345;v2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杂项文字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483346-1829-40A9-95D8-C9F99D50C7B4}" name="表3" displayName="表3" ref="B4:I203" totalsRowCount="1" headerRowDxfId="61" headerRowBorderDxfId="60" tableBorderDxfId="59">
  <autoFilter ref="B4:I202" xr:uid="{881EBEA4-6A75-4BF6-93BC-21B1CD147E5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78D69A9-927B-4E90-B68D-B01E8714C3D1}" name="时间" totalsRowLabel="汇总" dataDxfId="58" totalsRowDxfId="57"/>
    <tableColumn id="2" xr3:uid="{30A81284-7AAD-47D9-8FF3-2B3635906939}" name="内容" dataDxfId="56" totalsRowDxfId="55"/>
    <tableColumn id="3" xr3:uid="{E4305A3D-BAE0-4269-BD43-7B3E878AFDC5}" name="物品" dataDxfId="54" totalsRowDxfId="53"/>
    <tableColumn id="4" xr3:uid="{D850AFF7-2164-4D40-B9D2-F770A0CE9D5B}" name="资金" totalsRowFunction="sum" dataDxfId="52" totalsRowDxfId="51"/>
    <tableColumn id="5" xr3:uid="{AB4C7ACE-58E5-4B41-9330-76839F2DB4B9}" name="声望" totalsRowFunction="sum" dataDxfId="50" totalsRowDxfId="49"/>
    <tableColumn id="6" xr3:uid="{F74FEB8D-7741-40A7-8FB4-934DA0C3ED9E}" name="进阶点数" totalsRowFunction="sum" dataDxfId="48" totalsRowDxfId="47"/>
    <tableColumn id="7" xr3:uid="{BC1FC414-92A8-4B14-A5DF-1DCD341D6FB2}" name="人际关系" dataDxfId="46" totalsRowDxfId="45"/>
    <tableColumn id="8" xr3:uid="{D970486B-B000-43F6-AEE9-A0C49F0BDD72}" name="其它" dataDxfId="44" totalsRowDxfId="43"/>
  </tableColumns>
  <tableStyleInfo name="表样式 1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B3BD3C-F2B2-4106-B538-C93C63C37111}" name="表3_2" displayName="表3_2" ref="B4:I203" totalsRowCount="1" headerRowDxfId="18" headerRowBorderDxfId="17" tableBorderDxfId="16">
  <autoFilter ref="B4:I202" xr:uid="{881EBEA4-6A75-4BF6-93BC-21B1CD147E5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0C51FC6-E40F-4376-89B9-DA925F522509}" name="时间" totalsRowLabel="汇总" dataDxfId="15" totalsRowDxfId="14"/>
    <tableColumn id="2" xr3:uid="{B797A4E1-396D-4628-B20E-1CFF096D4C9F}" name="内容" dataDxfId="13" totalsRowDxfId="12"/>
    <tableColumn id="3" xr3:uid="{52F1C2E4-29C7-483A-999B-980905FA03A5}" name="物品" dataDxfId="11" totalsRowDxfId="10"/>
    <tableColumn id="4" xr3:uid="{EA28FA49-689F-4044-ABFE-CB2276E95EC2}" name="资金" totalsRowFunction="sum" dataDxfId="9" totalsRowDxfId="8"/>
    <tableColumn id="5" xr3:uid="{0DD078D9-F1E9-4C01-BDBE-68A2C0A6F8BF}" name="声望" totalsRowFunction="sum" dataDxfId="7" totalsRowDxfId="6"/>
    <tableColumn id="6" xr3:uid="{A7415A17-944D-4786-ADB7-7B656E840401}" name="进阶点数" totalsRowFunction="sum" dataDxfId="5" totalsRowDxfId="4"/>
    <tableColumn id="7" xr3:uid="{7AB63D76-7B01-4A16-85A4-B49E233A6617}" name="人际关系" dataDxfId="3" totalsRowDxfId="2"/>
    <tableColumn id="8" xr3:uid="{4F13F0DB-46D2-41DA-8A9B-AFDFA6851C25}" name="其它" dataDxfId="1" totalsRowDxfId="0"/>
  </tableColumns>
  <tableStyleInfo name="表样式 1" showFirstColumn="1" showLastColumn="0" showRowStripes="1" showColumn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6.xml"/><Relationship Id="rId21" Type="http://schemas.openxmlformats.org/officeDocument/2006/relationships/ctrlProp" Target="../ctrlProps/ctrlProp31.xml"/><Relationship Id="rId42" Type="http://schemas.openxmlformats.org/officeDocument/2006/relationships/ctrlProp" Target="../ctrlProps/ctrlProp52.xml"/><Relationship Id="rId47" Type="http://schemas.openxmlformats.org/officeDocument/2006/relationships/ctrlProp" Target="../ctrlProps/ctrlProp57.xml"/><Relationship Id="rId63" Type="http://schemas.openxmlformats.org/officeDocument/2006/relationships/ctrlProp" Target="../ctrlProps/ctrlProp73.xml"/><Relationship Id="rId68" Type="http://schemas.openxmlformats.org/officeDocument/2006/relationships/ctrlProp" Target="../ctrlProps/ctrlProp78.xml"/><Relationship Id="rId84" Type="http://schemas.openxmlformats.org/officeDocument/2006/relationships/ctrlProp" Target="../ctrlProps/ctrlProp94.xml"/><Relationship Id="rId89" Type="http://schemas.openxmlformats.org/officeDocument/2006/relationships/ctrlProp" Target="../ctrlProps/ctrlProp99.xml"/><Relationship Id="rId7" Type="http://schemas.openxmlformats.org/officeDocument/2006/relationships/ctrlProp" Target="../ctrlProps/ctrlProp17.xml"/><Relationship Id="rId71" Type="http://schemas.openxmlformats.org/officeDocument/2006/relationships/ctrlProp" Target="../ctrlProps/ctrlProp81.xml"/><Relationship Id="rId92" Type="http://schemas.openxmlformats.org/officeDocument/2006/relationships/ctrlProp" Target="../ctrlProps/ctrlProp10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6.xml"/><Relationship Id="rId29" Type="http://schemas.openxmlformats.org/officeDocument/2006/relationships/ctrlProp" Target="../ctrlProps/ctrlProp39.xml"/><Relationship Id="rId107" Type="http://schemas.openxmlformats.org/officeDocument/2006/relationships/ctrlProp" Target="../ctrlProps/ctrlProp117.xml"/><Relationship Id="rId11" Type="http://schemas.openxmlformats.org/officeDocument/2006/relationships/ctrlProp" Target="../ctrlProps/ctrlProp21.xml"/><Relationship Id="rId24" Type="http://schemas.openxmlformats.org/officeDocument/2006/relationships/ctrlProp" Target="../ctrlProps/ctrlProp34.xml"/><Relationship Id="rId32" Type="http://schemas.openxmlformats.org/officeDocument/2006/relationships/ctrlProp" Target="../ctrlProps/ctrlProp42.xml"/><Relationship Id="rId37" Type="http://schemas.openxmlformats.org/officeDocument/2006/relationships/ctrlProp" Target="../ctrlProps/ctrlProp47.xml"/><Relationship Id="rId40" Type="http://schemas.openxmlformats.org/officeDocument/2006/relationships/ctrlProp" Target="../ctrlProps/ctrlProp50.xml"/><Relationship Id="rId45" Type="http://schemas.openxmlformats.org/officeDocument/2006/relationships/ctrlProp" Target="../ctrlProps/ctrlProp55.xml"/><Relationship Id="rId53" Type="http://schemas.openxmlformats.org/officeDocument/2006/relationships/ctrlProp" Target="../ctrlProps/ctrlProp63.xml"/><Relationship Id="rId58" Type="http://schemas.openxmlformats.org/officeDocument/2006/relationships/ctrlProp" Target="../ctrlProps/ctrlProp68.xml"/><Relationship Id="rId66" Type="http://schemas.openxmlformats.org/officeDocument/2006/relationships/ctrlProp" Target="../ctrlProps/ctrlProp76.xml"/><Relationship Id="rId74" Type="http://schemas.openxmlformats.org/officeDocument/2006/relationships/ctrlProp" Target="../ctrlProps/ctrlProp84.xml"/><Relationship Id="rId79" Type="http://schemas.openxmlformats.org/officeDocument/2006/relationships/ctrlProp" Target="../ctrlProps/ctrlProp89.xml"/><Relationship Id="rId87" Type="http://schemas.openxmlformats.org/officeDocument/2006/relationships/ctrlProp" Target="../ctrlProps/ctrlProp97.xml"/><Relationship Id="rId102" Type="http://schemas.openxmlformats.org/officeDocument/2006/relationships/ctrlProp" Target="../ctrlProps/ctrlProp112.xml"/><Relationship Id="rId5" Type="http://schemas.openxmlformats.org/officeDocument/2006/relationships/ctrlProp" Target="../ctrlProps/ctrlProp15.xml"/><Relationship Id="rId61" Type="http://schemas.openxmlformats.org/officeDocument/2006/relationships/ctrlProp" Target="../ctrlProps/ctrlProp71.xml"/><Relationship Id="rId82" Type="http://schemas.openxmlformats.org/officeDocument/2006/relationships/ctrlProp" Target="../ctrlProps/ctrlProp92.xml"/><Relationship Id="rId90" Type="http://schemas.openxmlformats.org/officeDocument/2006/relationships/ctrlProp" Target="../ctrlProps/ctrlProp100.xml"/><Relationship Id="rId95" Type="http://schemas.openxmlformats.org/officeDocument/2006/relationships/ctrlProp" Target="../ctrlProps/ctrlProp105.xml"/><Relationship Id="rId19" Type="http://schemas.openxmlformats.org/officeDocument/2006/relationships/ctrlProp" Target="../ctrlProps/ctrlProp29.xml"/><Relationship Id="rId14" Type="http://schemas.openxmlformats.org/officeDocument/2006/relationships/ctrlProp" Target="../ctrlProps/ctrlProp24.xml"/><Relationship Id="rId22" Type="http://schemas.openxmlformats.org/officeDocument/2006/relationships/ctrlProp" Target="../ctrlProps/ctrlProp32.xml"/><Relationship Id="rId27" Type="http://schemas.openxmlformats.org/officeDocument/2006/relationships/ctrlProp" Target="../ctrlProps/ctrlProp37.xml"/><Relationship Id="rId30" Type="http://schemas.openxmlformats.org/officeDocument/2006/relationships/ctrlProp" Target="../ctrlProps/ctrlProp40.xml"/><Relationship Id="rId35" Type="http://schemas.openxmlformats.org/officeDocument/2006/relationships/ctrlProp" Target="../ctrlProps/ctrlProp45.xml"/><Relationship Id="rId43" Type="http://schemas.openxmlformats.org/officeDocument/2006/relationships/ctrlProp" Target="../ctrlProps/ctrlProp53.xml"/><Relationship Id="rId48" Type="http://schemas.openxmlformats.org/officeDocument/2006/relationships/ctrlProp" Target="../ctrlProps/ctrlProp58.xml"/><Relationship Id="rId56" Type="http://schemas.openxmlformats.org/officeDocument/2006/relationships/ctrlProp" Target="../ctrlProps/ctrlProp66.xml"/><Relationship Id="rId64" Type="http://schemas.openxmlformats.org/officeDocument/2006/relationships/ctrlProp" Target="../ctrlProps/ctrlProp74.xml"/><Relationship Id="rId69" Type="http://schemas.openxmlformats.org/officeDocument/2006/relationships/ctrlProp" Target="../ctrlProps/ctrlProp79.xml"/><Relationship Id="rId77" Type="http://schemas.openxmlformats.org/officeDocument/2006/relationships/ctrlProp" Target="../ctrlProps/ctrlProp87.xml"/><Relationship Id="rId100" Type="http://schemas.openxmlformats.org/officeDocument/2006/relationships/ctrlProp" Target="../ctrlProps/ctrlProp110.xml"/><Relationship Id="rId105" Type="http://schemas.openxmlformats.org/officeDocument/2006/relationships/ctrlProp" Target="../ctrlProps/ctrlProp115.xml"/><Relationship Id="rId8" Type="http://schemas.openxmlformats.org/officeDocument/2006/relationships/ctrlProp" Target="../ctrlProps/ctrlProp18.xml"/><Relationship Id="rId51" Type="http://schemas.openxmlformats.org/officeDocument/2006/relationships/ctrlProp" Target="../ctrlProps/ctrlProp61.xml"/><Relationship Id="rId72" Type="http://schemas.openxmlformats.org/officeDocument/2006/relationships/ctrlProp" Target="../ctrlProps/ctrlProp82.xml"/><Relationship Id="rId80" Type="http://schemas.openxmlformats.org/officeDocument/2006/relationships/ctrlProp" Target="../ctrlProps/ctrlProp90.xml"/><Relationship Id="rId85" Type="http://schemas.openxmlformats.org/officeDocument/2006/relationships/ctrlProp" Target="../ctrlProps/ctrlProp95.xml"/><Relationship Id="rId93" Type="http://schemas.openxmlformats.org/officeDocument/2006/relationships/ctrlProp" Target="../ctrlProps/ctrlProp103.xml"/><Relationship Id="rId98" Type="http://schemas.openxmlformats.org/officeDocument/2006/relationships/ctrlProp" Target="../ctrlProps/ctrlProp108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25" Type="http://schemas.openxmlformats.org/officeDocument/2006/relationships/ctrlProp" Target="../ctrlProps/ctrlProp35.xml"/><Relationship Id="rId33" Type="http://schemas.openxmlformats.org/officeDocument/2006/relationships/ctrlProp" Target="../ctrlProps/ctrlProp43.xml"/><Relationship Id="rId38" Type="http://schemas.openxmlformats.org/officeDocument/2006/relationships/ctrlProp" Target="../ctrlProps/ctrlProp48.xml"/><Relationship Id="rId46" Type="http://schemas.openxmlformats.org/officeDocument/2006/relationships/ctrlProp" Target="../ctrlProps/ctrlProp56.xml"/><Relationship Id="rId59" Type="http://schemas.openxmlformats.org/officeDocument/2006/relationships/ctrlProp" Target="../ctrlProps/ctrlProp69.xml"/><Relationship Id="rId67" Type="http://schemas.openxmlformats.org/officeDocument/2006/relationships/ctrlProp" Target="../ctrlProps/ctrlProp77.xml"/><Relationship Id="rId103" Type="http://schemas.openxmlformats.org/officeDocument/2006/relationships/ctrlProp" Target="../ctrlProps/ctrlProp113.xml"/><Relationship Id="rId20" Type="http://schemas.openxmlformats.org/officeDocument/2006/relationships/ctrlProp" Target="../ctrlProps/ctrlProp30.xml"/><Relationship Id="rId41" Type="http://schemas.openxmlformats.org/officeDocument/2006/relationships/ctrlProp" Target="../ctrlProps/ctrlProp51.xml"/><Relationship Id="rId54" Type="http://schemas.openxmlformats.org/officeDocument/2006/relationships/ctrlProp" Target="../ctrlProps/ctrlProp64.xml"/><Relationship Id="rId62" Type="http://schemas.openxmlformats.org/officeDocument/2006/relationships/ctrlProp" Target="../ctrlProps/ctrlProp72.xml"/><Relationship Id="rId70" Type="http://schemas.openxmlformats.org/officeDocument/2006/relationships/ctrlProp" Target="../ctrlProps/ctrlProp80.xml"/><Relationship Id="rId75" Type="http://schemas.openxmlformats.org/officeDocument/2006/relationships/ctrlProp" Target="../ctrlProps/ctrlProp85.xml"/><Relationship Id="rId83" Type="http://schemas.openxmlformats.org/officeDocument/2006/relationships/ctrlProp" Target="../ctrlProps/ctrlProp93.xml"/><Relationship Id="rId88" Type="http://schemas.openxmlformats.org/officeDocument/2006/relationships/ctrlProp" Target="../ctrlProps/ctrlProp98.xml"/><Relationship Id="rId91" Type="http://schemas.openxmlformats.org/officeDocument/2006/relationships/ctrlProp" Target="../ctrlProps/ctrlProp101.xml"/><Relationship Id="rId96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28" Type="http://schemas.openxmlformats.org/officeDocument/2006/relationships/ctrlProp" Target="../ctrlProps/ctrlProp38.xml"/><Relationship Id="rId36" Type="http://schemas.openxmlformats.org/officeDocument/2006/relationships/ctrlProp" Target="../ctrlProps/ctrlProp46.xml"/><Relationship Id="rId49" Type="http://schemas.openxmlformats.org/officeDocument/2006/relationships/ctrlProp" Target="../ctrlProps/ctrlProp59.xml"/><Relationship Id="rId57" Type="http://schemas.openxmlformats.org/officeDocument/2006/relationships/ctrlProp" Target="../ctrlProps/ctrlProp67.xml"/><Relationship Id="rId106" Type="http://schemas.openxmlformats.org/officeDocument/2006/relationships/ctrlProp" Target="../ctrlProps/ctrlProp116.xml"/><Relationship Id="rId10" Type="http://schemas.openxmlformats.org/officeDocument/2006/relationships/ctrlProp" Target="../ctrlProps/ctrlProp20.xml"/><Relationship Id="rId31" Type="http://schemas.openxmlformats.org/officeDocument/2006/relationships/ctrlProp" Target="../ctrlProps/ctrlProp41.xml"/><Relationship Id="rId44" Type="http://schemas.openxmlformats.org/officeDocument/2006/relationships/ctrlProp" Target="../ctrlProps/ctrlProp54.xml"/><Relationship Id="rId52" Type="http://schemas.openxmlformats.org/officeDocument/2006/relationships/ctrlProp" Target="../ctrlProps/ctrlProp62.xml"/><Relationship Id="rId60" Type="http://schemas.openxmlformats.org/officeDocument/2006/relationships/ctrlProp" Target="../ctrlProps/ctrlProp70.xml"/><Relationship Id="rId65" Type="http://schemas.openxmlformats.org/officeDocument/2006/relationships/ctrlProp" Target="../ctrlProps/ctrlProp75.xml"/><Relationship Id="rId73" Type="http://schemas.openxmlformats.org/officeDocument/2006/relationships/ctrlProp" Target="../ctrlProps/ctrlProp83.xml"/><Relationship Id="rId78" Type="http://schemas.openxmlformats.org/officeDocument/2006/relationships/ctrlProp" Target="../ctrlProps/ctrlProp88.xml"/><Relationship Id="rId81" Type="http://schemas.openxmlformats.org/officeDocument/2006/relationships/ctrlProp" Target="../ctrlProps/ctrlProp91.xml"/><Relationship Id="rId86" Type="http://schemas.openxmlformats.org/officeDocument/2006/relationships/ctrlProp" Target="../ctrlProps/ctrlProp96.xml"/><Relationship Id="rId94" Type="http://schemas.openxmlformats.org/officeDocument/2006/relationships/ctrlProp" Target="../ctrlProps/ctrlProp104.xml"/><Relationship Id="rId99" Type="http://schemas.openxmlformats.org/officeDocument/2006/relationships/ctrlProp" Target="../ctrlProps/ctrlProp109.xml"/><Relationship Id="rId101" Type="http://schemas.openxmlformats.org/officeDocument/2006/relationships/ctrlProp" Target="../ctrlProps/ctrlProp111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39" Type="http://schemas.openxmlformats.org/officeDocument/2006/relationships/ctrlProp" Target="../ctrlProps/ctrlProp49.xml"/><Relationship Id="rId34" Type="http://schemas.openxmlformats.org/officeDocument/2006/relationships/ctrlProp" Target="../ctrlProps/ctrlProp44.xml"/><Relationship Id="rId50" Type="http://schemas.openxmlformats.org/officeDocument/2006/relationships/ctrlProp" Target="../ctrlProps/ctrlProp60.xml"/><Relationship Id="rId55" Type="http://schemas.openxmlformats.org/officeDocument/2006/relationships/ctrlProp" Target="../ctrlProps/ctrlProp65.xml"/><Relationship Id="rId76" Type="http://schemas.openxmlformats.org/officeDocument/2006/relationships/ctrlProp" Target="../ctrlProps/ctrlProp86.xml"/><Relationship Id="rId97" Type="http://schemas.openxmlformats.org/officeDocument/2006/relationships/ctrlProp" Target="../ctrlProps/ctrlProp107.xml"/><Relationship Id="rId104" Type="http://schemas.openxmlformats.org/officeDocument/2006/relationships/ctrlProp" Target="../ctrlProps/ctrlProp11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3.xml"/><Relationship Id="rId13" Type="http://schemas.openxmlformats.org/officeDocument/2006/relationships/ctrlProp" Target="../ctrlProps/ctrlProp128.xml"/><Relationship Id="rId18" Type="http://schemas.openxmlformats.org/officeDocument/2006/relationships/ctrlProp" Target="../ctrlProps/ctrlProp133.xml"/><Relationship Id="rId3" Type="http://schemas.openxmlformats.org/officeDocument/2006/relationships/ctrlProp" Target="../ctrlProps/ctrlProp118.xml"/><Relationship Id="rId7" Type="http://schemas.openxmlformats.org/officeDocument/2006/relationships/ctrlProp" Target="../ctrlProps/ctrlProp122.xml"/><Relationship Id="rId12" Type="http://schemas.openxmlformats.org/officeDocument/2006/relationships/ctrlProp" Target="../ctrlProps/ctrlProp127.xml"/><Relationship Id="rId17" Type="http://schemas.openxmlformats.org/officeDocument/2006/relationships/ctrlProp" Target="../ctrlProps/ctrlProp132.xml"/><Relationship Id="rId2" Type="http://schemas.openxmlformats.org/officeDocument/2006/relationships/vmlDrawing" Target="../drawings/vmlDrawing3.vml"/><Relationship Id="rId16" Type="http://schemas.openxmlformats.org/officeDocument/2006/relationships/ctrlProp" Target="../ctrlProps/ctrlProp131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21.xml"/><Relationship Id="rId11" Type="http://schemas.openxmlformats.org/officeDocument/2006/relationships/ctrlProp" Target="../ctrlProps/ctrlProp126.xml"/><Relationship Id="rId5" Type="http://schemas.openxmlformats.org/officeDocument/2006/relationships/ctrlProp" Target="../ctrlProps/ctrlProp120.xml"/><Relationship Id="rId15" Type="http://schemas.openxmlformats.org/officeDocument/2006/relationships/ctrlProp" Target="../ctrlProps/ctrlProp130.xml"/><Relationship Id="rId10" Type="http://schemas.openxmlformats.org/officeDocument/2006/relationships/ctrlProp" Target="../ctrlProps/ctrlProp125.xml"/><Relationship Id="rId19" Type="http://schemas.openxmlformats.org/officeDocument/2006/relationships/ctrlProp" Target="../ctrlProps/ctrlProp134.xml"/><Relationship Id="rId4" Type="http://schemas.openxmlformats.org/officeDocument/2006/relationships/ctrlProp" Target="../ctrlProps/ctrlProp119.xml"/><Relationship Id="rId9" Type="http://schemas.openxmlformats.org/officeDocument/2006/relationships/ctrlProp" Target="../ctrlProps/ctrlProp124.xml"/><Relationship Id="rId14" Type="http://schemas.openxmlformats.org/officeDocument/2006/relationships/ctrlProp" Target="../ctrlProps/ctrlProp129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9.xml"/><Relationship Id="rId13" Type="http://schemas.openxmlformats.org/officeDocument/2006/relationships/ctrlProp" Target="../ctrlProps/ctrlProp144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38.xml"/><Relationship Id="rId12" Type="http://schemas.openxmlformats.org/officeDocument/2006/relationships/ctrlProp" Target="../ctrlProps/ctrlProp143.xml"/><Relationship Id="rId17" Type="http://schemas.openxmlformats.org/officeDocument/2006/relationships/comments" Target="../comments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4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37.xml"/><Relationship Id="rId11" Type="http://schemas.openxmlformats.org/officeDocument/2006/relationships/ctrlProp" Target="../ctrlProps/ctrlProp142.xml"/><Relationship Id="rId5" Type="http://schemas.openxmlformats.org/officeDocument/2006/relationships/ctrlProp" Target="../ctrlProps/ctrlProp136.xml"/><Relationship Id="rId15" Type="http://schemas.openxmlformats.org/officeDocument/2006/relationships/ctrlProp" Target="../ctrlProps/ctrlProp146.xml"/><Relationship Id="rId10" Type="http://schemas.openxmlformats.org/officeDocument/2006/relationships/ctrlProp" Target="../ctrlProps/ctrlProp141.xml"/><Relationship Id="rId4" Type="http://schemas.openxmlformats.org/officeDocument/2006/relationships/ctrlProp" Target="../ctrlProps/ctrlProp135.xml"/><Relationship Id="rId9" Type="http://schemas.openxmlformats.org/officeDocument/2006/relationships/ctrlProp" Target="../ctrlProps/ctrlProp140.xml"/><Relationship Id="rId14" Type="http://schemas.openxmlformats.org/officeDocument/2006/relationships/ctrlProp" Target="../ctrlProps/ctrlProp14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43FD-826A-41F8-B399-D3BDA62065AA}">
  <sheetPr codeName="Sheet1"/>
  <dimension ref="A1:AG86"/>
  <sheetViews>
    <sheetView tabSelected="1" topLeftCell="A31" zoomScaleNormal="100" workbookViewId="0">
      <selection activeCell="N68" sqref="N68:U81"/>
    </sheetView>
  </sheetViews>
  <sheetFormatPr defaultRowHeight="14.25"/>
  <cols>
    <col min="1" max="1" width="1.625" style="8" customWidth="1"/>
    <col min="2" max="12" width="8.125" customWidth="1"/>
    <col min="13" max="13" width="1.625" style="8" customWidth="1"/>
    <col min="14" max="19" width="6.625" customWidth="1"/>
    <col min="20" max="20" width="1.625" style="8" customWidth="1"/>
    <col min="21" max="21" width="20" style="6" customWidth="1"/>
    <col min="22" max="33" width="6.625" style="6" customWidth="1"/>
  </cols>
  <sheetData>
    <row r="1" spans="2:33" s="8" customFormat="1" ht="9.9499999999999993" customHeight="1" thickBot="1"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2:33" ht="18.95" customHeight="1">
      <c r="B2" s="457" t="s">
        <v>0</v>
      </c>
      <c r="C2" s="458"/>
      <c r="D2" s="20" t="s">
        <v>97</v>
      </c>
      <c r="E2" s="461"/>
      <c r="F2" s="461"/>
      <c r="G2" s="80" t="s">
        <v>226</v>
      </c>
      <c r="H2" s="178" t="s">
        <v>517</v>
      </c>
      <c r="I2" s="441" t="s">
        <v>89</v>
      </c>
      <c r="J2" s="442"/>
      <c r="K2" s="442"/>
      <c r="L2" s="443"/>
      <c r="N2" s="425" t="s">
        <v>649</v>
      </c>
      <c r="O2" s="426"/>
      <c r="P2" s="426"/>
      <c r="Q2" s="426"/>
      <c r="R2" s="426"/>
      <c r="S2" s="426"/>
      <c r="T2" s="426"/>
      <c r="U2" s="426"/>
      <c r="V2" s="426"/>
      <c r="W2" s="426"/>
      <c r="X2" s="426"/>
      <c r="Y2" s="426"/>
      <c r="Z2" s="426"/>
      <c r="AA2" s="426"/>
      <c r="AB2" s="426"/>
      <c r="AC2" s="426"/>
      <c r="AD2" s="426"/>
      <c r="AE2" s="426"/>
      <c r="AF2" s="426"/>
      <c r="AG2" s="427"/>
    </row>
    <row r="3" spans="2:33" ht="18.95" customHeight="1" thickBot="1">
      <c r="B3" s="459"/>
      <c r="C3" s="460"/>
      <c r="D3" s="21" t="s">
        <v>98</v>
      </c>
      <c r="E3" s="462"/>
      <c r="F3" s="462"/>
      <c r="G3" s="462"/>
      <c r="H3" s="462"/>
      <c r="I3" s="444"/>
      <c r="J3" s="445"/>
      <c r="K3" s="445"/>
      <c r="L3" s="446"/>
      <c r="N3" s="428"/>
      <c r="O3" s="429"/>
      <c r="P3" s="429"/>
      <c r="Q3" s="429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30"/>
    </row>
    <row r="4" spans="2:33" s="8" customFormat="1" ht="9.9499999999999993" customHeight="1" thickBot="1">
      <c r="C4" s="7"/>
      <c r="D4" s="7"/>
      <c r="E4" s="7"/>
      <c r="F4" s="7"/>
      <c r="I4" s="444"/>
      <c r="J4" s="445"/>
      <c r="K4" s="445"/>
      <c r="L4" s="446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2:33" ht="18.95" customHeight="1" thickBot="1">
      <c r="B5" s="463" t="s">
        <v>1</v>
      </c>
      <c r="C5" s="464"/>
      <c r="D5" s="464"/>
      <c r="E5" s="464"/>
      <c r="F5" s="464"/>
      <c r="G5" s="464"/>
      <c r="H5" s="465"/>
      <c r="I5" s="444"/>
      <c r="J5" s="445"/>
      <c r="K5" s="445"/>
      <c r="L5" s="446"/>
      <c r="N5" s="431" t="s">
        <v>6</v>
      </c>
      <c r="O5" s="432"/>
      <c r="P5" s="432"/>
      <c r="Q5" s="432"/>
      <c r="R5" s="432"/>
      <c r="S5" s="433"/>
      <c r="U5" s="339" t="s">
        <v>296</v>
      </c>
      <c r="V5" s="340"/>
      <c r="W5" s="340"/>
      <c r="X5" s="340"/>
      <c r="Y5" s="340"/>
      <c r="Z5" s="340"/>
      <c r="AA5" s="340"/>
      <c r="AB5" s="340"/>
      <c r="AC5" s="340"/>
      <c r="AD5" s="340"/>
      <c r="AE5" s="340"/>
      <c r="AF5" s="340"/>
      <c r="AG5" s="341"/>
    </row>
    <row r="6" spans="2:33" ht="18.95" customHeight="1" thickBot="1">
      <c r="B6" s="157" t="s">
        <v>90</v>
      </c>
      <c r="C6" s="158" t="s">
        <v>319</v>
      </c>
      <c r="D6" s="158" t="s">
        <v>317</v>
      </c>
      <c r="E6" s="158" t="s">
        <v>91</v>
      </c>
      <c r="F6" s="158" t="s">
        <v>92</v>
      </c>
      <c r="G6" s="437" t="s">
        <v>316</v>
      </c>
      <c r="H6" s="438"/>
      <c r="I6" s="444"/>
      <c r="J6" s="445"/>
      <c r="K6" s="445"/>
      <c r="L6" s="446"/>
      <c r="N6" s="434"/>
      <c r="O6" s="435"/>
      <c r="P6" s="435"/>
      <c r="Q6" s="435"/>
      <c r="R6" s="435"/>
      <c r="S6" s="436"/>
      <c r="U6" s="503" t="s">
        <v>297</v>
      </c>
      <c r="V6" s="504"/>
      <c r="W6" s="63" t="s">
        <v>803</v>
      </c>
      <c r="X6" s="63" t="s">
        <v>299</v>
      </c>
      <c r="Y6" s="468" t="s">
        <v>300</v>
      </c>
      <c r="Z6" s="469"/>
      <c r="AA6" s="469"/>
      <c r="AB6" s="469"/>
      <c r="AC6" s="469"/>
      <c r="AD6" s="382"/>
      <c r="AE6" s="63" t="s">
        <v>23</v>
      </c>
      <c r="AF6" s="466" t="s">
        <v>443</v>
      </c>
      <c r="AG6" s="467"/>
    </row>
    <row r="7" spans="2:33" ht="18.95" customHeight="1" thickBot="1">
      <c r="B7" s="175" t="s">
        <v>93</v>
      </c>
      <c r="C7" s="176" t="s">
        <v>94</v>
      </c>
      <c r="D7" s="176" t="s">
        <v>318</v>
      </c>
      <c r="E7" s="176" t="s">
        <v>95</v>
      </c>
      <c r="F7" s="176" t="s">
        <v>96</v>
      </c>
      <c r="G7" s="439"/>
      <c r="H7" s="440"/>
      <c r="I7" s="444"/>
      <c r="J7" s="445"/>
      <c r="K7" s="445"/>
      <c r="L7" s="446"/>
      <c r="N7" s="339" t="s">
        <v>121</v>
      </c>
      <c r="O7" s="341"/>
      <c r="P7" s="330"/>
      <c r="Q7" s="331"/>
      <c r="R7" s="331"/>
      <c r="S7" s="332"/>
      <c r="U7" s="505"/>
      <c r="V7" s="505"/>
      <c r="W7" s="3"/>
      <c r="X7" s="3"/>
      <c r="Y7" s="409"/>
      <c r="Z7" s="386"/>
      <c r="AA7" s="386"/>
      <c r="AB7" s="386"/>
      <c r="AC7" s="386"/>
      <c r="AD7" s="362"/>
      <c r="AE7" s="9"/>
      <c r="AF7" s="419"/>
      <c r="AG7" s="420"/>
    </row>
    <row r="8" spans="2:33" ht="18.95" customHeight="1" thickBot="1">
      <c r="B8" s="449" t="s">
        <v>315</v>
      </c>
      <c r="C8" s="450"/>
      <c r="D8" s="450"/>
      <c r="E8" s="450"/>
      <c r="F8" s="453" t="str">
        <f>IF(D10&gt;=90,"领衔主演",IF(D10&gt;=80,"主要角色",IF(D10&gt;=75,"次要角色",IF(D10&gt;=70,"主要配角",IF(D10&gt;=60,"次要配角","普通人")))))</f>
        <v>普通人</v>
      </c>
      <c r="G8" s="453"/>
      <c r="H8" s="454"/>
      <c r="I8" s="444"/>
      <c r="J8" s="445"/>
      <c r="K8" s="445"/>
      <c r="L8" s="446"/>
      <c r="N8" s="52" t="s">
        <v>7</v>
      </c>
      <c r="O8" s="377"/>
      <c r="P8" s="377"/>
      <c r="Q8" s="377"/>
      <c r="R8" s="377"/>
      <c r="S8" s="378"/>
      <c r="U8" s="409"/>
      <c r="V8" s="362"/>
      <c r="W8" s="3"/>
      <c r="X8" s="3"/>
      <c r="Y8" s="409"/>
      <c r="Z8" s="386"/>
      <c r="AA8" s="386"/>
      <c r="AB8" s="386"/>
      <c r="AC8" s="386"/>
      <c r="AD8" s="362"/>
      <c r="AE8" s="9"/>
      <c r="AF8" s="419"/>
      <c r="AG8" s="420"/>
    </row>
    <row r="9" spans="2:33" ht="18.95" customHeight="1" thickBot="1">
      <c r="B9" s="451"/>
      <c r="C9" s="452"/>
      <c r="D9" s="452"/>
      <c r="E9" s="452"/>
      <c r="F9" s="455"/>
      <c r="G9" s="455"/>
      <c r="H9" s="456"/>
      <c r="I9" s="444"/>
      <c r="J9" s="445"/>
      <c r="K9" s="445"/>
      <c r="L9" s="446"/>
      <c r="N9" s="52" t="s">
        <v>8</v>
      </c>
      <c r="O9" s="356"/>
      <c r="P9" s="356"/>
      <c r="Q9" s="356"/>
      <c r="R9" s="356"/>
      <c r="S9" s="357"/>
      <c r="T9" s="7"/>
      <c r="U9" s="409"/>
      <c r="V9" s="362"/>
      <c r="W9" s="3"/>
      <c r="X9" s="3"/>
      <c r="Y9" s="409"/>
      <c r="Z9" s="386"/>
      <c r="AA9" s="386"/>
      <c r="AB9" s="386"/>
      <c r="AC9" s="386"/>
      <c r="AD9" s="362"/>
      <c r="AE9" s="9"/>
      <c r="AF9" s="419"/>
      <c r="AG9" s="420"/>
    </row>
    <row r="10" spans="2:33" ht="18.95" customHeight="1" thickBot="1">
      <c r="B10" s="421" t="s">
        <v>2</v>
      </c>
      <c r="C10" s="422"/>
      <c r="D10" s="19">
        <v>50</v>
      </c>
      <c r="E10" s="423" t="s">
        <v>267</v>
      </c>
      <c r="F10" s="424"/>
      <c r="G10" s="424"/>
      <c r="H10" s="29">
        <f>D10-C12-E12-C13-H12-E13-H13-C14-H14-K12</f>
        <v>40</v>
      </c>
      <c r="I10" s="444"/>
      <c r="J10" s="445"/>
      <c r="K10" s="447"/>
      <c r="L10" s="448"/>
      <c r="N10" s="52" t="s">
        <v>106</v>
      </c>
      <c r="O10" s="356"/>
      <c r="P10" s="356"/>
      <c r="Q10" s="356"/>
      <c r="R10" s="356"/>
      <c r="S10" s="357"/>
      <c r="T10" s="7"/>
      <c r="U10" s="409"/>
      <c r="V10" s="362"/>
      <c r="W10" s="3"/>
      <c r="X10" s="3"/>
      <c r="Y10" s="409"/>
      <c r="Z10" s="386"/>
      <c r="AA10" s="386"/>
      <c r="AB10" s="386"/>
      <c r="AC10" s="386"/>
      <c r="AD10" s="362"/>
      <c r="AE10" s="9"/>
      <c r="AF10" s="419"/>
      <c r="AG10" s="420"/>
    </row>
    <row r="11" spans="2:33" ht="18.95" customHeight="1" thickBot="1">
      <c r="B11" s="339" t="s">
        <v>3</v>
      </c>
      <c r="C11" s="340"/>
      <c r="D11" s="340"/>
      <c r="E11" s="340"/>
      <c r="F11" s="340"/>
      <c r="G11" s="340"/>
      <c r="H11" s="340"/>
      <c r="I11" s="340"/>
      <c r="J11" s="340"/>
      <c r="K11" s="340"/>
      <c r="L11" s="341"/>
      <c r="N11" s="52" t="s">
        <v>9</v>
      </c>
      <c r="O11" s="356"/>
      <c r="P11" s="356"/>
      <c r="Q11" s="356"/>
      <c r="R11" s="356"/>
      <c r="S11" s="357"/>
      <c r="T11" s="7"/>
      <c r="U11" s="409"/>
      <c r="V11" s="362"/>
      <c r="W11" s="3"/>
      <c r="X11" s="3"/>
      <c r="Y11" s="409"/>
      <c r="Z11" s="386"/>
      <c r="AA11" s="386"/>
      <c r="AB11" s="386"/>
      <c r="AC11" s="386"/>
      <c r="AD11" s="362"/>
      <c r="AE11" s="9"/>
      <c r="AF11" s="419"/>
      <c r="AG11" s="420"/>
    </row>
    <row r="12" spans="2:33" ht="18.95" customHeight="1" thickBot="1">
      <c r="B12" s="166" t="s">
        <v>656</v>
      </c>
      <c r="C12" s="125"/>
      <c r="D12" s="169" t="s">
        <v>659</v>
      </c>
      <c r="E12" s="125"/>
      <c r="F12" s="141">
        <f>E12-SUM(Y41:Y47)</f>
        <v>0</v>
      </c>
      <c r="G12" s="169" t="s">
        <v>661</v>
      </c>
      <c r="H12" s="125"/>
      <c r="I12" s="142"/>
      <c r="J12" s="169" t="s">
        <v>663</v>
      </c>
      <c r="K12" s="125"/>
      <c r="L12" s="143">
        <f>ROUNDUP(L64/10,0)</f>
        <v>0</v>
      </c>
      <c r="N12" s="52" t="s">
        <v>10</v>
      </c>
      <c r="O12" s="356"/>
      <c r="P12" s="356"/>
      <c r="Q12" s="356"/>
      <c r="R12" s="356"/>
      <c r="S12" s="357"/>
      <c r="T12" s="7"/>
      <c r="U12" s="409"/>
      <c r="V12" s="362"/>
      <c r="W12" s="3"/>
      <c r="X12" s="3"/>
      <c r="Y12" s="409"/>
      <c r="Z12" s="386"/>
      <c r="AA12" s="386"/>
      <c r="AB12" s="386"/>
      <c r="AC12" s="386"/>
      <c r="AD12" s="362"/>
      <c r="AE12" s="9"/>
      <c r="AF12" s="419"/>
      <c r="AG12" s="420"/>
    </row>
    <row r="13" spans="2:33" ht="18.95" customHeight="1" thickBot="1">
      <c r="B13" s="167" t="s">
        <v>657</v>
      </c>
      <c r="C13" s="108"/>
      <c r="D13" s="170" t="s">
        <v>660</v>
      </c>
      <c r="E13" s="108"/>
      <c r="F13" s="8"/>
      <c r="G13" s="170" t="s">
        <v>662</v>
      </c>
      <c r="H13" s="108"/>
      <c r="I13" s="177" t="s">
        <v>434</v>
      </c>
      <c r="J13" s="482">
        <v>0</v>
      </c>
      <c r="K13" s="482"/>
      <c r="L13" s="483"/>
      <c r="N13" s="25"/>
      <c r="O13" s="320"/>
      <c r="P13" s="320"/>
      <c r="Q13" s="320"/>
      <c r="R13" s="320"/>
      <c r="S13" s="321"/>
      <c r="T13" s="7"/>
      <c r="U13" s="409"/>
      <c r="V13" s="362"/>
      <c r="W13" s="3"/>
      <c r="X13" s="3"/>
      <c r="Y13" s="409"/>
      <c r="Z13" s="386"/>
      <c r="AA13" s="386"/>
      <c r="AB13" s="386"/>
      <c r="AC13" s="386"/>
      <c r="AD13" s="362"/>
      <c r="AE13" s="9"/>
      <c r="AF13" s="419"/>
      <c r="AG13" s="420"/>
    </row>
    <row r="14" spans="2:33" ht="18.95" customHeight="1" thickBot="1">
      <c r="B14" s="168" t="s">
        <v>658</v>
      </c>
      <c r="C14" s="128"/>
      <c r="D14" s="22"/>
      <c r="E14" s="22"/>
      <c r="F14" s="22"/>
      <c r="G14" s="171" t="s">
        <v>804</v>
      </c>
      <c r="H14" s="129">
        <v>10</v>
      </c>
      <c r="I14" s="22"/>
      <c r="J14" s="22"/>
      <c r="K14" s="23"/>
      <c r="L14" s="24"/>
      <c r="N14" s="25"/>
      <c r="O14" s="501"/>
      <c r="P14" s="501"/>
      <c r="Q14" s="501"/>
      <c r="R14" s="501"/>
      <c r="S14" s="502"/>
      <c r="U14" s="409"/>
      <c r="V14" s="362"/>
      <c r="W14" s="3"/>
      <c r="X14" s="3"/>
      <c r="Y14" s="409"/>
      <c r="Z14" s="386"/>
      <c r="AA14" s="386"/>
      <c r="AB14" s="386"/>
      <c r="AC14" s="386"/>
      <c r="AD14" s="362"/>
      <c r="AE14" s="9"/>
      <c r="AF14" s="419"/>
      <c r="AG14" s="420"/>
    </row>
    <row r="15" spans="2:33" ht="18.95" customHeight="1" thickBot="1">
      <c r="B15" s="172" t="s">
        <v>4</v>
      </c>
      <c r="C15" s="75" t="str">
        <f>C14*3&amp;"m/"&amp;C14*9&amp;"m"</f>
        <v>0m/0m</v>
      </c>
      <c r="D15" s="172" t="s">
        <v>5</v>
      </c>
      <c r="E15" s="75">
        <f>INT(C14*3/4)</f>
        <v>0</v>
      </c>
      <c r="F15" s="75"/>
      <c r="G15" s="172" t="s">
        <v>456</v>
      </c>
      <c r="H15" s="76">
        <f>H14*10</f>
        <v>100</v>
      </c>
      <c r="I15" s="172" t="s">
        <v>457</v>
      </c>
      <c r="J15" s="145">
        <f>H14*40</f>
        <v>400</v>
      </c>
      <c r="K15" s="172" t="s">
        <v>645</v>
      </c>
      <c r="L15" s="140">
        <f>AG38+AG48+AG65</f>
        <v>0</v>
      </c>
      <c r="N15" s="339" t="s">
        <v>11</v>
      </c>
      <c r="O15" s="341"/>
      <c r="P15" s="331"/>
      <c r="Q15" s="331"/>
      <c r="R15" s="331"/>
      <c r="S15" s="332"/>
      <c r="U15" s="409"/>
      <c r="V15" s="362"/>
      <c r="W15" s="3"/>
      <c r="X15" s="3"/>
      <c r="Y15" s="409"/>
      <c r="Z15" s="386"/>
      <c r="AA15" s="386"/>
      <c r="AB15" s="386"/>
      <c r="AC15" s="386"/>
      <c r="AD15" s="362"/>
      <c r="AE15" s="9"/>
      <c r="AF15" s="419"/>
      <c r="AG15" s="420"/>
    </row>
    <row r="16" spans="2:33" ht="18.95" customHeight="1" thickBot="1">
      <c r="B16" s="26"/>
      <c r="C16" s="8"/>
      <c r="D16" s="8"/>
      <c r="E16" s="8"/>
      <c r="F16" s="8"/>
      <c r="G16" s="8"/>
      <c r="H16" s="8"/>
      <c r="I16" s="8"/>
      <c r="J16" s="8"/>
      <c r="K16" s="348" t="s">
        <v>736</v>
      </c>
      <c r="L16" s="348"/>
      <c r="N16" s="484" t="s">
        <v>158</v>
      </c>
      <c r="O16" s="485"/>
      <c r="P16" s="377"/>
      <c r="Q16" s="377"/>
      <c r="R16" s="377"/>
      <c r="S16" s="378"/>
      <c r="U16" s="409"/>
      <c r="V16" s="362"/>
      <c r="W16" s="3"/>
      <c r="X16" s="3"/>
      <c r="Y16" s="409"/>
      <c r="Z16" s="386"/>
      <c r="AA16" s="386"/>
      <c r="AB16" s="386"/>
      <c r="AC16" s="386"/>
      <c r="AD16" s="362"/>
      <c r="AE16" s="9"/>
      <c r="AF16" s="419"/>
      <c r="AG16" s="420"/>
    </row>
    <row r="17" spans="2:33" ht="18.95" customHeight="1" thickTop="1" thickBot="1">
      <c r="B17" s="471" t="s">
        <v>301</v>
      </c>
      <c r="C17" s="164" t="s">
        <v>302</v>
      </c>
      <c r="D17" s="164" t="s">
        <v>303</v>
      </c>
      <c r="E17" s="164" t="s">
        <v>304</v>
      </c>
      <c r="F17" s="164" t="s">
        <v>305</v>
      </c>
      <c r="G17" s="164" t="s">
        <v>306</v>
      </c>
      <c r="H17" s="165" t="s">
        <v>307</v>
      </c>
      <c r="I17" s="470" t="s">
        <v>295</v>
      </c>
      <c r="J17" s="470" t="s">
        <v>647</v>
      </c>
      <c r="K17" s="348"/>
      <c r="L17" s="348"/>
      <c r="N17" s="484" t="s">
        <v>166</v>
      </c>
      <c r="O17" s="485"/>
      <c r="P17" s="356"/>
      <c r="Q17" s="356"/>
      <c r="R17" s="356"/>
      <c r="S17" s="357"/>
      <c r="U17" s="409"/>
      <c r="V17" s="362"/>
      <c r="W17" s="3"/>
      <c r="X17" s="3"/>
      <c r="Y17" s="409"/>
      <c r="Z17" s="386"/>
      <c r="AA17" s="386"/>
      <c r="AB17" s="386"/>
      <c r="AC17" s="386"/>
      <c r="AD17" s="362"/>
      <c r="AE17" s="9"/>
      <c r="AF17" s="419"/>
      <c r="AG17" s="420"/>
    </row>
    <row r="18" spans="2:33" ht="18.95" customHeight="1" thickTop="1" thickBot="1">
      <c r="B18" s="472"/>
      <c r="C18" s="153">
        <v>1</v>
      </c>
      <c r="D18" s="154" t="s">
        <v>404</v>
      </c>
      <c r="E18" s="153">
        <v>5</v>
      </c>
      <c r="F18" s="153">
        <v>6</v>
      </c>
      <c r="G18" s="154" t="s">
        <v>403</v>
      </c>
      <c r="H18" s="155" t="s">
        <v>402</v>
      </c>
      <c r="I18" s="470"/>
      <c r="J18" s="470"/>
      <c r="K18" s="348"/>
      <c r="L18" s="348"/>
      <c r="N18" s="484" t="s">
        <v>110</v>
      </c>
      <c r="O18" s="485"/>
      <c r="P18" s="320"/>
      <c r="Q18" s="320"/>
      <c r="R18" s="320"/>
      <c r="S18" s="321"/>
      <c r="U18" s="409"/>
      <c r="V18" s="362"/>
      <c r="W18" s="3"/>
      <c r="X18" s="3"/>
      <c r="Y18" s="409"/>
      <c r="Z18" s="386"/>
      <c r="AA18" s="386"/>
      <c r="AB18" s="386"/>
      <c r="AC18" s="386"/>
      <c r="AD18" s="362"/>
      <c r="AE18" s="9"/>
      <c r="AF18" s="419"/>
      <c r="AG18" s="420"/>
    </row>
    <row r="19" spans="2:33" ht="18.95" customHeight="1" thickTop="1" thickBot="1">
      <c r="B19" s="472"/>
      <c r="C19" s="474">
        <f t="shared" ref="C19:H19" si="0">SUM(Z41:Z47)</f>
        <v>0</v>
      </c>
      <c r="D19" s="474">
        <f t="shared" si="0"/>
        <v>0</v>
      </c>
      <c r="E19" s="474">
        <f t="shared" si="0"/>
        <v>0</v>
      </c>
      <c r="F19" s="474">
        <f t="shared" si="0"/>
        <v>0</v>
      </c>
      <c r="G19" s="474">
        <f t="shared" si="0"/>
        <v>0</v>
      </c>
      <c r="H19" s="498">
        <f t="shared" si="0"/>
        <v>0</v>
      </c>
      <c r="I19" s="500">
        <f>H14</f>
        <v>10</v>
      </c>
      <c r="J19" s="500">
        <f>IF(H14=2,0,IF(H14&lt;5,-1,IF(H14&lt;8,-2,IF(H14&lt;10,-3,IF(H14=10,-4,-5)))))</f>
        <v>-4</v>
      </c>
      <c r="K19" s="348"/>
      <c r="L19" s="348"/>
      <c r="N19" s="484" t="s">
        <v>112</v>
      </c>
      <c r="O19" s="485"/>
      <c r="P19" s="356"/>
      <c r="Q19" s="356"/>
      <c r="R19" s="356"/>
      <c r="S19" s="357"/>
      <c r="U19" s="409"/>
      <c r="V19" s="362"/>
      <c r="W19" s="3"/>
      <c r="X19" s="3"/>
      <c r="Y19" s="409"/>
      <c r="Z19" s="386"/>
      <c r="AA19" s="386"/>
      <c r="AB19" s="386"/>
      <c r="AC19" s="386"/>
      <c r="AD19" s="362"/>
      <c r="AE19" s="9"/>
      <c r="AF19" s="419"/>
      <c r="AG19" s="420"/>
    </row>
    <row r="20" spans="2:33" ht="18.95" customHeight="1" thickTop="1" thickBot="1">
      <c r="B20" s="473"/>
      <c r="C20" s="475"/>
      <c r="D20" s="475"/>
      <c r="E20" s="475"/>
      <c r="F20" s="475"/>
      <c r="G20" s="475"/>
      <c r="H20" s="499"/>
      <c r="I20" s="500"/>
      <c r="J20" s="500"/>
      <c r="K20" s="348"/>
      <c r="L20" s="348"/>
      <c r="N20" s="484" t="s">
        <v>114</v>
      </c>
      <c r="O20" s="485"/>
      <c r="P20" s="356"/>
      <c r="Q20" s="356"/>
      <c r="R20" s="356"/>
      <c r="S20" s="357"/>
      <c r="U20" s="409"/>
      <c r="V20" s="362"/>
      <c r="W20" s="3"/>
      <c r="X20" s="3"/>
      <c r="Y20" s="409"/>
      <c r="Z20" s="386"/>
      <c r="AA20" s="386"/>
      <c r="AB20" s="386"/>
      <c r="AC20" s="386"/>
      <c r="AD20" s="362"/>
      <c r="AE20" s="9"/>
      <c r="AF20" s="419"/>
      <c r="AG20" s="420"/>
    </row>
    <row r="21" spans="2:33" ht="18.95" customHeight="1" thickBot="1">
      <c r="B21" s="8"/>
      <c r="C21" s="182" t="s">
        <v>86</v>
      </c>
      <c r="D21" s="182" t="s">
        <v>87</v>
      </c>
      <c r="E21" s="183" t="s">
        <v>392</v>
      </c>
      <c r="F21" s="184" t="s">
        <v>99</v>
      </c>
      <c r="G21" s="184" t="s">
        <v>100</v>
      </c>
      <c r="H21" s="184" t="s">
        <v>101</v>
      </c>
      <c r="I21" s="184" t="s">
        <v>102</v>
      </c>
      <c r="J21" s="184" t="s">
        <v>103</v>
      </c>
      <c r="K21" s="184" t="s">
        <v>104</v>
      </c>
      <c r="L21" s="184" t="s">
        <v>105</v>
      </c>
      <c r="N21" s="52" t="s">
        <v>116</v>
      </c>
      <c r="O21" s="99"/>
      <c r="P21" s="7" t="s">
        <v>117</v>
      </c>
      <c r="Q21" s="99"/>
      <c r="R21" s="7" t="s">
        <v>118</v>
      </c>
      <c r="S21" s="98"/>
      <c r="U21" s="409"/>
      <c r="V21" s="362"/>
      <c r="W21" s="3"/>
      <c r="X21" s="3"/>
      <c r="Y21" s="409"/>
      <c r="Z21" s="386"/>
      <c r="AA21" s="386"/>
      <c r="AB21" s="386"/>
      <c r="AC21" s="386"/>
      <c r="AD21" s="362"/>
      <c r="AE21" s="9"/>
      <c r="AF21" s="419"/>
      <c r="AG21" s="420"/>
    </row>
    <row r="22" spans="2:33" ht="18.95" customHeight="1" thickBot="1">
      <c r="B22" s="174" t="s">
        <v>414</v>
      </c>
      <c r="C22" s="404">
        <v>0</v>
      </c>
      <c r="D22" s="405"/>
      <c r="E22" s="405"/>
      <c r="F22" s="405"/>
      <c r="G22" s="405"/>
      <c r="H22" s="405"/>
      <c r="I22" s="405"/>
      <c r="J22" s="405"/>
      <c r="K22" s="405"/>
      <c r="L22" s="406"/>
      <c r="N22" s="52" t="s">
        <v>116</v>
      </c>
      <c r="O22" s="97"/>
      <c r="P22" s="7" t="s">
        <v>117</v>
      </c>
      <c r="Q22" s="97"/>
      <c r="R22" s="7" t="s">
        <v>118</v>
      </c>
      <c r="S22" s="98"/>
      <c r="U22" s="409"/>
      <c r="V22" s="362"/>
      <c r="W22" s="3"/>
      <c r="X22" s="3"/>
      <c r="Y22" s="409"/>
      <c r="Z22" s="386"/>
      <c r="AA22" s="386"/>
      <c r="AB22" s="386"/>
      <c r="AC22" s="386"/>
      <c r="AD22" s="362"/>
      <c r="AE22" s="9"/>
      <c r="AF22" s="419"/>
      <c r="AG22" s="420"/>
    </row>
    <row r="23" spans="2:33" ht="18.95" customHeight="1" thickBot="1">
      <c r="B23" s="8"/>
      <c r="C23" s="185" t="s">
        <v>415</v>
      </c>
      <c r="D23" s="185" t="s">
        <v>416</v>
      </c>
      <c r="E23" s="186" t="s">
        <v>417</v>
      </c>
      <c r="F23" s="185" t="s">
        <v>418</v>
      </c>
      <c r="G23" s="185" t="s">
        <v>419</v>
      </c>
      <c r="H23" s="185" t="s">
        <v>420</v>
      </c>
      <c r="I23" s="185" t="s">
        <v>421</v>
      </c>
      <c r="J23" s="185" t="s">
        <v>422</v>
      </c>
      <c r="K23" s="185" t="s">
        <v>423</v>
      </c>
      <c r="L23" s="185" t="s">
        <v>424</v>
      </c>
      <c r="N23" s="52" t="s">
        <v>116</v>
      </c>
      <c r="O23" s="97"/>
      <c r="P23" s="7" t="s">
        <v>117</v>
      </c>
      <c r="Q23" s="99"/>
      <c r="R23" s="7" t="s">
        <v>118</v>
      </c>
      <c r="S23" s="98"/>
      <c r="U23" s="409"/>
      <c r="V23" s="362"/>
      <c r="W23" s="3"/>
      <c r="X23" s="3"/>
      <c r="Y23" s="409"/>
      <c r="Z23" s="386"/>
      <c r="AA23" s="386"/>
      <c r="AB23" s="386"/>
      <c r="AC23" s="386"/>
      <c r="AD23" s="362"/>
      <c r="AE23" s="9"/>
      <c r="AF23" s="419"/>
      <c r="AG23" s="420"/>
    </row>
    <row r="24" spans="2:33" ht="18.95" customHeight="1" thickBot="1">
      <c r="B24" s="476" t="s">
        <v>321</v>
      </c>
      <c r="C24" s="477"/>
      <c r="D24" s="486"/>
      <c r="E24" s="486"/>
      <c r="F24" s="487"/>
      <c r="G24" s="162" t="s">
        <v>320</v>
      </c>
      <c r="H24" s="407"/>
      <c r="I24" s="407"/>
      <c r="J24" s="346" t="s">
        <v>454</v>
      </c>
      <c r="K24" s="347"/>
      <c r="L24" s="62"/>
      <c r="N24" s="52" t="s">
        <v>116</v>
      </c>
      <c r="O24" s="97"/>
      <c r="P24" s="7" t="s">
        <v>117</v>
      </c>
      <c r="Q24" s="103"/>
      <c r="R24" s="7" t="s">
        <v>118</v>
      </c>
      <c r="S24" s="100"/>
      <c r="U24" s="409"/>
      <c r="V24" s="362"/>
      <c r="W24" s="3"/>
      <c r="X24" s="3"/>
      <c r="Y24" s="409"/>
      <c r="Z24" s="386"/>
      <c r="AA24" s="386"/>
      <c r="AB24" s="386"/>
      <c r="AC24" s="386"/>
      <c r="AD24" s="362"/>
      <c r="AE24" s="9"/>
      <c r="AF24" s="419"/>
      <c r="AG24" s="420"/>
    </row>
    <row r="25" spans="2:33" ht="18.95" customHeight="1" thickBot="1">
      <c r="B25" s="478"/>
      <c r="C25" s="479"/>
      <c r="D25" s="488"/>
      <c r="E25" s="488"/>
      <c r="F25" s="489"/>
      <c r="G25" s="160" t="s">
        <v>387</v>
      </c>
      <c r="H25" s="408">
        <f>H24*L24</f>
        <v>0</v>
      </c>
      <c r="I25" s="408"/>
      <c r="J25" s="496" t="s">
        <v>455</v>
      </c>
      <c r="K25" s="497"/>
      <c r="L25" s="73"/>
      <c r="N25" s="52" t="s">
        <v>116</v>
      </c>
      <c r="O25" s="97"/>
      <c r="P25" s="7" t="s">
        <v>117</v>
      </c>
      <c r="Q25" s="103"/>
      <c r="R25" s="7" t="s">
        <v>118</v>
      </c>
      <c r="S25" s="104"/>
      <c r="U25" s="409"/>
      <c r="V25" s="362"/>
      <c r="W25" s="3"/>
      <c r="X25" s="3"/>
      <c r="Y25" s="409"/>
      <c r="Z25" s="386"/>
      <c r="AA25" s="386"/>
      <c r="AB25" s="386"/>
      <c r="AC25" s="386"/>
      <c r="AD25" s="362"/>
      <c r="AE25" s="9"/>
      <c r="AF25" s="419"/>
      <c r="AG25" s="420"/>
    </row>
    <row r="26" spans="2:33" ht="18.95" customHeight="1" thickBot="1">
      <c r="B26" s="480"/>
      <c r="C26" s="481"/>
      <c r="D26" s="490"/>
      <c r="E26" s="490"/>
      <c r="F26" s="491"/>
      <c r="G26" s="161" t="s">
        <v>530</v>
      </c>
      <c r="H26" s="492">
        <f>跑团记录!E203</f>
        <v>0</v>
      </c>
      <c r="I26" s="493"/>
      <c r="J26" s="163" t="s">
        <v>435</v>
      </c>
      <c r="K26" s="494">
        <f>H25+H26-AE29-AF38-AF48-AF65</f>
        <v>0</v>
      </c>
      <c r="L26" s="495"/>
      <c r="N26" s="52" t="s">
        <v>116</v>
      </c>
      <c r="O26" s="97"/>
      <c r="P26" s="7" t="s">
        <v>117</v>
      </c>
      <c r="Q26" s="103"/>
      <c r="R26" s="7" t="s">
        <v>118</v>
      </c>
      <c r="S26" s="104"/>
      <c r="U26" s="409"/>
      <c r="V26" s="362"/>
      <c r="W26" s="3"/>
      <c r="X26" s="3"/>
      <c r="Y26" s="409"/>
      <c r="Z26" s="386"/>
      <c r="AA26" s="386"/>
      <c r="AB26" s="386"/>
      <c r="AC26" s="386"/>
      <c r="AD26" s="362"/>
      <c r="AE26" s="9"/>
      <c r="AF26" s="419"/>
      <c r="AG26" s="420"/>
    </row>
    <row r="27" spans="2:33" ht="18.95" customHeight="1" thickBot="1">
      <c r="B27" s="410" t="s">
        <v>666</v>
      </c>
      <c r="C27" s="411"/>
      <c r="D27" s="179">
        <v>40</v>
      </c>
      <c r="E27" s="181" t="s">
        <v>460</v>
      </c>
      <c r="F27" s="179">
        <f>D27-IF(E31=TRUE,C66,IF(E30=TRUE,D66,IF(E34=TRUE,E66,IF(E32=TRUE,F66,IF(E33=TRUE,G66,IF(E38,H66,IF(E29=TRUE,I66,IF(E37=TRUE,J66,IF(E35=TRUE,K66,IF(E36=TRUE,L66))))))))))</f>
        <v>40</v>
      </c>
      <c r="G27" s="159" t="s">
        <v>464</v>
      </c>
      <c r="H27" s="411" t="s">
        <v>667</v>
      </c>
      <c r="I27" s="411"/>
      <c r="J27" s="179">
        <f>C12+E12</f>
        <v>0</v>
      </c>
      <c r="K27" s="181" t="s">
        <v>460</v>
      </c>
      <c r="L27" s="180">
        <f>J27-SUM(D29:D38,D40:D41,D43:D45,D47:D51,D53:D59,D61:D65,H28:H49,H51:H65,L28:L34,L36:L60)+IF(E31=TRUE,C66,IF(E30=TRUE,D66,IF(E34=TRUE,E66,IF(E32=TRUE,F66,IF(E33=TRUE,G66,IF(E38,H66,IF(E29=TRUE,I66,IF(E37=TRUE,J66,IF(E35=TRUE,K66,IF(E36=TRUE,L66))))))))))</f>
        <v>0</v>
      </c>
      <c r="N27" s="52" t="s">
        <v>116</v>
      </c>
      <c r="O27" s="97"/>
      <c r="P27" s="7" t="s">
        <v>117</v>
      </c>
      <c r="Q27" s="97"/>
      <c r="R27" s="7" t="s">
        <v>118</v>
      </c>
      <c r="S27" s="104"/>
      <c r="U27" s="409"/>
      <c r="V27" s="362"/>
      <c r="W27" s="3"/>
      <c r="X27" s="3"/>
      <c r="Y27" s="409"/>
      <c r="Z27" s="386"/>
      <c r="AA27" s="386"/>
      <c r="AB27" s="386"/>
      <c r="AC27" s="386"/>
      <c r="AD27" s="362"/>
      <c r="AE27" s="9"/>
      <c r="AF27" s="419"/>
      <c r="AG27" s="420"/>
    </row>
    <row r="28" spans="2:33" ht="18.95" customHeight="1" thickBot="1">
      <c r="B28" s="402" t="s">
        <v>85</v>
      </c>
      <c r="C28" s="403"/>
      <c r="D28" s="403"/>
      <c r="E28" s="32" t="b">
        <v>0</v>
      </c>
      <c r="F28" s="319" t="s">
        <v>81</v>
      </c>
      <c r="G28" s="319"/>
      <c r="H28" s="138"/>
      <c r="I28" s="34"/>
      <c r="J28" s="329" t="s">
        <v>687</v>
      </c>
      <c r="K28" s="329"/>
      <c r="L28" s="135"/>
      <c r="N28" s="25"/>
      <c r="O28" s="8"/>
      <c r="P28" s="8"/>
      <c r="Q28" s="8"/>
      <c r="R28" s="8"/>
      <c r="S28" s="114"/>
      <c r="U28" s="409"/>
      <c r="V28" s="362"/>
      <c r="W28" s="3"/>
      <c r="X28" s="3"/>
      <c r="Y28" s="409"/>
      <c r="Z28" s="386"/>
      <c r="AA28" s="386"/>
      <c r="AB28" s="386"/>
      <c r="AC28" s="386"/>
      <c r="AD28" s="362"/>
      <c r="AE28" s="9"/>
      <c r="AF28" s="419"/>
      <c r="AG28" s="420"/>
    </row>
    <row r="29" spans="2:33" ht="18.95" customHeight="1" thickBot="1">
      <c r="B29" s="395" t="s">
        <v>466</v>
      </c>
      <c r="C29" s="396"/>
      <c r="D29" s="132"/>
      <c r="E29" s="32" t="b">
        <v>0</v>
      </c>
      <c r="F29" s="319" t="s">
        <v>280</v>
      </c>
      <c r="G29" s="319"/>
      <c r="H29" s="132"/>
      <c r="I29" s="34"/>
      <c r="J29" s="329" t="s">
        <v>688</v>
      </c>
      <c r="K29" s="329"/>
      <c r="L29" s="136"/>
      <c r="N29" s="412"/>
      <c r="O29" s="413"/>
      <c r="P29" s="413"/>
      <c r="Q29" s="413"/>
      <c r="R29" s="413"/>
      <c r="S29" s="414"/>
      <c r="U29" s="337" t="s">
        <v>312</v>
      </c>
      <c r="V29" s="338"/>
      <c r="W29" s="338"/>
      <c r="X29" s="338"/>
      <c r="Y29" s="338"/>
      <c r="Z29" s="338"/>
      <c r="AA29" s="338"/>
      <c r="AB29" s="338"/>
      <c r="AC29" s="338"/>
      <c r="AD29" s="338"/>
      <c r="AE29" s="64">
        <f>SUM(AE7:AE28)</f>
        <v>0</v>
      </c>
      <c r="AF29" s="400">
        <f>SUM(AF7:AG28)</f>
        <v>0</v>
      </c>
      <c r="AG29" s="401"/>
    </row>
    <row r="30" spans="2:33" ht="18.95" customHeight="1" thickBot="1">
      <c r="B30" s="395" t="s">
        <v>467</v>
      </c>
      <c r="C30" s="396"/>
      <c r="D30" s="132"/>
      <c r="E30" s="32" t="b">
        <v>0</v>
      </c>
      <c r="F30" s="319" t="s">
        <v>26</v>
      </c>
      <c r="G30" s="319"/>
      <c r="H30" s="132"/>
      <c r="I30" s="34"/>
      <c r="J30" s="329" t="s">
        <v>740</v>
      </c>
      <c r="K30" s="329"/>
      <c r="L30" s="136"/>
      <c r="N30" s="415"/>
      <c r="O30" s="416"/>
      <c r="P30" s="416"/>
      <c r="Q30" s="416"/>
      <c r="R30" s="416"/>
      <c r="S30" s="417"/>
      <c r="U30" s="339" t="s">
        <v>16</v>
      </c>
      <c r="V30" s="340"/>
      <c r="W30" s="340"/>
      <c r="X30" s="340"/>
      <c r="Y30" s="340"/>
      <c r="Z30" s="340"/>
      <c r="AA30" s="340"/>
      <c r="AB30" s="340"/>
      <c r="AC30" s="340"/>
      <c r="AD30" s="340"/>
      <c r="AE30" s="340"/>
      <c r="AF30" s="340"/>
      <c r="AG30" s="341"/>
    </row>
    <row r="31" spans="2:33" ht="18.95" customHeight="1" thickBot="1">
      <c r="B31" s="395" t="s">
        <v>27</v>
      </c>
      <c r="C31" s="396"/>
      <c r="D31" s="132"/>
      <c r="E31" s="32" t="b">
        <v>0</v>
      </c>
      <c r="F31" s="319" t="s">
        <v>677</v>
      </c>
      <c r="G31" s="319"/>
      <c r="H31" s="132"/>
      <c r="I31" s="34"/>
      <c r="J31" s="329" t="s">
        <v>689</v>
      </c>
      <c r="K31" s="329"/>
      <c r="L31" s="136"/>
      <c r="N31" s="415"/>
      <c r="O31" s="416"/>
      <c r="P31" s="416"/>
      <c r="Q31" s="416"/>
      <c r="R31" s="416"/>
      <c r="S31" s="417"/>
      <c r="U31" s="43" t="s">
        <v>310</v>
      </c>
      <c r="V31" s="44" t="s">
        <v>309</v>
      </c>
      <c r="W31" s="44" t="s">
        <v>15</v>
      </c>
      <c r="X31" s="44" t="s">
        <v>17</v>
      </c>
      <c r="Y31" s="44" t="s">
        <v>18</v>
      </c>
      <c r="Z31" s="44" t="s">
        <v>19</v>
      </c>
      <c r="AA31" s="44" t="s">
        <v>20</v>
      </c>
      <c r="AB31" s="44" t="s">
        <v>21</v>
      </c>
      <c r="AC31" s="44" t="s">
        <v>22</v>
      </c>
      <c r="AD31" s="44" t="s">
        <v>409</v>
      </c>
      <c r="AE31" s="44" t="s">
        <v>308</v>
      </c>
      <c r="AF31" s="44" t="s">
        <v>23</v>
      </c>
      <c r="AG31" s="116" t="s">
        <v>465</v>
      </c>
    </row>
    <row r="32" spans="2:33" ht="18.95" customHeight="1" thickBot="1">
      <c r="B32" s="395" t="s">
        <v>468</v>
      </c>
      <c r="C32" s="396"/>
      <c r="D32" s="132"/>
      <c r="E32" s="32" t="b">
        <v>0</v>
      </c>
      <c r="F32" s="117" t="s">
        <v>431</v>
      </c>
      <c r="G32" s="87"/>
      <c r="H32" s="132"/>
      <c r="I32" s="34"/>
      <c r="J32" s="329" t="s">
        <v>30</v>
      </c>
      <c r="K32" s="329"/>
      <c r="L32" s="136"/>
      <c r="N32" s="415"/>
      <c r="O32" s="416"/>
      <c r="P32" s="416"/>
      <c r="Q32" s="416"/>
      <c r="R32" s="416"/>
      <c r="S32" s="417"/>
      <c r="U32" s="51"/>
      <c r="V32" s="9"/>
      <c r="W32" s="3"/>
      <c r="X32" s="3"/>
      <c r="Y32" s="3"/>
      <c r="Z32" s="3"/>
      <c r="AA32" s="3"/>
      <c r="AB32" s="3"/>
      <c r="AC32" s="3"/>
      <c r="AD32" s="3"/>
      <c r="AE32" s="16"/>
      <c r="AF32" s="3"/>
      <c r="AG32" s="96"/>
    </row>
    <row r="33" spans="2:33" ht="18.95" customHeight="1" thickBot="1">
      <c r="B33" s="395" t="s">
        <v>469</v>
      </c>
      <c r="C33" s="396"/>
      <c r="D33" s="132"/>
      <c r="E33" s="32" t="b">
        <v>0</v>
      </c>
      <c r="F33" s="319" t="s">
        <v>29</v>
      </c>
      <c r="G33" s="319"/>
      <c r="H33" s="132"/>
      <c r="I33" s="34"/>
      <c r="J33" s="329" t="s">
        <v>32</v>
      </c>
      <c r="K33" s="329"/>
      <c r="L33" s="136"/>
      <c r="N33" s="415"/>
      <c r="O33" s="416"/>
      <c r="P33" s="416"/>
      <c r="Q33" s="416"/>
      <c r="R33" s="416"/>
      <c r="S33" s="417"/>
      <c r="U33" s="51"/>
      <c r="V33" s="9"/>
      <c r="W33" s="3"/>
      <c r="X33" s="3"/>
      <c r="Y33" s="3"/>
      <c r="Z33" s="3"/>
      <c r="AA33" s="3"/>
      <c r="AB33" s="3"/>
      <c r="AC33" s="3"/>
      <c r="AD33" s="9"/>
      <c r="AE33" s="16"/>
      <c r="AF33" s="9"/>
      <c r="AG33" s="96"/>
    </row>
    <row r="34" spans="2:33" ht="18.95" customHeight="1" thickBot="1">
      <c r="B34" s="395" t="s">
        <v>470</v>
      </c>
      <c r="C34" s="396"/>
      <c r="D34" s="132"/>
      <c r="E34" s="32" t="b">
        <v>0</v>
      </c>
      <c r="F34" s="319" t="s">
        <v>281</v>
      </c>
      <c r="G34" s="319"/>
      <c r="H34" s="132"/>
      <c r="I34" s="34"/>
      <c r="J34" s="324" t="s">
        <v>690</v>
      </c>
      <c r="K34" s="324"/>
      <c r="L34" s="137"/>
      <c r="N34" s="418"/>
      <c r="O34" s="344"/>
      <c r="P34" s="344"/>
      <c r="Q34" s="344"/>
      <c r="R34" s="344"/>
      <c r="S34" s="345"/>
      <c r="U34" s="51"/>
      <c r="V34" s="3"/>
      <c r="W34" s="3"/>
      <c r="X34" s="3"/>
      <c r="Y34" s="3"/>
      <c r="Z34" s="3"/>
      <c r="AA34" s="3"/>
      <c r="AB34" s="3"/>
      <c r="AC34" s="3"/>
      <c r="AD34" s="9"/>
      <c r="AE34" s="17"/>
      <c r="AF34" s="9"/>
      <c r="AG34" s="96"/>
    </row>
    <row r="35" spans="2:33" ht="18.95" customHeight="1" thickBot="1">
      <c r="B35" s="395" t="s">
        <v>31</v>
      </c>
      <c r="C35" s="396"/>
      <c r="D35" s="132"/>
      <c r="E35" s="32" t="b">
        <v>0</v>
      </c>
      <c r="F35" s="319" t="s">
        <v>685</v>
      </c>
      <c r="G35" s="319"/>
      <c r="H35" s="132"/>
      <c r="I35" s="34"/>
      <c r="J35" s="343" t="s">
        <v>650</v>
      </c>
      <c r="K35" s="343"/>
      <c r="L35" s="397"/>
      <c r="N35" s="392"/>
      <c r="O35" s="393"/>
      <c r="P35" s="393"/>
      <c r="Q35" s="393"/>
      <c r="R35" s="393"/>
      <c r="S35" s="394"/>
      <c r="U35" s="51"/>
      <c r="V35" s="3"/>
      <c r="W35" s="3"/>
      <c r="X35" s="3"/>
      <c r="Y35" s="3"/>
      <c r="Z35" s="3"/>
      <c r="AA35" s="3"/>
      <c r="AB35" s="3"/>
      <c r="AC35" s="3"/>
      <c r="AD35" s="9"/>
      <c r="AE35" s="17"/>
      <c r="AF35" s="9"/>
      <c r="AG35" s="96"/>
    </row>
    <row r="36" spans="2:33" ht="18.95" customHeight="1" thickBot="1">
      <c r="B36" s="395" t="s">
        <v>33</v>
      </c>
      <c r="C36" s="396"/>
      <c r="D36" s="132"/>
      <c r="E36" s="32" t="b">
        <v>0</v>
      </c>
      <c r="F36" s="319" t="s">
        <v>35</v>
      </c>
      <c r="G36" s="319"/>
      <c r="H36" s="132"/>
      <c r="I36" s="34"/>
      <c r="J36" s="319" t="s">
        <v>738</v>
      </c>
      <c r="K36" s="319"/>
      <c r="L36" s="136"/>
      <c r="N36" s="367" t="s">
        <v>413</v>
      </c>
      <c r="O36" s="365"/>
      <c r="P36" s="173" t="s">
        <v>664</v>
      </c>
      <c r="Q36" s="99"/>
      <c r="R36" s="173" t="s">
        <v>665</v>
      </c>
      <c r="S36" s="100"/>
      <c r="U36" s="4"/>
      <c r="V36" s="9"/>
      <c r="W36" s="5"/>
      <c r="X36" s="5"/>
      <c r="Y36" s="5"/>
      <c r="Z36" s="5"/>
      <c r="AA36" s="5"/>
      <c r="AB36" s="5"/>
      <c r="AC36" s="5"/>
      <c r="AD36" s="5"/>
      <c r="AE36" s="18"/>
      <c r="AF36" s="5"/>
      <c r="AG36" s="96"/>
    </row>
    <row r="37" spans="2:33" ht="18.95" customHeight="1" thickBot="1">
      <c r="B37" s="395" t="s">
        <v>471</v>
      </c>
      <c r="C37" s="396"/>
      <c r="D37" s="132"/>
      <c r="E37" s="32" t="b">
        <v>0</v>
      </c>
      <c r="F37" s="117" t="s">
        <v>432</v>
      </c>
      <c r="G37" s="87" t="s">
        <v>491</v>
      </c>
      <c r="H37" s="132"/>
      <c r="I37" s="34"/>
      <c r="J37" s="319" t="s">
        <v>737</v>
      </c>
      <c r="K37" s="319"/>
      <c r="L37" s="136"/>
      <c r="N37" s="330"/>
      <c r="O37" s="331"/>
      <c r="P37" s="331"/>
      <c r="Q37" s="331"/>
      <c r="R37" s="331"/>
      <c r="S37" s="332"/>
      <c r="U37" s="51"/>
      <c r="V37" s="9"/>
      <c r="W37" s="3"/>
      <c r="X37" s="3"/>
      <c r="Y37" s="3"/>
      <c r="Z37" s="3"/>
      <c r="AA37" s="3"/>
      <c r="AB37" s="3"/>
      <c r="AC37" s="3"/>
      <c r="AD37" s="3"/>
      <c r="AE37" s="16"/>
      <c r="AF37" s="3"/>
      <c r="AG37" s="96"/>
    </row>
    <row r="38" spans="2:33" ht="18.95" customHeight="1" thickBot="1">
      <c r="B38" s="398" t="s">
        <v>472</v>
      </c>
      <c r="C38" s="399"/>
      <c r="D38" s="133"/>
      <c r="E38" s="32" t="b">
        <v>0</v>
      </c>
      <c r="F38" s="117" t="s">
        <v>432</v>
      </c>
      <c r="G38" s="88"/>
      <c r="H38" s="132"/>
      <c r="I38" s="34"/>
      <c r="J38" s="319" t="s">
        <v>269</v>
      </c>
      <c r="K38" s="319"/>
      <c r="L38" s="136"/>
      <c r="N38" s="367" t="s">
        <v>12</v>
      </c>
      <c r="O38" s="365"/>
      <c r="P38" s="331"/>
      <c r="Q38" s="331"/>
      <c r="R38" s="331"/>
      <c r="S38" s="332"/>
      <c r="T38" s="7"/>
      <c r="U38" s="379" t="s">
        <v>312</v>
      </c>
      <c r="V38" s="380"/>
      <c r="W38" s="380"/>
      <c r="X38" s="380"/>
      <c r="Y38" s="380"/>
      <c r="Z38" s="380"/>
      <c r="AA38" s="380"/>
      <c r="AB38" s="380"/>
      <c r="AC38" s="380"/>
      <c r="AD38" s="380"/>
      <c r="AE38" s="380"/>
      <c r="AF38" s="46">
        <f>SUM(AF32:AF37)</f>
        <v>0</v>
      </c>
      <c r="AG38" s="47">
        <f>SUM(AG32:AG37)</f>
        <v>0</v>
      </c>
    </row>
    <row r="39" spans="2:33" ht="18.95" customHeight="1" thickBot="1">
      <c r="B39" s="342" t="s">
        <v>655</v>
      </c>
      <c r="C39" s="343"/>
      <c r="D39" s="343"/>
      <c r="E39" s="32"/>
      <c r="F39" s="117" t="s">
        <v>432</v>
      </c>
      <c r="G39" s="87"/>
      <c r="H39" s="132"/>
      <c r="I39" s="34"/>
      <c r="J39" s="319" t="s">
        <v>691</v>
      </c>
      <c r="K39" s="319"/>
      <c r="L39" s="136"/>
      <c r="N39" s="52" t="s">
        <v>214</v>
      </c>
      <c r="O39" s="377"/>
      <c r="P39" s="377"/>
      <c r="Q39" s="377"/>
      <c r="R39" s="377"/>
      <c r="S39" s="378"/>
      <c r="U39" s="339" t="s">
        <v>301</v>
      </c>
      <c r="V39" s="340"/>
      <c r="W39" s="340"/>
      <c r="X39" s="340"/>
      <c r="Y39" s="340"/>
      <c r="Z39" s="340"/>
      <c r="AA39" s="340"/>
      <c r="AB39" s="340"/>
      <c r="AC39" s="340"/>
      <c r="AD39" s="340"/>
      <c r="AE39" s="340"/>
      <c r="AF39" s="340"/>
      <c r="AG39" s="341"/>
    </row>
    <row r="40" spans="2:33" ht="18.95" customHeight="1" thickBot="1">
      <c r="B40" s="322" t="s">
        <v>287</v>
      </c>
      <c r="C40" s="319"/>
      <c r="D40" s="132"/>
      <c r="E40" s="139"/>
      <c r="F40" s="319" t="s">
        <v>678</v>
      </c>
      <c r="G40" s="319"/>
      <c r="H40" s="132"/>
      <c r="I40" s="34"/>
      <c r="J40" s="319" t="s">
        <v>805</v>
      </c>
      <c r="K40" s="319"/>
      <c r="L40" s="136"/>
      <c r="N40" s="52" t="s">
        <v>806</v>
      </c>
      <c r="O40" s="320"/>
      <c r="P40" s="320"/>
      <c r="Q40" s="320"/>
      <c r="R40" s="320"/>
      <c r="S40" s="321"/>
      <c r="U40" s="383" t="s">
        <v>311</v>
      </c>
      <c r="V40" s="384"/>
      <c r="W40" s="385"/>
      <c r="X40" s="63" t="s">
        <v>309</v>
      </c>
      <c r="Y40" s="102" t="s">
        <v>429</v>
      </c>
      <c r="Z40" s="63" t="s">
        <v>302</v>
      </c>
      <c r="AA40" s="63" t="s">
        <v>303</v>
      </c>
      <c r="AB40" s="63" t="s">
        <v>304</v>
      </c>
      <c r="AC40" s="63" t="s">
        <v>305</v>
      </c>
      <c r="AD40" s="63" t="s">
        <v>306</v>
      </c>
      <c r="AE40" s="63" t="s">
        <v>307</v>
      </c>
      <c r="AF40" s="63" t="s">
        <v>23</v>
      </c>
      <c r="AG40" s="115" t="s">
        <v>24</v>
      </c>
    </row>
    <row r="41" spans="2:33" ht="18.95" customHeight="1" thickBot="1">
      <c r="B41" s="333" t="s">
        <v>672</v>
      </c>
      <c r="C41" s="334"/>
      <c r="D41" s="133"/>
      <c r="E41" s="139"/>
      <c r="F41" s="319" t="s">
        <v>38</v>
      </c>
      <c r="G41" s="319"/>
      <c r="H41" s="132"/>
      <c r="I41" s="34"/>
      <c r="J41" s="319" t="s">
        <v>271</v>
      </c>
      <c r="K41" s="319"/>
      <c r="L41" s="136"/>
      <c r="N41" s="52" t="s">
        <v>806</v>
      </c>
      <c r="O41" s="354"/>
      <c r="P41" s="354"/>
      <c r="Q41" s="354"/>
      <c r="R41" s="354"/>
      <c r="S41" s="355"/>
      <c r="U41" s="361"/>
      <c r="V41" s="386"/>
      <c r="W41" s="362"/>
      <c r="X41" s="9"/>
      <c r="Y41" s="10"/>
      <c r="Z41" s="3"/>
      <c r="AA41" s="3"/>
      <c r="AB41" s="3"/>
      <c r="AC41" s="3"/>
      <c r="AD41" s="3"/>
      <c r="AE41" s="3"/>
      <c r="AF41" s="3"/>
      <c r="AG41" s="14"/>
    </row>
    <row r="42" spans="2:33" ht="18.95" customHeight="1" thickBot="1">
      <c r="B42" s="335" t="s">
        <v>654</v>
      </c>
      <c r="C42" s="336"/>
      <c r="D42" s="336"/>
      <c r="E42" s="32"/>
      <c r="F42" s="319" t="s">
        <v>679</v>
      </c>
      <c r="G42" s="319"/>
      <c r="H42" s="132"/>
      <c r="I42" s="34"/>
      <c r="J42" s="319" t="s">
        <v>692</v>
      </c>
      <c r="K42" s="319"/>
      <c r="L42" s="136"/>
      <c r="N42" s="52" t="s">
        <v>322</v>
      </c>
      <c r="O42" s="354"/>
      <c r="P42" s="354"/>
      <c r="Q42" s="354"/>
      <c r="R42" s="354"/>
      <c r="S42" s="355"/>
      <c r="U42" s="361"/>
      <c r="V42" s="386"/>
      <c r="W42" s="362"/>
      <c r="X42" s="9"/>
      <c r="Y42" s="10"/>
      <c r="Z42" s="3"/>
      <c r="AA42" s="3"/>
      <c r="AB42" s="3"/>
      <c r="AC42" s="3"/>
      <c r="AD42" s="3"/>
      <c r="AE42" s="3"/>
      <c r="AF42" s="3"/>
      <c r="AG42" s="14"/>
    </row>
    <row r="43" spans="2:33" ht="18.95" customHeight="1" thickBot="1">
      <c r="B43" s="328" t="s">
        <v>40</v>
      </c>
      <c r="C43" s="329"/>
      <c r="D43" s="132"/>
      <c r="E43" s="32"/>
      <c r="F43" s="319" t="s">
        <v>43</v>
      </c>
      <c r="G43" s="319"/>
      <c r="H43" s="132"/>
      <c r="I43" s="34"/>
      <c r="J43" s="319" t="s">
        <v>47</v>
      </c>
      <c r="K43" s="319"/>
      <c r="L43" s="136"/>
      <c r="N43" s="52" t="s">
        <v>217</v>
      </c>
      <c r="O43" s="356"/>
      <c r="P43" s="356"/>
      <c r="Q43" s="356"/>
      <c r="R43" s="356"/>
      <c r="S43" s="357"/>
      <c r="U43" s="361"/>
      <c r="V43" s="386"/>
      <c r="W43" s="362"/>
      <c r="X43" s="9"/>
      <c r="Y43" s="10"/>
      <c r="Z43" s="3"/>
      <c r="AA43" s="3"/>
      <c r="AB43" s="3"/>
      <c r="AC43" s="3"/>
      <c r="AD43" s="3"/>
      <c r="AE43" s="3"/>
      <c r="AF43" s="3"/>
      <c r="AG43" s="14"/>
    </row>
    <row r="44" spans="2:33" ht="18.95" customHeight="1" thickBot="1">
      <c r="B44" s="328" t="s">
        <v>739</v>
      </c>
      <c r="C44" s="329"/>
      <c r="D44" s="132"/>
      <c r="E44" s="32"/>
      <c r="F44" s="319" t="s">
        <v>680</v>
      </c>
      <c r="G44" s="319"/>
      <c r="H44" s="132"/>
      <c r="I44" s="34"/>
      <c r="J44" s="319" t="s">
        <v>693</v>
      </c>
      <c r="K44" s="319"/>
      <c r="L44" s="136"/>
      <c r="N44" s="330"/>
      <c r="O44" s="331"/>
      <c r="P44" s="331"/>
      <c r="Q44" s="331"/>
      <c r="R44" s="331"/>
      <c r="S44" s="332"/>
      <c r="U44" s="361"/>
      <c r="V44" s="386"/>
      <c r="W44" s="362"/>
      <c r="X44" s="9"/>
      <c r="Y44" s="10"/>
      <c r="Z44" s="3"/>
      <c r="AA44" s="3"/>
      <c r="AB44" s="3"/>
      <c r="AC44" s="3"/>
      <c r="AD44" s="3"/>
      <c r="AE44" s="3"/>
      <c r="AF44" s="3"/>
      <c r="AG44" s="14"/>
    </row>
    <row r="45" spans="2:33" ht="18.95" customHeight="1" thickBot="1">
      <c r="B45" s="323" t="s">
        <v>45</v>
      </c>
      <c r="C45" s="324"/>
      <c r="D45" s="133"/>
      <c r="E45" s="32"/>
      <c r="F45" s="319" t="s">
        <v>681</v>
      </c>
      <c r="G45" s="319"/>
      <c r="H45" s="132"/>
      <c r="I45" s="34"/>
      <c r="J45" s="319" t="s">
        <v>792</v>
      </c>
      <c r="K45" s="319"/>
      <c r="L45" s="136"/>
      <c r="N45" s="367" t="s">
        <v>13</v>
      </c>
      <c r="O45" s="365"/>
      <c r="P45" s="349" t="s">
        <v>14</v>
      </c>
      <c r="Q45" s="350"/>
      <c r="R45" s="350"/>
      <c r="S45" s="351"/>
      <c r="U45" s="361"/>
      <c r="V45" s="386"/>
      <c r="W45" s="362"/>
      <c r="X45" s="9"/>
      <c r="Y45" s="10"/>
      <c r="Z45" s="9"/>
      <c r="AA45" s="9"/>
      <c r="AB45" s="9"/>
      <c r="AC45" s="9"/>
      <c r="AD45" s="9"/>
      <c r="AE45" s="9"/>
      <c r="AF45" s="9"/>
      <c r="AG45" s="14"/>
    </row>
    <row r="46" spans="2:33" ht="18.95" customHeight="1" thickBot="1">
      <c r="B46" s="342" t="s">
        <v>653</v>
      </c>
      <c r="C46" s="343"/>
      <c r="D46" s="343"/>
      <c r="E46" s="32"/>
      <c r="F46" s="319" t="s">
        <v>50</v>
      </c>
      <c r="G46" s="319"/>
      <c r="H46" s="132"/>
      <c r="I46" s="34"/>
      <c r="J46" s="319" t="s">
        <v>53</v>
      </c>
      <c r="K46" s="319"/>
      <c r="L46" s="136"/>
      <c r="N46" s="52" t="s">
        <v>323</v>
      </c>
      <c r="O46" s="352"/>
      <c r="P46" s="352"/>
      <c r="Q46" s="352"/>
      <c r="R46" s="352"/>
      <c r="S46" s="353"/>
      <c r="U46" s="361"/>
      <c r="V46" s="386"/>
      <c r="W46" s="362"/>
      <c r="X46" s="9"/>
      <c r="Y46" s="10"/>
      <c r="Z46" s="9"/>
      <c r="AA46" s="9"/>
      <c r="AB46" s="9"/>
      <c r="AC46" s="9"/>
      <c r="AD46" s="9"/>
      <c r="AE46" s="9"/>
      <c r="AF46" s="9"/>
      <c r="AG46" s="14"/>
    </row>
    <row r="47" spans="2:33" ht="18.95" customHeight="1" thickBot="1">
      <c r="B47" s="322" t="s">
        <v>673</v>
      </c>
      <c r="C47" s="319"/>
      <c r="D47" s="132"/>
      <c r="E47" s="32"/>
      <c r="F47" s="319" t="s">
        <v>52</v>
      </c>
      <c r="G47" s="319"/>
      <c r="H47" s="132"/>
      <c r="I47" s="34"/>
      <c r="J47" s="319" t="s">
        <v>55</v>
      </c>
      <c r="K47" s="319"/>
      <c r="L47" s="136"/>
      <c r="N47" s="11"/>
      <c r="O47" s="344"/>
      <c r="P47" s="344"/>
      <c r="Q47" s="344"/>
      <c r="R47" s="344"/>
      <c r="S47" s="345"/>
      <c r="U47" s="361"/>
      <c r="V47" s="386"/>
      <c r="W47" s="362"/>
      <c r="X47" s="9"/>
      <c r="Y47" s="10"/>
      <c r="Z47" s="9"/>
      <c r="AA47" s="9"/>
      <c r="AB47" s="9"/>
      <c r="AC47" s="9"/>
      <c r="AD47" s="9"/>
      <c r="AE47" s="9"/>
      <c r="AF47" s="9"/>
      <c r="AG47" s="14"/>
    </row>
    <row r="48" spans="2:33" ht="18.95" customHeight="1" thickBot="1">
      <c r="B48" s="322" t="s">
        <v>51</v>
      </c>
      <c r="C48" s="319"/>
      <c r="D48" s="132"/>
      <c r="E48" s="32"/>
      <c r="F48" s="319" t="s">
        <v>54</v>
      </c>
      <c r="G48" s="319"/>
      <c r="H48" s="132"/>
      <c r="I48" s="34"/>
      <c r="J48" s="319" t="s">
        <v>694</v>
      </c>
      <c r="K48" s="319"/>
      <c r="L48" s="136"/>
      <c r="N48" s="11"/>
      <c r="O48" s="344"/>
      <c r="P48" s="344"/>
      <c r="Q48" s="344"/>
      <c r="R48" s="344"/>
      <c r="S48" s="345"/>
      <c r="U48" s="390" t="s">
        <v>312</v>
      </c>
      <c r="V48" s="391"/>
      <c r="W48" s="391"/>
      <c r="X48" s="391"/>
      <c r="Y48" s="391"/>
      <c r="Z48" s="391"/>
      <c r="AA48" s="391"/>
      <c r="AB48" s="391"/>
      <c r="AC48" s="391"/>
      <c r="AD48" s="391"/>
      <c r="AE48" s="391"/>
      <c r="AF48" s="48">
        <f>SUM(AF41:AF47)</f>
        <v>0</v>
      </c>
      <c r="AG48" s="49">
        <f>SUM(AG41:AG47)</f>
        <v>0</v>
      </c>
    </row>
    <row r="49" spans="2:33" ht="18.95" customHeight="1" thickBot="1">
      <c r="B49" s="322" t="s">
        <v>791</v>
      </c>
      <c r="C49" s="319"/>
      <c r="D49" s="132"/>
      <c r="E49" s="32"/>
      <c r="F49" s="334" t="s">
        <v>57</v>
      </c>
      <c r="G49" s="334"/>
      <c r="H49" s="133"/>
      <c r="I49" s="34"/>
      <c r="J49" s="319" t="s">
        <v>59</v>
      </c>
      <c r="K49" s="319"/>
      <c r="L49" s="136"/>
      <c r="N49" s="11"/>
      <c r="O49" s="344"/>
      <c r="P49" s="344"/>
      <c r="Q49" s="344"/>
      <c r="R49" s="344"/>
      <c r="S49" s="345"/>
      <c r="U49" s="363" t="s">
        <v>313</v>
      </c>
      <c r="V49" s="364"/>
      <c r="W49" s="364"/>
      <c r="X49" s="364"/>
      <c r="Y49" s="364"/>
      <c r="Z49" s="364"/>
      <c r="AA49" s="364"/>
      <c r="AB49" s="364"/>
      <c r="AC49" s="364"/>
      <c r="AD49" s="364"/>
      <c r="AE49" s="364"/>
      <c r="AF49" s="365"/>
      <c r="AG49" s="366"/>
    </row>
    <row r="50" spans="2:33" ht="18.95" customHeight="1" thickBot="1">
      <c r="B50" s="322" t="s">
        <v>56</v>
      </c>
      <c r="C50" s="319"/>
      <c r="D50" s="132"/>
      <c r="E50" s="32"/>
      <c r="F50" s="336" t="s">
        <v>651</v>
      </c>
      <c r="G50" s="336"/>
      <c r="H50" s="336"/>
      <c r="I50" s="34"/>
      <c r="J50" s="319" t="s">
        <v>695</v>
      </c>
      <c r="K50" s="319"/>
      <c r="L50" s="136"/>
      <c r="N50" s="11"/>
      <c r="O50" s="344"/>
      <c r="P50" s="344"/>
      <c r="Q50" s="344"/>
      <c r="R50" s="344"/>
      <c r="S50" s="345"/>
      <c r="U50" s="381" t="s">
        <v>314</v>
      </c>
      <c r="V50" s="382"/>
      <c r="W50" s="44" t="s">
        <v>309</v>
      </c>
      <c r="X50" s="387" t="s">
        <v>300</v>
      </c>
      <c r="Y50" s="388"/>
      <c r="Z50" s="388"/>
      <c r="AA50" s="388"/>
      <c r="AB50" s="388"/>
      <c r="AC50" s="388"/>
      <c r="AD50" s="388"/>
      <c r="AE50" s="389"/>
      <c r="AF50" s="44" t="s">
        <v>23</v>
      </c>
      <c r="AG50" s="45" t="s">
        <v>24</v>
      </c>
    </row>
    <row r="51" spans="2:33" ht="18.95" customHeight="1" thickBot="1">
      <c r="B51" s="333" t="s">
        <v>58</v>
      </c>
      <c r="C51" s="334"/>
      <c r="D51" s="133"/>
      <c r="E51" s="32"/>
      <c r="F51" s="329" t="s">
        <v>682</v>
      </c>
      <c r="G51" s="329"/>
      <c r="H51" s="132"/>
      <c r="I51" s="34"/>
      <c r="J51" s="319" t="s">
        <v>275</v>
      </c>
      <c r="K51" s="319"/>
      <c r="L51" s="136"/>
      <c r="N51" s="11"/>
      <c r="O51" s="344"/>
      <c r="P51" s="344"/>
      <c r="Q51" s="344"/>
      <c r="R51" s="344"/>
      <c r="S51" s="345"/>
      <c r="U51" s="361"/>
      <c r="V51" s="362"/>
      <c r="W51" s="105"/>
      <c r="X51" s="358"/>
      <c r="Y51" s="359"/>
      <c r="Z51" s="359"/>
      <c r="AA51" s="359"/>
      <c r="AB51" s="359"/>
      <c r="AC51" s="359"/>
      <c r="AD51" s="359"/>
      <c r="AE51" s="360"/>
      <c r="AF51" s="3"/>
      <c r="AG51" s="15"/>
    </row>
    <row r="52" spans="2:33" ht="18.95" customHeight="1" thickBot="1">
      <c r="B52" s="335" t="s">
        <v>652</v>
      </c>
      <c r="C52" s="336"/>
      <c r="D52" s="336"/>
      <c r="E52" s="32"/>
      <c r="F52" s="329" t="s">
        <v>683</v>
      </c>
      <c r="G52" s="329"/>
      <c r="H52" s="132"/>
      <c r="I52" s="34"/>
      <c r="J52" s="319" t="s">
        <v>65</v>
      </c>
      <c r="K52" s="319"/>
      <c r="L52" s="136"/>
      <c r="N52" s="11"/>
      <c r="O52" s="344"/>
      <c r="P52" s="344"/>
      <c r="Q52" s="344"/>
      <c r="R52" s="344"/>
      <c r="S52" s="345"/>
      <c r="U52" s="361"/>
      <c r="V52" s="362"/>
      <c r="W52" s="105"/>
      <c r="X52" s="358"/>
      <c r="Y52" s="359"/>
      <c r="Z52" s="359"/>
      <c r="AA52" s="359"/>
      <c r="AB52" s="359"/>
      <c r="AC52" s="359"/>
      <c r="AD52" s="359"/>
      <c r="AE52" s="360"/>
      <c r="AF52" s="3"/>
      <c r="AG52" s="15"/>
    </row>
    <row r="53" spans="2:33" ht="18.95" customHeight="1" thickBot="1">
      <c r="B53" s="328" t="s">
        <v>61</v>
      </c>
      <c r="C53" s="329"/>
      <c r="D53" s="132"/>
      <c r="E53" s="32"/>
      <c r="F53" s="329" t="s">
        <v>64</v>
      </c>
      <c r="G53" s="329"/>
      <c r="H53" s="132"/>
      <c r="I53" s="34"/>
      <c r="J53" s="319" t="s">
        <v>697</v>
      </c>
      <c r="K53" s="319"/>
      <c r="L53" s="136"/>
      <c r="N53" s="11"/>
      <c r="O53" s="344"/>
      <c r="P53" s="344"/>
      <c r="Q53" s="344"/>
      <c r="R53" s="344"/>
      <c r="S53" s="345"/>
      <c r="U53" s="361"/>
      <c r="V53" s="362"/>
      <c r="W53" s="105"/>
      <c r="X53" s="358"/>
      <c r="Y53" s="359"/>
      <c r="Z53" s="359"/>
      <c r="AA53" s="359"/>
      <c r="AB53" s="359"/>
      <c r="AC53" s="359"/>
      <c r="AD53" s="359"/>
      <c r="AE53" s="360"/>
      <c r="AF53" s="3"/>
      <c r="AG53" s="15"/>
    </row>
    <row r="54" spans="2:33" ht="18.95" customHeight="1" thickBot="1">
      <c r="B54" s="328" t="s">
        <v>674</v>
      </c>
      <c r="C54" s="329"/>
      <c r="D54" s="132"/>
      <c r="E54" s="32"/>
      <c r="F54" s="329" t="s">
        <v>67</v>
      </c>
      <c r="G54" s="329"/>
      <c r="H54" s="132"/>
      <c r="I54" s="34"/>
      <c r="J54" s="319" t="s">
        <v>277</v>
      </c>
      <c r="K54" s="319"/>
      <c r="L54" s="136"/>
      <c r="N54" s="11"/>
      <c r="O54" s="325"/>
      <c r="P54" s="326"/>
      <c r="Q54" s="326"/>
      <c r="R54" s="326"/>
      <c r="S54" s="327"/>
      <c r="U54" s="361"/>
      <c r="V54" s="362"/>
      <c r="W54" s="105"/>
      <c r="X54" s="358"/>
      <c r="Y54" s="359"/>
      <c r="Z54" s="359"/>
      <c r="AA54" s="359"/>
      <c r="AB54" s="359"/>
      <c r="AC54" s="359"/>
      <c r="AD54" s="359"/>
      <c r="AE54" s="360"/>
      <c r="AF54" s="3"/>
      <c r="AG54" s="15"/>
    </row>
    <row r="55" spans="2:33" ht="18.95" customHeight="1" thickBot="1">
      <c r="B55" s="328" t="s">
        <v>66</v>
      </c>
      <c r="C55" s="329"/>
      <c r="D55" s="132"/>
      <c r="E55" s="32"/>
      <c r="F55" s="329" t="s">
        <v>684</v>
      </c>
      <c r="G55" s="329"/>
      <c r="H55" s="132"/>
      <c r="I55" s="34"/>
      <c r="J55" s="334" t="s">
        <v>696</v>
      </c>
      <c r="K55" s="334"/>
      <c r="L55" s="137"/>
      <c r="N55" s="11"/>
      <c r="O55" s="325"/>
      <c r="P55" s="326"/>
      <c r="Q55" s="326"/>
      <c r="R55" s="326"/>
      <c r="S55" s="327"/>
      <c r="U55" s="361"/>
      <c r="V55" s="362"/>
      <c r="W55" s="105"/>
      <c r="X55" s="358"/>
      <c r="Y55" s="359"/>
      <c r="Z55" s="359"/>
      <c r="AA55" s="359"/>
      <c r="AB55" s="359"/>
      <c r="AC55" s="359"/>
      <c r="AD55" s="359"/>
      <c r="AE55" s="360"/>
      <c r="AF55" s="3"/>
      <c r="AG55" s="15"/>
    </row>
    <row r="56" spans="2:33" ht="18.95" customHeight="1" thickBot="1">
      <c r="B56" s="328" t="s">
        <v>68</v>
      </c>
      <c r="C56" s="329"/>
      <c r="D56" s="132"/>
      <c r="E56" s="32"/>
      <c r="F56" s="329" t="s">
        <v>25</v>
      </c>
      <c r="G56" s="329"/>
      <c r="H56" s="132"/>
      <c r="I56" s="34"/>
      <c r="J56" s="42" t="s">
        <v>433</v>
      </c>
      <c r="K56" s="87"/>
      <c r="L56" s="135"/>
      <c r="N56" s="11"/>
      <c r="O56" s="325"/>
      <c r="P56" s="326"/>
      <c r="Q56" s="326"/>
      <c r="R56" s="326"/>
      <c r="S56" s="327"/>
      <c r="U56" s="361"/>
      <c r="V56" s="362"/>
      <c r="W56" s="105"/>
      <c r="X56" s="358"/>
      <c r="Y56" s="359"/>
      <c r="Z56" s="359"/>
      <c r="AA56" s="359"/>
      <c r="AB56" s="359"/>
      <c r="AC56" s="359"/>
      <c r="AD56" s="359"/>
      <c r="AE56" s="360"/>
      <c r="AF56" s="3"/>
      <c r="AG56" s="15"/>
    </row>
    <row r="57" spans="2:33" ht="18.95" customHeight="1" thickBot="1">
      <c r="B57" s="328" t="s">
        <v>70</v>
      </c>
      <c r="C57" s="329"/>
      <c r="D57" s="132"/>
      <c r="E57" s="32"/>
      <c r="F57" s="329" t="s">
        <v>73</v>
      </c>
      <c r="G57" s="329"/>
      <c r="H57" s="132"/>
      <c r="I57" s="34"/>
      <c r="J57" s="42" t="s">
        <v>433</v>
      </c>
      <c r="K57" s="123"/>
      <c r="L57" s="136"/>
      <c r="N57" s="11"/>
      <c r="O57" s="368"/>
      <c r="P57" s="326"/>
      <c r="Q57" s="326"/>
      <c r="R57" s="326"/>
      <c r="S57" s="327"/>
      <c r="U57" s="361"/>
      <c r="V57" s="362"/>
      <c r="W57" s="105"/>
      <c r="X57" s="358"/>
      <c r="Y57" s="359"/>
      <c r="Z57" s="359"/>
      <c r="AA57" s="359"/>
      <c r="AB57" s="359"/>
      <c r="AC57" s="359"/>
      <c r="AD57" s="359"/>
      <c r="AE57" s="360"/>
      <c r="AF57" s="3"/>
      <c r="AG57" s="15"/>
    </row>
    <row r="58" spans="2:33" ht="18.95" customHeight="1" thickBot="1">
      <c r="B58" s="328" t="s">
        <v>675</v>
      </c>
      <c r="C58" s="329"/>
      <c r="D58" s="132"/>
      <c r="E58" s="32"/>
      <c r="F58" s="329" t="s">
        <v>75</v>
      </c>
      <c r="G58" s="329"/>
      <c r="H58" s="132"/>
      <c r="I58" s="34"/>
      <c r="J58" s="42" t="s">
        <v>433</v>
      </c>
      <c r="K58" s="123"/>
      <c r="L58" s="136"/>
      <c r="N58" s="11"/>
      <c r="O58" s="325"/>
      <c r="P58" s="326"/>
      <c r="Q58" s="326"/>
      <c r="R58" s="326"/>
      <c r="S58" s="327"/>
      <c r="U58" s="361"/>
      <c r="V58" s="362"/>
      <c r="W58" s="105"/>
      <c r="X58" s="358"/>
      <c r="Y58" s="359"/>
      <c r="Z58" s="359"/>
      <c r="AA58" s="359"/>
      <c r="AB58" s="359"/>
      <c r="AC58" s="359"/>
      <c r="AD58" s="359"/>
      <c r="AE58" s="360"/>
      <c r="AF58" s="3"/>
      <c r="AG58" s="15"/>
    </row>
    <row r="59" spans="2:33" ht="18.95" customHeight="1" thickBot="1">
      <c r="B59" s="323" t="s">
        <v>74</v>
      </c>
      <c r="C59" s="324"/>
      <c r="D59" s="133"/>
      <c r="E59" s="32"/>
      <c r="F59" s="329" t="s">
        <v>76</v>
      </c>
      <c r="G59" s="329"/>
      <c r="H59" s="132"/>
      <c r="I59" s="34"/>
      <c r="J59" s="42" t="s">
        <v>433</v>
      </c>
      <c r="K59" s="123"/>
      <c r="L59" s="136"/>
      <c r="N59" s="11"/>
      <c r="O59" s="325"/>
      <c r="P59" s="326"/>
      <c r="Q59" s="326"/>
      <c r="R59" s="326"/>
      <c r="S59" s="327"/>
      <c r="U59" s="361"/>
      <c r="V59" s="362"/>
      <c r="W59" s="105"/>
      <c r="X59" s="358"/>
      <c r="Y59" s="359"/>
      <c r="Z59" s="359"/>
      <c r="AA59" s="359"/>
      <c r="AB59" s="359"/>
      <c r="AC59" s="359"/>
      <c r="AD59" s="359"/>
      <c r="AE59" s="360"/>
      <c r="AF59" s="3"/>
      <c r="AG59" s="15"/>
    </row>
    <row r="60" spans="2:33" ht="18.95" customHeight="1" thickBot="1">
      <c r="B60" s="342" t="s">
        <v>671</v>
      </c>
      <c r="C60" s="343"/>
      <c r="D60" s="343"/>
      <c r="E60" s="32"/>
      <c r="F60" s="42" t="s">
        <v>430</v>
      </c>
      <c r="G60" s="122"/>
      <c r="H60" s="132"/>
      <c r="I60" s="34"/>
      <c r="J60" s="42" t="s">
        <v>433</v>
      </c>
      <c r="K60" s="123"/>
      <c r="L60" s="136"/>
      <c r="N60" s="11"/>
      <c r="O60" s="325"/>
      <c r="P60" s="326"/>
      <c r="Q60" s="326"/>
      <c r="R60" s="326"/>
      <c r="S60" s="327"/>
      <c r="U60" s="361"/>
      <c r="V60" s="362"/>
      <c r="W60" s="105"/>
      <c r="X60" s="358"/>
      <c r="Y60" s="359"/>
      <c r="Z60" s="359"/>
      <c r="AA60" s="359"/>
      <c r="AB60" s="359"/>
      <c r="AC60" s="359"/>
      <c r="AD60" s="359"/>
      <c r="AE60" s="360"/>
      <c r="AF60" s="3"/>
      <c r="AG60" s="15"/>
    </row>
    <row r="61" spans="2:33" ht="18.95" customHeight="1" thickBot="1">
      <c r="B61" s="322" t="s">
        <v>279</v>
      </c>
      <c r="C61" s="319"/>
      <c r="D61" s="132"/>
      <c r="E61" s="32"/>
      <c r="F61" s="42" t="s">
        <v>430</v>
      </c>
      <c r="G61" s="87"/>
      <c r="H61" s="132"/>
      <c r="I61" s="34"/>
      <c r="J61" s="101"/>
      <c r="K61" s="34"/>
      <c r="L61" s="37"/>
      <c r="N61" s="11"/>
      <c r="O61" s="325"/>
      <c r="P61" s="326"/>
      <c r="Q61" s="326"/>
      <c r="R61" s="326"/>
      <c r="S61" s="327"/>
      <c r="U61" s="361"/>
      <c r="V61" s="362"/>
      <c r="W61" s="105"/>
      <c r="X61" s="358"/>
      <c r="Y61" s="359"/>
      <c r="Z61" s="359"/>
      <c r="AA61" s="359"/>
      <c r="AB61" s="359"/>
      <c r="AC61" s="359"/>
      <c r="AD61" s="359"/>
      <c r="AE61" s="360"/>
      <c r="AF61" s="3"/>
      <c r="AG61" s="15"/>
    </row>
    <row r="62" spans="2:33" ht="18.95" customHeight="1" thickBot="1">
      <c r="B62" s="322" t="s">
        <v>77</v>
      </c>
      <c r="C62" s="319"/>
      <c r="D62" s="132"/>
      <c r="E62" s="32"/>
      <c r="F62" s="42" t="s">
        <v>430</v>
      </c>
      <c r="G62" s="123"/>
      <c r="H62" s="132"/>
      <c r="I62" s="34"/>
      <c r="J62" s="369" t="s">
        <v>83</v>
      </c>
      <c r="K62" s="369"/>
      <c r="L62" s="131">
        <f>表3[[#Totals],[声望]]</f>
        <v>0</v>
      </c>
      <c r="N62" s="11"/>
      <c r="O62" s="325"/>
      <c r="P62" s="326"/>
      <c r="Q62" s="326"/>
      <c r="R62" s="326"/>
      <c r="S62" s="327"/>
      <c r="U62" s="361"/>
      <c r="V62" s="362"/>
      <c r="W62" s="105"/>
      <c r="X62" s="358"/>
      <c r="Y62" s="359"/>
      <c r="Z62" s="359"/>
      <c r="AA62" s="359"/>
      <c r="AB62" s="359"/>
      <c r="AC62" s="359"/>
      <c r="AD62" s="359"/>
      <c r="AE62" s="360"/>
      <c r="AF62" s="9"/>
      <c r="AG62" s="15"/>
    </row>
    <row r="63" spans="2:33" ht="18.95" customHeight="1" thickBot="1">
      <c r="B63" s="322" t="s">
        <v>676</v>
      </c>
      <c r="C63" s="319"/>
      <c r="D63" s="132"/>
      <c r="E63" s="32"/>
      <c r="F63" s="329" t="s">
        <v>401</v>
      </c>
      <c r="G63" s="329"/>
      <c r="H63" s="132"/>
      <c r="I63" s="34"/>
      <c r="J63" s="369" t="s">
        <v>88</v>
      </c>
      <c r="K63" s="369"/>
      <c r="L63" s="131">
        <f>表3[[#Totals],[进阶点数]]</f>
        <v>0</v>
      </c>
      <c r="N63" s="11"/>
      <c r="O63" s="325"/>
      <c r="P63" s="326"/>
      <c r="Q63" s="326"/>
      <c r="R63" s="326"/>
      <c r="S63" s="327"/>
      <c r="U63" s="361"/>
      <c r="V63" s="362"/>
      <c r="W63" s="105"/>
      <c r="X63" s="358"/>
      <c r="Y63" s="359"/>
      <c r="Z63" s="359"/>
      <c r="AA63" s="359"/>
      <c r="AB63" s="359"/>
      <c r="AC63" s="359"/>
      <c r="AD63" s="359"/>
      <c r="AE63" s="360"/>
      <c r="AF63" s="9"/>
      <c r="AG63" s="15"/>
    </row>
    <row r="64" spans="2:33" ht="18.95" customHeight="1" thickBot="1">
      <c r="B64" s="322" t="s">
        <v>78</v>
      </c>
      <c r="C64" s="319"/>
      <c r="D64" s="132"/>
      <c r="E64" s="32"/>
      <c r="F64" s="329" t="s">
        <v>686</v>
      </c>
      <c r="G64" s="329"/>
      <c r="H64" s="132"/>
      <c r="I64" s="34"/>
      <c r="J64" s="369" t="s">
        <v>84</v>
      </c>
      <c r="K64" s="369"/>
      <c r="L64" s="131">
        <f>K12*10-AF29</f>
        <v>0</v>
      </c>
      <c r="N64" s="11"/>
      <c r="O64" s="344"/>
      <c r="P64" s="344"/>
      <c r="Q64" s="344"/>
      <c r="R64" s="344"/>
      <c r="S64" s="345"/>
      <c r="U64" s="361"/>
      <c r="V64" s="362"/>
      <c r="W64" s="105"/>
      <c r="X64" s="358"/>
      <c r="Y64" s="359"/>
      <c r="Z64" s="359"/>
      <c r="AA64" s="359"/>
      <c r="AB64" s="359"/>
      <c r="AC64" s="359"/>
      <c r="AD64" s="359"/>
      <c r="AE64" s="360"/>
      <c r="AF64" s="9"/>
      <c r="AG64" s="15"/>
    </row>
    <row r="65" spans="2:33" ht="18.95" customHeight="1" thickBot="1">
      <c r="B65" s="370" t="s">
        <v>79</v>
      </c>
      <c r="C65" s="371"/>
      <c r="D65" s="134"/>
      <c r="E65" s="33"/>
      <c r="F65" s="372" t="s">
        <v>82</v>
      </c>
      <c r="G65" s="372"/>
      <c r="H65" s="134"/>
      <c r="I65" s="35"/>
      <c r="J65" s="35"/>
      <c r="K65" s="35"/>
      <c r="L65" s="36"/>
      <c r="N65" s="12"/>
      <c r="O65" s="373"/>
      <c r="P65" s="373"/>
      <c r="Q65" s="373"/>
      <c r="R65" s="373"/>
      <c r="S65" s="374"/>
      <c r="U65" s="375" t="s">
        <v>312</v>
      </c>
      <c r="V65" s="376"/>
      <c r="W65" s="376"/>
      <c r="X65" s="376"/>
      <c r="Y65" s="376"/>
      <c r="Z65" s="376"/>
      <c r="AA65" s="376"/>
      <c r="AB65" s="376"/>
      <c r="AC65" s="376"/>
      <c r="AD65" s="376"/>
      <c r="AE65" s="376"/>
      <c r="AF65" s="46">
        <f>SUM(AF51:AF64)</f>
        <v>0</v>
      </c>
      <c r="AG65" s="47">
        <f>SUM(AG51:AG64)</f>
        <v>0</v>
      </c>
    </row>
    <row r="66" spans="2:33" s="8" customFormat="1" ht="15" thickBot="1">
      <c r="B66" s="50"/>
      <c r="C66" s="156">
        <f>SUM(D31,D63,H52,H53,H58,H60,H61,H62,H63,L32,L33,L34,L55)</f>
        <v>0</v>
      </c>
      <c r="D66" s="112">
        <f>SUM(D30,D41,D51,D56,D58,D59,D63,H29,H53,L54)</f>
        <v>0</v>
      </c>
      <c r="E66" s="113">
        <f>SUM(D34,H29,H31,L38,L40,L41,L44,H43,H46,D63)</f>
        <v>0</v>
      </c>
      <c r="F66" s="113">
        <f>SUM(D32,D51,D53,D54,D57,D58,D63,L50,H31,H29)</f>
        <v>0</v>
      </c>
      <c r="G66" s="113">
        <f>SUM(D33,L32,L38,D43,H48,H52,H53,H56,H63,D63)</f>
        <v>0</v>
      </c>
      <c r="H66" s="113">
        <f>SUM(D38,D48,L47,L52,L53,H53,H58,H63,D63,D58)</f>
        <v>0</v>
      </c>
      <c r="I66" s="113">
        <f>SUM(H63,D63,H58,H53,H52,D51,D53,D47,H31,D29)</f>
        <v>0</v>
      </c>
      <c r="J66" s="113">
        <f>SUM(D63,D58,D57,D53,D41,D40,H40,H45,D37,H31)</f>
        <v>0</v>
      </c>
      <c r="K66" s="113">
        <f>SUM(D63,L55,L48,L45,L44,L41,H47,L38,L36,H31,D35)</f>
        <v>0</v>
      </c>
      <c r="L66" s="113">
        <f>SUM(D63,D53,H49,L51,L39,L38,H40,D36,H31,H30)</f>
        <v>0</v>
      </c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</row>
    <row r="67" spans="2:33" s="8" customFormat="1" ht="18">
      <c r="B67" s="722" t="s">
        <v>825</v>
      </c>
      <c r="C67" s="723"/>
      <c r="D67" s="723"/>
      <c r="E67" s="723"/>
      <c r="F67" s="723"/>
      <c r="G67" s="723"/>
      <c r="H67" s="723"/>
      <c r="I67" s="723"/>
      <c r="J67" s="723"/>
      <c r="K67" s="723"/>
      <c r="L67" s="724"/>
      <c r="N67" s="722" t="s">
        <v>826</v>
      </c>
      <c r="O67" s="723"/>
      <c r="P67" s="723"/>
      <c r="Q67" s="723"/>
      <c r="R67" s="723"/>
      <c r="S67" s="723"/>
      <c r="T67" s="723"/>
      <c r="U67" s="724"/>
      <c r="V67" s="187"/>
      <c r="W67" s="722" t="s">
        <v>826</v>
      </c>
      <c r="X67" s="723"/>
      <c r="Y67" s="723"/>
      <c r="Z67" s="723"/>
      <c r="AA67" s="723"/>
      <c r="AB67" s="723"/>
      <c r="AC67" s="723"/>
      <c r="AD67" s="723"/>
      <c r="AE67" s="723"/>
      <c r="AF67" s="723"/>
      <c r="AG67" s="724"/>
    </row>
    <row r="68" spans="2:33" s="8" customFormat="1">
      <c r="B68" s="415"/>
      <c r="C68" s="720"/>
      <c r="D68" s="720"/>
      <c r="E68" s="720"/>
      <c r="F68" s="720"/>
      <c r="G68" s="720"/>
      <c r="H68" s="720"/>
      <c r="I68" s="720"/>
      <c r="J68" s="720"/>
      <c r="K68" s="720"/>
      <c r="L68" s="417"/>
      <c r="N68" s="715"/>
      <c r="O68" s="716"/>
      <c r="P68" s="716"/>
      <c r="Q68" s="716"/>
      <c r="R68" s="716"/>
      <c r="S68" s="716"/>
      <c r="T68" s="716"/>
      <c r="U68" s="321"/>
      <c r="V68" s="187"/>
      <c r="W68" s="715"/>
      <c r="X68" s="716"/>
      <c r="Y68" s="716"/>
      <c r="Z68" s="716"/>
      <c r="AA68" s="716"/>
      <c r="AB68" s="716"/>
      <c r="AC68" s="716"/>
      <c r="AD68" s="716"/>
      <c r="AE68" s="716"/>
      <c r="AF68" s="716"/>
      <c r="AG68" s="321"/>
    </row>
    <row r="69" spans="2:33" s="8" customFormat="1">
      <c r="B69" s="415"/>
      <c r="C69" s="720"/>
      <c r="D69" s="720"/>
      <c r="E69" s="720"/>
      <c r="F69" s="720"/>
      <c r="G69" s="720"/>
      <c r="H69" s="720"/>
      <c r="I69" s="720"/>
      <c r="J69" s="720"/>
      <c r="K69" s="720"/>
      <c r="L69" s="417"/>
      <c r="N69" s="715"/>
      <c r="O69" s="716"/>
      <c r="P69" s="716"/>
      <c r="Q69" s="716"/>
      <c r="R69" s="716"/>
      <c r="S69" s="716"/>
      <c r="T69" s="716"/>
      <c r="U69" s="321"/>
      <c r="V69" s="187"/>
      <c r="W69" s="715"/>
      <c r="X69" s="716"/>
      <c r="Y69" s="716"/>
      <c r="Z69" s="716"/>
      <c r="AA69" s="716"/>
      <c r="AB69" s="716"/>
      <c r="AC69" s="716"/>
      <c r="AD69" s="716"/>
      <c r="AE69" s="716"/>
      <c r="AF69" s="716"/>
      <c r="AG69" s="321"/>
    </row>
    <row r="70" spans="2:33" s="8" customFormat="1">
      <c r="B70" s="415"/>
      <c r="C70" s="720"/>
      <c r="D70" s="720"/>
      <c r="E70" s="720"/>
      <c r="F70" s="720"/>
      <c r="G70" s="720"/>
      <c r="H70" s="720"/>
      <c r="I70" s="720"/>
      <c r="J70" s="720"/>
      <c r="K70" s="720"/>
      <c r="L70" s="417"/>
      <c r="N70" s="715"/>
      <c r="O70" s="716"/>
      <c r="P70" s="716"/>
      <c r="Q70" s="716"/>
      <c r="R70" s="716"/>
      <c r="S70" s="716"/>
      <c r="T70" s="716"/>
      <c r="U70" s="321"/>
      <c r="V70" s="187"/>
      <c r="W70" s="715"/>
      <c r="X70" s="716"/>
      <c r="Y70" s="716"/>
      <c r="Z70" s="716"/>
      <c r="AA70" s="716"/>
      <c r="AB70" s="716"/>
      <c r="AC70" s="716"/>
      <c r="AD70" s="716"/>
      <c r="AE70" s="716"/>
      <c r="AF70" s="716"/>
      <c r="AG70" s="321"/>
    </row>
    <row r="71" spans="2:33" s="8" customFormat="1">
      <c r="B71" s="415"/>
      <c r="C71" s="720"/>
      <c r="D71" s="720"/>
      <c r="E71" s="720"/>
      <c r="F71" s="720"/>
      <c r="G71" s="720"/>
      <c r="H71" s="720"/>
      <c r="I71" s="720"/>
      <c r="J71" s="720"/>
      <c r="K71" s="720"/>
      <c r="L71" s="417"/>
      <c r="N71" s="715"/>
      <c r="O71" s="716"/>
      <c r="P71" s="716"/>
      <c r="Q71" s="716"/>
      <c r="R71" s="716"/>
      <c r="S71" s="716"/>
      <c r="T71" s="716"/>
      <c r="U71" s="321"/>
      <c r="V71" s="187"/>
      <c r="W71" s="715"/>
      <c r="X71" s="716"/>
      <c r="Y71" s="716"/>
      <c r="Z71" s="716"/>
      <c r="AA71" s="716"/>
      <c r="AB71" s="716"/>
      <c r="AC71" s="716"/>
      <c r="AD71" s="716"/>
      <c r="AE71" s="716"/>
      <c r="AF71" s="716"/>
      <c r="AG71" s="321"/>
    </row>
    <row r="72" spans="2:33" s="8" customFormat="1">
      <c r="B72" s="415"/>
      <c r="C72" s="720"/>
      <c r="D72" s="720"/>
      <c r="E72" s="720"/>
      <c r="F72" s="720"/>
      <c r="G72" s="720"/>
      <c r="H72" s="720"/>
      <c r="I72" s="720"/>
      <c r="J72" s="720"/>
      <c r="K72" s="720"/>
      <c r="L72" s="417"/>
      <c r="N72" s="715"/>
      <c r="O72" s="716"/>
      <c r="P72" s="716"/>
      <c r="Q72" s="716"/>
      <c r="R72" s="716"/>
      <c r="S72" s="716"/>
      <c r="T72" s="716"/>
      <c r="U72" s="321"/>
      <c r="V72" s="187"/>
      <c r="W72" s="715"/>
      <c r="X72" s="716"/>
      <c r="Y72" s="716"/>
      <c r="Z72" s="716"/>
      <c r="AA72" s="716"/>
      <c r="AB72" s="716"/>
      <c r="AC72" s="716"/>
      <c r="AD72" s="716"/>
      <c r="AE72" s="716"/>
      <c r="AF72" s="716"/>
      <c r="AG72" s="321"/>
    </row>
    <row r="73" spans="2:33" s="8" customFormat="1">
      <c r="B73" s="415"/>
      <c r="C73" s="720"/>
      <c r="D73" s="720"/>
      <c r="E73" s="720"/>
      <c r="F73" s="720"/>
      <c r="G73" s="720"/>
      <c r="H73" s="720"/>
      <c r="I73" s="720"/>
      <c r="J73" s="720"/>
      <c r="K73" s="720"/>
      <c r="L73" s="417"/>
      <c r="N73" s="715"/>
      <c r="O73" s="716"/>
      <c r="P73" s="716"/>
      <c r="Q73" s="716"/>
      <c r="R73" s="716"/>
      <c r="S73" s="716"/>
      <c r="T73" s="716"/>
      <c r="U73" s="321"/>
      <c r="V73" s="187"/>
      <c r="W73" s="715"/>
      <c r="X73" s="716"/>
      <c r="Y73" s="716"/>
      <c r="Z73" s="716"/>
      <c r="AA73" s="716"/>
      <c r="AB73" s="716"/>
      <c r="AC73" s="716"/>
      <c r="AD73" s="716"/>
      <c r="AE73" s="716"/>
      <c r="AF73" s="716"/>
      <c r="AG73" s="321"/>
    </row>
    <row r="74" spans="2:33" s="8" customFormat="1">
      <c r="B74" s="415"/>
      <c r="C74" s="720"/>
      <c r="D74" s="720"/>
      <c r="E74" s="720"/>
      <c r="F74" s="720"/>
      <c r="G74" s="720"/>
      <c r="H74" s="720"/>
      <c r="I74" s="720"/>
      <c r="J74" s="720"/>
      <c r="K74" s="720"/>
      <c r="L74" s="417"/>
      <c r="N74" s="715"/>
      <c r="O74" s="716"/>
      <c r="P74" s="716"/>
      <c r="Q74" s="716"/>
      <c r="R74" s="716"/>
      <c r="S74" s="716"/>
      <c r="T74" s="716"/>
      <c r="U74" s="321"/>
      <c r="V74" s="187"/>
      <c r="W74" s="715"/>
      <c r="X74" s="716"/>
      <c r="Y74" s="716"/>
      <c r="Z74" s="716"/>
      <c r="AA74" s="716"/>
      <c r="AB74" s="716"/>
      <c r="AC74" s="716"/>
      <c r="AD74" s="716"/>
      <c r="AE74" s="716"/>
      <c r="AF74" s="716"/>
      <c r="AG74" s="321"/>
    </row>
    <row r="75" spans="2:33" s="8" customFormat="1">
      <c r="B75" s="415"/>
      <c r="C75" s="720"/>
      <c r="D75" s="720"/>
      <c r="E75" s="720"/>
      <c r="F75" s="720"/>
      <c r="G75" s="720"/>
      <c r="H75" s="720"/>
      <c r="I75" s="720"/>
      <c r="J75" s="720"/>
      <c r="K75" s="720"/>
      <c r="L75" s="417"/>
      <c r="N75" s="715"/>
      <c r="O75" s="716"/>
      <c r="P75" s="716"/>
      <c r="Q75" s="716"/>
      <c r="R75" s="716"/>
      <c r="S75" s="716"/>
      <c r="T75" s="716"/>
      <c r="U75" s="321"/>
      <c r="V75" s="187"/>
      <c r="W75" s="715"/>
      <c r="X75" s="716"/>
      <c r="Y75" s="716"/>
      <c r="Z75" s="716"/>
      <c r="AA75" s="716"/>
      <c r="AB75" s="716"/>
      <c r="AC75" s="716"/>
      <c r="AD75" s="716"/>
      <c r="AE75" s="716"/>
      <c r="AF75" s="716"/>
      <c r="AG75" s="321"/>
    </row>
    <row r="76" spans="2:33" s="8" customFormat="1">
      <c r="B76" s="415"/>
      <c r="C76" s="720"/>
      <c r="D76" s="720"/>
      <c r="E76" s="720"/>
      <c r="F76" s="720"/>
      <c r="G76" s="720"/>
      <c r="H76" s="720"/>
      <c r="I76" s="720"/>
      <c r="J76" s="720"/>
      <c r="K76" s="720"/>
      <c r="L76" s="417"/>
      <c r="N76" s="715"/>
      <c r="O76" s="716"/>
      <c r="P76" s="716"/>
      <c r="Q76" s="716"/>
      <c r="R76" s="716"/>
      <c r="S76" s="716"/>
      <c r="T76" s="716"/>
      <c r="U76" s="321"/>
      <c r="V76" s="187"/>
      <c r="W76" s="715"/>
      <c r="X76" s="716"/>
      <c r="Y76" s="716"/>
      <c r="Z76" s="716"/>
      <c r="AA76" s="716"/>
      <c r="AB76" s="716"/>
      <c r="AC76" s="716"/>
      <c r="AD76" s="716"/>
      <c r="AE76" s="716"/>
      <c r="AF76" s="716"/>
      <c r="AG76" s="321"/>
    </row>
    <row r="77" spans="2:33" s="8" customFormat="1">
      <c r="B77" s="415"/>
      <c r="C77" s="720"/>
      <c r="D77" s="720"/>
      <c r="E77" s="720"/>
      <c r="F77" s="720"/>
      <c r="G77" s="720"/>
      <c r="H77" s="720"/>
      <c r="I77" s="720"/>
      <c r="J77" s="720"/>
      <c r="K77" s="720"/>
      <c r="L77" s="417"/>
      <c r="N77" s="715"/>
      <c r="O77" s="716"/>
      <c r="P77" s="716"/>
      <c r="Q77" s="716"/>
      <c r="R77" s="716"/>
      <c r="S77" s="716"/>
      <c r="T77" s="716"/>
      <c r="U77" s="321"/>
      <c r="V77" s="187"/>
      <c r="W77" s="715"/>
      <c r="X77" s="716"/>
      <c r="Y77" s="716"/>
      <c r="Z77" s="716"/>
      <c r="AA77" s="716"/>
      <c r="AB77" s="716"/>
      <c r="AC77" s="716"/>
      <c r="AD77" s="716"/>
      <c r="AE77" s="716"/>
      <c r="AF77" s="716"/>
      <c r="AG77" s="321"/>
    </row>
    <row r="78" spans="2:33" s="8" customFormat="1">
      <c r="B78" s="415"/>
      <c r="C78" s="720"/>
      <c r="D78" s="720"/>
      <c r="E78" s="720"/>
      <c r="F78" s="720"/>
      <c r="G78" s="720"/>
      <c r="H78" s="720"/>
      <c r="I78" s="720"/>
      <c r="J78" s="720"/>
      <c r="K78" s="720"/>
      <c r="L78" s="417"/>
      <c r="N78" s="715"/>
      <c r="O78" s="716"/>
      <c r="P78" s="716"/>
      <c r="Q78" s="716"/>
      <c r="R78" s="716"/>
      <c r="S78" s="716"/>
      <c r="T78" s="716"/>
      <c r="U78" s="321"/>
      <c r="V78" s="187"/>
      <c r="W78" s="715"/>
      <c r="X78" s="716"/>
      <c r="Y78" s="716"/>
      <c r="Z78" s="716"/>
      <c r="AA78" s="716"/>
      <c r="AB78" s="716"/>
      <c r="AC78" s="716"/>
      <c r="AD78" s="716"/>
      <c r="AE78" s="716"/>
      <c r="AF78" s="716"/>
      <c r="AG78" s="321"/>
    </row>
    <row r="79" spans="2:33" s="8" customFormat="1">
      <c r="B79" s="415"/>
      <c r="C79" s="720"/>
      <c r="D79" s="720"/>
      <c r="E79" s="720"/>
      <c r="F79" s="720"/>
      <c r="G79" s="720"/>
      <c r="H79" s="720"/>
      <c r="I79" s="720"/>
      <c r="J79" s="720"/>
      <c r="K79" s="720"/>
      <c r="L79" s="417"/>
      <c r="N79" s="715"/>
      <c r="O79" s="716"/>
      <c r="P79" s="716"/>
      <c r="Q79" s="716"/>
      <c r="R79" s="716"/>
      <c r="S79" s="716"/>
      <c r="T79" s="716"/>
      <c r="U79" s="321"/>
      <c r="V79" s="187"/>
      <c r="W79" s="715"/>
      <c r="X79" s="716"/>
      <c r="Y79" s="716"/>
      <c r="Z79" s="716"/>
      <c r="AA79" s="716"/>
      <c r="AB79" s="716"/>
      <c r="AC79" s="716"/>
      <c r="AD79" s="716"/>
      <c r="AE79" s="716"/>
      <c r="AF79" s="716"/>
      <c r="AG79" s="321"/>
    </row>
    <row r="80" spans="2:33" s="8" customFormat="1">
      <c r="B80" s="415"/>
      <c r="C80" s="720"/>
      <c r="D80" s="720"/>
      <c r="E80" s="720"/>
      <c r="F80" s="720"/>
      <c r="G80" s="720"/>
      <c r="H80" s="720"/>
      <c r="I80" s="720"/>
      <c r="J80" s="720"/>
      <c r="K80" s="720"/>
      <c r="L80" s="417"/>
      <c r="N80" s="715"/>
      <c r="O80" s="716"/>
      <c r="P80" s="716"/>
      <c r="Q80" s="716"/>
      <c r="R80" s="716"/>
      <c r="S80" s="716"/>
      <c r="T80" s="716"/>
      <c r="U80" s="321"/>
      <c r="V80" s="187"/>
      <c r="W80" s="715"/>
      <c r="X80" s="716"/>
      <c r="Y80" s="716"/>
      <c r="Z80" s="716"/>
      <c r="AA80" s="716"/>
      <c r="AB80" s="716"/>
      <c r="AC80" s="716"/>
      <c r="AD80" s="716"/>
      <c r="AE80" s="716"/>
      <c r="AF80" s="716"/>
      <c r="AG80" s="321"/>
    </row>
    <row r="81" spans="2:33" s="8" customFormat="1" ht="15" thickBot="1">
      <c r="B81" s="721"/>
      <c r="C81" s="373"/>
      <c r="D81" s="373"/>
      <c r="E81" s="373"/>
      <c r="F81" s="373"/>
      <c r="G81" s="373"/>
      <c r="H81" s="373"/>
      <c r="I81" s="373"/>
      <c r="J81" s="373"/>
      <c r="K81" s="373"/>
      <c r="L81" s="374"/>
      <c r="N81" s="717"/>
      <c r="O81" s="718"/>
      <c r="P81" s="718"/>
      <c r="Q81" s="718"/>
      <c r="R81" s="718"/>
      <c r="S81" s="718"/>
      <c r="T81" s="718"/>
      <c r="U81" s="719"/>
      <c r="V81" s="187"/>
      <c r="W81" s="717"/>
      <c r="X81" s="718"/>
      <c r="Y81" s="718"/>
      <c r="Z81" s="718"/>
      <c r="AA81" s="718"/>
      <c r="AB81" s="718"/>
      <c r="AC81" s="718"/>
      <c r="AD81" s="718"/>
      <c r="AE81" s="718"/>
      <c r="AF81" s="718"/>
      <c r="AG81" s="719"/>
    </row>
    <row r="82" spans="2:33" s="8" customFormat="1"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</row>
    <row r="83" spans="2:33" s="8" customFormat="1"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</row>
    <row r="84" spans="2:33" s="8" customFormat="1"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</row>
    <row r="85" spans="2:33" s="8" customFormat="1">
      <c r="U85" s="187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</row>
    <row r="86" spans="2:33" s="8" customFormat="1"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</row>
  </sheetData>
  <sheetProtection formatCells="0" formatColumns="0" formatRows="0" sort="0" autoFilter="0"/>
  <mergeCells count="315">
    <mergeCell ref="B68:L81"/>
    <mergeCell ref="N67:U67"/>
    <mergeCell ref="W67:AG67"/>
    <mergeCell ref="N68:U81"/>
    <mergeCell ref="W68:AG81"/>
    <mergeCell ref="B67:L67"/>
    <mergeCell ref="U20:V20"/>
    <mergeCell ref="U21:V21"/>
    <mergeCell ref="U22:V22"/>
    <mergeCell ref="U23:V23"/>
    <mergeCell ref="U24:V24"/>
    <mergeCell ref="U6:V6"/>
    <mergeCell ref="U7:V7"/>
    <mergeCell ref="U8:V8"/>
    <mergeCell ref="U9:V9"/>
    <mergeCell ref="U10:V10"/>
    <mergeCell ref="U11:V11"/>
    <mergeCell ref="U12:V12"/>
    <mergeCell ref="U13:V13"/>
    <mergeCell ref="U14:V14"/>
    <mergeCell ref="Y8:AD8"/>
    <mergeCell ref="Y9:AD9"/>
    <mergeCell ref="Y10:AD10"/>
    <mergeCell ref="Y11:AD11"/>
    <mergeCell ref="Y12:AD12"/>
    <mergeCell ref="Y13:AD13"/>
    <mergeCell ref="Y14:AD14"/>
    <mergeCell ref="Y15:AD15"/>
    <mergeCell ref="O12:S12"/>
    <mergeCell ref="O8:S8"/>
    <mergeCell ref="O9:S9"/>
    <mergeCell ref="U15:V15"/>
    <mergeCell ref="O13:S13"/>
    <mergeCell ref="O14:S14"/>
    <mergeCell ref="P15:S15"/>
    <mergeCell ref="AF28:AG28"/>
    <mergeCell ref="Y16:AD16"/>
    <mergeCell ref="Y17:AD17"/>
    <mergeCell ref="Y18:AD18"/>
    <mergeCell ref="Y19:AD19"/>
    <mergeCell ref="Y20:AD20"/>
    <mergeCell ref="Y21:AD21"/>
    <mergeCell ref="Y22:AD22"/>
    <mergeCell ref="Y23:AD23"/>
    <mergeCell ref="Y24:AD24"/>
    <mergeCell ref="AF17:AG17"/>
    <mergeCell ref="AF18:AG18"/>
    <mergeCell ref="AF19:AG19"/>
    <mergeCell ref="AF20:AG20"/>
    <mergeCell ref="AF21:AG21"/>
    <mergeCell ref="AF22:AG22"/>
    <mergeCell ref="AF23:AG23"/>
    <mergeCell ref="AF24:AG24"/>
    <mergeCell ref="AF25:AG25"/>
    <mergeCell ref="AF11:AG11"/>
    <mergeCell ref="AF12:AG12"/>
    <mergeCell ref="AF13:AG13"/>
    <mergeCell ref="AF14:AG14"/>
    <mergeCell ref="AF15:AG15"/>
    <mergeCell ref="AF16:AG16"/>
    <mergeCell ref="U16:V16"/>
    <mergeCell ref="O11:S11"/>
    <mergeCell ref="P19:S19"/>
    <mergeCell ref="U17:V17"/>
    <mergeCell ref="U18:V18"/>
    <mergeCell ref="U19:V19"/>
    <mergeCell ref="D24:F26"/>
    <mergeCell ref="H26:I26"/>
    <mergeCell ref="K26:L26"/>
    <mergeCell ref="J25:K25"/>
    <mergeCell ref="N20:O20"/>
    <mergeCell ref="P20:S20"/>
    <mergeCell ref="F19:F20"/>
    <mergeCell ref="G19:G20"/>
    <mergeCell ref="H19:H20"/>
    <mergeCell ref="I19:I20"/>
    <mergeCell ref="J19:J20"/>
    <mergeCell ref="N19:O19"/>
    <mergeCell ref="J13:L13"/>
    <mergeCell ref="J17:J18"/>
    <mergeCell ref="N17:O17"/>
    <mergeCell ref="P17:S17"/>
    <mergeCell ref="N18:O18"/>
    <mergeCell ref="P18:S18"/>
    <mergeCell ref="N15:O15"/>
    <mergeCell ref="N16:O16"/>
    <mergeCell ref="P16:S16"/>
    <mergeCell ref="F47:G47"/>
    <mergeCell ref="B48:C48"/>
    <mergeCell ref="B40:C40"/>
    <mergeCell ref="F40:G40"/>
    <mergeCell ref="J40:K40"/>
    <mergeCell ref="I17:I18"/>
    <mergeCell ref="B17:B20"/>
    <mergeCell ref="C19:C20"/>
    <mergeCell ref="D19:D20"/>
    <mergeCell ref="E19:E20"/>
    <mergeCell ref="B29:C29"/>
    <mergeCell ref="F29:G29"/>
    <mergeCell ref="J29:K29"/>
    <mergeCell ref="B30:C30"/>
    <mergeCell ref="F30:G30"/>
    <mergeCell ref="J30:K30"/>
    <mergeCell ref="B39:D39"/>
    <mergeCell ref="J39:K39"/>
    <mergeCell ref="B36:C36"/>
    <mergeCell ref="F36:G36"/>
    <mergeCell ref="B24:C26"/>
    <mergeCell ref="J38:K38"/>
    <mergeCell ref="F48:G48"/>
    <mergeCell ref="J47:K47"/>
    <mergeCell ref="B10:C10"/>
    <mergeCell ref="O10:S10"/>
    <mergeCell ref="E10:G10"/>
    <mergeCell ref="N2:AG3"/>
    <mergeCell ref="N5:S6"/>
    <mergeCell ref="U5:AG5"/>
    <mergeCell ref="G6:H6"/>
    <mergeCell ref="N7:O7"/>
    <mergeCell ref="G7:H7"/>
    <mergeCell ref="I2:L10"/>
    <mergeCell ref="B8:E9"/>
    <mergeCell ref="F8:H9"/>
    <mergeCell ref="B2:C3"/>
    <mergeCell ref="E2:F2"/>
    <mergeCell ref="E3:H3"/>
    <mergeCell ref="B5:H5"/>
    <mergeCell ref="AF6:AG6"/>
    <mergeCell ref="AF7:AG7"/>
    <mergeCell ref="AF8:AG8"/>
    <mergeCell ref="AF9:AG9"/>
    <mergeCell ref="AF10:AG10"/>
    <mergeCell ref="Y6:AD6"/>
    <mergeCell ref="P7:S7"/>
    <mergeCell ref="Y7:AD7"/>
    <mergeCell ref="AF29:AG29"/>
    <mergeCell ref="B28:D28"/>
    <mergeCell ref="F28:G28"/>
    <mergeCell ref="C22:L22"/>
    <mergeCell ref="H24:I24"/>
    <mergeCell ref="H25:I25"/>
    <mergeCell ref="J28:K28"/>
    <mergeCell ref="Y25:AD25"/>
    <mergeCell ref="Y26:AD26"/>
    <mergeCell ref="Y27:AD27"/>
    <mergeCell ref="Y28:AD28"/>
    <mergeCell ref="B27:C27"/>
    <mergeCell ref="H27:I27"/>
    <mergeCell ref="N29:S34"/>
    <mergeCell ref="U25:V25"/>
    <mergeCell ref="U26:V26"/>
    <mergeCell ref="U27:V27"/>
    <mergeCell ref="U28:V28"/>
    <mergeCell ref="F33:G33"/>
    <mergeCell ref="B34:C34"/>
    <mergeCell ref="F34:G34"/>
    <mergeCell ref="U30:AG30"/>
    <mergeCell ref="AF26:AG26"/>
    <mergeCell ref="AF27:AG27"/>
    <mergeCell ref="N35:S35"/>
    <mergeCell ref="N37:S37"/>
    <mergeCell ref="P38:S38"/>
    <mergeCell ref="B31:C31"/>
    <mergeCell ref="J31:K31"/>
    <mergeCell ref="J32:K32"/>
    <mergeCell ref="J33:K33"/>
    <mergeCell ref="F31:G31"/>
    <mergeCell ref="B32:C32"/>
    <mergeCell ref="B33:C33"/>
    <mergeCell ref="J34:K34"/>
    <mergeCell ref="F35:G35"/>
    <mergeCell ref="J35:L35"/>
    <mergeCell ref="J36:K36"/>
    <mergeCell ref="N36:O36"/>
    <mergeCell ref="B37:C37"/>
    <mergeCell ref="B38:C38"/>
    <mergeCell ref="J37:K37"/>
    <mergeCell ref="B35:C35"/>
    <mergeCell ref="N38:O38"/>
    <mergeCell ref="O39:S39"/>
    <mergeCell ref="U38:AE38"/>
    <mergeCell ref="U50:V50"/>
    <mergeCell ref="U51:V51"/>
    <mergeCell ref="U52:V52"/>
    <mergeCell ref="U53:V53"/>
    <mergeCell ref="U54:V54"/>
    <mergeCell ref="U40:W40"/>
    <mergeCell ref="U41:W41"/>
    <mergeCell ref="U42:W42"/>
    <mergeCell ref="U43:W43"/>
    <mergeCell ref="U44:W44"/>
    <mergeCell ref="U45:W45"/>
    <mergeCell ref="U46:W46"/>
    <mergeCell ref="U47:W47"/>
    <mergeCell ref="X50:AE50"/>
    <mergeCell ref="X53:AE53"/>
    <mergeCell ref="U39:AG39"/>
    <mergeCell ref="X51:AE51"/>
    <mergeCell ref="U48:AE48"/>
    <mergeCell ref="O41:S41"/>
    <mergeCell ref="B65:C65"/>
    <mergeCell ref="F64:G64"/>
    <mergeCell ref="J64:K64"/>
    <mergeCell ref="O64:S64"/>
    <mergeCell ref="X64:AE64"/>
    <mergeCell ref="F65:G65"/>
    <mergeCell ref="O65:S65"/>
    <mergeCell ref="U65:AE65"/>
    <mergeCell ref="U64:V64"/>
    <mergeCell ref="B64:C64"/>
    <mergeCell ref="X59:AE59"/>
    <mergeCell ref="X60:AE60"/>
    <mergeCell ref="O61:S61"/>
    <mergeCell ref="U57:V57"/>
    <mergeCell ref="U58:V58"/>
    <mergeCell ref="U59:V59"/>
    <mergeCell ref="U60:V60"/>
    <mergeCell ref="U61:V61"/>
    <mergeCell ref="U62:V62"/>
    <mergeCell ref="U63:V63"/>
    <mergeCell ref="O56:S56"/>
    <mergeCell ref="O57:S57"/>
    <mergeCell ref="O58:S58"/>
    <mergeCell ref="O59:S59"/>
    <mergeCell ref="O60:S60"/>
    <mergeCell ref="U56:V56"/>
    <mergeCell ref="B54:C54"/>
    <mergeCell ref="F54:G54"/>
    <mergeCell ref="B63:C63"/>
    <mergeCell ref="F63:G63"/>
    <mergeCell ref="J63:K63"/>
    <mergeCell ref="O63:S63"/>
    <mergeCell ref="J62:K62"/>
    <mergeCell ref="O62:S62"/>
    <mergeCell ref="B59:C59"/>
    <mergeCell ref="F59:G59"/>
    <mergeCell ref="B57:C57"/>
    <mergeCell ref="F57:G57"/>
    <mergeCell ref="B58:C58"/>
    <mergeCell ref="F58:G58"/>
    <mergeCell ref="F55:G55"/>
    <mergeCell ref="B56:C56"/>
    <mergeCell ref="F56:G56"/>
    <mergeCell ref="X63:AE63"/>
    <mergeCell ref="B61:C61"/>
    <mergeCell ref="O55:S55"/>
    <mergeCell ref="U55:V55"/>
    <mergeCell ref="X55:AE55"/>
    <mergeCell ref="J49:K49"/>
    <mergeCell ref="O49:S49"/>
    <mergeCell ref="U49:AG49"/>
    <mergeCell ref="J45:K45"/>
    <mergeCell ref="N45:O45"/>
    <mergeCell ref="B46:D46"/>
    <mergeCell ref="J54:K54"/>
    <mergeCell ref="X54:AE54"/>
    <mergeCell ref="B52:D52"/>
    <mergeCell ref="J52:K52"/>
    <mergeCell ref="O52:S52"/>
    <mergeCell ref="X52:AE52"/>
    <mergeCell ref="B51:C51"/>
    <mergeCell ref="F51:G51"/>
    <mergeCell ref="F52:G52"/>
    <mergeCell ref="B50:C50"/>
    <mergeCell ref="F50:H50"/>
    <mergeCell ref="J50:K50"/>
    <mergeCell ref="O47:S47"/>
    <mergeCell ref="U29:AD29"/>
    <mergeCell ref="B11:L11"/>
    <mergeCell ref="B62:C62"/>
    <mergeCell ref="B60:D60"/>
    <mergeCell ref="O53:S53"/>
    <mergeCell ref="J24:K24"/>
    <mergeCell ref="K16:L20"/>
    <mergeCell ref="O50:S50"/>
    <mergeCell ref="O48:S48"/>
    <mergeCell ref="B55:C55"/>
    <mergeCell ref="J55:K55"/>
    <mergeCell ref="P45:S45"/>
    <mergeCell ref="O46:S46"/>
    <mergeCell ref="J46:K46"/>
    <mergeCell ref="J51:K51"/>
    <mergeCell ref="O51:S51"/>
    <mergeCell ref="O42:S42"/>
    <mergeCell ref="J43:K43"/>
    <mergeCell ref="O43:S43"/>
    <mergeCell ref="X61:AE61"/>
    <mergeCell ref="X62:AE62"/>
    <mergeCell ref="X56:AE56"/>
    <mergeCell ref="X57:AE57"/>
    <mergeCell ref="X58:AE58"/>
    <mergeCell ref="J44:K44"/>
    <mergeCell ref="O40:S40"/>
    <mergeCell ref="F41:G41"/>
    <mergeCell ref="J41:K41"/>
    <mergeCell ref="B49:C49"/>
    <mergeCell ref="F45:G45"/>
    <mergeCell ref="F46:G46"/>
    <mergeCell ref="B45:C45"/>
    <mergeCell ref="O54:S54"/>
    <mergeCell ref="B53:C53"/>
    <mergeCell ref="N44:S44"/>
    <mergeCell ref="B43:C43"/>
    <mergeCell ref="F43:G43"/>
    <mergeCell ref="B44:C44"/>
    <mergeCell ref="F44:G44"/>
    <mergeCell ref="B41:C41"/>
    <mergeCell ref="B42:D42"/>
    <mergeCell ref="F42:G42"/>
    <mergeCell ref="J42:K42"/>
    <mergeCell ref="J48:K48"/>
    <mergeCell ref="F53:G53"/>
    <mergeCell ref="J53:K53"/>
    <mergeCell ref="F49:G49"/>
    <mergeCell ref="B47:C47"/>
  </mergeCells>
  <phoneticPr fontId="2" type="noConversion"/>
  <conditionalFormatting sqref="C22">
    <cfRule type="dataBar" priority="2">
      <dataBar>
        <cfvo type="num" val="0"/>
        <cfvo type="num" val="40"/>
        <color theme="1" tint="0.499984740745262"/>
      </dataBar>
      <extLst>
        <ext xmlns:x14="http://schemas.microsoft.com/office/spreadsheetml/2009/9/main" uri="{B025F937-C7B1-47D3-B67F-A62EFF666E3E}">
          <x14:id>{2B8C80C1-5180-4147-9BF6-EA88239CA3AC}</x14:id>
        </ext>
      </extLst>
    </cfRule>
  </conditionalFormatting>
  <conditionalFormatting sqref="B29:C38">
    <cfRule type="expression" dxfId="85" priority="30">
      <formula>$E$28</formula>
    </cfRule>
  </conditionalFormatting>
  <conditionalFormatting sqref="B37:D37 B40:D41 B57:D58 B63:D63 F40:H40 F31:H31 F45:H45 B53:D53">
    <cfRule type="expression" dxfId="84" priority="29">
      <formula>$E$37</formula>
    </cfRule>
  </conditionalFormatting>
  <conditionalFormatting sqref="B31:D31 F58:H58 B63:D63 J55:L55 F52:H53 J32:L34 F60:H63">
    <cfRule type="expression" dxfId="83" priority="28">
      <formula>$E$31</formula>
    </cfRule>
  </conditionalFormatting>
  <conditionalFormatting sqref="B30:D30 B41:D41 B51:D51 B63:D63 F53:H53 J54:L54 B58:D59 B56:D56 F29:H29">
    <cfRule type="expression" dxfId="82" priority="27">
      <formula>$E$30</formula>
    </cfRule>
  </conditionalFormatting>
  <conditionalFormatting sqref="B34:D34 B63:D63 J38:L38 F31:H31 F46:H46 J40:L41 F29:H29 J44:L44 F43:H43">
    <cfRule type="expression" dxfId="81" priority="26">
      <formula>$E$34</formula>
    </cfRule>
  </conditionalFormatting>
  <conditionalFormatting sqref="B32:D32 B63:D63 F29:H29 F31:H31 B53:D54 B57:D58 B51:D51 J50:L50">
    <cfRule type="expression" dxfId="80" priority="25">
      <formula>$E$32</formula>
    </cfRule>
  </conditionalFormatting>
  <conditionalFormatting sqref="B33:D33 B63:D63 B43:D43 F63:H63 J32:L32 F56:H56 J38:L38 F48:H48 F52:H53">
    <cfRule type="expression" dxfId="79" priority="24">
      <formula>$E$33</formula>
    </cfRule>
  </conditionalFormatting>
  <conditionalFormatting sqref="B38:D38 B63:D63 J47:L47 F58:H58 F53:H53 F63:H63 J52:L53 B48:D48 B58:D58">
    <cfRule type="expression" dxfId="78" priority="23">
      <formula>$E$38</formula>
    </cfRule>
  </conditionalFormatting>
  <conditionalFormatting sqref="B29:D29 B63:D63 F58:H58 B53:D53 F31:H31 F52:H53 F63:H63 B47:D47 B51:D51">
    <cfRule type="expression" dxfId="77" priority="22">
      <formula>$E$29</formula>
    </cfRule>
  </conditionalFormatting>
  <conditionalFormatting sqref="B35:D35 B63:D63 J38:L38 J41:L41 F47:H47 F31:H31 J44:L45 J36:L36 J55:L55 J48:L48">
    <cfRule type="expression" dxfId="76" priority="21">
      <formula>$E$35</formula>
    </cfRule>
  </conditionalFormatting>
  <conditionalFormatting sqref="J51:L51 J38:L39 F40:H40 B63:D63 B53:D53 B36:D36 F30:H31 F49:H49">
    <cfRule type="expression" dxfId="75" priority="20">
      <formula>$E$36</formula>
    </cfRule>
  </conditionalFormatting>
  <conditionalFormatting sqref="J13">
    <cfRule type="dataBar" priority="15">
      <dataBar>
        <cfvo type="num" val="0"/>
        <cfvo type="num" val="$H$13"/>
        <color theme="0" tint="-0.499984740745262"/>
      </dataBar>
      <extLst>
        <ext xmlns:x14="http://schemas.microsoft.com/office/spreadsheetml/2009/9/main" uri="{B025F937-C7B1-47D3-B67F-A62EFF666E3E}">
          <x14:id>{1D765A8A-80F1-449A-A12F-AC365871FE6E}</x14:id>
        </ext>
      </extLst>
    </cfRule>
  </conditionalFormatting>
  <conditionalFormatting sqref="J13:L13">
    <cfRule type="expression" dxfId="74" priority="14" stopIfTrue="1">
      <formula>IF($J$13&gt;=$H$13,1,0)</formula>
    </cfRule>
  </conditionalFormatting>
  <conditionalFormatting sqref="L25">
    <cfRule type="expression" dxfId="73" priority="13">
      <formula>IF($L$25="失业!",1,0)</formula>
    </cfRule>
  </conditionalFormatting>
  <conditionalFormatting sqref="L15">
    <cfRule type="expression" dxfId="72" priority="12">
      <formula>IF($L$15&gt;$H$15,1,0)</formula>
    </cfRule>
  </conditionalFormatting>
  <conditionalFormatting sqref="C22:L22">
    <cfRule type="expression" dxfId="71" priority="1" stopIfTrue="1">
      <formula>IF($C$22&gt;=40,1,0)</formula>
    </cfRule>
    <cfRule type="expression" dxfId="70" priority="3" stopIfTrue="1">
      <formula>IF($C$22&gt;36,1,0)</formula>
    </cfRule>
    <cfRule type="expression" dxfId="69" priority="4" stopIfTrue="1">
      <formula>IF($C$22&gt;32,1,0)</formula>
    </cfRule>
    <cfRule type="expression" dxfId="68" priority="5" stopIfTrue="1">
      <formula>IF($C$22&gt;28,1,0)</formula>
    </cfRule>
    <cfRule type="expression" dxfId="67" priority="6" stopIfTrue="1">
      <formula>IF($C$22&gt;24,1,0)</formula>
    </cfRule>
    <cfRule type="expression" dxfId="66" priority="7" stopIfTrue="1">
      <formula>IF($C$22&gt;20,1,0)</formula>
    </cfRule>
    <cfRule type="expression" dxfId="65" priority="8" stopIfTrue="1">
      <formula>IF($C$22&gt;16,1,0)</formula>
    </cfRule>
    <cfRule type="expression" dxfId="64" priority="9" stopIfTrue="1">
      <formula>IF($C$22&gt;12,1,0)</formula>
    </cfRule>
    <cfRule type="expression" dxfId="63" priority="10" stopIfTrue="1">
      <formula>IF($C$22&gt;8,1,0)</formula>
    </cfRule>
    <cfRule type="expression" dxfId="62" priority="19" stopIfTrue="1">
      <formula>IF($C$22&gt;4,1,0)</formula>
    </cfRule>
  </conditionalFormatting>
  <dataValidations count="1">
    <dataValidation type="list" allowBlank="1" showInputMessage="1" sqref="L25" xr:uid="{BC53543C-4620-4A03-B2C5-1CA0B5F63369}">
      <formula1>"还没有,失业!"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3" r:id="rId4" name="Check Box 73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19050</xdr:rowOff>
                  </from>
                  <to>
                    <xdr:col>1</xdr:col>
                    <xdr:colOff>200025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4" r:id="rId5" name="Check Box 74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28575</xdr:rowOff>
                  </from>
                  <to>
                    <xdr:col>2</xdr:col>
                    <xdr:colOff>161925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5" r:id="rId6" name="Check Box 75">
              <controlPr defaultSize="0" autoFill="0" autoLine="0" autoPict="0">
                <anchor moveWithCells="1">
                  <from>
                    <xdr:col>2</xdr:col>
                    <xdr:colOff>561975</xdr:colOff>
                    <xdr:row>4</xdr:row>
                    <xdr:rowOff>209550</xdr:rowOff>
                  </from>
                  <to>
                    <xdr:col>3</xdr:col>
                    <xdr:colOff>247650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6" r:id="rId7" name="Check Box 76">
              <controlPr defaultSize="0" autoFill="0" autoLine="0" autoPict="0">
                <anchor moveWithCells="1">
                  <from>
                    <xdr:col>3</xdr:col>
                    <xdr:colOff>552450</xdr:colOff>
                    <xdr:row>4</xdr:row>
                    <xdr:rowOff>209550</xdr:rowOff>
                  </from>
                  <to>
                    <xdr:col>4</xdr:col>
                    <xdr:colOff>247650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7" r:id="rId8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209550</xdr:rowOff>
                  </from>
                  <to>
                    <xdr:col>5</xdr:col>
                    <xdr:colOff>295275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8" r:id="rId9" name="Check Box 78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209550</xdr:rowOff>
                  </from>
                  <to>
                    <xdr:col>1</xdr:col>
                    <xdr:colOff>295275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9" r:id="rId10" name="Check Box 79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209550</xdr:rowOff>
                  </from>
                  <to>
                    <xdr:col>2</xdr:col>
                    <xdr:colOff>295275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0" r:id="rId11" name="Check Box 80">
              <controlPr defaultSize="0" autoFill="0" autoLine="0" autoPict="0">
                <anchor moveWithCells="1">
                  <from>
                    <xdr:col>2</xdr:col>
                    <xdr:colOff>561975</xdr:colOff>
                    <xdr:row>5</xdr:row>
                    <xdr:rowOff>209550</xdr:rowOff>
                  </from>
                  <to>
                    <xdr:col>3</xdr:col>
                    <xdr:colOff>247650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1" r:id="rId12" name="Check Box 81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209550</xdr:rowOff>
                  </from>
                  <to>
                    <xdr:col>4</xdr:col>
                    <xdr:colOff>295275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2" r:id="rId13" name="Check Box 82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209550</xdr:rowOff>
                  </from>
                  <to>
                    <xdr:col>5</xdr:col>
                    <xdr:colOff>295275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3" r:id="rId14" name="Check Box 83">
              <controlPr defaultSize="0" autoFill="0" autoLine="0" autoPict="0">
                <anchor moveWithCells="1">
                  <from>
                    <xdr:col>6</xdr:col>
                    <xdr:colOff>104775</xdr:colOff>
                    <xdr:row>4</xdr:row>
                    <xdr:rowOff>200025</xdr:rowOff>
                  </from>
                  <to>
                    <xdr:col>6</xdr:col>
                    <xdr:colOff>419100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6" r:id="rId15" name="Spinner 96">
              <controlPr defaultSize="0" autoPict="0" altText="">
                <anchor moveWithCells="1" sizeWithCells="1">
                  <from>
                    <xdr:col>8</xdr:col>
                    <xdr:colOff>28575</xdr:colOff>
                    <xdr:row>12</xdr:row>
                    <xdr:rowOff>9525</xdr:rowOff>
                  </from>
                  <to>
                    <xdr:col>8</xdr:col>
                    <xdr:colOff>190500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9" r:id="rId16" name="Spinner 99">
              <controlPr defaultSize="0" autoPict="0" altText="">
                <anchor moveWithCells="1" sizeWithCells="1">
                  <from>
                    <xdr:col>1</xdr:col>
                    <xdr:colOff>476250</xdr:colOff>
                    <xdr:row>20</xdr:row>
                    <xdr:rowOff>228600</xdr:rowOff>
                  </from>
                  <to>
                    <xdr:col>1</xdr:col>
                    <xdr:colOff>600075</xdr:colOff>
                    <xdr:row>21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8C80C1-5180-4147-9BF6-EA88239CA3AC}">
            <x14:dataBar minLength="0" maxLength="100" gradient="0" direction="leftToRight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1D765A8A-80F1-449A-A12F-AC365871FE6E}">
            <x14:dataBar minLength="0" maxLength="100" border="1" gradient="0" direction="leftToRight">
              <x14:cfvo type="num">
                <xm:f>0</xm:f>
              </x14:cfvo>
              <x14:cfvo type="num">
                <xm:f>$H$13</xm:f>
              </x14:cfvo>
              <x14:borderColor theme="0"/>
              <x14:negativeFillColor rgb="FFFF0000"/>
              <x14:axisColor rgb="FF000000"/>
            </x14:dataBar>
          </x14:cfRule>
          <xm:sqref>J13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7">
        <x14:dataValidation type="list" errorStyle="information" allowBlank="1" showInputMessage="1" showErrorMessage="1" errorTitle="输入错误" error="请输入正确的武器可靠性" xr:uid="{63F62EFF-22D4-43EF-B0D4-BDF0AF8D63F3}">
          <x14:formula1>
            <xm:f>迷の列表们!$J$15:$J$17</xm:f>
          </x14:formula1>
          <xm:sqref>AD32:AD37</xm:sqref>
        </x14:dataValidation>
        <x14:dataValidation type="list" errorStyle="information" allowBlank="1" showInputMessage="1" showErrorMessage="1" errorTitle="输入错误" error="请输入正确的武器稀有度" xr:uid="{A2242ACB-254D-4FB9-A5A4-107CF376A053}">
          <x14:formula1>
            <xm:f>迷の列表们!$I$15:$I$18</xm:f>
          </x14:formula1>
          <xm:sqref>Z32:Z37</xm:sqref>
        </x14:dataValidation>
        <x14:dataValidation type="list" errorStyle="information" allowBlank="1" showInputMessage="1" showErrorMessage="1" errorTitle="输入错误" error="请输入正确的武器隐蔽性" xr:uid="{C9732FA6-4FB8-4FAB-B6B4-CAE9915603B6}">
          <x14:formula1>
            <xm:f>迷の列表们!$H$15:$H$18</xm:f>
          </x14:formula1>
          <xm:sqref>Y32:Y37</xm:sqref>
        </x14:dataValidation>
        <x14:dataValidation type="list" errorStyle="information" allowBlank="1" showInputMessage="1" showErrorMessage="1" errorTitle="输入错误" error="请输入正确的武器类型" xr:uid="{E51AD15B-9D4E-4E82-B28E-C1D4DF822659}">
          <x14:formula1>
            <xm:f>迷の列表们!$G$15:$G$21</xm:f>
          </x14:formula1>
          <xm:sqref>W32:W37</xm:sqref>
        </x14:dataValidation>
        <x14:dataValidation type="list" allowBlank="1" showInputMessage="1" xr:uid="{B08822F8-04CA-4288-8229-E956DFD5D835}">
          <x14:formula1>
            <xm:f>迷の列表们!$I$3:$I$13</xm:f>
          </x14:formula1>
          <xm:sqref>P19:S19</xm:sqref>
        </x14:dataValidation>
        <x14:dataValidation type="list" allowBlank="1" showInputMessage="1" showErrorMessage="1" xr:uid="{11F442E4-2C58-45CA-8D2F-160FCF2F1F3E}">
          <x14:formula1>
            <xm:f>迷の列表们!$K$3:$K$9</xm:f>
          </x14:formula1>
          <xm:sqref>S36 Q36</xm:sqref>
        </x14:dataValidation>
        <x14:dataValidation type="list" allowBlank="1" showInputMessage="1" xr:uid="{449DC517-6F7C-42E9-A8BC-627B0AE7F717}">
          <x14:formula1>
            <xm:f>迷の列表们!$J$3:$J$12</xm:f>
          </x14:formula1>
          <xm:sqref>P20:S20</xm:sqref>
        </x14:dataValidation>
        <x14:dataValidation type="list" allowBlank="1" showInputMessage="1" xr:uid="{5A6A841A-B39F-4327-B456-3BA8B1672251}">
          <x14:formula1>
            <xm:f>迷の列表们!$H$3:$H$12</xm:f>
          </x14:formula1>
          <xm:sqref>P18:S18</xm:sqref>
        </x14:dataValidation>
        <x14:dataValidation type="list" allowBlank="1" showInputMessage="1" xr:uid="{C05774AD-6B2B-4046-A754-91333D78E640}">
          <x14:formula1>
            <xm:f>迷の列表们!$G$3:$G$7</xm:f>
          </x14:formula1>
          <xm:sqref>P17:S17</xm:sqref>
        </x14:dataValidation>
        <x14:dataValidation type="list" showInputMessage="1" xr:uid="{E2BA8A87-D601-430D-9EF1-1C87D827E7C9}">
          <x14:formula1>
            <xm:f>迷の列表们!$F$3:$F$12</xm:f>
          </x14:formula1>
          <xm:sqref>P16:S16</xm:sqref>
        </x14:dataValidation>
        <x14:dataValidation type="list" allowBlank="1" showInputMessage="1" xr:uid="{F7F81C81-E44D-49FB-B50C-FF15D93AA633}">
          <x14:formula1>
            <xm:f>迷の列表们!$S$3:$S$4</xm:f>
          </x14:formula1>
          <xm:sqref>H2</xm:sqref>
        </x14:dataValidation>
        <x14:dataValidation type="list" allowBlank="1" showInputMessage="1" xr:uid="{79C6F853-C104-4A88-91CE-6C40693D2A5C}">
          <x14:formula1>
            <xm:f>迷の列表们!$R$3:$R$12</xm:f>
          </x14:formula1>
          <xm:sqref>O43:S43</xm:sqref>
        </x14:dataValidation>
        <x14:dataValidation type="list" allowBlank="1" showInputMessage="1" xr:uid="{D7787D34-2478-4CD2-B6B2-5EE3024DD666}">
          <x14:formula1>
            <xm:f>迷の列表们!$Q$3:$Q$11</xm:f>
          </x14:formula1>
          <xm:sqref>O42:S42</xm:sqref>
        </x14:dataValidation>
        <x14:dataValidation type="list" allowBlank="1" showInputMessage="1" xr:uid="{FB8D47D8-92A6-4CD8-9747-A2382BC2688B}">
          <x14:formula1>
            <xm:f>迷の列表们!$P$3:$P$12</xm:f>
          </x14:formula1>
          <xm:sqref>O41:S41</xm:sqref>
        </x14:dataValidation>
        <x14:dataValidation type="list" allowBlank="1" showInputMessage="1" xr:uid="{659E0F56-3FA1-4B67-8985-9E64E51E8BD8}">
          <x14:formula1>
            <xm:f>迷の列表们!$O$3:$O$12</xm:f>
          </x14:formula1>
          <xm:sqref>O40:S40</xm:sqref>
        </x14:dataValidation>
        <x14:dataValidation type="list" allowBlank="1" showInputMessage="1" xr:uid="{ECDFFD7B-62D8-4E3A-8030-784E81498304}">
          <x14:formula1>
            <xm:f>迷の列表们!$N$3:$N$12</xm:f>
          </x14:formula1>
          <xm:sqref>O39:S39</xm:sqref>
        </x14:dataValidation>
        <x14:dataValidation type="list" allowBlank="1" showInputMessage="1" xr:uid="{3874AEAB-5E7F-4E37-BC1B-5F8F996B266E}">
          <x14:formula1>
            <xm:f>迷の列表们!$D$3:$D$12</xm:f>
          </x14:formula1>
          <xm:sqref>O11:S11</xm:sqref>
        </x14:dataValidation>
        <x14:dataValidation type="list" allowBlank="1" showInputMessage="1" xr:uid="{2D5A97EB-8801-4F6D-BF71-B607B6E1C5EB}">
          <x14:formula1>
            <xm:f>迷の列表们!$C$3:$C$12</xm:f>
          </x14:formula1>
          <xm:sqref>O10:S10</xm:sqref>
        </x14:dataValidation>
        <x14:dataValidation type="list" allowBlank="1" showInputMessage="1" xr:uid="{F86E453A-EF83-4F9E-BB15-B835DCD24239}">
          <x14:formula1>
            <xm:f>迷の列表们!$B$3:$B$12</xm:f>
          </x14:formula1>
          <xm:sqref>O9:S9</xm:sqref>
        </x14:dataValidation>
        <x14:dataValidation type="list" allowBlank="1" showInputMessage="1" xr:uid="{01FB274B-559E-496A-9765-B7F6136D094A}">
          <x14:formula1>
            <xm:f>迷の列表们!$A$3:$A$12</xm:f>
          </x14:formula1>
          <xm:sqref>O8:S8</xm:sqref>
        </x14:dataValidation>
        <x14:dataValidation type="list" allowBlank="1" showInputMessage="1" xr:uid="{2315CFDE-A94D-48CA-90DE-7A58FD5BFB14}">
          <x14:formula1>
            <xm:f>迷の列表们!$B$15:$B$29</xm:f>
          </x14:formula1>
          <xm:sqref>H24:I24</xm:sqref>
        </x14:dataValidation>
        <x14:dataValidation type="list" allowBlank="1" showInputMessage="1" xr:uid="{0950EB0B-68A5-4D2D-B068-6735D9D316C4}">
          <x14:formula1>
            <xm:f>迷の列表们!$A$15:$A$78</xm:f>
          </x14:formula1>
          <xm:sqref>D24</xm:sqref>
        </x14:dataValidation>
        <x14:dataValidation type="list" allowBlank="1" showInputMessage="1" showErrorMessage="1" xr:uid="{3084E5CD-3D70-4F09-B1E8-0FA1D12CF24A}">
          <x14:formula1>
            <xm:f>迷の列表们!$C$15:$C$16</xm:f>
          </x14:formula1>
          <xm:sqref>L24</xm:sqref>
        </x14:dataValidation>
        <x14:dataValidation type="list" allowBlank="1" showInputMessage="1" xr:uid="{357A0290-688F-4D75-90BC-2A85A1FEDDB1}">
          <x14:formula1>
            <xm:f>迷の列表们!$M$3:$M$8</xm:f>
          </x14:formula1>
          <xm:sqref>S21:S27</xm:sqref>
        </x14:dataValidation>
        <x14:dataValidation type="list" allowBlank="1" showInputMessage="1" xr:uid="{53307688-3B9F-4669-A3B3-875AA2692B56}">
          <x14:formula1>
            <xm:f>迷の列表们!$L$3:$L$7</xm:f>
          </x14:formula1>
          <xm:sqref>Q21:Q27</xm:sqref>
        </x14:dataValidation>
        <x14:dataValidation type="list" allowBlank="1" showInputMessage="1" xr:uid="{4DDC9664-4BFA-496F-B053-07E041673CC2}">
          <x14:formula1>
            <xm:f>迷の列表们!$K$3:$K$9</xm:f>
          </x14:formula1>
          <xm:sqref>O21:O27</xm:sqref>
        </x14:dataValidation>
        <x14:dataValidation type="list" errorStyle="information" allowBlank="1" showInputMessage="1" showErrorMessage="1" errorTitle="输入错误" error="请选择正确的赛博组件安全性" xr:uid="{AC7B22BA-1CCD-45BC-BFE0-37830C92CDD5}">
          <x14:formula1>
            <xm:f>迷の列表们!$E$15:$E$18</xm:f>
          </x14:formula1>
          <xm:sqref>W7:W28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F761-1648-4BEB-A1FB-7C407C963898}">
  <sheetPr codeName="Sheet3"/>
  <dimension ref="A2:T78"/>
  <sheetViews>
    <sheetView topLeftCell="C1" workbookViewId="0">
      <selection activeCell="I21" sqref="I21"/>
    </sheetView>
  </sheetViews>
  <sheetFormatPr defaultRowHeight="14.25"/>
  <cols>
    <col min="1" max="1" width="12.125" customWidth="1"/>
    <col min="2" max="2" width="13.25" customWidth="1"/>
    <col min="3" max="3" width="14.75" customWidth="1"/>
    <col min="4" max="4" width="13" customWidth="1"/>
    <col min="5" max="5" width="17.375" customWidth="1"/>
    <col min="6" max="6" width="14.625" customWidth="1"/>
    <col min="7" max="7" width="14.375" customWidth="1"/>
    <col min="8" max="8" width="19.75" customWidth="1"/>
    <col min="9" max="9" width="30" customWidth="1"/>
    <col min="10" max="10" width="28.125" customWidth="1"/>
    <col min="11" max="11" width="3.375" customWidth="1"/>
    <col min="12" max="12" width="10.875" customWidth="1"/>
    <col min="13" max="13" width="10.25" customWidth="1"/>
    <col min="14" max="14" width="18.625" customWidth="1"/>
    <col min="15" max="15" width="10.625" customWidth="1"/>
    <col min="17" max="17" width="15.75" customWidth="1"/>
  </cols>
  <sheetData>
    <row r="2" spans="1:20" s="1" customFormat="1">
      <c r="A2" s="1" t="s">
        <v>7</v>
      </c>
      <c r="B2" s="1" t="s">
        <v>8</v>
      </c>
      <c r="C2" s="1" t="s">
        <v>106</v>
      </c>
      <c r="D2" s="1" t="s">
        <v>147</v>
      </c>
      <c r="F2" s="1" t="s">
        <v>159</v>
      </c>
      <c r="G2" s="1" t="s">
        <v>167</v>
      </c>
      <c r="H2" s="1" t="s">
        <v>170</v>
      </c>
      <c r="I2" s="1" t="s">
        <v>181</v>
      </c>
      <c r="J2" s="1" t="s">
        <v>192</v>
      </c>
      <c r="K2" s="712" t="s">
        <v>202</v>
      </c>
      <c r="L2" s="712"/>
      <c r="M2" s="712"/>
      <c r="N2" s="1" t="s">
        <v>214</v>
      </c>
      <c r="O2" s="713" t="s">
        <v>213</v>
      </c>
      <c r="P2" s="714"/>
      <c r="Q2" s="1" t="s">
        <v>322</v>
      </c>
      <c r="R2" s="1" t="s">
        <v>217</v>
      </c>
      <c r="S2" s="1" t="s">
        <v>289</v>
      </c>
      <c r="T2" s="1" t="s">
        <v>438</v>
      </c>
    </row>
    <row r="3" spans="1:20">
      <c r="A3" t="s">
        <v>122</v>
      </c>
      <c r="B3" t="s">
        <v>130</v>
      </c>
      <c r="C3" t="s">
        <v>139</v>
      </c>
      <c r="D3" t="s">
        <v>148</v>
      </c>
      <c r="F3" t="s">
        <v>425</v>
      </c>
      <c r="G3" t="s">
        <v>111</v>
      </c>
      <c r="H3" t="s">
        <v>171</v>
      </c>
      <c r="I3" t="s">
        <v>113</v>
      </c>
      <c r="J3" t="s">
        <v>193</v>
      </c>
      <c r="K3">
        <v>1</v>
      </c>
      <c r="L3" t="s">
        <v>208</v>
      </c>
      <c r="M3" t="s">
        <v>119</v>
      </c>
      <c r="N3" t="s">
        <v>238</v>
      </c>
      <c r="O3" t="s">
        <v>243</v>
      </c>
      <c r="P3" t="s">
        <v>247</v>
      </c>
      <c r="Q3" t="s">
        <v>127</v>
      </c>
      <c r="R3" t="s">
        <v>260</v>
      </c>
      <c r="S3" t="s">
        <v>290</v>
      </c>
      <c r="T3" t="s">
        <v>439</v>
      </c>
    </row>
    <row r="4" spans="1:20">
      <c r="A4" t="s">
        <v>123</v>
      </c>
      <c r="B4" t="s">
        <v>131</v>
      </c>
      <c r="C4" t="s">
        <v>140</v>
      </c>
      <c r="D4" t="s">
        <v>154</v>
      </c>
      <c r="F4" t="s">
        <v>426</v>
      </c>
      <c r="G4" t="s">
        <v>168</v>
      </c>
      <c r="H4" t="s">
        <v>172</v>
      </c>
      <c r="I4" t="s">
        <v>183</v>
      </c>
      <c r="J4" t="s">
        <v>201</v>
      </c>
      <c r="K4">
        <v>2</v>
      </c>
      <c r="L4" t="s">
        <v>209</v>
      </c>
      <c r="M4" t="s">
        <v>203</v>
      </c>
      <c r="N4" t="s">
        <v>229</v>
      </c>
      <c r="O4" t="s">
        <v>244</v>
      </c>
      <c r="P4" t="s">
        <v>248</v>
      </c>
      <c r="Q4" t="s">
        <v>253</v>
      </c>
      <c r="R4" t="s">
        <v>261</v>
      </c>
      <c r="S4" t="s">
        <v>291</v>
      </c>
      <c r="T4" t="s">
        <v>440</v>
      </c>
    </row>
    <row r="5" spans="1:20">
      <c r="A5" t="s">
        <v>107</v>
      </c>
      <c r="B5" t="s">
        <v>132</v>
      </c>
      <c r="C5" t="s">
        <v>146</v>
      </c>
      <c r="D5" t="s">
        <v>149</v>
      </c>
      <c r="F5" t="s">
        <v>427</v>
      </c>
      <c r="G5" t="s">
        <v>793</v>
      </c>
      <c r="H5" t="s">
        <v>173</v>
      </c>
      <c r="I5" t="s">
        <v>182</v>
      </c>
      <c r="J5" t="s">
        <v>194</v>
      </c>
      <c r="K5">
        <v>3</v>
      </c>
      <c r="L5" t="s">
        <v>87</v>
      </c>
      <c r="M5" t="s">
        <v>204</v>
      </c>
      <c r="N5" t="s">
        <v>227</v>
      </c>
      <c r="O5" t="s">
        <v>220</v>
      </c>
      <c r="P5" t="s">
        <v>215</v>
      </c>
      <c r="Q5" t="s">
        <v>254</v>
      </c>
      <c r="R5" t="s">
        <v>216</v>
      </c>
      <c r="T5" t="s">
        <v>441</v>
      </c>
    </row>
    <row r="6" spans="1:20">
      <c r="A6" t="s">
        <v>124</v>
      </c>
      <c r="B6" t="s">
        <v>133</v>
      </c>
      <c r="C6" t="s">
        <v>145</v>
      </c>
      <c r="D6" t="s">
        <v>150</v>
      </c>
      <c r="F6" t="s">
        <v>428</v>
      </c>
      <c r="G6" t="s">
        <v>794</v>
      </c>
      <c r="H6" t="s">
        <v>180</v>
      </c>
      <c r="I6" t="s">
        <v>188</v>
      </c>
      <c r="J6" t="s">
        <v>200</v>
      </c>
      <c r="K6">
        <v>4</v>
      </c>
      <c r="L6" t="s">
        <v>120</v>
      </c>
      <c r="M6" t="s">
        <v>205</v>
      </c>
      <c r="N6" t="s">
        <v>224</v>
      </c>
      <c r="O6" t="s">
        <v>212</v>
      </c>
      <c r="P6" t="s">
        <v>228</v>
      </c>
      <c r="Q6" t="s">
        <v>255</v>
      </c>
      <c r="R6" t="s">
        <v>225</v>
      </c>
    </row>
    <row r="7" spans="1:20">
      <c r="A7" t="s">
        <v>125</v>
      </c>
      <c r="B7" t="s">
        <v>134</v>
      </c>
      <c r="C7" t="s">
        <v>109</v>
      </c>
      <c r="D7" t="s">
        <v>151</v>
      </c>
      <c r="F7" t="s">
        <v>160</v>
      </c>
      <c r="G7" t="s">
        <v>169</v>
      </c>
      <c r="H7" t="s">
        <v>179</v>
      </c>
      <c r="I7" t="s">
        <v>184</v>
      </c>
      <c r="J7" t="s">
        <v>196</v>
      </c>
      <c r="K7">
        <v>5</v>
      </c>
      <c r="L7" t="s">
        <v>210</v>
      </c>
      <c r="M7" t="s">
        <v>206</v>
      </c>
      <c r="N7" t="s">
        <v>239</v>
      </c>
      <c r="O7" t="s">
        <v>230</v>
      </c>
      <c r="P7" t="s">
        <v>249</v>
      </c>
      <c r="Q7" t="s">
        <v>232</v>
      </c>
      <c r="R7" t="s">
        <v>262</v>
      </c>
    </row>
    <row r="8" spans="1:20">
      <c r="A8" t="s">
        <v>126</v>
      </c>
      <c r="B8" t="s">
        <v>135</v>
      </c>
      <c r="C8" t="s">
        <v>142</v>
      </c>
      <c r="D8" t="s">
        <v>153</v>
      </c>
      <c r="F8" t="s">
        <v>161</v>
      </c>
      <c r="H8" t="s">
        <v>174</v>
      </c>
      <c r="I8" t="s">
        <v>185</v>
      </c>
      <c r="J8" t="s">
        <v>115</v>
      </c>
      <c r="K8">
        <v>6</v>
      </c>
      <c r="M8" t="s">
        <v>207</v>
      </c>
      <c r="N8" t="s">
        <v>211</v>
      </c>
      <c r="O8" t="s">
        <v>231</v>
      </c>
      <c r="P8" t="s">
        <v>250</v>
      </c>
      <c r="Q8" t="s">
        <v>256</v>
      </c>
      <c r="R8" t="s">
        <v>263</v>
      </c>
    </row>
    <row r="9" spans="1:20">
      <c r="A9" t="s">
        <v>648</v>
      </c>
      <c r="B9" t="s">
        <v>136</v>
      </c>
      <c r="C9" t="s">
        <v>143</v>
      </c>
      <c r="D9" t="s">
        <v>152</v>
      </c>
      <c r="F9" t="s">
        <v>162</v>
      </c>
      <c r="H9" t="s">
        <v>175</v>
      </c>
      <c r="I9" t="s">
        <v>186</v>
      </c>
      <c r="J9" t="s">
        <v>195</v>
      </c>
      <c r="K9">
        <v>7</v>
      </c>
      <c r="N9" t="s">
        <v>240</v>
      </c>
      <c r="O9" t="s">
        <v>245</v>
      </c>
      <c r="P9" t="s">
        <v>251</v>
      </c>
      <c r="Q9" t="s">
        <v>257</v>
      </c>
      <c r="R9" t="s">
        <v>264</v>
      </c>
    </row>
    <row r="10" spans="1:20">
      <c r="A10" t="s">
        <v>127</v>
      </c>
      <c r="B10" t="s">
        <v>108</v>
      </c>
      <c r="C10" t="s">
        <v>144</v>
      </c>
      <c r="D10" t="s">
        <v>155</v>
      </c>
      <c r="F10" t="s">
        <v>163</v>
      </c>
      <c r="H10" t="s">
        <v>176</v>
      </c>
      <c r="I10" t="s">
        <v>187</v>
      </c>
      <c r="J10" t="s">
        <v>199</v>
      </c>
      <c r="N10" t="s">
        <v>218</v>
      </c>
      <c r="O10" t="s">
        <v>236</v>
      </c>
      <c r="P10" t="s">
        <v>252</v>
      </c>
      <c r="Q10" t="s">
        <v>258</v>
      </c>
      <c r="R10" t="s">
        <v>265</v>
      </c>
    </row>
    <row r="11" spans="1:20">
      <c r="A11" t="s">
        <v>128</v>
      </c>
      <c r="B11" t="s">
        <v>137</v>
      </c>
      <c r="C11" t="s">
        <v>798</v>
      </c>
      <c r="D11" t="s">
        <v>156</v>
      </c>
      <c r="F11" t="s">
        <v>164</v>
      </c>
      <c r="H11" t="s">
        <v>177</v>
      </c>
      <c r="I11" t="s">
        <v>189</v>
      </c>
      <c r="J11" t="s">
        <v>198</v>
      </c>
      <c r="N11" t="s">
        <v>241</v>
      </c>
      <c r="O11" t="s">
        <v>234</v>
      </c>
      <c r="P11" t="s">
        <v>235</v>
      </c>
      <c r="Q11" t="s">
        <v>259</v>
      </c>
      <c r="R11" t="s">
        <v>221</v>
      </c>
    </row>
    <row r="12" spans="1:20">
      <c r="A12" t="s">
        <v>129</v>
      </c>
      <c r="B12" t="s">
        <v>138</v>
      </c>
      <c r="C12" t="s">
        <v>141</v>
      </c>
      <c r="D12" t="s">
        <v>157</v>
      </c>
      <c r="F12" t="s">
        <v>165</v>
      </c>
      <c r="H12" t="s">
        <v>178</v>
      </c>
      <c r="I12" t="s">
        <v>190</v>
      </c>
      <c r="J12" t="s">
        <v>197</v>
      </c>
      <c r="N12" t="s">
        <v>242</v>
      </c>
      <c r="O12" t="s">
        <v>246</v>
      </c>
      <c r="P12" t="s">
        <v>237</v>
      </c>
      <c r="Q12" t="s">
        <v>799</v>
      </c>
      <c r="R12" t="s">
        <v>266</v>
      </c>
    </row>
    <row r="13" spans="1:20">
      <c r="I13" t="s">
        <v>191</v>
      </c>
    </row>
    <row r="14" spans="1:20" s="1" customFormat="1">
      <c r="A14" s="1" t="s">
        <v>324</v>
      </c>
      <c r="B14" s="1" t="s">
        <v>393</v>
      </c>
      <c r="C14" s="1" t="s">
        <v>394</v>
      </c>
      <c r="E14" s="1" t="s">
        <v>796</v>
      </c>
      <c r="G14" s="1" t="s">
        <v>15</v>
      </c>
      <c r="H14" s="1" t="s">
        <v>18</v>
      </c>
      <c r="I14" s="1" t="s">
        <v>19</v>
      </c>
      <c r="J14" s="1" t="s">
        <v>409</v>
      </c>
      <c r="K14" s="712"/>
      <c r="L14" s="712"/>
      <c r="M14" s="712"/>
    </row>
    <row r="15" spans="1:20">
      <c r="A15" t="s">
        <v>325</v>
      </c>
      <c r="B15">
        <v>1000</v>
      </c>
      <c r="C15">
        <v>1</v>
      </c>
      <c r="E15" t="s">
        <v>795</v>
      </c>
      <c r="G15" t="s">
        <v>292</v>
      </c>
      <c r="H15" t="s">
        <v>293</v>
      </c>
      <c r="I15" t="s">
        <v>410</v>
      </c>
      <c r="J15" t="s">
        <v>408</v>
      </c>
    </row>
    <row r="16" spans="1:20">
      <c r="A16" t="s">
        <v>327</v>
      </c>
      <c r="B16">
        <v>1200</v>
      </c>
      <c r="C16">
        <v>2</v>
      </c>
      <c r="E16" t="s">
        <v>390</v>
      </c>
      <c r="G16" t="s">
        <v>395</v>
      </c>
      <c r="H16" t="s">
        <v>405</v>
      </c>
      <c r="I16" t="s">
        <v>127</v>
      </c>
      <c r="J16" t="s">
        <v>127</v>
      </c>
    </row>
    <row r="17" spans="1:10">
      <c r="A17" t="s">
        <v>336</v>
      </c>
      <c r="B17">
        <v>1500</v>
      </c>
      <c r="E17" t="s">
        <v>391</v>
      </c>
      <c r="G17" t="s">
        <v>396</v>
      </c>
      <c r="H17" t="s">
        <v>406</v>
      </c>
      <c r="I17" t="s">
        <v>411</v>
      </c>
      <c r="J17" t="s">
        <v>294</v>
      </c>
    </row>
    <row r="18" spans="1:10">
      <c r="A18" t="s">
        <v>326</v>
      </c>
      <c r="B18">
        <v>1600</v>
      </c>
      <c r="E18" t="s">
        <v>797</v>
      </c>
      <c r="G18" t="s">
        <v>397</v>
      </c>
      <c r="H18" t="s">
        <v>407</v>
      </c>
      <c r="I18" t="s">
        <v>412</v>
      </c>
    </row>
    <row r="19" spans="1:10">
      <c r="A19" t="s">
        <v>335</v>
      </c>
      <c r="B19">
        <v>2000</v>
      </c>
      <c r="G19" t="s">
        <v>398</v>
      </c>
    </row>
    <row r="20" spans="1:10">
      <c r="A20" t="s">
        <v>334</v>
      </c>
      <c r="B20">
        <v>3000</v>
      </c>
      <c r="G20" t="s">
        <v>399</v>
      </c>
    </row>
    <row r="21" spans="1:10">
      <c r="A21" t="s">
        <v>328</v>
      </c>
      <c r="B21">
        <v>4000</v>
      </c>
      <c r="G21" t="s">
        <v>400</v>
      </c>
    </row>
    <row r="22" spans="1:10">
      <c r="A22" t="s">
        <v>329</v>
      </c>
      <c r="B22">
        <v>4500</v>
      </c>
    </row>
    <row r="23" spans="1:10">
      <c r="A23" t="s">
        <v>330</v>
      </c>
      <c r="B23">
        <v>5000</v>
      </c>
    </row>
    <row r="24" spans="1:10">
      <c r="A24" t="s">
        <v>333</v>
      </c>
      <c r="B24">
        <v>7000</v>
      </c>
    </row>
    <row r="25" spans="1:10">
      <c r="A25" t="s">
        <v>331</v>
      </c>
      <c r="B25">
        <v>8000</v>
      </c>
    </row>
    <row r="26" spans="1:10">
      <c r="A26" t="s">
        <v>332</v>
      </c>
      <c r="B26">
        <v>9000</v>
      </c>
    </row>
    <row r="27" spans="1:10">
      <c r="A27" t="s">
        <v>337</v>
      </c>
      <c r="B27">
        <v>10000</v>
      </c>
    </row>
    <row r="28" spans="1:10">
      <c r="A28" t="s">
        <v>342</v>
      </c>
      <c r="B28">
        <v>12000</v>
      </c>
    </row>
    <row r="29" spans="1:10">
      <c r="A29" t="s">
        <v>341</v>
      </c>
      <c r="B29">
        <v>15000</v>
      </c>
    </row>
    <row r="30" spans="1:10">
      <c r="A30" t="s">
        <v>344</v>
      </c>
    </row>
    <row r="31" spans="1:10">
      <c r="A31" t="s">
        <v>338</v>
      </c>
    </row>
    <row r="32" spans="1:10">
      <c r="A32" t="s">
        <v>340</v>
      </c>
    </row>
    <row r="33" spans="1:1">
      <c r="A33" t="s">
        <v>343</v>
      </c>
    </row>
    <row r="34" spans="1:1">
      <c r="A34" t="s">
        <v>339</v>
      </c>
    </row>
    <row r="35" spans="1:1">
      <c r="A35" t="s">
        <v>345</v>
      </c>
    </row>
    <row r="36" spans="1:1">
      <c r="A36" t="s">
        <v>389</v>
      </c>
    </row>
    <row r="37" spans="1:1">
      <c r="A37" t="s">
        <v>388</v>
      </c>
    </row>
    <row r="38" spans="1:1">
      <c r="A38" t="s">
        <v>348</v>
      </c>
    </row>
    <row r="39" spans="1:1">
      <c r="A39" t="s">
        <v>349</v>
      </c>
    </row>
    <row r="40" spans="1:1">
      <c r="A40" t="s">
        <v>346</v>
      </c>
    </row>
    <row r="41" spans="1:1">
      <c r="A41" t="s">
        <v>347</v>
      </c>
    </row>
    <row r="42" spans="1:1">
      <c r="A42" t="s">
        <v>350</v>
      </c>
    </row>
    <row r="43" spans="1:1">
      <c r="A43" t="s">
        <v>356</v>
      </c>
    </row>
    <row r="44" spans="1:1">
      <c r="A44" t="s">
        <v>351</v>
      </c>
    </row>
    <row r="45" spans="1:1">
      <c r="A45" t="s">
        <v>352</v>
      </c>
    </row>
    <row r="46" spans="1:1">
      <c r="A46" t="s">
        <v>354</v>
      </c>
    </row>
    <row r="47" spans="1:1">
      <c r="A47" t="s">
        <v>355</v>
      </c>
    </row>
    <row r="48" spans="1:1">
      <c r="A48" t="s">
        <v>353</v>
      </c>
    </row>
    <row r="49" spans="1:1">
      <c r="A49" t="s">
        <v>357</v>
      </c>
    </row>
    <row r="50" spans="1:1">
      <c r="A50" t="s">
        <v>359</v>
      </c>
    </row>
    <row r="51" spans="1:1">
      <c r="A51" t="s">
        <v>358</v>
      </c>
    </row>
    <row r="52" spans="1:1">
      <c r="A52" t="s">
        <v>360</v>
      </c>
    </row>
    <row r="53" spans="1:1">
      <c r="A53" t="s">
        <v>361</v>
      </c>
    </row>
    <row r="54" spans="1:1">
      <c r="A54" t="s">
        <v>362</v>
      </c>
    </row>
    <row r="55" spans="1:1">
      <c r="A55" t="s">
        <v>363</v>
      </c>
    </row>
    <row r="56" spans="1:1">
      <c r="A56" t="s">
        <v>364</v>
      </c>
    </row>
    <row r="57" spans="1:1">
      <c r="A57" t="s">
        <v>365</v>
      </c>
    </row>
    <row r="58" spans="1:1">
      <c r="A58" t="s">
        <v>366</v>
      </c>
    </row>
    <row r="59" spans="1:1">
      <c r="A59" t="s">
        <v>367</v>
      </c>
    </row>
    <row r="60" spans="1:1">
      <c r="A60" t="s">
        <v>368</v>
      </c>
    </row>
    <row r="61" spans="1:1">
      <c r="A61" t="s">
        <v>369</v>
      </c>
    </row>
    <row r="62" spans="1:1">
      <c r="A62" t="s">
        <v>370</v>
      </c>
    </row>
    <row r="63" spans="1:1">
      <c r="A63" t="s">
        <v>371</v>
      </c>
    </row>
    <row r="64" spans="1:1">
      <c r="A64" t="s">
        <v>372</v>
      </c>
    </row>
    <row r="65" spans="1:1">
      <c r="A65" t="s">
        <v>373</v>
      </c>
    </row>
    <row r="66" spans="1:1">
      <c r="A66" t="s">
        <v>374</v>
      </c>
    </row>
    <row r="67" spans="1:1">
      <c r="A67" t="s">
        <v>375</v>
      </c>
    </row>
    <row r="68" spans="1:1">
      <c r="A68" t="s">
        <v>376</v>
      </c>
    </row>
    <row r="69" spans="1:1">
      <c r="A69" t="s">
        <v>377</v>
      </c>
    </row>
    <row r="70" spans="1:1">
      <c r="A70" t="s">
        <v>378</v>
      </c>
    </row>
    <row r="71" spans="1:1">
      <c r="A71" t="s">
        <v>380</v>
      </c>
    </row>
    <row r="72" spans="1:1">
      <c r="A72" t="s">
        <v>379</v>
      </c>
    </row>
    <row r="73" spans="1:1">
      <c r="A73" t="s">
        <v>384</v>
      </c>
    </row>
    <row r="74" spans="1:1">
      <c r="A74" t="s">
        <v>381</v>
      </c>
    </row>
    <row r="75" spans="1:1">
      <c r="A75" t="s">
        <v>386</v>
      </c>
    </row>
    <row r="76" spans="1:1">
      <c r="A76" t="s">
        <v>382</v>
      </c>
    </row>
    <row r="77" spans="1:1">
      <c r="A77" t="s">
        <v>385</v>
      </c>
    </row>
    <row r="78" spans="1:1">
      <c r="A78" t="s">
        <v>383</v>
      </c>
    </row>
  </sheetData>
  <sortState xmlns:xlrd2="http://schemas.microsoft.com/office/spreadsheetml/2017/richdata2" ref="B15:B29">
    <sortCondition ref="B15"/>
  </sortState>
  <mergeCells count="3">
    <mergeCell ref="K2:M2"/>
    <mergeCell ref="K14:M14"/>
    <mergeCell ref="O2:P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BA40-1E2E-42F4-BA7E-83C39BBEE93A}">
  <dimension ref="A1:AT107"/>
  <sheetViews>
    <sheetView workbookViewId="0">
      <selection activeCell="T4" sqref="T4"/>
    </sheetView>
  </sheetViews>
  <sheetFormatPr defaultRowHeight="14.25"/>
  <cols>
    <col min="1" max="1" width="1.625" style="8" customWidth="1"/>
    <col min="2" max="3" width="11.625" customWidth="1"/>
    <col min="4" max="4" width="4.625" customWidth="1"/>
    <col min="5" max="5" width="11.625" customWidth="1"/>
    <col min="6" max="6" width="4.625" customWidth="1"/>
    <col min="7" max="7" width="11.625" customWidth="1"/>
    <col min="8" max="8" width="1.625" style="8" customWidth="1"/>
    <col min="9" max="10" width="11.625" customWidth="1"/>
    <col min="11" max="11" width="4.625" customWidth="1"/>
    <col min="12" max="12" width="11.625" customWidth="1"/>
    <col min="13" max="13" width="4.625" customWidth="1"/>
    <col min="14" max="14" width="11.625" customWidth="1"/>
    <col min="15" max="15" width="1.625" style="8" customWidth="1"/>
    <col min="16" max="17" width="11.625" customWidth="1"/>
    <col min="18" max="18" width="4.625" customWidth="1"/>
    <col min="19" max="19" width="11.625" customWidth="1"/>
    <col min="20" max="20" width="4.625" customWidth="1"/>
    <col min="21" max="21" width="11.625" customWidth="1"/>
    <col min="22" max="22" width="1.625" style="8" customWidth="1"/>
    <col min="23" max="24" width="11.625" customWidth="1"/>
    <col min="25" max="25" width="4.625" customWidth="1"/>
    <col min="26" max="26" width="11.625" customWidth="1"/>
    <col min="27" max="27" width="4.625" customWidth="1"/>
    <col min="28" max="28" width="11.625" customWidth="1"/>
    <col min="29" max="46" width="9" style="8"/>
  </cols>
  <sheetData>
    <row r="1" spans="2:28" s="8" customFormat="1" ht="15" thickBot="1"/>
    <row r="2" spans="2:28" ht="14.25" customHeight="1">
      <c r="B2" s="512" t="s">
        <v>442</v>
      </c>
      <c r="C2" s="513"/>
      <c r="D2" s="513"/>
      <c r="E2" s="513"/>
      <c r="F2" s="513"/>
      <c r="G2" s="513"/>
      <c r="H2" s="513"/>
      <c r="I2" s="513"/>
      <c r="J2" s="513"/>
      <c r="K2" s="513"/>
      <c r="L2" s="513"/>
      <c r="M2" s="513"/>
      <c r="N2" s="513"/>
      <c r="O2" s="513"/>
      <c r="P2" s="513"/>
      <c r="Q2" s="513"/>
      <c r="R2" s="513"/>
      <c r="S2" s="513"/>
      <c r="T2" s="513"/>
      <c r="U2" s="513"/>
      <c r="V2" s="513"/>
      <c r="W2" s="513"/>
      <c r="X2" s="513"/>
      <c r="Y2" s="513"/>
      <c r="Z2" s="513"/>
      <c r="AA2" s="513"/>
      <c r="AB2" s="514"/>
    </row>
    <row r="3" spans="2:28" ht="15" customHeight="1" thickBot="1">
      <c r="B3" s="515"/>
      <c r="C3" s="516"/>
      <c r="D3" s="516"/>
      <c r="E3" s="516"/>
      <c r="F3" s="516"/>
      <c r="G3" s="516"/>
      <c r="H3" s="516"/>
      <c r="I3" s="516"/>
      <c r="J3" s="516"/>
      <c r="K3" s="516"/>
      <c r="L3" s="516"/>
      <c r="M3" s="516"/>
      <c r="N3" s="516"/>
      <c r="O3" s="516"/>
      <c r="P3" s="516"/>
      <c r="Q3" s="516"/>
      <c r="R3" s="516"/>
      <c r="S3" s="516"/>
      <c r="T3" s="516"/>
      <c r="U3" s="516"/>
      <c r="V3" s="516"/>
      <c r="W3" s="516"/>
      <c r="X3" s="516"/>
      <c r="Y3" s="516"/>
      <c r="Z3" s="516"/>
      <c r="AA3" s="516"/>
      <c r="AB3" s="517"/>
    </row>
    <row r="4" spans="2:28" ht="16.5" customHeight="1" thickBot="1">
      <c r="B4" s="520"/>
      <c r="C4" s="521"/>
      <c r="D4" s="90"/>
      <c r="E4" s="60" t="s">
        <v>222</v>
      </c>
      <c r="F4" s="91"/>
      <c r="G4" s="61" t="s">
        <v>233</v>
      </c>
      <c r="H4" s="58"/>
      <c r="I4" s="520"/>
      <c r="J4" s="521"/>
      <c r="K4" s="90"/>
      <c r="L4" s="60" t="s">
        <v>222</v>
      </c>
      <c r="M4" s="91"/>
      <c r="N4" s="61" t="s">
        <v>233</v>
      </c>
      <c r="O4" s="58"/>
      <c r="P4" s="520"/>
      <c r="Q4" s="521"/>
      <c r="R4" s="90"/>
      <c r="S4" s="60" t="s">
        <v>222</v>
      </c>
      <c r="T4" s="91"/>
      <c r="U4" s="61" t="s">
        <v>233</v>
      </c>
      <c r="V4" s="58"/>
      <c r="W4" s="520"/>
      <c r="X4" s="521"/>
      <c r="Y4" s="90"/>
      <c r="Z4" s="60" t="s">
        <v>222</v>
      </c>
      <c r="AA4" s="91"/>
      <c r="AB4" s="61" t="s">
        <v>233</v>
      </c>
    </row>
    <row r="5" spans="2:28" ht="14.25" customHeight="1" thickBot="1">
      <c r="B5" s="522"/>
      <c r="C5" s="523"/>
      <c r="D5" s="89"/>
      <c r="E5" s="54" t="s">
        <v>219</v>
      </c>
      <c r="F5" s="92"/>
      <c r="G5" s="2"/>
      <c r="H5" s="58"/>
      <c r="I5" s="522"/>
      <c r="J5" s="523"/>
      <c r="K5" s="89"/>
      <c r="L5" s="54" t="s">
        <v>219</v>
      </c>
      <c r="M5" s="92"/>
      <c r="N5" s="2"/>
      <c r="O5" s="58"/>
      <c r="P5" s="522"/>
      <c r="Q5" s="523"/>
      <c r="R5" s="89"/>
      <c r="S5" s="54" t="s">
        <v>219</v>
      </c>
      <c r="T5" s="92"/>
      <c r="U5" s="2"/>
      <c r="V5" s="58"/>
      <c r="W5" s="522"/>
      <c r="X5" s="523"/>
      <c r="Y5" s="89"/>
      <c r="Z5" s="54" t="s">
        <v>219</v>
      </c>
      <c r="AA5" s="92"/>
      <c r="AB5" s="2"/>
    </row>
    <row r="6" spans="2:28" ht="15" thickBot="1">
      <c r="B6" s="52" t="s">
        <v>7</v>
      </c>
      <c r="C6" s="320"/>
      <c r="D6" s="320"/>
      <c r="E6" s="7" t="s">
        <v>214</v>
      </c>
      <c r="F6" s="518"/>
      <c r="G6" s="519"/>
      <c r="H6" s="7"/>
      <c r="I6" s="52" t="s">
        <v>7</v>
      </c>
      <c r="J6" s="320"/>
      <c r="K6" s="320"/>
      <c r="L6" s="7" t="s">
        <v>214</v>
      </c>
      <c r="M6" s="518"/>
      <c r="N6" s="519"/>
      <c r="O6" s="7"/>
      <c r="P6" s="52" t="s">
        <v>7</v>
      </c>
      <c r="Q6" s="320"/>
      <c r="R6" s="320"/>
      <c r="S6" s="7" t="s">
        <v>214</v>
      </c>
      <c r="T6" s="518"/>
      <c r="U6" s="519"/>
      <c r="V6" s="7"/>
      <c r="W6" s="52" t="s">
        <v>7</v>
      </c>
      <c r="X6" s="320"/>
      <c r="Y6" s="320"/>
      <c r="Z6" s="7" t="s">
        <v>214</v>
      </c>
      <c r="AA6" s="518"/>
      <c r="AB6" s="519"/>
    </row>
    <row r="7" spans="2:28" ht="15" thickBot="1">
      <c r="B7" s="52" t="s">
        <v>8</v>
      </c>
      <c r="C7" s="518"/>
      <c r="D7" s="518"/>
      <c r="E7" s="7" t="s">
        <v>213</v>
      </c>
      <c r="F7" s="518"/>
      <c r="G7" s="519"/>
      <c r="H7" s="7"/>
      <c r="I7" s="52" t="s">
        <v>8</v>
      </c>
      <c r="J7" s="518"/>
      <c r="K7" s="518"/>
      <c r="L7" s="7" t="s">
        <v>213</v>
      </c>
      <c r="M7" s="518"/>
      <c r="N7" s="519"/>
      <c r="O7" s="7"/>
      <c r="P7" s="52" t="s">
        <v>8</v>
      </c>
      <c r="Q7" s="518"/>
      <c r="R7" s="518"/>
      <c r="S7" s="7" t="s">
        <v>213</v>
      </c>
      <c r="T7" s="518"/>
      <c r="U7" s="519"/>
      <c r="V7" s="7"/>
      <c r="W7" s="52" t="s">
        <v>8</v>
      </c>
      <c r="X7" s="518"/>
      <c r="Y7" s="518"/>
      <c r="Z7" s="7" t="s">
        <v>213</v>
      </c>
      <c r="AA7" s="518"/>
      <c r="AB7" s="519"/>
    </row>
    <row r="8" spans="2:28" ht="15" thickBot="1">
      <c r="B8" s="52" t="s">
        <v>106</v>
      </c>
      <c r="C8" s="518"/>
      <c r="D8" s="518"/>
      <c r="E8" s="7" t="s">
        <v>213</v>
      </c>
      <c r="F8" s="518"/>
      <c r="G8" s="519"/>
      <c r="H8" s="7"/>
      <c r="I8" s="52" t="s">
        <v>106</v>
      </c>
      <c r="J8" s="518"/>
      <c r="K8" s="518"/>
      <c r="L8" s="7" t="s">
        <v>213</v>
      </c>
      <c r="M8" s="518"/>
      <c r="N8" s="519"/>
      <c r="O8" s="7"/>
      <c r="P8" s="52" t="s">
        <v>106</v>
      </c>
      <c r="Q8" s="518"/>
      <c r="R8" s="518"/>
      <c r="S8" s="7" t="s">
        <v>213</v>
      </c>
      <c r="T8" s="518"/>
      <c r="U8" s="519"/>
      <c r="V8" s="7"/>
      <c r="W8" s="52" t="s">
        <v>106</v>
      </c>
      <c r="X8" s="518"/>
      <c r="Y8" s="518"/>
      <c r="Z8" s="7" t="s">
        <v>213</v>
      </c>
      <c r="AA8" s="518"/>
      <c r="AB8" s="519"/>
    </row>
    <row r="9" spans="2:28" ht="15" thickBot="1">
      <c r="B9" s="52" t="s">
        <v>9</v>
      </c>
      <c r="C9" s="518"/>
      <c r="D9" s="518"/>
      <c r="E9" s="7" t="s">
        <v>223</v>
      </c>
      <c r="F9" s="518"/>
      <c r="G9" s="519"/>
      <c r="H9" s="7"/>
      <c r="I9" s="52" t="s">
        <v>9</v>
      </c>
      <c r="J9" s="518"/>
      <c r="K9" s="518"/>
      <c r="L9" s="7" t="s">
        <v>223</v>
      </c>
      <c r="M9" s="518"/>
      <c r="N9" s="519"/>
      <c r="O9" s="7"/>
      <c r="P9" s="52" t="s">
        <v>9</v>
      </c>
      <c r="Q9" s="518"/>
      <c r="R9" s="518"/>
      <c r="S9" s="7" t="s">
        <v>223</v>
      </c>
      <c r="T9" s="518"/>
      <c r="U9" s="519"/>
      <c r="V9" s="7"/>
      <c r="W9" s="52" t="s">
        <v>9</v>
      </c>
      <c r="X9" s="518"/>
      <c r="Y9" s="518"/>
      <c r="Z9" s="7" t="s">
        <v>223</v>
      </c>
      <c r="AA9" s="518"/>
      <c r="AB9" s="519"/>
    </row>
    <row r="10" spans="2:28" ht="15" thickBot="1">
      <c r="B10" s="52" t="s">
        <v>10</v>
      </c>
      <c r="C10" s="518"/>
      <c r="D10" s="518"/>
      <c r="E10" s="7" t="s">
        <v>217</v>
      </c>
      <c r="F10" s="518"/>
      <c r="G10" s="519"/>
      <c r="H10" s="7"/>
      <c r="I10" s="52" t="s">
        <v>10</v>
      </c>
      <c r="J10" s="518"/>
      <c r="K10" s="518"/>
      <c r="L10" s="7" t="s">
        <v>217</v>
      </c>
      <c r="M10" s="518"/>
      <c r="N10" s="519"/>
      <c r="O10" s="7"/>
      <c r="P10" s="52" t="s">
        <v>10</v>
      </c>
      <c r="Q10" s="518"/>
      <c r="R10" s="518"/>
      <c r="S10" s="7" t="s">
        <v>217</v>
      </c>
      <c r="T10" s="518"/>
      <c r="U10" s="519"/>
      <c r="V10" s="7"/>
      <c r="W10" s="52" t="s">
        <v>10</v>
      </c>
      <c r="X10" s="518"/>
      <c r="Y10" s="518"/>
      <c r="Z10" s="7" t="s">
        <v>217</v>
      </c>
      <c r="AA10" s="518"/>
      <c r="AB10" s="519"/>
    </row>
    <row r="11" spans="2:28" ht="14.25" customHeight="1">
      <c r="B11" s="55"/>
      <c r="C11" s="56"/>
      <c r="D11" s="56"/>
      <c r="E11" s="56"/>
      <c r="F11" s="56"/>
      <c r="G11" s="57"/>
      <c r="H11" s="56"/>
      <c r="I11" s="55"/>
      <c r="J11" s="56"/>
      <c r="K11" s="56"/>
      <c r="L11" s="56"/>
      <c r="M11" s="56"/>
      <c r="N11" s="57"/>
      <c r="O11" s="56"/>
      <c r="P11" s="55"/>
      <c r="Q11" s="56"/>
      <c r="R11" s="56"/>
      <c r="S11" s="56"/>
      <c r="T11" s="56"/>
      <c r="U11" s="57"/>
      <c r="V11" s="56"/>
      <c r="W11" s="55"/>
      <c r="X11" s="56"/>
      <c r="Y11" s="56"/>
      <c r="Z11" s="56"/>
      <c r="AA11" s="56"/>
      <c r="AB11" s="57"/>
    </row>
    <row r="12" spans="2:28" ht="14.25" customHeight="1">
      <c r="B12" s="506"/>
      <c r="C12" s="507"/>
      <c r="D12" s="507"/>
      <c r="E12" s="507"/>
      <c r="F12" s="507"/>
      <c r="G12" s="508"/>
      <c r="H12" s="59"/>
      <c r="I12" s="506"/>
      <c r="J12" s="507"/>
      <c r="K12" s="507"/>
      <c r="L12" s="507"/>
      <c r="M12" s="507"/>
      <c r="N12" s="508"/>
      <c r="O12" s="59"/>
      <c r="P12" s="506"/>
      <c r="Q12" s="507"/>
      <c r="R12" s="507"/>
      <c r="S12" s="507"/>
      <c r="T12" s="507"/>
      <c r="U12" s="508"/>
      <c r="V12" s="59"/>
      <c r="W12" s="506"/>
      <c r="X12" s="507"/>
      <c r="Y12" s="507"/>
      <c r="Z12" s="507"/>
      <c r="AA12" s="507"/>
      <c r="AB12" s="508"/>
    </row>
    <row r="13" spans="2:28">
      <c r="B13" s="506"/>
      <c r="C13" s="507"/>
      <c r="D13" s="507"/>
      <c r="E13" s="507"/>
      <c r="F13" s="507"/>
      <c r="G13" s="508"/>
      <c r="H13" s="59"/>
      <c r="I13" s="506"/>
      <c r="J13" s="507"/>
      <c r="K13" s="507"/>
      <c r="L13" s="507"/>
      <c r="M13" s="507"/>
      <c r="N13" s="508"/>
      <c r="O13" s="59"/>
      <c r="P13" s="506"/>
      <c r="Q13" s="507"/>
      <c r="R13" s="507"/>
      <c r="S13" s="507"/>
      <c r="T13" s="507"/>
      <c r="U13" s="508"/>
      <c r="V13" s="59"/>
      <c r="W13" s="506"/>
      <c r="X13" s="507"/>
      <c r="Y13" s="507"/>
      <c r="Z13" s="507"/>
      <c r="AA13" s="507"/>
      <c r="AB13" s="508"/>
    </row>
    <row r="14" spans="2:28">
      <c r="B14" s="506"/>
      <c r="C14" s="507"/>
      <c r="D14" s="507"/>
      <c r="E14" s="507"/>
      <c r="F14" s="507"/>
      <c r="G14" s="508"/>
      <c r="H14" s="59"/>
      <c r="I14" s="506"/>
      <c r="J14" s="507"/>
      <c r="K14" s="507"/>
      <c r="L14" s="507"/>
      <c r="M14" s="507"/>
      <c r="N14" s="508"/>
      <c r="O14" s="59"/>
      <c r="P14" s="506"/>
      <c r="Q14" s="507"/>
      <c r="R14" s="507"/>
      <c r="S14" s="507"/>
      <c r="T14" s="507"/>
      <c r="U14" s="508"/>
      <c r="V14" s="59"/>
      <c r="W14" s="506"/>
      <c r="X14" s="507"/>
      <c r="Y14" s="507"/>
      <c r="Z14" s="507"/>
      <c r="AA14" s="507"/>
      <c r="AB14" s="508"/>
    </row>
    <row r="15" spans="2:28" ht="15" thickBot="1">
      <c r="B15" s="509"/>
      <c r="C15" s="510"/>
      <c r="D15" s="510"/>
      <c r="E15" s="510"/>
      <c r="F15" s="510"/>
      <c r="G15" s="511"/>
      <c r="H15" s="59"/>
      <c r="I15" s="509"/>
      <c r="J15" s="510"/>
      <c r="K15" s="510"/>
      <c r="L15" s="510"/>
      <c r="M15" s="510"/>
      <c r="N15" s="511"/>
      <c r="O15" s="59"/>
      <c r="P15" s="509"/>
      <c r="Q15" s="510"/>
      <c r="R15" s="510"/>
      <c r="S15" s="510"/>
      <c r="T15" s="510"/>
      <c r="U15" s="511"/>
      <c r="V15" s="59"/>
      <c r="W15" s="509"/>
      <c r="X15" s="510"/>
      <c r="Y15" s="510"/>
      <c r="Z15" s="510"/>
      <c r="AA15" s="510"/>
      <c r="AB15" s="511"/>
    </row>
    <row r="16" spans="2:28" ht="16.5" customHeight="1" thickBot="1">
      <c r="B16" s="520"/>
      <c r="C16" s="521"/>
      <c r="D16" s="90"/>
      <c r="E16" s="60" t="s">
        <v>222</v>
      </c>
      <c r="F16" s="91"/>
      <c r="G16" s="61" t="s">
        <v>233</v>
      </c>
      <c r="H16" s="58"/>
      <c r="I16" s="520"/>
      <c r="J16" s="521"/>
      <c r="K16" s="90"/>
      <c r="L16" s="60" t="s">
        <v>222</v>
      </c>
      <c r="M16" s="91"/>
      <c r="N16" s="61" t="s">
        <v>233</v>
      </c>
      <c r="O16" s="58"/>
      <c r="P16" s="520"/>
      <c r="Q16" s="521"/>
      <c r="R16" s="90"/>
      <c r="S16" s="60" t="s">
        <v>222</v>
      </c>
      <c r="T16" s="91"/>
      <c r="U16" s="61" t="s">
        <v>233</v>
      </c>
      <c r="V16" s="58"/>
      <c r="W16" s="520"/>
      <c r="X16" s="521"/>
      <c r="Y16" s="90"/>
      <c r="Z16" s="60" t="s">
        <v>222</v>
      </c>
      <c r="AA16" s="91"/>
      <c r="AB16" s="61" t="s">
        <v>233</v>
      </c>
    </row>
    <row r="17" spans="2:28" ht="15" customHeight="1" thickBot="1">
      <c r="B17" s="522"/>
      <c r="C17" s="523"/>
      <c r="D17" s="89"/>
      <c r="E17" s="54" t="s">
        <v>219</v>
      </c>
      <c r="F17" s="92"/>
      <c r="G17" s="2"/>
      <c r="H17" s="58"/>
      <c r="I17" s="522"/>
      <c r="J17" s="523"/>
      <c r="K17" s="89"/>
      <c r="L17" s="54" t="s">
        <v>219</v>
      </c>
      <c r="M17" s="92"/>
      <c r="N17" s="2"/>
      <c r="O17" s="58"/>
      <c r="P17" s="522"/>
      <c r="Q17" s="523"/>
      <c r="R17" s="89"/>
      <c r="S17" s="54" t="s">
        <v>219</v>
      </c>
      <c r="T17" s="92"/>
      <c r="U17" s="2"/>
      <c r="V17" s="58"/>
      <c r="W17" s="522"/>
      <c r="X17" s="523"/>
      <c r="Y17" s="89"/>
      <c r="Z17" s="54" t="s">
        <v>219</v>
      </c>
      <c r="AA17" s="92"/>
      <c r="AB17" s="2"/>
    </row>
    <row r="18" spans="2:28" ht="15" thickBot="1">
      <c r="B18" s="52" t="s">
        <v>7</v>
      </c>
      <c r="C18" s="320"/>
      <c r="D18" s="320"/>
      <c r="E18" s="7" t="s">
        <v>214</v>
      </c>
      <c r="F18" s="518"/>
      <c r="G18" s="519"/>
      <c r="H18" s="7"/>
      <c r="I18" s="52" t="s">
        <v>7</v>
      </c>
      <c r="J18" s="320"/>
      <c r="K18" s="320"/>
      <c r="L18" s="7" t="s">
        <v>214</v>
      </c>
      <c r="M18" s="518"/>
      <c r="N18" s="519"/>
      <c r="O18" s="7"/>
      <c r="P18" s="52" t="s">
        <v>7</v>
      </c>
      <c r="Q18" s="320"/>
      <c r="R18" s="320"/>
      <c r="S18" s="7" t="s">
        <v>214</v>
      </c>
      <c r="T18" s="518"/>
      <c r="U18" s="519"/>
      <c r="V18" s="7"/>
      <c r="W18" s="52" t="s">
        <v>7</v>
      </c>
      <c r="X18" s="320"/>
      <c r="Y18" s="320"/>
      <c r="Z18" s="7" t="s">
        <v>214</v>
      </c>
      <c r="AA18" s="518"/>
      <c r="AB18" s="519"/>
    </row>
    <row r="19" spans="2:28" ht="15" thickBot="1">
      <c r="B19" s="52" t="s">
        <v>8</v>
      </c>
      <c r="C19" s="518"/>
      <c r="D19" s="518"/>
      <c r="E19" s="7" t="s">
        <v>213</v>
      </c>
      <c r="F19" s="518"/>
      <c r="G19" s="519"/>
      <c r="H19" s="7"/>
      <c r="I19" s="52" t="s">
        <v>8</v>
      </c>
      <c r="J19" s="518"/>
      <c r="K19" s="518"/>
      <c r="L19" s="7" t="s">
        <v>213</v>
      </c>
      <c r="M19" s="518"/>
      <c r="N19" s="519"/>
      <c r="O19" s="7"/>
      <c r="P19" s="52" t="s">
        <v>8</v>
      </c>
      <c r="Q19" s="518"/>
      <c r="R19" s="518"/>
      <c r="S19" s="7" t="s">
        <v>213</v>
      </c>
      <c r="T19" s="518"/>
      <c r="U19" s="519"/>
      <c r="V19" s="7"/>
      <c r="W19" s="52" t="s">
        <v>8</v>
      </c>
      <c r="X19" s="518"/>
      <c r="Y19" s="518"/>
      <c r="Z19" s="7" t="s">
        <v>213</v>
      </c>
      <c r="AA19" s="518"/>
      <c r="AB19" s="519"/>
    </row>
    <row r="20" spans="2:28" ht="15" thickBot="1">
      <c r="B20" s="52" t="s">
        <v>106</v>
      </c>
      <c r="C20" s="518"/>
      <c r="D20" s="518"/>
      <c r="E20" s="7" t="s">
        <v>213</v>
      </c>
      <c r="F20" s="518"/>
      <c r="G20" s="519"/>
      <c r="H20" s="7"/>
      <c r="I20" s="52" t="s">
        <v>106</v>
      </c>
      <c r="J20" s="518"/>
      <c r="K20" s="518"/>
      <c r="L20" s="7" t="s">
        <v>213</v>
      </c>
      <c r="M20" s="518"/>
      <c r="N20" s="519"/>
      <c r="O20" s="7"/>
      <c r="P20" s="52" t="s">
        <v>106</v>
      </c>
      <c r="Q20" s="518"/>
      <c r="R20" s="518"/>
      <c r="S20" s="7" t="s">
        <v>213</v>
      </c>
      <c r="T20" s="518"/>
      <c r="U20" s="519"/>
      <c r="V20" s="7"/>
      <c r="W20" s="52" t="s">
        <v>106</v>
      </c>
      <c r="X20" s="518"/>
      <c r="Y20" s="518"/>
      <c r="Z20" s="7" t="s">
        <v>213</v>
      </c>
      <c r="AA20" s="518"/>
      <c r="AB20" s="519"/>
    </row>
    <row r="21" spans="2:28" ht="15" thickBot="1">
      <c r="B21" s="52" t="s">
        <v>9</v>
      </c>
      <c r="C21" s="518"/>
      <c r="D21" s="518"/>
      <c r="E21" s="7" t="s">
        <v>223</v>
      </c>
      <c r="F21" s="518"/>
      <c r="G21" s="519"/>
      <c r="H21" s="7"/>
      <c r="I21" s="52" t="s">
        <v>9</v>
      </c>
      <c r="J21" s="518"/>
      <c r="K21" s="518"/>
      <c r="L21" s="7" t="s">
        <v>223</v>
      </c>
      <c r="M21" s="518"/>
      <c r="N21" s="519"/>
      <c r="O21" s="7"/>
      <c r="P21" s="52" t="s">
        <v>9</v>
      </c>
      <c r="Q21" s="518"/>
      <c r="R21" s="518"/>
      <c r="S21" s="7" t="s">
        <v>223</v>
      </c>
      <c r="T21" s="518"/>
      <c r="U21" s="519"/>
      <c r="V21" s="7"/>
      <c r="W21" s="52" t="s">
        <v>9</v>
      </c>
      <c r="X21" s="518"/>
      <c r="Y21" s="518"/>
      <c r="Z21" s="7" t="s">
        <v>223</v>
      </c>
      <c r="AA21" s="518"/>
      <c r="AB21" s="519"/>
    </row>
    <row r="22" spans="2:28" ht="15" thickBot="1">
      <c r="B22" s="52" t="s">
        <v>10</v>
      </c>
      <c r="C22" s="518"/>
      <c r="D22" s="518"/>
      <c r="E22" s="7" t="s">
        <v>217</v>
      </c>
      <c r="F22" s="518"/>
      <c r="G22" s="519"/>
      <c r="H22" s="7"/>
      <c r="I22" s="52" t="s">
        <v>10</v>
      </c>
      <c r="J22" s="518"/>
      <c r="K22" s="518"/>
      <c r="L22" s="7" t="s">
        <v>217</v>
      </c>
      <c r="M22" s="518"/>
      <c r="N22" s="519"/>
      <c r="O22" s="7"/>
      <c r="P22" s="52" t="s">
        <v>10</v>
      </c>
      <c r="Q22" s="518"/>
      <c r="R22" s="518"/>
      <c r="S22" s="7" t="s">
        <v>217</v>
      </c>
      <c r="T22" s="518"/>
      <c r="U22" s="519"/>
      <c r="V22" s="7"/>
      <c r="W22" s="52" t="s">
        <v>10</v>
      </c>
      <c r="X22" s="518"/>
      <c r="Y22" s="518"/>
      <c r="Z22" s="7" t="s">
        <v>217</v>
      </c>
      <c r="AA22" s="518"/>
      <c r="AB22" s="519"/>
    </row>
    <row r="23" spans="2:28">
      <c r="B23" s="55"/>
      <c r="C23" s="56"/>
      <c r="D23" s="56"/>
      <c r="E23" s="56"/>
      <c r="F23" s="56"/>
      <c r="G23" s="57"/>
      <c r="H23" s="56"/>
      <c r="I23" s="55"/>
      <c r="J23" s="56"/>
      <c r="K23" s="56"/>
      <c r="L23" s="56"/>
      <c r="M23" s="56"/>
      <c r="N23" s="57"/>
      <c r="O23" s="56"/>
      <c r="P23" s="55"/>
      <c r="Q23" s="56"/>
      <c r="R23" s="56"/>
      <c r="S23" s="56"/>
      <c r="T23" s="56"/>
      <c r="U23" s="57"/>
      <c r="V23" s="56"/>
      <c r="W23" s="55"/>
      <c r="X23" s="56"/>
      <c r="Y23" s="56"/>
      <c r="Z23" s="56"/>
      <c r="AA23" s="56"/>
      <c r="AB23" s="57"/>
    </row>
    <row r="24" spans="2:28" ht="14.25" customHeight="1">
      <c r="B24" s="506"/>
      <c r="C24" s="507"/>
      <c r="D24" s="507"/>
      <c r="E24" s="507"/>
      <c r="F24" s="507"/>
      <c r="G24" s="508"/>
      <c r="H24" s="59"/>
      <c r="I24" s="506"/>
      <c r="J24" s="507"/>
      <c r="K24" s="507"/>
      <c r="L24" s="507"/>
      <c r="M24" s="507"/>
      <c r="N24" s="508"/>
      <c r="O24" s="59"/>
      <c r="P24" s="506"/>
      <c r="Q24" s="507"/>
      <c r="R24" s="507"/>
      <c r="S24" s="507"/>
      <c r="T24" s="507"/>
      <c r="U24" s="508"/>
      <c r="V24" s="59"/>
      <c r="W24" s="506"/>
      <c r="X24" s="507"/>
      <c r="Y24" s="507"/>
      <c r="Z24" s="507"/>
      <c r="AA24" s="507"/>
      <c r="AB24" s="508"/>
    </row>
    <row r="25" spans="2:28">
      <c r="B25" s="506"/>
      <c r="C25" s="507"/>
      <c r="D25" s="507"/>
      <c r="E25" s="507"/>
      <c r="F25" s="507"/>
      <c r="G25" s="508"/>
      <c r="H25" s="59"/>
      <c r="I25" s="506"/>
      <c r="J25" s="507"/>
      <c r="K25" s="507"/>
      <c r="L25" s="507"/>
      <c r="M25" s="507"/>
      <c r="N25" s="508"/>
      <c r="O25" s="59"/>
      <c r="P25" s="506"/>
      <c r="Q25" s="507"/>
      <c r="R25" s="507"/>
      <c r="S25" s="507"/>
      <c r="T25" s="507"/>
      <c r="U25" s="508"/>
      <c r="V25" s="59"/>
      <c r="W25" s="506"/>
      <c r="X25" s="507"/>
      <c r="Y25" s="507"/>
      <c r="Z25" s="507"/>
      <c r="AA25" s="507"/>
      <c r="AB25" s="508"/>
    </row>
    <row r="26" spans="2:28">
      <c r="B26" s="506"/>
      <c r="C26" s="507"/>
      <c r="D26" s="507"/>
      <c r="E26" s="507"/>
      <c r="F26" s="507"/>
      <c r="G26" s="508"/>
      <c r="H26" s="59"/>
      <c r="I26" s="506"/>
      <c r="J26" s="507"/>
      <c r="K26" s="507"/>
      <c r="L26" s="507"/>
      <c r="M26" s="507"/>
      <c r="N26" s="508"/>
      <c r="O26" s="59"/>
      <c r="P26" s="506"/>
      <c r="Q26" s="507"/>
      <c r="R26" s="507"/>
      <c r="S26" s="507"/>
      <c r="T26" s="507"/>
      <c r="U26" s="508"/>
      <c r="V26" s="59"/>
      <c r="W26" s="506"/>
      <c r="X26" s="507"/>
      <c r="Y26" s="507"/>
      <c r="Z26" s="507"/>
      <c r="AA26" s="507"/>
      <c r="AB26" s="508"/>
    </row>
    <row r="27" spans="2:28" ht="15" thickBot="1">
      <c r="B27" s="509"/>
      <c r="C27" s="510"/>
      <c r="D27" s="510"/>
      <c r="E27" s="510"/>
      <c r="F27" s="510"/>
      <c r="G27" s="511"/>
      <c r="H27" s="59"/>
      <c r="I27" s="509"/>
      <c r="J27" s="510"/>
      <c r="K27" s="510"/>
      <c r="L27" s="510"/>
      <c r="M27" s="510"/>
      <c r="N27" s="511"/>
      <c r="O27" s="59"/>
      <c r="P27" s="509"/>
      <c r="Q27" s="510"/>
      <c r="R27" s="510"/>
      <c r="S27" s="510"/>
      <c r="T27" s="510"/>
      <c r="U27" s="511"/>
      <c r="V27" s="59"/>
      <c r="W27" s="509"/>
      <c r="X27" s="510"/>
      <c r="Y27" s="510"/>
      <c r="Z27" s="510"/>
      <c r="AA27" s="510"/>
      <c r="AB27" s="511"/>
    </row>
    <row r="28" spans="2:28" ht="16.5" customHeight="1" thickBot="1">
      <c r="B28" s="520"/>
      <c r="C28" s="521"/>
      <c r="D28" s="90"/>
      <c r="E28" s="60" t="s">
        <v>222</v>
      </c>
      <c r="F28" s="91"/>
      <c r="G28" s="61" t="s">
        <v>233</v>
      </c>
      <c r="H28" s="58"/>
      <c r="I28" s="520"/>
      <c r="J28" s="521"/>
      <c r="K28" s="90"/>
      <c r="L28" s="60" t="s">
        <v>222</v>
      </c>
      <c r="M28" s="91"/>
      <c r="N28" s="61" t="s">
        <v>233</v>
      </c>
      <c r="O28" s="58"/>
      <c r="P28" s="520"/>
      <c r="Q28" s="521"/>
      <c r="R28" s="90"/>
      <c r="S28" s="60" t="s">
        <v>222</v>
      </c>
      <c r="T28" s="91"/>
      <c r="U28" s="61" t="s">
        <v>233</v>
      </c>
      <c r="V28" s="58"/>
      <c r="W28" s="520"/>
      <c r="X28" s="521"/>
      <c r="Y28" s="90"/>
      <c r="Z28" s="60" t="s">
        <v>222</v>
      </c>
      <c r="AA28" s="91"/>
      <c r="AB28" s="61" t="s">
        <v>233</v>
      </c>
    </row>
    <row r="29" spans="2:28" ht="15" customHeight="1" thickBot="1">
      <c r="B29" s="522"/>
      <c r="C29" s="523"/>
      <c r="D29" s="89"/>
      <c r="E29" s="54" t="s">
        <v>219</v>
      </c>
      <c r="F29" s="92"/>
      <c r="G29" s="2"/>
      <c r="H29" s="58"/>
      <c r="I29" s="522"/>
      <c r="J29" s="523"/>
      <c r="K29" s="89"/>
      <c r="L29" s="54" t="s">
        <v>219</v>
      </c>
      <c r="M29" s="92"/>
      <c r="N29" s="2"/>
      <c r="O29" s="58"/>
      <c r="P29" s="522"/>
      <c r="Q29" s="523"/>
      <c r="R29" s="89"/>
      <c r="S29" s="54" t="s">
        <v>219</v>
      </c>
      <c r="T29" s="92"/>
      <c r="U29" s="2"/>
      <c r="V29" s="58"/>
      <c r="W29" s="522"/>
      <c r="X29" s="523"/>
      <c r="Y29" s="89"/>
      <c r="Z29" s="54" t="s">
        <v>219</v>
      </c>
      <c r="AA29" s="92"/>
      <c r="AB29" s="2"/>
    </row>
    <row r="30" spans="2:28" ht="15" thickBot="1">
      <c r="B30" s="52" t="s">
        <v>7</v>
      </c>
      <c r="C30" s="320"/>
      <c r="D30" s="320"/>
      <c r="E30" s="7" t="s">
        <v>214</v>
      </c>
      <c r="F30" s="518"/>
      <c r="G30" s="519"/>
      <c r="H30" s="7"/>
      <c r="I30" s="52" t="s">
        <v>7</v>
      </c>
      <c r="J30" s="320"/>
      <c r="K30" s="320"/>
      <c r="L30" s="7" t="s">
        <v>214</v>
      </c>
      <c r="M30" s="518"/>
      <c r="N30" s="519"/>
      <c r="O30" s="7"/>
      <c r="P30" s="52" t="s">
        <v>7</v>
      </c>
      <c r="Q30" s="320"/>
      <c r="R30" s="320"/>
      <c r="S30" s="7" t="s">
        <v>214</v>
      </c>
      <c r="T30" s="518"/>
      <c r="U30" s="519"/>
      <c r="V30" s="7"/>
      <c r="W30" s="52" t="s">
        <v>7</v>
      </c>
      <c r="X30" s="320"/>
      <c r="Y30" s="320"/>
      <c r="Z30" s="7" t="s">
        <v>214</v>
      </c>
      <c r="AA30" s="518"/>
      <c r="AB30" s="519"/>
    </row>
    <row r="31" spans="2:28" ht="15" thickBot="1">
      <c r="B31" s="52" t="s">
        <v>8</v>
      </c>
      <c r="C31" s="518"/>
      <c r="D31" s="518"/>
      <c r="E31" s="7" t="s">
        <v>213</v>
      </c>
      <c r="F31" s="518"/>
      <c r="G31" s="519"/>
      <c r="H31" s="7"/>
      <c r="I31" s="52" t="s">
        <v>8</v>
      </c>
      <c r="J31" s="518"/>
      <c r="K31" s="518"/>
      <c r="L31" s="7" t="s">
        <v>213</v>
      </c>
      <c r="M31" s="518"/>
      <c r="N31" s="519"/>
      <c r="O31" s="7"/>
      <c r="P31" s="52" t="s">
        <v>8</v>
      </c>
      <c r="Q31" s="518"/>
      <c r="R31" s="518"/>
      <c r="S31" s="7" t="s">
        <v>213</v>
      </c>
      <c r="T31" s="518"/>
      <c r="U31" s="519"/>
      <c r="V31" s="7"/>
      <c r="W31" s="52" t="s">
        <v>8</v>
      </c>
      <c r="X31" s="518"/>
      <c r="Y31" s="518"/>
      <c r="Z31" s="7" t="s">
        <v>213</v>
      </c>
      <c r="AA31" s="518"/>
      <c r="AB31" s="519"/>
    </row>
    <row r="32" spans="2:28" ht="15" thickBot="1">
      <c r="B32" s="52" t="s">
        <v>106</v>
      </c>
      <c r="C32" s="518"/>
      <c r="D32" s="518"/>
      <c r="E32" s="7" t="s">
        <v>213</v>
      </c>
      <c r="F32" s="518"/>
      <c r="G32" s="519"/>
      <c r="H32" s="7"/>
      <c r="I32" s="52" t="s">
        <v>106</v>
      </c>
      <c r="J32" s="518"/>
      <c r="K32" s="518"/>
      <c r="L32" s="7" t="s">
        <v>213</v>
      </c>
      <c r="M32" s="518"/>
      <c r="N32" s="519"/>
      <c r="O32" s="7"/>
      <c r="P32" s="52" t="s">
        <v>106</v>
      </c>
      <c r="Q32" s="518"/>
      <c r="R32" s="518"/>
      <c r="S32" s="7" t="s">
        <v>213</v>
      </c>
      <c r="T32" s="518"/>
      <c r="U32" s="519"/>
      <c r="V32" s="7"/>
      <c r="W32" s="52" t="s">
        <v>106</v>
      </c>
      <c r="X32" s="518"/>
      <c r="Y32" s="518"/>
      <c r="Z32" s="7" t="s">
        <v>213</v>
      </c>
      <c r="AA32" s="518"/>
      <c r="AB32" s="519"/>
    </row>
    <row r="33" spans="2:28" ht="15" thickBot="1">
      <c r="B33" s="52" t="s">
        <v>9</v>
      </c>
      <c r="C33" s="518"/>
      <c r="D33" s="518"/>
      <c r="E33" s="7" t="s">
        <v>223</v>
      </c>
      <c r="F33" s="518"/>
      <c r="G33" s="519"/>
      <c r="H33" s="7"/>
      <c r="I33" s="52" t="s">
        <v>9</v>
      </c>
      <c r="J33" s="518"/>
      <c r="K33" s="518"/>
      <c r="L33" s="7" t="s">
        <v>223</v>
      </c>
      <c r="M33" s="518"/>
      <c r="N33" s="519"/>
      <c r="O33" s="7"/>
      <c r="P33" s="52" t="s">
        <v>9</v>
      </c>
      <c r="Q33" s="518"/>
      <c r="R33" s="518"/>
      <c r="S33" s="7" t="s">
        <v>223</v>
      </c>
      <c r="T33" s="518"/>
      <c r="U33" s="519"/>
      <c r="V33" s="7"/>
      <c r="W33" s="52" t="s">
        <v>9</v>
      </c>
      <c r="X33" s="518"/>
      <c r="Y33" s="518"/>
      <c r="Z33" s="7" t="s">
        <v>223</v>
      </c>
      <c r="AA33" s="518"/>
      <c r="AB33" s="519"/>
    </row>
    <row r="34" spans="2:28" ht="15" thickBot="1">
      <c r="B34" s="52" t="s">
        <v>10</v>
      </c>
      <c r="C34" s="518"/>
      <c r="D34" s="518"/>
      <c r="E34" s="7" t="s">
        <v>217</v>
      </c>
      <c r="F34" s="518"/>
      <c r="G34" s="519"/>
      <c r="H34" s="7"/>
      <c r="I34" s="52" t="s">
        <v>10</v>
      </c>
      <c r="J34" s="518"/>
      <c r="K34" s="518"/>
      <c r="L34" s="7" t="s">
        <v>217</v>
      </c>
      <c r="M34" s="518"/>
      <c r="N34" s="519"/>
      <c r="O34" s="7"/>
      <c r="P34" s="52" t="s">
        <v>10</v>
      </c>
      <c r="Q34" s="518"/>
      <c r="R34" s="518"/>
      <c r="S34" s="7" t="s">
        <v>217</v>
      </c>
      <c r="T34" s="518"/>
      <c r="U34" s="519"/>
      <c r="V34" s="7"/>
      <c r="W34" s="52" t="s">
        <v>10</v>
      </c>
      <c r="X34" s="518"/>
      <c r="Y34" s="518"/>
      <c r="Z34" s="7" t="s">
        <v>217</v>
      </c>
      <c r="AA34" s="518"/>
      <c r="AB34" s="519"/>
    </row>
    <row r="35" spans="2:28">
      <c r="B35" s="55"/>
      <c r="C35" s="56"/>
      <c r="D35" s="56"/>
      <c r="E35" s="56"/>
      <c r="F35" s="56"/>
      <c r="G35" s="57"/>
      <c r="H35" s="56"/>
      <c r="I35" s="55"/>
      <c r="J35" s="56"/>
      <c r="K35" s="56"/>
      <c r="L35" s="56"/>
      <c r="M35" s="56"/>
      <c r="N35" s="57"/>
      <c r="O35" s="56"/>
      <c r="P35" s="55"/>
      <c r="Q35" s="56"/>
      <c r="R35" s="56"/>
      <c r="S35" s="56"/>
      <c r="T35" s="56"/>
      <c r="U35" s="57"/>
      <c r="V35" s="56"/>
      <c r="W35" s="55"/>
      <c r="X35" s="56"/>
      <c r="Y35" s="56"/>
      <c r="Z35" s="56"/>
      <c r="AA35" s="56"/>
      <c r="AB35" s="57"/>
    </row>
    <row r="36" spans="2:28" ht="14.25" customHeight="1">
      <c r="B36" s="506"/>
      <c r="C36" s="507"/>
      <c r="D36" s="507"/>
      <c r="E36" s="507"/>
      <c r="F36" s="507"/>
      <c r="G36" s="508"/>
      <c r="H36" s="59"/>
      <c r="I36" s="506"/>
      <c r="J36" s="507"/>
      <c r="K36" s="507"/>
      <c r="L36" s="507"/>
      <c r="M36" s="507"/>
      <c r="N36" s="508"/>
      <c r="O36" s="59"/>
      <c r="P36" s="506"/>
      <c r="Q36" s="507"/>
      <c r="R36" s="507"/>
      <c r="S36" s="507"/>
      <c r="T36" s="507"/>
      <c r="U36" s="508"/>
      <c r="V36" s="59"/>
      <c r="W36" s="506"/>
      <c r="X36" s="507"/>
      <c r="Y36" s="507"/>
      <c r="Z36" s="507"/>
      <c r="AA36" s="507"/>
      <c r="AB36" s="508"/>
    </row>
    <row r="37" spans="2:28">
      <c r="B37" s="506"/>
      <c r="C37" s="507"/>
      <c r="D37" s="507"/>
      <c r="E37" s="507"/>
      <c r="F37" s="507"/>
      <c r="G37" s="508"/>
      <c r="H37" s="59"/>
      <c r="I37" s="506"/>
      <c r="J37" s="507"/>
      <c r="K37" s="507"/>
      <c r="L37" s="507"/>
      <c r="M37" s="507"/>
      <c r="N37" s="508"/>
      <c r="O37" s="59"/>
      <c r="P37" s="506"/>
      <c r="Q37" s="507"/>
      <c r="R37" s="507"/>
      <c r="S37" s="507"/>
      <c r="T37" s="507"/>
      <c r="U37" s="508"/>
      <c r="V37" s="59"/>
      <c r="W37" s="506"/>
      <c r="X37" s="507"/>
      <c r="Y37" s="507"/>
      <c r="Z37" s="507"/>
      <c r="AA37" s="507"/>
      <c r="AB37" s="508"/>
    </row>
    <row r="38" spans="2:28">
      <c r="B38" s="506"/>
      <c r="C38" s="507"/>
      <c r="D38" s="507"/>
      <c r="E38" s="507"/>
      <c r="F38" s="507"/>
      <c r="G38" s="508"/>
      <c r="H38" s="59"/>
      <c r="I38" s="506"/>
      <c r="J38" s="507"/>
      <c r="K38" s="507"/>
      <c r="L38" s="507"/>
      <c r="M38" s="507"/>
      <c r="N38" s="508"/>
      <c r="O38" s="59"/>
      <c r="P38" s="506"/>
      <c r="Q38" s="507"/>
      <c r="R38" s="507"/>
      <c r="S38" s="507"/>
      <c r="T38" s="507"/>
      <c r="U38" s="508"/>
      <c r="V38" s="59"/>
      <c r="W38" s="506"/>
      <c r="X38" s="507"/>
      <c r="Y38" s="507"/>
      <c r="Z38" s="507"/>
      <c r="AA38" s="507"/>
      <c r="AB38" s="508"/>
    </row>
    <row r="39" spans="2:28" ht="15" thickBot="1">
      <c r="B39" s="509"/>
      <c r="C39" s="510"/>
      <c r="D39" s="510"/>
      <c r="E39" s="510"/>
      <c r="F39" s="510"/>
      <c r="G39" s="511"/>
      <c r="H39" s="59"/>
      <c r="I39" s="509"/>
      <c r="J39" s="510"/>
      <c r="K39" s="510"/>
      <c r="L39" s="510"/>
      <c r="M39" s="510"/>
      <c r="N39" s="511"/>
      <c r="O39" s="59"/>
      <c r="P39" s="509"/>
      <c r="Q39" s="510"/>
      <c r="R39" s="510"/>
      <c r="S39" s="510"/>
      <c r="T39" s="510"/>
      <c r="U39" s="511"/>
      <c r="V39" s="59"/>
      <c r="W39" s="509"/>
      <c r="X39" s="510"/>
      <c r="Y39" s="510"/>
      <c r="Z39" s="510"/>
      <c r="AA39" s="510"/>
      <c r="AB39" s="511"/>
    </row>
    <row r="40" spans="2:28" s="8" customFormat="1"/>
    <row r="41" spans="2:28" s="8" customFormat="1"/>
    <row r="42" spans="2:28" s="8" customFormat="1"/>
    <row r="43" spans="2:28" s="8" customFormat="1"/>
    <row r="44" spans="2:28" s="8" customFormat="1"/>
    <row r="45" spans="2:28" s="8" customFormat="1"/>
    <row r="46" spans="2:28" s="8" customFormat="1"/>
    <row r="47" spans="2:28" s="8" customFormat="1"/>
    <row r="48" spans="2:28" s="8" customFormat="1"/>
    <row r="49" s="8" customFormat="1"/>
    <row r="50" s="8" customFormat="1"/>
    <row r="51" s="8" customFormat="1"/>
    <row r="52" s="8" customFormat="1"/>
    <row r="53" s="8" customFormat="1"/>
    <row r="54" s="8" customFormat="1"/>
    <row r="55" s="8" customFormat="1"/>
    <row r="56" s="8" customFormat="1"/>
    <row r="57" s="8" customFormat="1"/>
    <row r="58" s="8" customFormat="1"/>
    <row r="59" s="8" customFormat="1"/>
    <row r="60" s="8" customFormat="1"/>
    <row r="61" s="8" customFormat="1"/>
    <row r="62" s="8" customFormat="1"/>
    <row r="63" s="8" customFormat="1"/>
    <row r="64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1" s="8" customFormat="1"/>
    <row r="82" s="8" customFormat="1"/>
    <row r="83" s="8" customFormat="1"/>
    <row r="84" s="8" customFormat="1"/>
    <row r="85" s="8" customFormat="1"/>
    <row r="86" s="8" customFormat="1"/>
    <row r="87" s="8" customFormat="1"/>
    <row r="88" s="8" customFormat="1"/>
    <row r="89" s="8" customFormat="1"/>
    <row r="90" s="8" customFormat="1"/>
    <row r="91" s="8" customFormat="1"/>
    <row r="92" s="8" customFormat="1"/>
    <row r="93" s="8" customFormat="1"/>
    <row r="94" s="8" customFormat="1"/>
    <row r="95" s="8" customFormat="1"/>
    <row r="96" s="8" customFormat="1"/>
    <row r="97" s="8" customFormat="1"/>
    <row r="98" s="8" customFormat="1"/>
    <row r="99" s="8" customFormat="1"/>
    <row r="100" s="8" customFormat="1"/>
    <row r="101" s="8" customFormat="1"/>
    <row r="102" s="8" customFormat="1"/>
    <row r="103" s="8" customFormat="1"/>
    <row r="104" s="8" customFormat="1"/>
    <row r="105" s="8" customFormat="1"/>
    <row r="106" s="8" customFormat="1"/>
    <row r="107" s="8" customFormat="1"/>
  </sheetData>
  <mergeCells count="145">
    <mergeCell ref="B4:C5"/>
    <mergeCell ref="B12:G15"/>
    <mergeCell ref="I4:J5"/>
    <mergeCell ref="J6:K6"/>
    <mergeCell ref="J10:K10"/>
    <mergeCell ref="C8:D8"/>
    <mergeCell ref="F8:G8"/>
    <mergeCell ref="C9:D9"/>
    <mergeCell ref="F9:G9"/>
    <mergeCell ref="C10:D10"/>
    <mergeCell ref="F10:G10"/>
    <mergeCell ref="C6:D6"/>
    <mergeCell ref="F6:G6"/>
    <mergeCell ref="C7:D7"/>
    <mergeCell ref="F7:G7"/>
    <mergeCell ref="M10:N10"/>
    <mergeCell ref="I12:N15"/>
    <mergeCell ref="P4:Q5"/>
    <mergeCell ref="Q6:R6"/>
    <mergeCell ref="T6:U6"/>
    <mergeCell ref="Q7:R7"/>
    <mergeCell ref="T7:U7"/>
    <mergeCell ref="Q8:R8"/>
    <mergeCell ref="T8:U8"/>
    <mergeCell ref="Q9:R9"/>
    <mergeCell ref="M6:N6"/>
    <mergeCell ref="J7:K7"/>
    <mergeCell ref="M7:N7"/>
    <mergeCell ref="J8:K8"/>
    <mergeCell ref="M8:N8"/>
    <mergeCell ref="J9:K9"/>
    <mergeCell ref="M9:N9"/>
    <mergeCell ref="I16:J17"/>
    <mergeCell ref="J18:K18"/>
    <mergeCell ref="M18:N18"/>
    <mergeCell ref="J19:K19"/>
    <mergeCell ref="M19:N19"/>
    <mergeCell ref="J20:K20"/>
    <mergeCell ref="M20:N20"/>
    <mergeCell ref="C19:D19"/>
    <mergeCell ref="F19:G19"/>
    <mergeCell ref="C20:D20"/>
    <mergeCell ref="F20:G20"/>
    <mergeCell ref="B16:C17"/>
    <mergeCell ref="C18:D18"/>
    <mergeCell ref="F18:G18"/>
    <mergeCell ref="P24:U27"/>
    <mergeCell ref="T18:U18"/>
    <mergeCell ref="C33:D33"/>
    <mergeCell ref="F33:G33"/>
    <mergeCell ref="C34:D34"/>
    <mergeCell ref="F34:G34"/>
    <mergeCell ref="C22:D22"/>
    <mergeCell ref="F22:G22"/>
    <mergeCell ref="B24:G27"/>
    <mergeCell ref="C21:D21"/>
    <mergeCell ref="F21:G21"/>
    <mergeCell ref="J21:K21"/>
    <mergeCell ref="M21:N21"/>
    <mergeCell ref="J22:K22"/>
    <mergeCell ref="M22:N22"/>
    <mergeCell ref="I24:N27"/>
    <mergeCell ref="B36:G39"/>
    <mergeCell ref="I28:J29"/>
    <mergeCell ref="J30:K30"/>
    <mergeCell ref="J34:K34"/>
    <mergeCell ref="B28:C29"/>
    <mergeCell ref="C30:D30"/>
    <mergeCell ref="F30:G30"/>
    <mergeCell ref="C31:D31"/>
    <mergeCell ref="F31:G31"/>
    <mergeCell ref="C32:D32"/>
    <mergeCell ref="F32:G32"/>
    <mergeCell ref="P36:U39"/>
    <mergeCell ref="W4:X5"/>
    <mergeCell ref="X6:Y6"/>
    <mergeCell ref="X10:Y10"/>
    <mergeCell ref="X20:Y20"/>
    <mergeCell ref="W28:X29"/>
    <mergeCell ref="X30:Y30"/>
    <mergeCell ref="M34:N34"/>
    <mergeCell ref="I36:N39"/>
    <mergeCell ref="P28:Q29"/>
    <mergeCell ref="Q30:R30"/>
    <mergeCell ref="T30:U30"/>
    <mergeCell ref="Q31:R31"/>
    <mergeCell ref="T31:U31"/>
    <mergeCell ref="Q32:R32"/>
    <mergeCell ref="T32:U32"/>
    <mergeCell ref="Q33:R33"/>
    <mergeCell ref="M30:N30"/>
    <mergeCell ref="J31:K31"/>
    <mergeCell ref="M31:N31"/>
    <mergeCell ref="J32:K32"/>
    <mergeCell ref="M32:N32"/>
    <mergeCell ref="J33:K33"/>
    <mergeCell ref="M33:N33"/>
    <mergeCell ref="AA7:AB7"/>
    <mergeCell ref="X8:Y8"/>
    <mergeCell ref="AA8:AB8"/>
    <mergeCell ref="X9:Y9"/>
    <mergeCell ref="AA9:AB9"/>
    <mergeCell ref="T33:U33"/>
    <mergeCell ref="Q34:R34"/>
    <mergeCell ref="T34:U34"/>
    <mergeCell ref="T19:U19"/>
    <mergeCell ref="Q20:R20"/>
    <mergeCell ref="T20:U20"/>
    <mergeCell ref="Q21:R21"/>
    <mergeCell ref="T21:U21"/>
    <mergeCell ref="Q22:R22"/>
    <mergeCell ref="T22:U22"/>
    <mergeCell ref="T9:U9"/>
    <mergeCell ref="Q10:R10"/>
    <mergeCell ref="T10:U10"/>
    <mergeCell ref="P12:U15"/>
    <mergeCell ref="X34:Y34"/>
    <mergeCell ref="AA34:AB34"/>
    <mergeCell ref="P16:Q17"/>
    <mergeCell ref="Q18:R18"/>
    <mergeCell ref="Q19:R19"/>
    <mergeCell ref="W36:AB39"/>
    <mergeCell ref="B2:AB3"/>
    <mergeCell ref="AA30:AB30"/>
    <mergeCell ref="X31:Y31"/>
    <mergeCell ref="AA31:AB31"/>
    <mergeCell ref="X32:Y32"/>
    <mergeCell ref="AA32:AB32"/>
    <mergeCell ref="X33:Y33"/>
    <mergeCell ref="AA33:AB33"/>
    <mergeCell ref="AA20:AB20"/>
    <mergeCell ref="X21:Y21"/>
    <mergeCell ref="AA21:AB21"/>
    <mergeCell ref="X22:Y22"/>
    <mergeCell ref="AA22:AB22"/>
    <mergeCell ref="W24:AB27"/>
    <mergeCell ref="AA10:AB10"/>
    <mergeCell ref="W12:AB15"/>
    <mergeCell ref="W16:X17"/>
    <mergeCell ref="X18:Y18"/>
    <mergeCell ref="AA18:AB18"/>
    <mergeCell ref="X19:Y19"/>
    <mergeCell ref="AA19:AB19"/>
    <mergeCell ref="AA6:AB6"/>
    <mergeCell ref="X7:Y7"/>
  </mergeCells>
  <phoneticPr fontId="2" type="noConversion"/>
  <dataValidations count="1">
    <dataValidation type="list" allowBlank="1" showInputMessage="1" sqref="F5 T5 M5 T17 T29 M17 F17 F29 M29 AA5 AA17 AA29" xr:uid="{C92E89B3-968E-4CC3-9A0C-E2E6F9115CC1}">
      <formula1>"前,现"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xr:uid="{51EB031F-0D80-4A24-9879-096B1EEBC8E4}">
          <x14:formula1>
            <xm:f>迷の列表们!$S$3:$S$4</xm:f>
          </x14:formula1>
          <xm:sqref>D4 R4 K4 R16 R28 K16 D16 D28 K28 Y4 Y16 Y28</xm:sqref>
        </x14:dataValidation>
        <x14:dataValidation type="list" allowBlank="1" showInputMessage="1" xr:uid="{0B4D912E-0139-4FC9-BCD8-A862B9FC20E5}">
          <x14:formula1>
            <xm:f>迷の列表们!$T$3:$T$5</xm:f>
          </x14:formula1>
          <xm:sqref>G5:H5 N17:O17 U17:V17 U5:V5 N29:O29 U29:V29 G17:H17 G29:H29 N5:O5 AB5 AB17 AB29</xm:sqref>
        </x14:dataValidation>
        <x14:dataValidation type="list" allowBlank="1" showInputMessage="1" xr:uid="{9D33E389-0C30-4C93-8C93-02B2C5FA0C0F}">
          <x14:formula1>
            <xm:f>迷の列表们!$A$3:$A$12</xm:f>
          </x14:formula1>
          <xm:sqref>C6:D6 Q6:R6 J6:K6 Q18:R18 Q30:R30 J18:K18 C18:D18 C30:D30 J30:K30 X6:Y6 X18:Y18 X30:Y30</xm:sqref>
        </x14:dataValidation>
        <x14:dataValidation type="list" allowBlank="1" showInputMessage="1" xr:uid="{0CF068F6-6B96-4AC9-88EA-933B6FAC64F7}">
          <x14:formula1>
            <xm:f>迷の列表们!$B$3:$B$12</xm:f>
          </x14:formula1>
          <xm:sqref>C7:D7 Q7:R7 J7:K7 Q19:R19 Q31:R31 J19:K19 C19:D19 C31:D31 J31:K31 X7:Y7 X19:Y19 X31:Y31</xm:sqref>
        </x14:dataValidation>
        <x14:dataValidation type="list" allowBlank="1" showInputMessage="1" xr:uid="{7B9BCC14-9CB9-4FCD-B747-956DC7FC06BD}">
          <x14:formula1>
            <xm:f>迷の列表们!$C$3:$C$12</xm:f>
          </x14:formula1>
          <xm:sqref>C8:D8 Q8:R8 J8:K8 Q20:R20 Q32:R32 J20:K20 C20:D20 C32:D32 J32:K32 X8:Y8 X20:Y20 X32:Y32</xm:sqref>
        </x14:dataValidation>
        <x14:dataValidation type="list" allowBlank="1" showInputMessage="1" showErrorMessage="1" xr:uid="{0172067C-3FFA-496C-8017-8D890283E485}">
          <x14:formula1>
            <xm:f>迷の列表们!$D$3:$D$12</xm:f>
          </x14:formula1>
          <xm:sqref>C9:D9 Q9:R9 J9:K9 Q21:R21 Q33:R33 J21:K21 C21:D21 C33:D33 J33:K33 X9:Y9 X21:Y21 X33:Y33</xm:sqref>
        </x14:dataValidation>
        <x14:dataValidation type="list" allowBlank="1" showInputMessage="1" xr:uid="{4E70AE13-5120-47CB-BD03-E95AE2D3E6D8}">
          <x14:formula1>
            <xm:f>迷の列表们!$R$3:$R$12</xm:f>
          </x14:formula1>
          <xm:sqref>F10:H10 M22:O22 T22:V22 T10:V10 M34:O34 T34:V34 F22:H22 F34:H34 M10:O10 AA10:AB10 AA22:AB22 AA34:AB34</xm:sqref>
        </x14:dataValidation>
        <x14:dataValidation type="list" allowBlank="1" showInputMessage="1" xr:uid="{4210EC13-28F6-4289-A87B-AFEF83F86A1F}">
          <x14:formula1>
            <xm:f>迷の列表们!$N$3:$N$12</xm:f>
          </x14:formula1>
          <xm:sqref>F6:H6 M18:O18 T18:V18 T6:V6 M30:O30 T30:V30 F18:H18 F30:H30 M6:O6 AA6:AB6 AA18:AB18 AA30:AB30</xm:sqref>
        </x14:dataValidation>
        <x14:dataValidation type="list" allowBlank="1" showInputMessage="1" xr:uid="{1ECFC742-9D3A-4FC8-A59C-36C488D8B3CE}">
          <x14:formula1>
            <xm:f>迷の列表们!$O$3:$O$12</xm:f>
          </x14:formula1>
          <xm:sqref>F7:H7 M19:O19 T19:V19 T7:V7 M31:O31 T31:V31 F19:H19 F31:H31 M7:O7 AA7:AB7 AA19:AB19 AA31:AB31</xm:sqref>
        </x14:dataValidation>
        <x14:dataValidation type="list" allowBlank="1" showInputMessage="1" xr:uid="{6F133E2A-E740-4EF4-ACDE-C03EC7A6D4E9}">
          <x14:formula1>
            <xm:f>迷の列表们!$P$3:$P$12</xm:f>
          </x14:formula1>
          <xm:sqref>F8:H8 M20:O20 T20:V20 T8:V8 M32:O32 T32:V32 F20:H20 F32:H32 M8:O8 AA8:AB8 AA20:AB20 AA32:AB32</xm:sqref>
        </x14:dataValidation>
        <x14:dataValidation type="list" allowBlank="1" showInputMessage="1" xr:uid="{BA240308-1A9C-4B8B-BB95-0C88D1C6DCDA}">
          <x14:formula1>
            <xm:f>迷の列表们!$Q$3:$Q$11</xm:f>
          </x14:formula1>
          <xm:sqref>F9:H9 M21:O21 T21:V21 T9:V9 M33:O33 T33:V33 F21:H21 F33:H33 M9:O9 AA9:AB9 AA21:AB21 AA33:AB33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8D9A-BD4D-43AB-ABE6-D751CAD2CDEA}">
  <dimension ref="B1:AJ97"/>
  <sheetViews>
    <sheetView topLeftCell="A67" zoomScaleNormal="100" workbookViewId="0">
      <selection activeCell="B2" sqref="B2:AJ97"/>
    </sheetView>
  </sheetViews>
  <sheetFormatPr defaultColWidth="9" defaultRowHeight="14.25"/>
  <cols>
    <col min="1" max="1" width="1.125" style="188" customWidth="1"/>
    <col min="2" max="16384" width="9" style="188"/>
  </cols>
  <sheetData>
    <row r="1" spans="2:36" ht="9" customHeight="1" thickBot="1"/>
    <row r="2" spans="2:36" ht="14.25" customHeight="1">
      <c r="B2" s="548" t="s">
        <v>807</v>
      </c>
      <c r="C2" s="549"/>
      <c r="D2" s="549"/>
      <c r="E2" s="549"/>
      <c r="F2" s="549"/>
      <c r="G2" s="549"/>
      <c r="H2" s="552" t="s">
        <v>808</v>
      </c>
      <c r="I2" s="553"/>
      <c r="K2" s="548" t="s">
        <v>807</v>
      </c>
      <c r="L2" s="549"/>
      <c r="M2" s="549"/>
      <c r="N2" s="549"/>
      <c r="O2" s="549"/>
      <c r="P2" s="549"/>
      <c r="Q2" s="552" t="s">
        <v>808</v>
      </c>
      <c r="R2" s="553"/>
      <c r="T2" s="548" t="s">
        <v>807</v>
      </c>
      <c r="U2" s="549"/>
      <c r="V2" s="549"/>
      <c r="W2" s="549"/>
      <c r="X2" s="549"/>
      <c r="Y2" s="549"/>
      <c r="Z2" s="552" t="s">
        <v>808</v>
      </c>
      <c r="AA2" s="553"/>
      <c r="AC2" s="548" t="s">
        <v>807</v>
      </c>
      <c r="AD2" s="549"/>
      <c r="AE2" s="549"/>
      <c r="AF2" s="549"/>
      <c r="AG2" s="549"/>
      <c r="AH2" s="549"/>
      <c r="AI2" s="552" t="s">
        <v>808</v>
      </c>
      <c r="AJ2" s="553"/>
    </row>
    <row r="3" spans="2:36" ht="14.25" customHeight="1">
      <c r="B3" s="550"/>
      <c r="C3" s="551"/>
      <c r="D3" s="551"/>
      <c r="E3" s="551"/>
      <c r="F3" s="551"/>
      <c r="G3" s="551"/>
      <c r="H3" s="554"/>
      <c r="I3" s="555"/>
      <c r="K3" s="550"/>
      <c r="L3" s="551"/>
      <c r="M3" s="551"/>
      <c r="N3" s="551"/>
      <c r="O3" s="551"/>
      <c r="P3" s="551"/>
      <c r="Q3" s="554"/>
      <c r="R3" s="555"/>
      <c r="T3" s="550"/>
      <c r="U3" s="551"/>
      <c r="V3" s="551"/>
      <c r="W3" s="551"/>
      <c r="X3" s="551"/>
      <c r="Y3" s="551"/>
      <c r="Z3" s="554"/>
      <c r="AA3" s="555"/>
      <c r="AC3" s="550"/>
      <c r="AD3" s="551"/>
      <c r="AE3" s="551"/>
      <c r="AF3" s="551"/>
      <c r="AG3" s="551"/>
      <c r="AH3" s="551"/>
      <c r="AI3" s="554"/>
      <c r="AJ3" s="555"/>
    </row>
    <row r="4" spans="2:36" ht="6" customHeight="1">
      <c r="B4" s="534"/>
      <c r="C4" s="531"/>
      <c r="D4" s="531"/>
      <c r="E4" s="531"/>
      <c r="F4" s="531"/>
      <c r="G4" s="531"/>
      <c r="H4" s="531"/>
      <c r="I4" s="532"/>
      <c r="K4" s="534"/>
      <c r="L4" s="531"/>
      <c r="M4" s="531"/>
      <c r="N4" s="531"/>
      <c r="O4" s="531"/>
      <c r="P4" s="531"/>
      <c r="Q4" s="531"/>
      <c r="R4" s="532"/>
      <c r="T4" s="534"/>
      <c r="U4" s="531"/>
      <c r="V4" s="531"/>
      <c r="W4" s="531"/>
      <c r="X4" s="531"/>
      <c r="Y4" s="531"/>
      <c r="Z4" s="531"/>
      <c r="AA4" s="532"/>
      <c r="AC4" s="534"/>
      <c r="AD4" s="531"/>
      <c r="AE4" s="531"/>
      <c r="AF4" s="531"/>
      <c r="AG4" s="531"/>
      <c r="AH4" s="531"/>
      <c r="AI4" s="531"/>
      <c r="AJ4" s="532"/>
    </row>
    <row r="5" spans="2:36" ht="24" customHeight="1">
      <c r="B5" s="529" t="s">
        <v>809</v>
      </c>
      <c r="C5" s="530"/>
      <c r="D5" s="528"/>
      <c r="E5" s="528"/>
      <c r="F5" s="528"/>
      <c r="G5" s="528"/>
      <c r="H5" s="304" t="s">
        <v>810</v>
      </c>
      <c r="I5" s="305"/>
      <c r="K5" s="529" t="s">
        <v>809</v>
      </c>
      <c r="L5" s="530"/>
      <c r="M5" s="528"/>
      <c r="N5" s="528"/>
      <c r="O5" s="528"/>
      <c r="P5" s="528"/>
      <c r="Q5" s="304" t="s">
        <v>810</v>
      </c>
      <c r="R5" s="305"/>
      <c r="T5" s="529" t="s">
        <v>809</v>
      </c>
      <c r="U5" s="530"/>
      <c r="V5" s="528"/>
      <c r="W5" s="528"/>
      <c r="X5" s="528"/>
      <c r="Y5" s="528"/>
      <c r="Z5" s="304" t="s">
        <v>810</v>
      </c>
      <c r="AA5" s="305"/>
      <c r="AC5" s="529" t="s">
        <v>809</v>
      </c>
      <c r="AD5" s="530"/>
      <c r="AE5" s="528"/>
      <c r="AF5" s="528"/>
      <c r="AG5" s="528"/>
      <c r="AH5" s="528"/>
      <c r="AI5" s="304" t="s">
        <v>810</v>
      </c>
      <c r="AJ5" s="305"/>
    </row>
    <row r="6" spans="2:36" ht="6" customHeight="1">
      <c r="B6" s="534"/>
      <c r="C6" s="531"/>
      <c r="D6" s="531"/>
      <c r="E6" s="531"/>
      <c r="F6" s="531"/>
      <c r="G6" s="531"/>
      <c r="H6" s="531"/>
      <c r="I6" s="532"/>
      <c r="K6" s="534"/>
      <c r="L6" s="531"/>
      <c r="M6" s="531"/>
      <c r="N6" s="531"/>
      <c r="O6" s="531"/>
      <c r="P6" s="531"/>
      <c r="Q6" s="531"/>
      <c r="R6" s="532"/>
      <c r="T6" s="534"/>
      <c r="U6" s="531"/>
      <c r="V6" s="531"/>
      <c r="W6" s="531"/>
      <c r="X6" s="531"/>
      <c r="Y6" s="531"/>
      <c r="Z6" s="531"/>
      <c r="AA6" s="532"/>
      <c r="AC6" s="534"/>
      <c r="AD6" s="531"/>
      <c r="AE6" s="531"/>
      <c r="AF6" s="531"/>
      <c r="AG6" s="531"/>
      <c r="AH6" s="531"/>
      <c r="AI6" s="531"/>
      <c r="AJ6" s="532"/>
    </row>
    <row r="7" spans="2:36" ht="15" customHeight="1">
      <c r="B7" s="529" t="s">
        <v>811</v>
      </c>
      <c r="C7" s="530"/>
      <c r="D7" s="531"/>
      <c r="E7" s="531"/>
      <c r="F7" s="531"/>
      <c r="G7" s="531"/>
      <c r="H7" s="531"/>
      <c r="I7" s="532"/>
      <c r="K7" s="529" t="s">
        <v>811</v>
      </c>
      <c r="L7" s="530"/>
      <c r="M7" s="531"/>
      <c r="N7" s="531"/>
      <c r="O7" s="531"/>
      <c r="P7" s="531"/>
      <c r="Q7" s="531"/>
      <c r="R7" s="532"/>
      <c r="T7" s="529" t="s">
        <v>811</v>
      </c>
      <c r="U7" s="530"/>
      <c r="V7" s="531"/>
      <c r="W7" s="531"/>
      <c r="X7" s="531"/>
      <c r="Y7" s="531"/>
      <c r="Z7" s="531"/>
      <c r="AA7" s="532"/>
      <c r="AC7" s="529" t="s">
        <v>811</v>
      </c>
      <c r="AD7" s="530"/>
      <c r="AE7" s="531"/>
      <c r="AF7" s="531"/>
      <c r="AG7" s="531"/>
      <c r="AH7" s="531"/>
      <c r="AI7" s="531"/>
      <c r="AJ7" s="532"/>
    </row>
    <row r="8" spans="2:36" ht="17.100000000000001" customHeight="1">
      <c r="B8" s="529"/>
      <c r="C8" s="530"/>
      <c r="D8" s="531"/>
      <c r="E8" s="531"/>
      <c r="F8" s="531"/>
      <c r="G8" s="531"/>
      <c r="H8" s="531"/>
      <c r="I8" s="532"/>
      <c r="K8" s="529"/>
      <c r="L8" s="530"/>
      <c r="M8" s="531"/>
      <c r="N8" s="531"/>
      <c r="O8" s="531"/>
      <c r="P8" s="531"/>
      <c r="Q8" s="531"/>
      <c r="R8" s="532"/>
      <c r="T8" s="529"/>
      <c r="U8" s="530"/>
      <c r="V8" s="531"/>
      <c r="W8" s="531"/>
      <c r="X8" s="531"/>
      <c r="Y8" s="531"/>
      <c r="Z8" s="531"/>
      <c r="AA8" s="532"/>
      <c r="AC8" s="529"/>
      <c r="AD8" s="530"/>
      <c r="AE8" s="531"/>
      <c r="AF8" s="531"/>
      <c r="AG8" s="531"/>
      <c r="AH8" s="531"/>
      <c r="AI8" s="531"/>
      <c r="AJ8" s="532"/>
    </row>
    <row r="9" spans="2:36" ht="6" customHeight="1">
      <c r="B9" s="534"/>
      <c r="C9" s="531"/>
      <c r="D9" s="531"/>
      <c r="E9" s="531"/>
      <c r="F9" s="531"/>
      <c r="G9" s="531"/>
      <c r="H9" s="531"/>
      <c r="I9" s="532"/>
      <c r="K9" s="534"/>
      <c r="L9" s="531"/>
      <c r="M9" s="531"/>
      <c r="N9" s="531"/>
      <c r="O9" s="531"/>
      <c r="P9" s="531"/>
      <c r="Q9" s="531"/>
      <c r="R9" s="532"/>
      <c r="T9" s="534"/>
      <c r="U9" s="531"/>
      <c r="V9" s="531"/>
      <c r="W9" s="531"/>
      <c r="X9" s="531"/>
      <c r="Y9" s="531"/>
      <c r="Z9" s="531"/>
      <c r="AA9" s="532"/>
      <c r="AC9" s="534"/>
      <c r="AD9" s="531"/>
      <c r="AE9" s="531"/>
      <c r="AF9" s="531"/>
      <c r="AG9" s="531"/>
      <c r="AH9" s="531"/>
      <c r="AI9" s="531"/>
      <c r="AJ9" s="532"/>
    </row>
    <row r="10" spans="2:36" ht="18.75">
      <c r="B10" s="306" t="s">
        <v>812</v>
      </c>
      <c r="C10" s="307"/>
      <c r="D10" s="547" t="s">
        <v>813</v>
      </c>
      <c r="E10" s="547"/>
      <c r="F10" s="307"/>
      <c r="G10" s="547" t="s">
        <v>814</v>
      </c>
      <c r="H10" s="547"/>
      <c r="I10" s="308"/>
      <c r="K10" s="306" t="s">
        <v>812</v>
      </c>
      <c r="L10" s="307"/>
      <c r="M10" s="547" t="s">
        <v>813</v>
      </c>
      <c r="N10" s="547"/>
      <c r="O10" s="307"/>
      <c r="P10" s="547" t="s">
        <v>814</v>
      </c>
      <c r="Q10" s="547"/>
      <c r="R10" s="308"/>
      <c r="T10" s="306" t="s">
        <v>812</v>
      </c>
      <c r="U10" s="307"/>
      <c r="V10" s="547" t="s">
        <v>813</v>
      </c>
      <c r="W10" s="547"/>
      <c r="X10" s="307"/>
      <c r="Y10" s="547" t="s">
        <v>814</v>
      </c>
      <c r="Z10" s="547"/>
      <c r="AA10" s="308"/>
      <c r="AC10" s="306" t="s">
        <v>812</v>
      </c>
      <c r="AD10" s="307"/>
      <c r="AE10" s="547" t="s">
        <v>813</v>
      </c>
      <c r="AF10" s="547"/>
      <c r="AG10" s="307"/>
      <c r="AH10" s="547" t="s">
        <v>814</v>
      </c>
      <c r="AI10" s="547"/>
      <c r="AJ10" s="308"/>
    </row>
    <row r="11" spans="2:36" ht="18.75">
      <c r="B11" s="309" t="s">
        <v>815</v>
      </c>
      <c r="C11" s="310"/>
      <c r="D11" s="311" t="s">
        <v>816</v>
      </c>
      <c r="E11" s="310"/>
      <c r="F11" s="312"/>
      <c r="G11" s="312"/>
      <c r="H11" s="312"/>
      <c r="I11" s="313"/>
      <c r="K11" s="309" t="s">
        <v>815</v>
      </c>
      <c r="L11" s="310"/>
      <c r="M11" s="311" t="s">
        <v>816</v>
      </c>
      <c r="N11" s="310"/>
      <c r="O11" s="312"/>
      <c r="P11" s="312"/>
      <c r="Q11" s="312"/>
      <c r="R11" s="313"/>
      <c r="T11" s="309" t="s">
        <v>815</v>
      </c>
      <c r="U11" s="310"/>
      <c r="V11" s="311" t="s">
        <v>816</v>
      </c>
      <c r="W11" s="310"/>
      <c r="X11" s="312"/>
      <c r="Y11" s="312"/>
      <c r="Z11" s="312"/>
      <c r="AA11" s="313"/>
      <c r="AC11" s="309" t="s">
        <v>815</v>
      </c>
      <c r="AD11" s="310"/>
      <c r="AE11" s="311" t="s">
        <v>816</v>
      </c>
      <c r="AF11" s="310"/>
      <c r="AG11" s="312"/>
      <c r="AH11" s="312"/>
      <c r="AI11" s="312"/>
      <c r="AJ11" s="313"/>
    </row>
    <row r="12" spans="2:36" ht="6" customHeight="1">
      <c r="B12" s="534"/>
      <c r="C12" s="531"/>
      <c r="D12" s="531"/>
      <c r="E12" s="531"/>
      <c r="F12" s="531"/>
      <c r="G12" s="531"/>
      <c r="H12" s="531"/>
      <c r="I12" s="532"/>
      <c r="K12" s="534"/>
      <c r="L12" s="531"/>
      <c r="M12" s="531"/>
      <c r="N12" s="531"/>
      <c r="O12" s="531"/>
      <c r="P12" s="531"/>
      <c r="Q12" s="531"/>
      <c r="R12" s="532"/>
      <c r="T12" s="534"/>
      <c r="U12" s="531"/>
      <c r="V12" s="531"/>
      <c r="W12" s="531"/>
      <c r="X12" s="531"/>
      <c r="Y12" s="531"/>
      <c r="Z12" s="531"/>
      <c r="AA12" s="532"/>
      <c r="AC12" s="534"/>
      <c r="AD12" s="531"/>
      <c r="AE12" s="531"/>
      <c r="AF12" s="531"/>
      <c r="AG12" s="531"/>
      <c r="AH12" s="531"/>
      <c r="AI12" s="531"/>
      <c r="AJ12" s="532"/>
    </row>
    <row r="13" spans="2:36" ht="18.75">
      <c r="B13" s="529" t="s">
        <v>817</v>
      </c>
      <c r="C13" s="530"/>
      <c r="D13" s="531"/>
      <c r="E13" s="531"/>
      <c r="F13" s="531"/>
      <c r="G13" s="531"/>
      <c r="H13" s="531"/>
      <c r="I13" s="532"/>
      <c r="K13" s="529" t="s">
        <v>817</v>
      </c>
      <c r="L13" s="530"/>
      <c r="M13" s="531"/>
      <c r="N13" s="531"/>
      <c r="O13" s="531"/>
      <c r="P13" s="531"/>
      <c r="Q13" s="531"/>
      <c r="R13" s="532"/>
      <c r="T13" s="529" t="s">
        <v>817</v>
      </c>
      <c r="U13" s="530"/>
      <c r="V13" s="531"/>
      <c r="W13" s="531"/>
      <c r="X13" s="531"/>
      <c r="Y13" s="531"/>
      <c r="Z13" s="531"/>
      <c r="AA13" s="532"/>
      <c r="AC13" s="529" t="s">
        <v>817</v>
      </c>
      <c r="AD13" s="530"/>
      <c r="AE13" s="531"/>
      <c r="AF13" s="531"/>
      <c r="AG13" s="531"/>
      <c r="AH13" s="531"/>
      <c r="AI13" s="531"/>
      <c r="AJ13" s="532"/>
    </row>
    <row r="14" spans="2:36">
      <c r="B14" s="546"/>
      <c r="C14" s="544"/>
      <c r="D14" s="544"/>
      <c r="E14" s="544"/>
      <c r="F14" s="544"/>
      <c r="G14" s="544"/>
      <c r="H14" s="544"/>
      <c r="I14" s="545"/>
      <c r="K14" s="546"/>
      <c r="L14" s="544"/>
      <c r="M14" s="544"/>
      <c r="N14" s="544"/>
      <c r="O14" s="544"/>
      <c r="P14" s="544"/>
      <c r="Q14" s="544"/>
      <c r="R14" s="545"/>
      <c r="T14" s="546"/>
      <c r="U14" s="544"/>
      <c r="V14" s="544"/>
      <c r="W14" s="544"/>
      <c r="X14" s="544"/>
      <c r="Y14" s="544"/>
      <c r="Z14" s="544"/>
      <c r="AA14" s="545"/>
      <c r="AC14" s="546"/>
      <c r="AD14" s="544"/>
      <c r="AE14" s="544"/>
      <c r="AF14" s="544"/>
      <c r="AG14" s="544"/>
      <c r="AH14" s="544"/>
      <c r="AI14" s="544"/>
      <c r="AJ14" s="545"/>
    </row>
    <row r="15" spans="2:36">
      <c r="B15" s="534"/>
      <c r="C15" s="531"/>
      <c r="D15" s="531"/>
      <c r="E15" s="531"/>
      <c r="F15" s="531"/>
      <c r="G15" s="531"/>
      <c r="H15" s="189"/>
      <c r="I15" s="305"/>
      <c r="K15" s="534"/>
      <c r="L15" s="531"/>
      <c r="M15" s="531"/>
      <c r="N15" s="531"/>
      <c r="O15" s="531"/>
      <c r="P15" s="531"/>
      <c r="Q15" s="189"/>
      <c r="R15" s="305"/>
      <c r="T15" s="534"/>
      <c r="U15" s="531"/>
      <c r="V15" s="531"/>
      <c r="W15" s="531"/>
      <c r="X15" s="531"/>
      <c r="Y15" s="531"/>
      <c r="Z15" s="189"/>
      <c r="AA15" s="305"/>
      <c r="AC15" s="534"/>
      <c r="AD15" s="531"/>
      <c r="AE15" s="531"/>
      <c r="AF15" s="531"/>
      <c r="AG15" s="531"/>
      <c r="AH15" s="531"/>
      <c r="AI15" s="189"/>
      <c r="AJ15" s="305"/>
    </row>
    <row r="16" spans="2:36" ht="6" customHeight="1">
      <c r="B16" s="541"/>
      <c r="C16" s="542"/>
      <c r="D16" s="542"/>
      <c r="E16" s="542"/>
      <c r="F16" s="542"/>
      <c r="G16" s="542"/>
      <c r="H16" s="542"/>
      <c r="I16" s="543"/>
      <c r="K16" s="541"/>
      <c r="L16" s="542"/>
      <c r="M16" s="542"/>
      <c r="N16" s="542"/>
      <c r="O16" s="542"/>
      <c r="P16" s="542"/>
      <c r="Q16" s="542"/>
      <c r="R16" s="543"/>
      <c r="T16" s="541"/>
      <c r="U16" s="542"/>
      <c r="V16" s="542"/>
      <c r="W16" s="542"/>
      <c r="X16" s="542"/>
      <c r="Y16" s="542"/>
      <c r="Z16" s="542"/>
      <c r="AA16" s="543"/>
      <c r="AC16" s="541"/>
      <c r="AD16" s="542"/>
      <c r="AE16" s="542"/>
      <c r="AF16" s="542"/>
      <c r="AG16" s="542"/>
      <c r="AH16" s="542"/>
      <c r="AI16" s="542"/>
      <c r="AJ16" s="543"/>
    </row>
    <row r="17" spans="2:36" ht="18.75">
      <c r="B17" s="529" t="s">
        <v>818</v>
      </c>
      <c r="C17" s="530"/>
      <c r="D17" s="535"/>
      <c r="E17" s="536"/>
      <c r="F17" s="536"/>
      <c r="G17" s="536"/>
      <c r="H17" s="536"/>
      <c r="I17" s="537"/>
      <c r="K17" s="529" t="s">
        <v>818</v>
      </c>
      <c r="L17" s="530"/>
      <c r="M17" s="535"/>
      <c r="N17" s="536"/>
      <c r="O17" s="536"/>
      <c r="P17" s="536"/>
      <c r="Q17" s="536"/>
      <c r="R17" s="537"/>
      <c r="T17" s="529" t="s">
        <v>818</v>
      </c>
      <c r="U17" s="530"/>
      <c r="V17" s="535"/>
      <c r="W17" s="536"/>
      <c r="X17" s="536"/>
      <c r="Y17" s="536"/>
      <c r="Z17" s="536"/>
      <c r="AA17" s="537"/>
      <c r="AC17" s="529" t="s">
        <v>818</v>
      </c>
      <c r="AD17" s="530"/>
      <c r="AE17" s="535"/>
      <c r="AF17" s="536"/>
      <c r="AG17" s="536"/>
      <c r="AH17" s="536"/>
      <c r="AI17" s="536"/>
      <c r="AJ17" s="537"/>
    </row>
    <row r="18" spans="2:36" ht="18.75" customHeight="1">
      <c r="B18" s="538"/>
      <c r="C18" s="539"/>
      <c r="D18" s="539"/>
      <c r="E18" s="539"/>
      <c r="F18" s="539"/>
      <c r="G18" s="539"/>
      <c r="H18" s="539"/>
      <c r="I18" s="540"/>
      <c r="K18" s="538"/>
      <c r="L18" s="539"/>
      <c r="M18" s="539"/>
      <c r="N18" s="539"/>
      <c r="O18" s="539"/>
      <c r="P18" s="539"/>
      <c r="Q18" s="539"/>
      <c r="R18" s="540"/>
      <c r="T18" s="538"/>
      <c r="U18" s="539"/>
      <c r="V18" s="539"/>
      <c r="W18" s="539"/>
      <c r="X18" s="539"/>
      <c r="Y18" s="539"/>
      <c r="Z18" s="539"/>
      <c r="AA18" s="540"/>
      <c r="AC18" s="538"/>
      <c r="AD18" s="539"/>
      <c r="AE18" s="539"/>
      <c r="AF18" s="539"/>
      <c r="AG18" s="539"/>
      <c r="AH18" s="539"/>
      <c r="AI18" s="539"/>
      <c r="AJ18" s="540"/>
    </row>
    <row r="19" spans="2:36" ht="6" customHeight="1">
      <c r="B19" s="534"/>
      <c r="C19" s="531"/>
      <c r="D19" s="531"/>
      <c r="E19" s="531"/>
      <c r="F19" s="531"/>
      <c r="G19" s="531"/>
      <c r="H19" s="531"/>
      <c r="I19" s="532"/>
      <c r="K19" s="534"/>
      <c r="L19" s="531"/>
      <c r="M19" s="531"/>
      <c r="N19" s="531"/>
      <c r="O19" s="531"/>
      <c r="P19" s="531"/>
      <c r="Q19" s="531"/>
      <c r="R19" s="532"/>
      <c r="T19" s="534"/>
      <c r="U19" s="531"/>
      <c r="V19" s="531"/>
      <c r="W19" s="531"/>
      <c r="X19" s="531"/>
      <c r="Y19" s="531"/>
      <c r="Z19" s="531"/>
      <c r="AA19" s="532"/>
      <c r="AC19" s="534"/>
      <c r="AD19" s="531"/>
      <c r="AE19" s="531"/>
      <c r="AF19" s="531"/>
      <c r="AG19" s="531"/>
      <c r="AH19" s="531"/>
      <c r="AI19" s="531"/>
      <c r="AJ19" s="532"/>
    </row>
    <row r="20" spans="2:36" ht="18.75">
      <c r="B20" s="529" t="s">
        <v>819</v>
      </c>
      <c r="C20" s="530"/>
      <c r="D20" s="531"/>
      <c r="E20" s="531"/>
      <c r="F20" s="531"/>
      <c r="G20" s="531"/>
      <c r="H20" s="531"/>
      <c r="I20" s="532"/>
      <c r="K20" s="529" t="s">
        <v>819</v>
      </c>
      <c r="L20" s="530"/>
      <c r="M20" s="531"/>
      <c r="N20" s="531"/>
      <c r="O20" s="531"/>
      <c r="P20" s="531"/>
      <c r="Q20" s="531"/>
      <c r="R20" s="532"/>
      <c r="T20" s="529" t="s">
        <v>819</v>
      </c>
      <c r="U20" s="530"/>
      <c r="V20" s="531"/>
      <c r="W20" s="531"/>
      <c r="X20" s="531"/>
      <c r="Y20" s="531"/>
      <c r="Z20" s="531"/>
      <c r="AA20" s="532"/>
      <c r="AC20" s="529" t="s">
        <v>819</v>
      </c>
      <c r="AD20" s="530"/>
      <c r="AE20" s="531"/>
      <c r="AF20" s="531"/>
      <c r="AG20" s="531"/>
      <c r="AH20" s="531"/>
      <c r="AI20" s="531"/>
      <c r="AJ20" s="532"/>
    </row>
    <row r="21" spans="2:36">
      <c r="B21" s="314" t="s">
        <v>820</v>
      </c>
      <c r="C21" s="533" t="s">
        <v>15</v>
      </c>
      <c r="D21" s="533"/>
      <c r="E21" s="533"/>
      <c r="F21" s="533"/>
      <c r="G21" s="315" t="s">
        <v>821</v>
      </c>
      <c r="H21" s="315" t="s">
        <v>822</v>
      </c>
      <c r="I21" s="316" t="s">
        <v>823</v>
      </c>
      <c r="K21" s="314" t="s">
        <v>820</v>
      </c>
      <c r="L21" s="533" t="s">
        <v>15</v>
      </c>
      <c r="M21" s="533"/>
      <c r="N21" s="533"/>
      <c r="O21" s="533"/>
      <c r="P21" s="315" t="s">
        <v>821</v>
      </c>
      <c r="Q21" s="315" t="s">
        <v>822</v>
      </c>
      <c r="R21" s="316" t="s">
        <v>823</v>
      </c>
      <c r="T21" s="314" t="s">
        <v>820</v>
      </c>
      <c r="U21" s="533" t="s">
        <v>15</v>
      </c>
      <c r="V21" s="533"/>
      <c r="W21" s="533"/>
      <c r="X21" s="533"/>
      <c r="Y21" s="315" t="s">
        <v>821</v>
      </c>
      <c r="Z21" s="315" t="s">
        <v>822</v>
      </c>
      <c r="AA21" s="316" t="s">
        <v>823</v>
      </c>
      <c r="AC21" s="314" t="s">
        <v>820</v>
      </c>
      <c r="AD21" s="533" t="s">
        <v>15</v>
      </c>
      <c r="AE21" s="533"/>
      <c r="AF21" s="533"/>
      <c r="AG21" s="533"/>
      <c r="AH21" s="315" t="s">
        <v>821</v>
      </c>
      <c r="AI21" s="315" t="s">
        <v>822</v>
      </c>
      <c r="AJ21" s="316" t="s">
        <v>823</v>
      </c>
    </row>
    <row r="22" spans="2:36">
      <c r="B22" s="317">
        <v>1</v>
      </c>
      <c r="C22" s="528"/>
      <c r="D22" s="528"/>
      <c r="E22" s="528"/>
      <c r="F22" s="528"/>
      <c r="G22" s="190"/>
      <c r="H22" s="190"/>
      <c r="I22" s="318"/>
      <c r="K22" s="317">
        <v>1</v>
      </c>
      <c r="L22" s="528"/>
      <c r="M22" s="528"/>
      <c r="N22" s="528"/>
      <c r="O22" s="528"/>
      <c r="P22" s="190"/>
      <c r="Q22" s="190"/>
      <c r="R22" s="318"/>
      <c r="T22" s="317">
        <v>1</v>
      </c>
      <c r="U22" s="528"/>
      <c r="V22" s="528"/>
      <c r="W22" s="528"/>
      <c r="X22" s="528"/>
      <c r="Y22" s="190"/>
      <c r="Z22" s="190"/>
      <c r="AA22" s="318"/>
      <c r="AC22" s="317">
        <v>1</v>
      </c>
      <c r="AD22" s="528"/>
      <c r="AE22" s="528"/>
      <c r="AF22" s="528"/>
      <c r="AG22" s="528"/>
      <c r="AH22" s="190"/>
      <c r="AI22" s="190"/>
      <c r="AJ22" s="318"/>
    </row>
    <row r="23" spans="2:36">
      <c r="B23" s="317">
        <v>2</v>
      </c>
      <c r="C23" s="528"/>
      <c r="D23" s="528"/>
      <c r="E23" s="528"/>
      <c r="F23" s="528"/>
      <c r="G23" s="190"/>
      <c r="H23" s="190"/>
      <c r="I23" s="318"/>
      <c r="K23" s="317">
        <v>2</v>
      </c>
      <c r="L23" s="527"/>
      <c r="M23" s="527"/>
      <c r="N23" s="527"/>
      <c r="O23" s="527"/>
      <c r="P23" s="302"/>
      <c r="Q23" s="302"/>
      <c r="R23" s="303"/>
      <c r="T23" s="317">
        <v>2</v>
      </c>
      <c r="U23" s="527"/>
      <c r="V23" s="527"/>
      <c r="W23" s="527"/>
      <c r="X23" s="527"/>
      <c r="Y23" s="302"/>
      <c r="Z23" s="302"/>
      <c r="AA23" s="303"/>
      <c r="AC23" s="317">
        <v>2</v>
      </c>
      <c r="AD23" s="527"/>
      <c r="AE23" s="527"/>
      <c r="AF23" s="527"/>
      <c r="AG23" s="527"/>
      <c r="AH23" s="302"/>
      <c r="AI23" s="302"/>
      <c r="AJ23" s="303"/>
    </row>
    <row r="24" spans="2:36">
      <c r="B24" s="317">
        <v>3</v>
      </c>
      <c r="C24" s="528"/>
      <c r="D24" s="528"/>
      <c r="E24" s="528"/>
      <c r="F24" s="528"/>
      <c r="G24" s="190"/>
      <c r="H24" s="190"/>
      <c r="I24" s="318"/>
      <c r="K24" s="317">
        <v>3</v>
      </c>
      <c r="L24" s="527"/>
      <c r="M24" s="527"/>
      <c r="N24" s="527"/>
      <c r="O24" s="527"/>
      <c r="P24" s="302"/>
      <c r="Q24" s="302"/>
      <c r="R24" s="303"/>
      <c r="T24" s="317">
        <v>3</v>
      </c>
      <c r="U24" s="527"/>
      <c r="V24" s="527"/>
      <c r="W24" s="527"/>
      <c r="X24" s="527"/>
      <c r="Y24" s="302"/>
      <c r="Z24" s="302"/>
      <c r="AA24" s="303"/>
      <c r="AC24" s="317">
        <v>3</v>
      </c>
      <c r="AD24" s="527"/>
      <c r="AE24" s="527"/>
      <c r="AF24" s="527"/>
      <c r="AG24" s="527"/>
      <c r="AH24" s="302"/>
      <c r="AI24" s="302"/>
      <c r="AJ24" s="303"/>
    </row>
    <row r="25" spans="2:36">
      <c r="B25" s="317">
        <v>4</v>
      </c>
      <c r="C25" s="528"/>
      <c r="D25" s="528"/>
      <c r="E25" s="528"/>
      <c r="F25" s="528"/>
      <c r="G25" s="190"/>
      <c r="H25" s="190"/>
      <c r="I25" s="318"/>
      <c r="K25" s="317">
        <v>4</v>
      </c>
      <c r="L25" s="527"/>
      <c r="M25" s="527"/>
      <c r="N25" s="527"/>
      <c r="O25" s="527"/>
      <c r="P25" s="302"/>
      <c r="Q25" s="302"/>
      <c r="R25" s="303"/>
      <c r="T25" s="317">
        <v>4</v>
      </c>
      <c r="U25" s="527"/>
      <c r="V25" s="527"/>
      <c r="W25" s="527"/>
      <c r="X25" s="527"/>
      <c r="Y25" s="302"/>
      <c r="Z25" s="302"/>
      <c r="AA25" s="303"/>
      <c r="AC25" s="317">
        <v>4</v>
      </c>
      <c r="AD25" s="527"/>
      <c r="AE25" s="527"/>
      <c r="AF25" s="527"/>
      <c r="AG25" s="527"/>
      <c r="AH25" s="302"/>
      <c r="AI25" s="302"/>
      <c r="AJ25" s="303"/>
    </row>
    <row r="26" spans="2:36">
      <c r="B26" s="317">
        <v>5</v>
      </c>
      <c r="C26" s="528"/>
      <c r="D26" s="528"/>
      <c r="E26" s="528"/>
      <c r="F26" s="528"/>
      <c r="G26" s="190"/>
      <c r="H26" s="190"/>
      <c r="I26" s="318"/>
      <c r="K26" s="317">
        <v>5</v>
      </c>
      <c r="L26" s="527"/>
      <c r="M26" s="527"/>
      <c r="N26" s="527"/>
      <c r="O26" s="527"/>
      <c r="P26" s="302"/>
      <c r="Q26" s="302"/>
      <c r="R26" s="303"/>
      <c r="T26" s="317">
        <v>5</v>
      </c>
      <c r="U26" s="527"/>
      <c r="V26" s="527"/>
      <c r="W26" s="527"/>
      <c r="X26" s="527"/>
      <c r="Y26" s="302"/>
      <c r="Z26" s="302"/>
      <c r="AA26" s="303"/>
      <c r="AC26" s="317">
        <v>5</v>
      </c>
      <c r="AD26" s="527"/>
      <c r="AE26" s="527"/>
      <c r="AF26" s="527"/>
      <c r="AG26" s="527"/>
      <c r="AH26" s="302"/>
      <c r="AI26" s="302"/>
      <c r="AJ26" s="303"/>
    </row>
    <row r="27" spans="2:36">
      <c r="B27" s="317">
        <v>6</v>
      </c>
      <c r="C27" s="528"/>
      <c r="D27" s="528"/>
      <c r="E27" s="528"/>
      <c r="F27" s="528"/>
      <c r="G27" s="190"/>
      <c r="H27" s="190"/>
      <c r="I27" s="318"/>
      <c r="K27" s="317">
        <v>6</v>
      </c>
      <c r="L27" s="527"/>
      <c r="M27" s="527"/>
      <c r="N27" s="527"/>
      <c r="O27" s="527"/>
      <c r="P27" s="302"/>
      <c r="Q27" s="302"/>
      <c r="R27" s="303"/>
      <c r="T27" s="317">
        <v>6</v>
      </c>
      <c r="U27" s="527"/>
      <c r="V27" s="527"/>
      <c r="W27" s="527"/>
      <c r="X27" s="527"/>
      <c r="Y27" s="302"/>
      <c r="Z27" s="302"/>
      <c r="AA27" s="303"/>
      <c r="AC27" s="317">
        <v>6</v>
      </c>
      <c r="AD27" s="527"/>
      <c r="AE27" s="527"/>
      <c r="AF27" s="527"/>
      <c r="AG27" s="527"/>
      <c r="AH27" s="302"/>
      <c r="AI27" s="302"/>
      <c r="AJ27" s="303"/>
    </row>
    <row r="28" spans="2:36">
      <c r="B28" s="317">
        <v>7</v>
      </c>
      <c r="C28" s="528"/>
      <c r="D28" s="528"/>
      <c r="E28" s="528"/>
      <c r="F28" s="528"/>
      <c r="G28" s="190"/>
      <c r="H28" s="190"/>
      <c r="I28" s="318"/>
      <c r="K28" s="317">
        <v>7</v>
      </c>
      <c r="L28" s="527"/>
      <c r="M28" s="527"/>
      <c r="N28" s="527"/>
      <c r="O28" s="527"/>
      <c r="P28" s="302"/>
      <c r="Q28" s="302"/>
      <c r="R28" s="303"/>
      <c r="T28" s="317">
        <v>7</v>
      </c>
      <c r="U28" s="527"/>
      <c r="V28" s="527"/>
      <c r="W28" s="527"/>
      <c r="X28" s="527"/>
      <c r="Y28" s="302"/>
      <c r="Z28" s="302"/>
      <c r="AA28" s="303"/>
      <c r="AC28" s="317">
        <v>7</v>
      </c>
      <c r="AD28" s="527"/>
      <c r="AE28" s="527"/>
      <c r="AF28" s="527"/>
      <c r="AG28" s="527"/>
      <c r="AH28" s="302"/>
      <c r="AI28" s="302"/>
      <c r="AJ28" s="303"/>
    </row>
    <row r="29" spans="2:36">
      <c r="B29" s="317">
        <v>8</v>
      </c>
      <c r="C29" s="528"/>
      <c r="D29" s="528"/>
      <c r="E29" s="528"/>
      <c r="F29" s="528"/>
      <c r="G29" s="190"/>
      <c r="H29" s="190"/>
      <c r="I29" s="318"/>
      <c r="K29" s="317">
        <v>8</v>
      </c>
      <c r="L29" s="527"/>
      <c r="M29" s="527"/>
      <c r="N29" s="527"/>
      <c r="O29" s="527"/>
      <c r="P29" s="302"/>
      <c r="Q29" s="302"/>
      <c r="R29" s="303"/>
      <c r="T29" s="317">
        <v>8</v>
      </c>
      <c r="U29" s="527"/>
      <c r="V29" s="527"/>
      <c r="W29" s="527"/>
      <c r="X29" s="527"/>
      <c r="Y29" s="302"/>
      <c r="Z29" s="302"/>
      <c r="AA29" s="303"/>
      <c r="AC29" s="317">
        <v>8</v>
      </c>
      <c r="AD29" s="527"/>
      <c r="AE29" s="527"/>
      <c r="AF29" s="527"/>
      <c r="AG29" s="527"/>
      <c r="AH29" s="302"/>
      <c r="AI29" s="302"/>
      <c r="AJ29" s="303"/>
    </row>
    <row r="30" spans="2:36">
      <c r="B30" s="317">
        <v>9</v>
      </c>
      <c r="C30" s="528"/>
      <c r="D30" s="528"/>
      <c r="E30" s="528"/>
      <c r="F30" s="528"/>
      <c r="G30" s="190"/>
      <c r="H30" s="190"/>
      <c r="I30" s="318"/>
      <c r="K30" s="317">
        <v>9</v>
      </c>
      <c r="L30" s="527"/>
      <c r="M30" s="527"/>
      <c r="N30" s="527"/>
      <c r="O30" s="527"/>
      <c r="P30" s="302"/>
      <c r="Q30" s="302"/>
      <c r="R30" s="303"/>
      <c r="T30" s="317">
        <v>9</v>
      </c>
      <c r="U30" s="527"/>
      <c r="V30" s="527"/>
      <c r="W30" s="527"/>
      <c r="X30" s="527"/>
      <c r="Y30" s="302"/>
      <c r="Z30" s="302"/>
      <c r="AA30" s="303"/>
      <c r="AC30" s="317">
        <v>9</v>
      </c>
      <c r="AD30" s="527"/>
      <c r="AE30" s="527"/>
      <c r="AF30" s="527"/>
      <c r="AG30" s="527"/>
      <c r="AH30" s="302"/>
      <c r="AI30" s="302"/>
      <c r="AJ30" s="303"/>
    </row>
    <row r="31" spans="2:36">
      <c r="B31" s="317">
        <v>10</v>
      </c>
      <c r="C31" s="528"/>
      <c r="D31" s="528"/>
      <c r="E31" s="528"/>
      <c r="F31" s="528"/>
      <c r="G31" s="190"/>
      <c r="H31" s="190"/>
      <c r="I31" s="318"/>
      <c r="K31" s="317">
        <v>10</v>
      </c>
      <c r="L31" s="527"/>
      <c r="M31" s="527"/>
      <c r="N31" s="527"/>
      <c r="O31" s="527"/>
      <c r="P31" s="302"/>
      <c r="Q31" s="302"/>
      <c r="R31" s="303"/>
      <c r="T31" s="317">
        <v>10</v>
      </c>
      <c r="U31" s="527"/>
      <c r="V31" s="527"/>
      <c r="W31" s="527"/>
      <c r="X31" s="527"/>
      <c r="Y31" s="302"/>
      <c r="Z31" s="302"/>
      <c r="AA31" s="303"/>
      <c r="AC31" s="317">
        <v>10</v>
      </c>
      <c r="AD31" s="527"/>
      <c r="AE31" s="527"/>
      <c r="AF31" s="527"/>
      <c r="AG31" s="527"/>
      <c r="AH31" s="302"/>
      <c r="AI31" s="302"/>
      <c r="AJ31" s="303"/>
    </row>
    <row r="32" spans="2:36">
      <c r="B32" s="317">
        <v>11</v>
      </c>
      <c r="C32" s="528"/>
      <c r="D32" s="528"/>
      <c r="E32" s="528"/>
      <c r="F32" s="528"/>
      <c r="G32" s="190"/>
      <c r="H32" s="190"/>
      <c r="I32" s="318"/>
      <c r="K32" s="317">
        <v>11</v>
      </c>
      <c r="L32" s="527"/>
      <c r="M32" s="527"/>
      <c r="N32" s="527"/>
      <c r="O32" s="527"/>
      <c r="P32" s="302"/>
      <c r="Q32" s="302"/>
      <c r="R32" s="303"/>
      <c r="T32" s="317">
        <v>11</v>
      </c>
      <c r="U32" s="527"/>
      <c r="V32" s="527"/>
      <c r="W32" s="527"/>
      <c r="X32" s="527"/>
      <c r="Y32" s="302"/>
      <c r="Z32" s="302"/>
      <c r="AA32" s="303"/>
      <c r="AC32" s="317">
        <v>11</v>
      </c>
      <c r="AD32" s="527"/>
      <c r="AE32" s="527"/>
      <c r="AF32" s="527"/>
      <c r="AG32" s="527"/>
      <c r="AH32" s="302"/>
      <c r="AI32" s="302"/>
      <c r="AJ32" s="303"/>
    </row>
    <row r="33" spans="2:36">
      <c r="B33" s="317">
        <v>12</v>
      </c>
      <c r="C33" s="528"/>
      <c r="D33" s="528"/>
      <c r="E33" s="528"/>
      <c r="F33" s="528"/>
      <c r="G33" s="190"/>
      <c r="H33" s="190"/>
      <c r="I33" s="318"/>
      <c r="K33" s="317">
        <v>12</v>
      </c>
      <c r="L33" s="527"/>
      <c r="M33" s="527"/>
      <c r="N33" s="527"/>
      <c r="O33" s="527"/>
      <c r="P33" s="302"/>
      <c r="Q33" s="302"/>
      <c r="R33" s="303"/>
      <c r="T33" s="317">
        <v>12</v>
      </c>
      <c r="U33" s="527"/>
      <c r="V33" s="527"/>
      <c r="W33" s="527"/>
      <c r="X33" s="527"/>
      <c r="Y33" s="302"/>
      <c r="Z33" s="302"/>
      <c r="AA33" s="303"/>
      <c r="AC33" s="317">
        <v>12</v>
      </c>
      <c r="AD33" s="527"/>
      <c r="AE33" s="527"/>
      <c r="AF33" s="527"/>
      <c r="AG33" s="527"/>
      <c r="AH33" s="302"/>
      <c r="AI33" s="302"/>
      <c r="AJ33" s="303"/>
    </row>
    <row r="34" spans="2:36">
      <c r="B34" s="317">
        <v>13</v>
      </c>
      <c r="C34" s="528"/>
      <c r="D34" s="528"/>
      <c r="E34" s="528"/>
      <c r="F34" s="528"/>
      <c r="G34" s="190"/>
      <c r="H34" s="190"/>
      <c r="I34" s="318"/>
      <c r="K34" s="317">
        <v>13</v>
      </c>
      <c r="L34" s="527"/>
      <c r="M34" s="527"/>
      <c r="N34" s="527"/>
      <c r="O34" s="527"/>
      <c r="P34" s="302"/>
      <c r="Q34" s="302"/>
      <c r="R34" s="303"/>
      <c r="T34" s="317">
        <v>13</v>
      </c>
      <c r="U34" s="527"/>
      <c r="V34" s="527"/>
      <c r="W34" s="527"/>
      <c r="X34" s="527"/>
      <c r="Y34" s="302"/>
      <c r="Z34" s="302"/>
      <c r="AA34" s="303"/>
      <c r="AC34" s="317">
        <v>13</v>
      </c>
      <c r="AD34" s="527"/>
      <c r="AE34" s="527"/>
      <c r="AF34" s="527"/>
      <c r="AG34" s="527"/>
      <c r="AH34" s="302"/>
      <c r="AI34" s="302"/>
      <c r="AJ34" s="303"/>
    </row>
    <row r="35" spans="2:36">
      <c r="B35" s="317">
        <v>14</v>
      </c>
      <c r="C35" s="528"/>
      <c r="D35" s="528"/>
      <c r="E35" s="528"/>
      <c r="F35" s="528"/>
      <c r="G35" s="190"/>
      <c r="H35" s="190"/>
      <c r="I35" s="318"/>
      <c r="K35" s="317">
        <v>14</v>
      </c>
      <c r="L35" s="527"/>
      <c r="M35" s="527"/>
      <c r="N35" s="527"/>
      <c r="O35" s="527"/>
      <c r="P35" s="302"/>
      <c r="Q35" s="302"/>
      <c r="R35" s="303"/>
      <c r="T35" s="317">
        <v>14</v>
      </c>
      <c r="U35" s="527"/>
      <c r="V35" s="527"/>
      <c r="W35" s="527"/>
      <c r="X35" s="527"/>
      <c r="Y35" s="302"/>
      <c r="Z35" s="302"/>
      <c r="AA35" s="303"/>
      <c r="AC35" s="317">
        <v>14</v>
      </c>
      <c r="AD35" s="527"/>
      <c r="AE35" s="527"/>
      <c r="AF35" s="527"/>
      <c r="AG35" s="527"/>
      <c r="AH35" s="302"/>
      <c r="AI35" s="302"/>
      <c r="AJ35" s="303"/>
    </row>
    <row r="36" spans="2:36">
      <c r="B36" s="317">
        <v>15</v>
      </c>
      <c r="C36" s="528"/>
      <c r="D36" s="528"/>
      <c r="E36" s="528"/>
      <c r="F36" s="528"/>
      <c r="G36" s="190"/>
      <c r="H36" s="190"/>
      <c r="I36" s="318"/>
      <c r="K36" s="317">
        <v>15</v>
      </c>
      <c r="L36" s="527"/>
      <c r="M36" s="527"/>
      <c r="N36" s="527"/>
      <c r="O36" s="527"/>
      <c r="P36" s="302"/>
      <c r="Q36" s="302"/>
      <c r="R36" s="303"/>
      <c r="T36" s="317">
        <v>15</v>
      </c>
      <c r="U36" s="527"/>
      <c r="V36" s="527"/>
      <c r="W36" s="527"/>
      <c r="X36" s="527"/>
      <c r="Y36" s="302"/>
      <c r="Z36" s="302"/>
      <c r="AA36" s="303"/>
      <c r="AC36" s="317">
        <v>15</v>
      </c>
      <c r="AD36" s="527"/>
      <c r="AE36" s="527"/>
      <c r="AF36" s="527"/>
      <c r="AG36" s="527"/>
      <c r="AH36" s="302"/>
      <c r="AI36" s="302"/>
      <c r="AJ36" s="303"/>
    </row>
    <row r="37" spans="2:36">
      <c r="B37" s="317">
        <v>16</v>
      </c>
      <c r="C37" s="528"/>
      <c r="D37" s="528"/>
      <c r="E37" s="528"/>
      <c r="F37" s="528"/>
      <c r="G37" s="190"/>
      <c r="H37" s="190"/>
      <c r="I37" s="318"/>
      <c r="K37" s="317">
        <v>16</v>
      </c>
      <c r="L37" s="527"/>
      <c r="M37" s="527"/>
      <c r="N37" s="527"/>
      <c r="O37" s="527"/>
      <c r="P37" s="302"/>
      <c r="Q37" s="302"/>
      <c r="R37" s="303"/>
      <c r="T37" s="317">
        <v>16</v>
      </c>
      <c r="U37" s="527"/>
      <c r="V37" s="527"/>
      <c r="W37" s="527"/>
      <c r="X37" s="527"/>
      <c r="Y37" s="302"/>
      <c r="Z37" s="302"/>
      <c r="AA37" s="303"/>
      <c r="AC37" s="317">
        <v>16</v>
      </c>
      <c r="AD37" s="527"/>
      <c r="AE37" s="527"/>
      <c r="AF37" s="527"/>
      <c r="AG37" s="527"/>
      <c r="AH37" s="302"/>
      <c r="AI37" s="302"/>
      <c r="AJ37" s="303"/>
    </row>
    <row r="38" spans="2:36">
      <c r="B38" s="317">
        <v>17</v>
      </c>
      <c r="C38" s="528"/>
      <c r="D38" s="528"/>
      <c r="E38" s="528"/>
      <c r="F38" s="528"/>
      <c r="G38" s="190"/>
      <c r="H38" s="190"/>
      <c r="I38" s="318"/>
      <c r="K38" s="317">
        <v>17</v>
      </c>
      <c r="L38" s="527"/>
      <c r="M38" s="527"/>
      <c r="N38" s="527"/>
      <c r="O38" s="527"/>
      <c r="P38" s="302"/>
      <c r="Q38" s="302"/>
      <c r="R38" s="303"/>
      <c r="T38" s="317">
        <v>17</v>
      </c>
      <c r="U38" s="527"/>
      <c r="V38" s="527"/>
      <c r="W38" s="527"/>
      <c r="X38" s="527"/>
      <c r="Y38" s="302"/>
      <c r="Z38" s="302"/>
      <c r="AA38" s="303"/>
      <c r="AC38" s="317">
        <v>17</v>
      </c>
      <c r="AD38" s="527"/>
      <c r="AE38" s="527"/>
      <c r="AF38" s="527"/>
      <c r="AG38" s="527"/>
      <c r="AH38" s="302"/>
      <c r="AI38" s="302"/>
      <c r="AJ38" s="303"/>
    </row>
    <row r="39" spans="2:36">
      <c r="B39" s="317">
        <v>18</v>
      </c>
      <c r="C39" s="528"/>
      <c r="D39" s="528"/>
      <c r="E39" s="528"/>
      <c r="F39" s="528"/>
      <c r="G39" s="190"/>
      <c r="H39" s="190"/>
      <c r="I39" s="318"/>
      <c r="K39" s="317">
        <v>18</v>
      </c>
      <c r="L39" s="527"/>
      <c r="M39" s="527"/>
      <c r="N39" s="527"/>
      <c r="O39" s="527"/>
      <c r="P39" s="302"/>
      <c r="Q39" s="302"/>
      <c r="R39" s="303"/>
      <c r="T39" s="317">
        <v>18</v>
      </c>
      <c r="U39" s="527"/>
      <c r="V39" s="527"/>
      <c r="W39" s="527"/>
      <c r="X39" s="527"/>
      <c r="Y39" s="302"/>
      <c r="Z39" s="302"/>
      <c r="AA39" s="303"/>
      <c r="AC39" s="317">
        <v>18</v>
      </c>
      <c r="AD39" s="527"/>
      <c r="AE39" s="527"/>
      <c r="AF39" s="527"/>
      <c r="AG39" s="527"/>
      <c r="AH39" s="302"/>
      <c r="AI39" s="302"/>
      <c r="AJ39" s="303"/>
    </row>
    <row r="40" spans="2:36">
      <c r="B40" s="317">
        <v>19</v>
      </c>
      <c r="C40" s="528"/>
      <c r="D40" s="528"/>
      <c r="E40" s="528"/>
      <c r="F40" s="528"/>
      <c r="G40" s="190"/>
      <c r="H40" s="190"/>
      <c r="I40" s="318"/>
      <c r="K40" s="317">
        <v>19</v>
      </c>
      <c r="L40" s="527"/>
      <c r="M40" s="527"/>
      <c r="N40" s="527"/>
      <c r="O40" s="527"/>
      <c r="P40" s="302"/>
      <c r="Q40" s="302"/>
      <c r="R40" s="303"/>
      <c r="T40" s="317">
        <v>19</v>
      </c>
      <c r="U40" s="527"/>
      <c r="V40" s="527"/>
      <c r="W40" s="527"/>
      <c r="X40" s="527"/>
      <c r="Y40" s="302"/>
      <c r="Z40" s="302"/>
      <c r="AA40" s="303"/>
      <c r="AC40" s="317">
        <v>19</v>
      </c>
      <c r="AD40" s="527"/>
      <c r="AE40" s="527"/>
      <c r="AF40" s="527"/>
      <c r="AG40" s="527"/>
      <c r="AH40" s="302"/>
      <c r="AI40" s="302"/>
      <c r="AJ40" s="303"/>
    </row>
    <row r="41" spans="2:36">
      <c r="B41" s="317">
        <v>20</v>
      </c>
      <c r="C41" s="528"/>
      <c r="D41" s="528"/>
      <c r="E41" s="528"/>
      <c r="F41" s="528"/>
      <c r="G41" s="190"/>
      <c r="H41" s="190"/>
      <c r="I41" s="318"/>
      <c r="K41" s="317">
        <v>20</v>
      </c>
      <c r="L41" s="527"/>
      <c r="M41" s="527"/>
      <c r="N41" s="527"/>
      <c r="O41" s="527"/>
      <c r="P41" s="302"/>
      <c r="Q41" s="302"/>
      <c r="R41" s="303"/>
      <c r="T41" s="317">
        <v>20</v>
      </c>
      <c r="U41" s="527"/>
      <c r="V41" s="527"/>
      <c r="W41" s="527"/>
      <c r="X41" s="527"/>
      <c r="Y41" s="302"/>
      <c r="Z41" s="302"/>
      <c r="AA41" s="303"/>
      <c r="AC41" s="317">
        <v>20</v>
      </c>
      <c r="AD41" s="527"/>
      <c r="AE41" s="527"/>
      <c r="AF41" s="527"/>
      <c r="AG41" s="527"/>
      <c r="AH41" s="302"/>
      <c r="AI41" s="302"/>
      <c r="AJ41" s="303"/>
    </row>
    <row r="42" spans="2:36">
      <c r="B42" s="317">
        <v>21</v>
      </c>
      <c r="C42" s="528"/>
      <c r="D42" s="528"/>
      <c r="E42" s="528"/>
      <c r="F42" s="528"/>
      <c r="G42" s="190"/>
      <c r="H42" s="190"/>
      <c r="I42" s="318"/>
      <c r="K42" s="317">
        <v>21</v>
      </c>
      <c r="L42" s="527"/>
      <c r="M42" s="527"/>
      <c r="N42" s="527"/>
      <c r="O42" s="527"/>
      <c r="P42" s="302"/>
      <c r="Q42" s="302"/>
      <c r="R42" s="303"/>
      <c r="T42" s="317">
        <v>21</v>
      </c>
      <c r="U42" s="527"/>
      <c r="V42" s="527"/>
      <c r="W42" s="527"/>
      <c r="X42" s="527"/>
      <c r="Y42" s="302"/>
      <c r="Z42" s="302"/>
      <c r="AA42" s="303"/>
      <c r="AC42" s="317">
        <v>21</v>
      </c>
      <c r="AD42" s="527"/>
      <c r="AE42" s="527"/>
      <c r="AF42" s="527"/>
      <c r="AG42" s="527"/>
      <c r="AH42" s="302"/>
      <c r="AI42" s="302"/>
      <c r="AJ42" s="303"/>
    </row>
    <row r="43" spans="2:36">
      <c r="B43" s="317">
        <v>22</v>
      </c>
      <c r="C43" s="528"/>
      <c r="D43" s="528"/>
      <c r="E43" s="528"/>
      <c r="F43" s="528"/>
      <c r="G43" s="190"/>
      <c r="H43" s="190"/>
      <c r="I43" s="318"/>
      <c r="K43" s="317">
        <v>22</v>
      </c>
      <c r="L43" s="527"/>
      <c r="M43" s="527"/>
      <c r="N43" s="527"/>
      <c r="O43" s="527"/>
      <c r="P43" s="302"/>
      <c r="Q43" s="302"/>
      <c r="R43" s="303"/>
      <c r="T43" s="317">
        <v>22</v>
      </c>
      <c r="U43" s="527"/>
      <c r="V43" s="527"/>
      <c r="W43" s="527"/>
      <c r="X43" s="527"/>
      <c r="Y43" s="302"/>
      <c r="Z43" s="302"/>
      <c r="AA43" s="303"/>
      <c r="AC43" s="317">
        <v>22</v>
      </c>
      <c r="AD43" s="527"/>
      <c r="AE43" s="527"/>
      <c r="AF43" s="527"/>
      <c r="AG43" s="527"/>
      <c r="AH43" s="302"/>
      <c r="AI43" s="302"/>
      <c r="AJ43" s="303"/>
    </row>
    <row r="44" spans="2:36">
      <c r="B44" s="317">
        <v>23</v>
      </c>
      <c r="C44" s="528"/>
      <c r="D44" s="528"/>
      <c r="E44" s="528"/>
      <c r="F44" s="528"/>
      <c r="G44" s="190"/>
      <c r="H44" s="190"/>
      <c r="I44" s="318"/>
      <c r="K44" s="317">
        <v>23</v>
      </c>
      <c r="L44" s="527"/>
      <c r="M44" s="527"/>
      <c r="N44" s="527"/>
      <c r="O44" s="527"/>
      <c r="P44" s="302"/>
      <c r="Q44" s="302"/>
      <c r="R44" s="303"/>
      <c r="T44" s="317">
        <v>23</v>
      </c>
      <c r="U44" s="527"/>
      <c r="V44" s="527"/>
      <c r="W44" s="527"/>
      <c r="X44" s="527"/>
      <c r="Y44" s="302"/>
      <c r="Z44" s="302"/>
      <c r="AA44" s="303"/>
      <c r="AC44" s="317">
        <v>23</v>
      </c>
      <c r="AD44" s="527"/>
      <c r="AE44" s="527"/>
      <c r="AF44" s="527"/>
      <c r="AG44" s="527"/>
      <c r="AH44" s="302"/>
      <c r="AI44" s="302"/>
      <c r="AJ44" s="303"/>
    </row>
    <row r="45" spans="2:36">
      <c r="B45" s="317">
        <v>24</v>
      </c>
      <c r="C45" s="527"/>
      <c r="D45" s="527"/>
      <c r="E45" s="527"/>
      <c r="F45" s="527"/>
      <c r="G45" s="302"/>
      <c r="H45" s="302"/>
      <c r="I45" s="303"/>
      <c r="K45" s="317">
        <v>24</v>
      </c>
      <c r="L45" s="527"/>
      <c r="M45" s="527"/>
      <c r="N45" s="527"/>
      <c r="O45" s="527"/>
      <c r="P45" s="302"/>
      <c r="Q45" s="302"/>
      <c r="R45" s="303"/>
      <c r="T45" s="317">
        <v>24</v>
      </c>
      <c r="U45" s="527"/>
      <c r="V45" s="527"/>
      <c r="W45" s="527"/>
      <c r="X45" s="527"/>
      <c r="Y45" s="302"/>
      <c r="Z45" s="302"/>
      <c r="AA45" s="303"/>
      <c r="AC45" s="317">
        <v>24</v>
      </c>
      <c r="AD45" s="527"/>
      <c r="AE45" s="527"/>
      <c r="AF45" s="527"/>
      <c r="AG45" s="527"/>
      <c r="AH45" s="302"/>
      <c r="AI45" s="302"/>
      <c r="AJ45" s="303"/>
    </row>
    <row r="46" spans="2:36">
      <c r="B46" s="317">
        <v>25</v>
      </c>
      <c r="C46" s="527"/>
      <c r="D46" s="527"/>
      <c r="E46" s="527"/>
      <c r="F46" s="527"/>
      <c r="G46" s="302"/>
      <c r="H46" s="302"/>
      <c r="I46" s="303"/>
      <c r="K46" s="317">
        <v>25</v>
      </c>
      <c r="L46" s="527"/>
      <c r="M46" s="527"/>
      <c r="N46" s="527"/>
      <c r="O46" s="527"/>
      <c r="P46" s="302"/>
      <c r="Q46" s="302"/>
      <c r="R46" s="303"/>
      <c r="T46" s="317">
        <v>25</v>
      </c>
      <c r="U46" s="527"/>
      <c r="V46" s="527"/>
      <c r="W46" s="527"/>
      <c r="X46" s="527"/>
      <c r="Y46" s="302"/>
      <c r="Z46" s="302"/>
      <c r="AA46" s="303"/>
      <c r="AC46" s="317">
        <v>25</v>
      </c>
      <c r="AD46" s="527"/>
      <c r="AE46" s="527"/>
      <c r="AF46" s="527"/>
      <c r="AG46" s="527"/>
      <c r="AH46" s="302"/>
      <c r="AI46" s="302"/>
      <c r="AJ46" s="303"/>
    </row>
    <row r="47" spans="2:36">
      <c r="B47" s="317">
        <v>26</v>
      </c>
      <c r="C47" s="527"/>
      <c r="D47" s="527"/>
      <c r="E47" s="527"/>
      <c r="F47" s="527"/>
      <c r="G47" s="302"/>
      <c r="H47" s="302"/>
      <c r="I47" s="303"/>
      <c r="K47" s="317">
        <v>26</v>
      </c>
      <c r="L47" s="527"/>
      <c r="M47" s="527"/>
      <c r="N47" s="527"/>
      <c r="O47" s="527"/>
      <c r="P47" s="302"/>
      <c r="Q47" s="302"/>
      <c r="R47" s="303"/>
      <c r="T47" s="317">
        <v>26</v>
      </c>
      <c r="U47" s="527"/>
      <c r="V47" s="527"/>
      <c r="W47" s="527"/>
      <c r="X47" s="527"/>
      <c r="Y47" s="302"/>
      <c r="Z47" s="302"/>
      <c r="AA47" s="303"/>
      <c r="AC47" s="317">
        <v>26</v>
      </c>
      <c r="AD47" s="527"/>
      <c r="AE47" s="527"/>
      <c r="AF47" s="527"/>
      <c r="AG47" s="527"/>
      <c r="AH47" s="302"/>
      <c r="AI47" s="302"/>
      <c r="AJ47" s="303"/>
    </row>
    <row r="48" spans="2:36" ht="15" thickBot="1">
      <c r="B48" s="524" t="s">
        <v>824</v>
      </c>
      <c r="C48" s="525"/>
      <c r="D48" s="525"/>
      <c r="E48" s="525"/>
      <c r="F48" s="525"/>
      <c r="G48" s="525"/>
      <c r="H48" s="525"/>
      <c r="I48" s="526"/>
      <c r="K48" s="524" t="s">
        <v>824</v>
      </c>
      <c r="L48" s="525"/>
      <c r="M48" s="525"/>
      <c r="N48" s="525"/>
      <c r="O48" s="525"/>
      <c r="P48" s="525"/>
      <c r="Q48" s="525"/>
      <c r="R48" s="526"/>
      <c r="T48" s="524" t="s">
        <v>824</v>
      </c>
      <c r="U48" s="525"/>
      <c r="V48" s="525"/>
      <c r="W48" s="525"/>
      <c r="X48" s="525"/>
      <c r="Y48" s="525"/>
      <c r="Z48" s="525"/>
      <c r="AA48" s="526"/>
      <c r="AC48" s="524" t="s">
        <v>824</v>
      </c>
      <c r="AD48" s="525"/>
      <c r="AE48" s="525"/>
      <c r="AF48" s="525"/>
      <c r="AG48" s="525"/>
      <c r="AH48" s="525"/>
      <c r="AI48" s="525"/>
      <c r="AJ48" s="526"/>
    </row>
    <row r="50" spans="2:36" ht="15" thickBot="1"/>
    <row r="51" spans="2:36">
      <c r="B51" s="548" t="s">
        <v>807</v>
      </c>
      <c r="C51" s="549"/>
      <c r="D51" s="549"/>
      <c r="E51" s="549"/>
      <c r="F51" s="549"/>
      <c r="G51" s="549"/>
      <c r="H51" s="552" t="s">
        <v>808</v>
      </c>
      <c r="I51" s="553"/>
      <c r="K51" s="548" t="s">
        <v>807</v>
      </c>
      <c r="L51" s="549"/>
      <c r="M51" s="549"/>
      <c r="N51" s="549"/>
      <c r="O51" s="549"/>
      <c r="P51" s="549"/>
      <c r="Q51" s="552" t="s">
        <v>808</v>
      </c>
      <c r="R51" s="553"/>
      <c r="T51" s="548" t="s">
        <v>807</v>
      </c>
      <c r="U51" s="549"/>
      <c r="V51" s="549"/>
      <c r="W51" s="549"/>
      <c r="X51" s="549"/>
      <c r="Y51" s="549"/>
      <c r="Z51" s="552" t="s">
        <v>808</v>
      </c>
      <c r="AA51" s="553"/>
      <c r="AC51" s="548" t="s">
        <v>807</v>
      </c>
      <c r="AD51" s="549"/>
      <c r="AE51" s="549"/>
      <c r="AF51" s="549"/>
      <c r="AG51" s="549"/>
      <c r="AH51" s="549"/>
      <c r="AI51" s="552" t="s">
        <v>808</v>
      </c>
      <c r="AJ51" s="553"/>
    </row>
    <row r="52" spans="2:36">
      <c r="B52" s="550"/>
      <c r="C52" s="551"/>
      <c r="D52" s="551"/>
      <c r="E52" s="551"/>
      <c r="F52" s="551"/>
      <c r="G52" s="551"/>
      <c r="H52" s="554"/>
      <c r="I52" s="555"/>
      <c r="K52" s="550"/>
      <c r="L52" s="551"/>
      <c r="M52" s="551"/>
      <c r="N52" s="551"/>
      <c r="O52" s="551"/>
      <c r="P52" s="551"/>
      <c r="Q52" s="554"/>
      <c r="R52" s="555"/>
      <c r="T52" s="550"/>
      <c r="U52" s="551"/>
      <c r="V52" s="551"/>
      <c r="W52" s="551"/>
      <c r="X52" s="551"/>
      <c r="Y52" s="551"/>
      <c r="Z52" s="554"/>
      <c r="AA52" s="555"/>
      <c r="AC52" s="550"/>
      <c r="AD52" s="551"/>
      <c r="AE52" s="551"/>
      <c r="AF52" s="551"/>
      <c r="AG52" s="551"/>
      <c r="AH52" s="551"/>
      <c r="AI52" s="554"/>
      <c r="AJ52" s="555"/>
    </row>
    <row r="53" spans="2:36">
      <c r="B53" s="534"/>
      <c r="C53" s="531"/>
      <c r="D53" s="531"/>
      <c r="E53" s="531"/>
      <c r="F53" s="531"/>
      <c r="G53" s="531"/>
      <c r="H53" s="531"/>
      <c r="I53" s="532"/>
      <c r="K53" s="534"/>
      <c r="L53" s="531"/>
      <c r="M53" s="531"/>
      <c r="N53" s="531"/>
      <c r="O53" s="531"/>
      <c r="P53" s="531"/>
      <c r="Q53" s="531"/>
      <c r="R53" s="532"/>
      <c r="T53" s="534"/>
      <c r="U53" s="531"/>
      <c r="V53" s="531"/>
      <c r="W53" s="531"/>
      <c r="X53" s="531"/>
      <c r="Y53" s="531"/>
      <c r="Z53" s="531"/>
      <c r="AA53" s="532"/>
      <c r="AC53" s="534"/>
      <c r="AD53" s="531"/>
      <c r="AE53" s="531"/>
      <c r="AF53" s="531"/>
      <c r="AG53" s="531"/>
      <c r="AH53" s="531"/>
      <c r="AI53" s="531"/>
      <c r="AJ53" s="532"/>
    </row>
    <row r="54" spans="2:36" ht="18.75">
      <c r="B54" s="529" t="s">
        <v>809</v>
      </c>
      <c r="C54" s="530"/>
      <c r="D54" s="528"/>
      <c r="E54" s="528"/>
      <c r="F54" s="528"/>
      <c r="G54" s="528"/>
      <c r="H54" s="304" t="s">
        <v>810</v>
      </c>
      <c r="I54" s="305"/>
      <c r="K54" s="529" t="s">
        <v>809</v>
      </c>
      <c r="L54" s="530"/>
      <c r="M54" s="528"/>
      <c r="N54" s="528"/>
      <c r="O54" s="528"/>
      <c r="P54" s="528"/>
      <c r="Q54" s="304" t="s">
        <v>810</v>
      </c>
      <c r="R54" s="305"/>
      <c r="T54" s="529" t="s">
        <v>809</v>
      </c>
      <c r="U54" s="530"/>
      <c r="V54" s="528"/>
      <c r="W54" s="528"/>
      <c r="X54" s="528"/>
      <c r="Y54" s="528"/>
      <c r="Z54" s="304" t="s">
        <v>810</v>
      </c>
      <c r="AA54" s="305"/>
      <c r="AC54" s="529" t="s">
        <v>809</v>
      </c>
      <c r="AD54" s="530"/>
      <c r="AE54" s="528"/>
      <c r="AF54" s="528"/>
      <c r="AG54" s="528"/>
      <c r="AH54" s="528"/>
      <c r="AI54" s="304" t="s">
        <v>810</v>
      </c>
      <c r="AJ54" s="305"/>
    </row>
    <row r="55" spans="2:36">
      <c r="B55" s="534"/>
      <c r="C55" s="531"/>
      <c r="D55" s="531"/>
      <c r="E55" s="531"/>
      <c r="F55" s="531"/>
      <c r="G55" s="531"/>
      <c r="H55" s="531"/>
      <c r="I55" s="532"/>
      <c r="K55" s="534"/>
      <c r="L55" s="531"/>
      <c r="M55" s="531"/>
      <c r="N55" s="531"/>
      <c r="O55" s="531"/>
      <c r="P55" s="531"/>
      <c r="Q55" s="531"/>
      <c r="R55" s="532"/>
      <c r="T55" s="534"/>
      <c r="U55" s="531"/>
      <c r="V55" s="531"/>
      <c r="W55" s="531"/>
      <c r="X55" s="531"/>
      <c r="Y55" s="531"/>
      <c r="Z55" s="531"/>
      <c r="AA55" s="532"/>
      <c r="AC55" s="534"/>
      <c r="AD55" s="531"/>
      <c r="AE55" s="531"/>
      <c r="AF55" s="531"/>
      <c r="AG55" s="531"/>
      <c r="AH55" s="531"/>
      <c r="AI55" s="531"/>
      <c r="AJ55" s="532"/>
    </row>
    <row r="56" spans="2:36">
      <c r="B56" s="529" t="s">
        <v>811</v>
      </c>
      <c r="C56" s="530"/>
      <c r="D56" s="531"/>
      <c r="E56" s="531"/>
      <c r="F56" s="531"/>
      <c r="G56" s="531"/>
      <c r="H56" s="531"/>
      <c r="I56" s="532"/>
      <c r="K56" s="529" t="s">
        <v>811</v>
      </c>
      <c r="L56" s="530"/>
      <c r="M56" s="531"/>
      <c r="N56" s="531"/>
      <c r="O56" s="531"/>
      <c r="P56" s="531"/>
      <c r="Q56" s="531"/>
      <c r="R56" s="532"/>
      <c r="T56" s="529" t="s">
        <v>811</v>
      </c>
      <c r="U56" s="530"/>
      <c r="V56" s="531"/>
      <c r="W56" s="531"/>
      <c r="X56" s="531"/>
      <c r="Y56" s="531"/>
      <c r="Z56" s="531"/>
      <c r="AA56" s="532"/>
      <c r="AC56" s="529" t="s">
        <v>811</v>
      </c>
      <c r="AD56" s="530"/>
      <c r="AE56" s="531"/>
      <c r="AF56" s="531"/>
      <c r="AG56" s="531"/>
      <c r="AH56" s="531"/>
      <c r="AI56" s="531"/>
      <c r="AJ56" s="532"/>
    </row>
    <row r="57" spans="2:36">
      <c r="B57" s="529"/>
      <c r="C57" s="530"/>
      <c r="D57" s="531"/>
      <c r="E57" s="531"/>
      <c r="F57" s="531"/>
      <c r="G57" s="531"/>
      <c r="H57" s="531"/>
      <c r="I57" s="532"/>
      <c r="K57" s="529"/>
      <c r="L57" s="530"/>
      <c r="M57" s="531"/>
      <c r="N57" s="531"/>
      <c r="O57" s="531"/>
      <c r="P57" s="531"/>
      <c r="Q57" s="531"/>
      <c r="R57" s="532"/>
      <c r="T57" s="529"/>
      <c r="U57" s="530"/>
      <c r="V57" s="531"/>
      <c r="W57" s="531"/>
      <c r="X57" s="531"/>
      <c r="Y57" s="531"/>
      <c r="Z57" s="531"/>
      <c r="AA57" s="532"/>
      <c r="AC57" s="529"/>
      <c r="AD57" s="530"/>
      <c r="AE57" s="531"/>
      <c r="AF57" s="531"/>
      <c r="AG57" s="531"/>
      <c r="AH57" s="531"/>
      <c r="AI57" s="531"/>
      <c r="AJ57" s="532"/>
    </row>
    <row r="58" spans="2:36">
      <c r="B58" s="534"/>
      <c r="C58" s="531"/>
      <c r="D58" s="531"/>
      <c r="E58" s="531"/>
      <c r="F58" s="531"/>
      <c r="G58" s="531"/>
      <c r="H58" s="531"/>
      <c r="I58" s="532"/>
      <c r="K58" s="534"/>
      <c r="L58" s="531"/>
      <c r="M58" s="531"/>
      <c r="N58" s="531"/>
      <c r="O58" s="531"/>
      <c r="P58" s="531"/>
      <c r="Q58" s="531"/>
      <c r="R58" s="532"/>
      <c r="T58" s="534"/>
      <c r="U58" s="531"/>
      <c r="V58" s="531"/>
      <c r="W58" s="531"/>
      <c r="X58" s="531"/>
      <c r="Y58" s="531"/>
      <c r="Z58" s="531"/>
      <c r="AA58" s="532"/>
      <c r="AC58" s="534"/>
      <c r="AD58" s="531"/>
      <c r="AE58" s="531"/>
      <c r="AF58" s="531"/>
      <c r="AG58" s="531"/>
      <c r="AH58" s="531"/>
      <c r="AI58" s="531"/>
      <c r="AJ58" s="532"/>
    </row>
    <row r="59" spans="2:36" ht="18.75">
      <c r="B59" s="306" t="s">
        <v>812</v>
      </c>
      <c r="C59" s="307"/>
      <c r="D59" s="547" t="s">
        <v>813</v>
      </c>
      <c r="E59" s="547"/>
      <c r="F59" s="307"/>
      <c r="G59" s="547" t="s">
        <v>814</v>
      </c>
      <c r="H59" s="547"/>
      <c r="I59" s="308"/>
      <c r="K59" s="306" t="s">
        <v>812</v>
      </c>
      <c r="L59" s="307"/>
      <c r="M59" s="547" t="s">
        <v>813</v>
      </c>
      <c r="N59" s="547"/>
      <c r="O59" s="307"/>
      <c r="P59" s="547" t="s">
        <v>814</v>
      </c>
      <c r="Q59" s="547"/>
      <c r="R59" s="308"/>
      <c r="T59" s="306" t="s">
        <v>812</v>
      </c>
      <c r="U59" s="307"/>
      <c r="V59" s="547" t="s">
        <v>813</v>
      </c>
      <c r="W59" s="547"/>
      <c r="X59" s="307"/>
      <c r="Y59" s="547" t="s">
        <v>814</v>
      </c>
      <c r="Z59" s="547"/>
      <c r="AA59" s="308"/>
      <c r="AC59" s="306" t="s">
        <v>812</v>
      </c>
      <c r="AD59" s="307"/>
      <c r="AE59" s="547" t="s">
        <v>813</v>
      </c>
      <c r="AF59" s="547"/>
      <c r="AG59" s="307"/>
      <c r="AH59" s="547" t="s">
        <v>814</v>
      </c>
      <c r="AI59" s="547"/>
      <c r="AJ59" s="308"/>
    </row>
    <row r="60" spans="2:36" ht="18.75">
      <c r="B60" s="309" t="s">
        <v>815</v>
      </c>
      <c r="C60" s="310"/>
      <c r="D60" s="311" t="s">
        <v>816</v>
      </c>
      <c r="E60" s="310"/>
      <c r="F60" s="312"/>
      <c r="G60" s="312"/>
      <c r="H60" s="312"/>
      <c r="I60" s="313"/>
      <c r="K60" s="309" t="s">
        <v>815</v>
      </c>
      <c r="L60" s="310"/>
      <c r="M60" s="311" t="s">
        <v>816</v>
      </c>
      <c r="N60" s="310"/>
      <c r="O60" s="312"/>
      <c r="P60" s="312"/>
      <c r="Q60" s="312"/>
      <c r="R60" s="313"/>
      <c r="T60" s="309" t="s">
        <v>815</v>
      </c>
      <c r="U60" s="310"/>
      <c r="V60" s="311" t="s">
        <v>816</v>
      </c>
      <c r="W60" s="310"/>
      <c r="X60" s="312"/>
      <c r="Y60" s="312"/>
      <c r="Z60" s="312"/>
      <c r="AA60" s="313"/>
      <c r="AC60" s="309" t="s">
        <v>815</v>
      </c>
      <c r="AD60" s="310"/>
      <c r="AE60" s="311" t="s">
        <v>816</v>
      </c>
      <c r="AF60" s="310"/>
      <c r="AG60" s="312"/>
      <c r="AH60" s="312"/>
      <c r="AI60" s="312"/>
      <c r="AJ60" s="313"/>
    </row>
    <row r="61" spans="2:36">
      <c r="B61" s="534"/>
      <c r="C61" s="531"/>
      <c r="D61" s="531"/>
      <c r="E61" s="531"/>
      <c r="F61" s="531"/>
      <c r="G61" s="531"/>
      <c r="H61" s="531"/>
      <c r="I61" s="532"/>
      <c r="K61" s="534"/>
      <c r="L61" s="531"/>
      <c r="M61" s="531"/>
      <c r="N61" s="531"/>
      <c r="O61" s="531"/>
      <c r="P61" s="531"/>
      <c r="Q61" s="531"/>
      <c r="R61" s="532"/>
      <c r="T61" s="534"/>
      <c r="U61" s="531"/>
      <c r="V61" s="531"/>
      <c r="W61" s="531"/>
      <c r="X61" s="531"/>
      <c r="Y61" s="531"/>
      <c r="Z61" s="531"/>
      <c r="AA61" s="532"/>
      <c r="AC61" s="534"/>
      <c r="AD61" s="531"/>
      <c r="AE61" s="531"/>
      <c r="AF61" s="531"/>
      <c r="AG61" s="531"/>
      <c r="AH61" s="531"/>
      <c r="AI61" s="531"/>
      <c r="AJ61" s="532"/>
    </row>
    <row r="62" spans="2:36" ht="18.75">
      <c r="B62" s="529" t="s">
        <v>817</v>
      </c>
      <c r="C62" s="530"/>
      <c r="D62" s="531"/>
      <c r="E62" s="531"/>
      <c r="F62" s="531"/>
      <c r="G62" s="531"/>
      <c r="H62" s="531"/>
      <c r="I62" s="532"/>
      <c r="K62" s="529" t="s">
        <v>817</v>
      </c>
      <c r="L62" s="530"/>
      <c r="M62" s="531"/>
      <c r="N62" s="531"/>
      <c r="O62" s="531"/>
      <c r="P62" s="531"/>
      <c r="Q62" s="531"/>
      <c r="R62" s="532"/>
      <c r="T62" s="529" t="s">
        <v>817</v>
      </c>
      <c r="U62" s="530"/>
      <c r="V62" s="531"/>
      <c r="W62" s="531"/>
      <c r="X62" s="531"/>
      <c r="Y62" s="531"/>
      <c r="Z62" s="531"/>
      <c r="AA62" s="532"/>
      <c r="AC62" s="529" t="s">
        <v>817</v>
      </c>
      <c r="AD62" s="530"/>
      <c r="AE62" s="531"/>
      <c r="AF62" s="531"/>
      <c r="AG62" s="531"/>
      <c r="AH62" s="531"/>
      <c r="AI62" s="531"/>
      <c r="AJ62" s="532"/>
    </row>
    <row r="63" spans="2:36">
      <c r="B63" s="546"/>
      <c r="C63" s="544"/>
      <c r="D63" s="544"/>
      <c r="E63" s="544"/>
      <c r="F63" s="544"/>
      <c r="G63" s="544"/>
      <c r="H63" s="544"/>
      <c r="I63" s="545"/>
      <c r="K63" s="546"/>
      <c r="L63" s="544"/>
      <c r="M63" s="544"/>
      <c r="N63" s="544"/>
      <c r="O63" s="544"/>
      <c r="P63" s="544"/>
      <c r="Q63" s="544"/>
      <c r="R63" s="545"/>
      <c r="T63" s="546"/>
      <c r="U63" s="544"/>
      <c r="V63" s="544"/>
      <c r="W63" s="544"/>
      <c r="X63" s="544"/>
      <c r="Y63" s="544"/>
      <c r="Z63" s="544"/>
      <c r="AA63" s="545"/>
      <c r="AC63" s="546"/>
      <c r="AD63" s="544"/>
      <c r="AE63" s="544"/>
      <c r="AF63" s="544"/>
      <c r="AG63" s="544"/>
      <c r="AH63" s="544"/>
      <c r="AI63" s="544"/>
      <c r="AJ63" s="545"/>
    </row>
    <row r="64" spans="2:36">
      <c r="B64" s="534"/>
      <c r="C64" s="531"/>
      <c r="D64" s="531"/>
      <c r="E64" s="531"/>
      <c r="F64" s="531"/>
      <c r="G64" s="531"/>
      <c r="H64" s="189"/>
      <c r="I64" s="305"/>
      <c r="K64" s="534"/>
      <c r="L64" s="531"/>
      <c r="M64" s="531"/>
      <c r="N64" s="531"/>
      <c r="O64" s="531"/>
      <c r="P64" s="531"/>
      <c r="Q64" s="189"/>
      <c r="R64" s="305"/>
      <c r="T64" s="534"/>
      <c r="U64" s="531"/>
      <c r="V64" s="531"/>
      <c r="W64" s="531"/>
      <c r="X64" s="531"/>
      <c r="Y64" s="531"/>
      <c r="Z64" s="189"/>
      <c r="AA64" s="305"/>
      <c r="AC64" s="534"/>
      <c r="AD64" s="531"/>
      <c r="AE64" s="531"/>
      <c r="AF64" s="531"/>
      <c r="AG64" s="531"/>
      <c r="AH64" s="531"/>
      <c r="AI64" s="189"/>
      <c r="AJ64" s="305"/>
    </row>
    <row r="65" spans="2:36">
      <c r="B65" s="541"/>
      <c r="C65" s="542"/>
      <c r="D65" s="542"/>
      <c r="E65" s="542"/>
      <c r="F65" s="542"/>
      <c r="G65" s="542"/>
      <c r="H65" s="542"/>
      <c r="I65" s="543"/>
      <c r="K65" s="541"/>
      <c r="L65" s="542"/>
      <c r="M65" s="542"/>
      <c r="N65" s="542"/>
      <c r="O65" s="542"/>
      <c r="P65" s="542"/>
      <c r="Q65" s="542"/>
      <c r="R65" s="543"/>
      <c r="T65" s="541"/>
      <c r="U65" s="542"/>
      <c r="V65" s="542"/>
      <c r="W65" s="542"/>
      <c r="X65" s="542"/>
      <c r="Y65" s="542"/>
      <c r="Z65" s="542"/>
      <c r="AA65" s="543"/>
      <c r="AC65" s="541"/>
      <c r="AD65" s="542"/>
      <c r="AE65" s="542"/>
      <c r="AF65" s="542"/>
      <c r="AG65" s="542"/>
      <c r="AH65" s="542"/>
      <c r="AI65" s="542"/>
      <c r="AJ65" s="543"/>
    </row>
    <row r="66" spans="2:36" ht="18.75">
      <c r="B66" s="529" t="s">
        <v>818</v>
      </c>
      <c r="C66" s="530"/>
      <c r="D66" s="535"/>
      <c r="E66" s="536"/>
      <c r="F66" s="536"/>
      <c r="G66" s="536"/>
      <c r="H66" s="536"/>
      <c r="I66" s="537"/>
      <c r="K66" s="529" t="s">
        <v>818</v>
      </c>
      <c r="L66" s="530"/>
      <c r="M66" s="535"/>
      <c r="N66" s="536"/>
      <c r="O66" s="536"/>
      <c r="P66" s="536"/>
      <c r="Q66" s="536"/>
      <c r="R66" s="537"/>
      <c r="T66" s="529" t="s">
        <v>818</v>
      </c>
      <c r="U66" s="530"/>
      <c r="V66" s="535"/>
      <c r="W66" s="536"/>
      <c r="X66" s="536"/>
      <c r="Y66" s="536"/>
      <c r="Z66" s="536"/>
      <c r="AA66" s="537"/>
      <c r="AC66" s="529" t="s">
        <v>818</v>
      </c>
      <c r="AD66" s="530"/>
      <c r="AE66" s="535"/>
      <c r="AF66" s="536"/>
      <c r="AG66" s="536"/>
      <c r="AH66" s="536"/>
      <c r="AI66" s="536"/>
      <c r="AJ66" s="537"/>
    </row>
    <row r="67" spans="2:36">
      <c r="B67" s="538"/>
      <c r="C67" s="539"/>
      <c r="D67" s="539"/>
      <c r="E67" s="539"/>
      <c r="F67" s="539"/>
      <c r="G67" s="539"/>
      <c r="H67" s="539"/>
      <c r="I67" s="540"/>
      <c r="K67" s="538"/>
      <c r="L67" s="539"/>
      <c r="M67" s="539"/>
      <c r="N67" s="539"/>
      <c r="O67" s="539"/>
      <c r="P67" s="539"/>
      <c r="Q67" s="539"/>
      <c r="R67" s="540"/>
      <c r="T67" s="538"/>
      <c r="U67" s="539"/>
      <c r="V67" s="539"/>
      <c r="W67" s="539"/>
      <c r="X67" s="539"/>
      <c r="Y67" s="539"/>
      <c r="Z67" s="539"/>
      <c r="AA67" s="540"/>
      <c r="AC67" s="538"/>
      <c r="AD67" s="539"/>
      <c r="AE67" s="539"/>
      <c r="AF67" s="539"/>
      <c r="AG67" s="539"/>
      <c r="AH67" s="539"/>
      <c r="AI67" s="539"/>
      <c r="AJ67" s="540"/>
    </row>
    <row r="68" spans="2:36">
      <c r="B68" s="534"/>
      <c r="C68" s="531"/>
      <c r="D68" s="531"/>
      <c r="E68" s="531"/>
      <c r="F68" s="531"/>
      <c r="G68" s="531"/>
      <c r="H68" s="531"/>
      <c r="I68" s="532"/>
      <c r="K68" s="534"/>
      <c r="L68" s="531"/>
      <c r="M68" s="531"/>
      <c r="N68" s="531"/>
      <c r="O68" s="531"/>
      <c r="P68" s="531"/>
      <c r="Q68" s="531"/>
      <c r="R68" s="532"/>
      <c r="T68" s="534"/>
      <c r="U68" s="531"/>
      <c r="V68" s="531"/>
      <c r="W68" s="531"/>
      <c r="X68" s="531"/>
      <c r="Y68" s="531"/>
      <c r="Z68" s="531"/>
      <c r="AA68" s="532"/>
      <c r="AC68" s="534"/>
      <c r="AD68" s="531"/>
      <c r="AE68" s="531"/>
      <c r="AF68" s="531"/>
      <c r="AG68" s="531"/>
      <c r="AH68" s="531"/>
      <c r="AI68" s="531"/>
      <c r="AJ68" s="532"/>
    </row>
    <row r="69" spans="2:36" ht="18.75">
      <c r="B69" s="529" t="s">
        <v>819</v>
      </c>
      <c r="C69" s="530"/>
      <c r="D69" s="531"/>
      <c r="E69" s="531"/>
      <c r="F69" s="531"/>
      <c r="G69" s="531"/>
      <c r="H69" s="531"/>
      <c r="I69" s="532"/>
      <c r="K69" s="529" t="s">
        <v>819</v>
      </c>
      <c r="L69" s="530"/>
      <c r="M69" s="531"/>
      <c r="N69" s="531"/>
      <c r="O69" s="531"/>
      <c r="P69" s="531"/>
      <c r="Q69" s="531"/>
      <c r="R69" s="532"/>
      <c r="T69" s="529" t="s">
        <v>819</v>
      </c>
      <c r="U69" s="530"/>
      <c r="V69" s="531"/>
      <c r="W69" s="531"/>
      <c r="X69" s="531"/>
      <c r="Y69" s="531"/>
      <c r="Z69" s="531"/>
      <c r="AA69" s="532"/>
      <c r="AC69" s="529" t="s">
        <v>819</v>
      </c>
      <c r="AD69" s="530"/>
      <c r="AE69" s="531"/>
      <c r="AF69" s="531"/>
      <c r="AG69" s="531"/>
      <c r="AH69" s="531"/>
      <c r="AI69" s="531"/>
      <c r="AJ69" s="532"/>
    </row>
    <row r="70" spans="2:36">
      <c r="B70" s="314" t="s">
        <v>820</v>
      </c>
      <c r="C70" s="533" t="s">
        <v>15</v>
      </c>
      <c r="D70" s="533"/>
      <c r="E70" s="533"/>
      <c r="F70" s="533"/>
      <c r="G70" s="315" t="s">
        <v>821</v>
      </c>
      <c r="H70" s="315" t="s">
        <v>822</v>
      </c>
      <c r="I70" s="316" t="s">
        <v>823</v>
      </c>
      <c r="K70" s="314" t="s">
        <v>820</v>
      </c>
      <c r="L70" s="533" t="s">
        <v>15</v>
      </c>
      <c r="M70" s="533"/>
      <c r="N70" s="533"/>
      <c r="O70" s="533"/>
      <c r="P70" s="315" t="s">
        <v>821</v>
      </c>
      <c r="Q70" s="315" t="s">
        <v>822</v>
      </c>
      <c r="R70" s="316" t="s">
        <v>823</v>
      </c>
      <c r="T70" s="314" t="s">
        <v>820</v>
      </c>
      <c r="U70" s="533" t="s">
        <v>15</v>
      </c>
      <c r="V70" s="533"/>
      <c r="W70" s="533"/>
      <c r="X70" s="533"/>
      <c r="Y70" s="315" t="s">
        <v>821</v>
      </c>
      <c r="Z70" s="315" t="s">
        <v>822</v>
      </c>
      <c r="AA70" s="316" t="s">
        <v>823</v>
      </c>
      <c r="AC70" s="314" t="s">
        <v>820</v>
      </c>
      <c r="AD70" s="533" t="s">
        <v>15</v>
      </c>
      <c r="AE70" s="533"/>
      <c r="AF70" s="533"/>
      <c r="AG70" s="533"/>
      <c r="AH70" s="315" t="s">
        <v>821</v>
      </c>
      <c r="AI70" s="315" t="s">
        <v>822</v>
      </c>
      <c r="AJ70" s="316" t="s">
        <v>823</v>
      </c>
    </row>
    <row r="71" spans="2:36">
      <c r="B71" s="317">
        <v>1</v>
      </c>
      <c r="C71" s="528"/>
      <c r="D71" s="528"/>
      <c r="E71" s="528"/>
      <c r="F71" s="528"/>
      <c r="G71" s="190"/>
      <c r="H71" s="190"/>
      <c r="I71" s="318"/>
      <c r="K71" s="317">
        <v>1</v>
      </c>
      <c r="L71" s="528"/>
      <c r="M71" s="528"/>
      <c r="N71" s="528"/>
      <c r="O71" s="528"/>
      <c r="P71" s="190"/>
      <c r="Q71" s="190"/>
      <c r="R71" s="318"/>
      <c r="T71" s="317">
        <v>1</v>
      </c>
      <c r="U71" s="528"/>
      <c r="V71" s="528"/>
      <c r="W71" s="528"/>
      <c r="X71" s="528"/>
      <c r="Y71" s="190"/>
      <c r="Z71" s="190"/>
      <c r="AA71" s="318"/>
      <c r="AC71" s="317">
        <v>1</v>
      </c>
      <c r="AD71" s="528"/>
      <c r="AE71" s="528"/>
      <c r="AF71" s="528"/>
      <c r="AG71" s="528"/>
      <c r="AH71" s="190"/>
      <c r="AI71" s="190"/>
      <c r="AJ71" s="318"/>
    </row>
    <row r="72" spans="2:36">
      <c r="B72" s="317">
        <v>2</v>
      </c>
      <c r="C72" s="528"/>
      <c r="D72" s="528"/>
      <c r="E72" s="528"/>
      <c r="F72" s="528"/>
      <c r="G72" s="190"/>
      <c r="H72" s="190"/>
      <c r="I72" s="318"/>
      <c r="K72" s="317">
        <v>2</v>
      </c>
      <c r="L72" s="527"/>
      <c r="M72" s="527"/>
      <c r="N72" s="527"/>
      <c r="O72" s="527"/>
      <c r="P72" s="302"/>
      <c r="Q72" s="302"/>
      <c r="R72" s="303"/>
      <c r="T72" s="317">
        <v>2</v>
      </c>
      <c r="U72" s="527"/>
      <c r="V72" s="527"/>
      <c r="W72" s="527"/>
      <c r="X72" s="527"/>
      <c r="Y72" s="302"/>
      <c r="Z72" s="302"/>
      <c r="AA72" s="303"/>
      <c r="AC72" s="317">
        <v>2</v>
      </c>
      <c r="AD72" s="527"/>
      <c r="AE72" s="527"/>
      <c r="AF72" s="527"/>
      <c r="AG72" s="527"/>
      <c r="AH72" s="302"/>
      <c r="AI72" s="302"/>
      <c r="AJ72" s="303"/>
    </row>
    <row r="73" spans="2:36">
      <c r="B73" s="317">
        <v>3</v>
      </c>
      <c r="C73" s="528"/>
      <c r="D73" s="528"/>
      <c r="E73" s="528"/>
      <c r="F73" s="528"/>
      <c r="G73" s="190"/>
      <c r="H73" s="190"/>
      <c r="I73" s="318"/>
      <c r="K73" s="317">
        <v>3</v>
      </c>
      <c r="L73" s="527"/>
      <c r="M73" s="527"/>
      <c r="N73" s="527"/>
      <c r="O73" s="527"/>
      <c r="P73" s="302"/>
      <c r="Q73" s="302"/>
      <c r="R73" s="303"/>
      <c r="T73" s="317">
        <v>3</v>
      </c>
      <c r="U73" s="527"/>
      <c r="V73" s="527"/>
      <c r="W73" s="527"/>
      <c r="X73" s="527"/>
      <c r="Y73" s="302"/>
      <c r="Z73" s="302"/>
      <c r="AA73" s="303"/>
      <c r="AC73" s="317">
        <v>3</v>
      </c>
      <c r="AD73" s="527"/>
      <c r="AE73" s="527"/>
      <c r="AF73" s="527"/>
      <c r="AG73" s="527"/>
      <c r="AH73" s="302"/>
      <c r="AI73" s="302"/>
      <c r="AJ73" s="303"/>
    </row>
    <row r="74" spans="2:36">
      <c r="B74" s="317">
        <v>4</v>
      </c>
      <c r="C74" s="528"/>
      <c r="D74" s="528"/>
      <c r="E74" s="528"/>
      <c r="F74" s="528"/>
      <c r="G74" s="190"/>
      <c r="H74" s="190"/>
      <c r="I74" s="318"/>
      <c r="K74" s="317">
        <v>4</v>
      </c>
      <c r="L74" s="527"/>
      <c r="M74" s="527"/>
      <c r="N74" s="527"/>
      <c r="O74" s="527"/>
      <c r="P74" s="302"/>
      <c r="Q74" s="302"/>
      <c r="R74" s="303"/>
      <c r="T74" s="317">
        <v>4</v>
      </c>
      <c r="U74" s="527"/>
      <c r="V74" s="527"/>
      <c r="W74" s="527"/>
      <c r="X74" s="527"/>
      <c r="Y74" s="302"/>
      <c r="Z74" s="302"/>
      <c r="AA74" s="303"/>
      <c r="AC74" s="317">
        <v>4</v>
      </c>
      <c r="AD74" s="527"/>
      <c r="AE74" s="527"/>
      <c r="AF74" s="527"/>
      <c r="AG74" s="527"/>
      <c r="AH74" s="302"/>
      <c r="AI74" s="302"/>
      <c r="AJ74" s="303"/>
    </row>
    <row r="75" spans="2:36">
      <c r="B75" s="317">
        <v>5</v>
      </c>
      <c r="C75" s="528"/>
      <c r="D75" s="528"/>
      <c r="E75" s="528"/>
      <c r="F75" s="528"/>
      <c r="G75" s="190"/>
      <c r="H75" s="190"/>
      <c r="I75" s="318"/>
      <c r="K75" s="317">
        <v>5</v>
      </c>
      <c r="L75" s="527"/>
      <c r="M75" s="527"/>
      <c r="N75" s="527"/>
      <c r="O75" s="527"/>
      <c r="P75" s="302"/>
      <c r="Q75" s="302"/>
      <c r="R75" s="303"/>
      <c r="T75" s="317">
        <v>5</v>
      </c>
      <c r="U75" s="527"/>
      <c r="V75" s="527"/>
      <c r="W75" s="527"/>
      <c r="X75" s="527"/>
      <c r="Y75" s="302"/>
      <c r="Z75" s="302"/>
      <c r="AA75" s="303"/>
      <c r="AC75" s="317">
        <v>5</v>
      </c>
      <c r="AD75" s="527"/>
      <c r="AE75" s="527"/>
      <c r="AF75" s="527"/>
      <c r="AG75" s="527"/>
      <c r="AH75" s="302"/>
      <c r="AI75" s="302"/>
      <c r="AJ75" s="303"/>
    </row>
    <row r="76" spans="2:36">
      <c r="B76" s="317">
        <v>6</v>
      </c>
      <c r="C76" s="528"/>
      <c r="D76" s="528"/>
      <c r="E76" s="528"/>
      <c r="F76" s="528"/>
      <c r="G76" s="190"/>
      <c r="H76" s="190"/>
      <c r="I76" s="318"/>
      <c r="K76" s="317">
        <v>6</v>
      </c>
      <c r="L76" s="527"/>
      <c r="M76" s="527"/>
      <c r="N76" s="527"/>
      <c r="O76" s="527"/>
      <c r="P76" s="302"/>
      <c r="Q76" s="302"/>
      <c r="R76" s="303"/>
      <c r="T76" s="317">
        <v>6</v>
      </c>
      <c r="U76" s="527"/>
      <c r="V76" s="527"/>
      <c r="W76" s="527"/>
      <c r="X76" s="527"/>
      <c r="Y76" s="302"/>
      <c r="Z76" s="302"/>
      <c r="AA76" s="303"/>
      <c r="AC76" s="317">
        <v>6</v>
      </c>
      <c r="AD76" s="527"/>
      <c r="AE76" s="527"/>
      <c r="AF76" s="527"/>
      <c r="AG76" s="527"/>
      <c r="AH76" s="302"/>
      <c r="AI76" s="302"/>
      <c r="AJ76" s="303"/>
    </row>
    <row r="77" spans="2:36">
      <c r="B77" s="317">
        <v>7</v>
      </c>
      <c r="C77" s="528"/>
      <c r="D77" s="528"/>
      <c r="E77" s="528"/>
      <c r="F77" s="528"/>
      <c r="G77" s="190"/>
      <c r="H77" s="190"/>
      <c r="I77" s="318"/>
      <c r="K77" s="317">
        <v>7</v>
      </c>
      <c r="L77" s="527"/>
      <c r="M77" s="527"/>
      <c r="N77" s="527"/>
      <c r="O77" s="527"/>
      <c r="P77" s="302"/>
      <c r="Q77" s="302"/>
      <c r="R77" s="303"/>
      <c r="T77" s="317">
        <v>7</v>
      </c>
      <c r="U77" s="527"/>
      <c r="V77" s="527"/>
      <c r="W77" s="527"/>
      <c r="X77" s="527"/>
      <c r="Y77" s="302"/>
      <c r="Z77" s="302"/>
      <c r="AA77" s="303"/>
      <c r="AC77" s="317">
        <v>7</v>
      </c>
      <c r="AD77" s="527"/>
      <c r="AE77" s="527"/>
      <c r="AF77" s="527"/>
      <c r="AG77" s="527"/>
      <c r="AH77" s="302"/>
      <c r="AI77" s="302"/>
      <c r="AJ77" s="303"/>
    </row>
    <row r="78" spans="2:36">
      <c r="B78" s="317">
        <v>8</v>
      </c>
      <c r="C78" s="528"/>
      <c r="D78" s="528"/>
      <c r="E78" s="528"/>
      <c r="F78" s="528"/>
      <c r="G78" s="190"/>
      <c r="H78" s="190"/>
      <c r="I78" s="318"/>
      <c r="K78" s="317">
        <v>8</v>
      </c>
      <c r="L78" s="527"/>
      <c r="M78" s="527"/>
      <c r="N78" s="527"/>
      <c r="O78" s="527"/>
      <c r="P78" s="302"/>
      <c r="Q78" s="302"/>
      <c r="R78" s="303"/>
      <c r="T78" s="317">
        <v>8</v>
      </c>
      <c r="U78" s="527"/>
      <c r="V78" s="527"/>
      <c r="W78" s="527"/>
      <c r="X78" s="527"/>
      <c r="Y78" s="302"/>
      <c r="Z78" s="302"/>
      <c r="AA78" s="303"/>
      <c r="AC78" s="317">
        <v>8</v>
      </c>
      <c r="AD78" s="527"/>
      <c r="AE78" s="527"/>
      <c r="AF78" s="527"/>
      <c r="AG78" s="527"/>
      <c r="AH78" s="302"/>
      <c r="AI78" s="302"/>
      <c r="AJ78" s="303"/>
    </row>
    <row r="79" spans="2:36">
      <c r="B79" s="317">
        <v>9</v>
      </c>
      <c r="C79" s="528"/>
      <c r="D79" s="528"/>
      <c r="E79" s="528"/>
      <c r="F79" s="528"/>
      <c r="G79" s="190"/>
      <c r="H79" s="190"/>
      <c r="I79" s="318"/>
      <c r="K79" s="317">
        <v>9</v>
      </c>
      <c r="L79" s="527"/>
      <c r="M79" s="527"/>
      <c r="N79" s="527"/>
      <c r="O79" s="527"/>
      <c r="P79" s="302"/>
      <c r="Q79" s="302"/>
      <c r="R79" s="303"/>
      <c r="T79" s="317">
        <v>9</v>
      </c>
      <c r="U79" s="527"/>
      <c r="V79" s="527"/>
      <c r="W79" s="527"/>
      <c r="X79" s="527"/>
      <c r="Y79" s="302"/>
      <c r="Z79" s="302"/>
      <c r="AA79" s="303"/>
      <c r="AC79" s="317">
        <v>9</v>
      </c>
      <c r="AD79" s="527"/>
      <c r="AE79" s="527"/>
      <c r="AF79" s="527"/>
      <c r="AG79" s="527"/>
      <c r="AH79" s="302"/>
      <c r="AI79" s="302"/>
      <c r="AJ79" s="303"/>
    </row>
    <row r="80" spans="2:36">
      <c r="B80" s="317">
        <v>10</v>
      </c>
      <c r="C80" s="528"/>
      <c r="D80" s="528"/>
      <c r="E80" s="528"/>
      <c r="F80" s="528"/>
      <c r="G80" s="190"/>
      <c r="H80" s="190"/>
      <c r="I80" s="318"/>
      <c r="K80" s="317">
        <v>10</v>
      </c>
      <c r="L80" s="527"/>
      <c r="M80" s="527"/>
      <c r="N80" s="527"/>
      <c r="O80" s="527"/>
      <c r="P80" s="302"/>
      <c r="Q80" s="302"/>
      <c r="R80" s="303"/>
      <c r="T80" s="317">
        <v>10</v>
      </c>
      <c r="U80" s="527"/>
      <c r="V80" s="527"/>
      <c r="W80" s="527"/>
      <c r="X80" s="527"/>
      <c r="Y80" s="302"/>
      <c r="Z80" s="302"/>
      <c r="AA80" s="303"/>
      <c r="AC80" s="317">
        <v>10</v>
      </c>
      <c r="AD80" s="527"/>
      <c r="AE80" s="527"/>
      <c r="AF80" s="527"/>
      <c r="AG80" s="527"/>
      <c r="AH80" s="302"/>
      <c r="AI80" s="302"/>
      <c r="AJ80" s="303"/>
    </row>
    <row r="81" spans="2:36">
      <c r="B81" s="317">
        <v>11</v>
      </c>
      <c r="C81" s="528"/>
      <c r="D81" s="528"/>
      <c r="E81" s="528"/>
      <c r="F81" s="528"/>
      <c r="G81" s="190"/>
      <c r="H81" s="190"/>
      <c r="I81" s="318"/>
      <c r="K81" s="317">
        <v>11</v>
      </c>
      <c r="L81" s="527"/>
      <c r="M81" s="527"/>
      <c r="N81" s="527"/>
      <c r="O81" s="527"/>
      <c r="P81" s="302"/>
      <c r="Q81" s="302"/>
      <c r="R81" s="303"/>
      <c r="T81" s="317">
        <v>11</v>
      </c>
      <c r="U81" s="527"/>
      <c r="V81" s="527"/>
      <c r="W81" s="527"/>
      <c r="X81" s="527"/>
      <c r="Y81" s="302"/>
      <c r="Z81" s="302"/>
      <c r="AA81" s="303"/>
      <c r="AC81" s="317">
        <v>11</v>
      </c>
      <c r="AD81" s="527"/>
      <c r="AE81" s="527"/>
      <c r="AF81" s="527"/>
      <c r="AG81" s="527"/>
      <c r="AH81" s="302"/>
      <c r="AI81" s="302"/>
      <c r="AJ81" s="303"/>
    </row>
    <row r="82" spans="2:36">
      <c r="B82" s="317">
        <v>12</v>
      </c>
      <c r="C82" s="528"/>
      <c r="D82" s="528"/>
      <c r="E82" s="528"/>
      <c r="F82" s="528"/>
      <c r="G82" s="190"/>
      <c r="H82" s="190"/>
      <c r="I82" s="318"/>
      <c r="K82" s="317">
        <v>12</v>
      </c>
      <c r="L82" s="527"/>
      <c r="M82" s="527"/>
      <c r="N82" s="527"/>
      <c r="O82" s="527"/>
      <c r="P82" s="302"/>
      <c r="Q82" s="302"/>
      <c r="R82" s="303"/>
      <c r="T82" s="317">
        <v>12</v>
      </c>
      <c r="U82" s="527"/>
      <c r="V82" s="527"/>
      <c r="W82" s="527"/>
      <c r="X82" s="527"/>
      <c r="Y82" s="302"/>
      <c r="Z82" s="302"/>
      <c r="AA82" s="303"/>
      <c r="AC82" s="317">
        <v>12</v>
      </c>
      <c r="AD82" s="527"/>
      <c r="AE82" s="527"/>
      <c r="AF82" s="527"/>
      <c r="AG82" s="527"/>
      <c r="AH82" s="302"/>
      <c r="AI82" s="302"/>
      <c r="AJ82" s="303"/>
    </row>
    <row r="83" spans="2:36">
      <c r="B83" s="317">
        <v>13</v>
      </c>
      <c r="C83" s="528"/>
      <c r="D83" s="528"/>
      <c r="E83" s="528"/>
      <c r="F83" s="528"/>
      <c r="G83" s="190"/>
      <c r="H83" s="190"/>
      <c r="I83" s="318"/>
      <c r="K83" s="317">
        <v>13</v>
      </c>
      <c r="L83" s="527"/>
      <c r="M83" s="527"/>
      <c r="N83" s="527"/>
      <c r="O83" s="527"/>
      <c r="P83" s="302"/>
      <c r="Q83" s="302"/>
      <c r="R83" s="303"/>
      <c r="T83" s="317">
        <v>13</v>
      </c>
      <c r="U83" s="527"/>
      <c r="V83" s="527"/>
      <c r="W83" s="527"/>
      <c r="X83" s="527"/>
      <c r="Y83" s="302"/>
      <c r="Z83" s="302"/>
      <c r="AA83" s="303"/>
      <c r="AC83" s="317">
        <v>13</v>
      </c>
      <c r="AD83" s="527"/>
      <c r="AE83" s="527"/>
      <c r="AF83" s="527"/>
      <c r="AG83" s="527"/>
      <c r="AH83" s="302"/>
      <c r="AI83" s="302"/>
      <c r="AJ83" s="303"/>
    </row>
    <row r="84" spans="2:36">
      <c r="B84" s="317">
        <v>14</v>
      </c>
      <c r="C84" s="528"/>
      <c r="D84" s="528"/>
      <c r="E84" s="528"/>
      <c r="F84" s="528"/>
      <c r="G84" s="190"/>
      <c r="H84" s="190"/>
      <c r="I84" s="318"/>
      <c r="K84" s="317">
        <v>14</v>
      </c>
      <c r="L84" s="527"/>
      <c r="M84" s="527"/>
      <c r="N84" s="527"/>
      <c r="O84" s="527"/>
      <c r="P84" s="302"/>
      <c r="Q84" s="302"/>
      <c r="R84" s="303"/>
      <c r="T84" s="317">
        <v>14</v>
      </c>
      <c r="U84" s="527"/>
      <c r="V84" s="527"/>
      <c r="W84" s="527"/>
      <c r="X84" s="527"/>
      <c r="Y84" s="302"/>
      <c r="Z84" s="302"/>
      <c r="AA84" s="303"/>
      <c r="AC84" s="317">
        <v>14</v>
      </c>
      <c r="AD84" s="527"/>
      <c r="AE84" s="527"/>
      <c r="AF84" s="527"/>
      <c r="AG84" s="527"/>
      <c r="AH84" s="302"/>
      <c r="AI84" s="302"/>
      <c r="AJ84" s="303"/>
    </row>
    <row r="85" spans="2:36">
      <c r="B85" s="317">
        <v>15</v>
      </c>
      <c r="C85" s="528"/>
      <c r="D85" s="528"/>
      <c r="E85" s="528"/>
      <c r="F85" s="528"/>
      <c r="G85" s="190"/>
      <c r="H85" s="190"/>
      <c r="I85" s="318"/>
      <c r="K85" s="317">
        <v>15</v>
      </c>
      <c r="L85" s="527"/>
      <c r="M85" s="527"/>
      <c r="N85" s="527"/>
      <c r="O85" s="527"/>
      <c r="P85" s="302"/>
      <c r="Q85" s="302"/>
      <c r="R85" s="303"/>
      <c r="T85" s="317">
        <v>15</v>
      </c>
      <c r="U85" s="527"/>
      <c r="V85" s="527"/>
      <c r="W85" s="527"/>
      <c r="X85" s="527"/>
      <c r="Y85" s="302"/>
      <c r="Z85" s="302"/>
      <c r="AA85" s="303"/>
      <c r="AC85" s="317">
        <v>15</v>
      </c>
      <c r="AD85" s="527"/>
      <c r="AE85" s="527"/>
      <c r="AF85" s="527"/>
      <c r="AG85" s="527"/>
      <c r="AH85" s="302"/>
      <c r="AI85" s="302"/>
      <c r="AJ85" s="303"/>
    </row>
    <row r="86" spans="2:36">
      <c r="B86" s="317">
        <v>16</v>
      </c>
      <c r="C86" s="528"/>
      <c r="D86" s="528"/>
      <c r="E86" s="528"/>
      <c r="F86" s="528"/>
      <c r="G86" s="190"/>
      <c r="H86" s="190"/>
      <c r="I86" s="318"/>
      <c r="K86" s="317">
        <v>16</v>
      </c>
      <c r="L86" s="527"/>
      <c r="M86" s="527"/>
      <c r="N86" s="527"/>
      <c r="O86" s="527"/>
      <c r="P86" s="302"/>
      <c r="Q86" s="302"/>
      <c r="R86" s="303"/>
      <c r="T86" s="317">
        <v>16</v>
      </c>
      <c r="U86" s="527"/>
      <c r="V86" s="527"/>
      <c r="W86" s="527"/>
      <c r="X86" s="527"/>
      <c r="Y86" s="302"/>
      <c r="Z86" s="302"/>
      <c r="AA86" s="303"/>
      <c r="AC86" s="317">
        <v>16</v>
      </c>
      <c r="AD86" s="527"/>
      <c r="AE86" s="527"/>
      <c r="AF86" s="527"/>
      <c r="AG86" s="527"/>
      <c r="AH86" s="302"/>
      <c r="AI86" s="302"/>
      <c r="AJ86" s="303"/>
    </row>
    <row r="87" spans="2:36">
      <c r="B87" s="317">
        <v>17</v>
      </c>
      <c r="C87" s="528"/>
      <c r="D87" s="528"/>
      <c r="E87" s="528"/>
      <c r="F87" s="528"/>
      <c r="G87" s="190"/>
      <c r="H87" s="190"/>
      <c r="I87" s="318"/>
      <c r="K87" s="317">
        <v>17</v>
      </c>
      <c r="L87" s="527"/>
      <c r="M87" s="527"/>
      <c r="N87" s="527"/>
      <c r="O87" s="527"/>
      <c r="P87" s="302"/>
      <c r="Q87" s="302"/>
      <c r="R87" s="303"/>
      <c r="T87" s="317">
        <v>17</v>
      </c>
      <c r="U87" s="527"/>
      <c r="V87" s="527"/>
      <c r="W87" s="527"/>
      <c r="X87" s="527"/>
      <c r="Y87" s="302"/>
      <c r="Z87" s="302"/>
      <c r="AA87" s="303"/>
      <c r="AC87" s="317">
        <v>17</v>
      </c>
      <c r="AD87" s="527"/>
      <c r="AE87" s="527"/>
      <c r="AF87" s="527"/>
      <c r="AG87" s="527"/>
      <c r="AH87" s="302"/>
      <c r="AI87" s="302"/>
      <c r="AJ87" s="303"/>
    </row>
    <row r="88" spans="2:36">
      <c r="B88" s="317">
        <v>18</v>
      </c>
      <c r="C88" s="528"/>
      <c r="D88" s="528"/>
      <c r="E88" s="528"/>
      <c r="F88" s="528"/>
      <c r="G88" s="190"/>
      <c r="H88" s="190"/>
      <c r="I88" s="318"/>
      <c r="K88" s="317">
        <v>18</v>
      </c>
      <c r="L88" s="527"/>
      <c r="M88" s="527"/>
      <c r="N88" s="527"/>
      <c r="O88" s="527"/>
      <c r="P88" s="302"/>
      <c r="Q88" s="302"/>
      <c r="R88" s="303"/>
      <c r="T88" s="317">
        <v>18</v>
      </c>
      <c r="U88" s="527"/>
      <c r="V88" s="527"/>
      <c r="W88" s="527"/>
      <c r="X88" s="527"/>
      <c r="Y88" s="302"/>
      <c r="Z88" s="302"/>
      <c r="AA88" s="303"/>
      <c r="AC88" s="317">
        <v>18</v>
      </c>
      <c r="AD88" s="527"/>
      <c r="AE88" s="527"/>
      <c r="AF88" s="527"/>
      <c r="AG88" s="527"/>
      <c r="AH88" s="302"/>
      <c r="AI88" s="302"/>
      <c r="AJ88" s="303"/>
    </row>
    <row r="89" spans="2:36">
      <c r="B89" s="317">
        <v>19</v>
      </c>
      <c r="C89" s="528"/>
      <c r="D89" s="528"/>
      <c r="E89" s="528"/>
      <c r="F89" s="528"/>
      <c r="G89" s="190"/>
      <c r="H89" s="190"/>
      <c r="I89" s="318"/>
      <c r="K89" s="317">
        <v>19</v>
      </c>
      <c r="L89" s="527"/>
      <c r="M89" s="527"/>
      <c r="N89" s="527"/>
      <c r="O89" s="527"/>
      <c r="P89" s="302"/>
      <c r="Q89" s="302"/>
      <c r="R89" s="303"/>
      <c r="T89" s="317">
        <v>19</v>
      </c>
      <c r="U89" s="527"/>
      <c r="V89" s="527"/>
      <c r="W89" s="527"/>
      <c r="X89" s="527"/>
      <c r="Y89" s="302"/>
      <c r="Z89" s="302"/>
      <c r="AA89" s="303"/>
      <c r="AC89" s="317">
        <v>19</v>
      </c>
      <c r="AD89" s="527"/>
      <c r="AE89" s="527"/>
      <c r="AF89" s="527"/>
      <c r="AG89" s="527"/>
      <c r="AH89" s="302"/>
      <c r="AI89" s="302"/>
      <c r="AJ89" s="303"/>
    </row>
    <row r="90" spans="2:36">
      <c r="B90" s="317">
        <v>20</v>
      </c>
      <c r="C90" s="528"/>
      <c r="D90" s="528"/>
      <c r="E90" s="528"/>
      <c r="F90" s="528"/>
      <c r="G90" s="190"/>
      <c r="H90" s="190"/>
      <c r="I90" s="318"/>
      <c r="K90" s="317">
        <v>20</v>
      </c>
      <c r="L90" s="527"/>
      <c r="M90" s="527"/>
      <c r="N90" s="527"/>
      <c r="O90" s="527"/>
      <c r="P90" s="302"/>
      <c r="Q90" s="302"/>
      <c r="R90" s="303"/>
      <c r="T90" s="317">
        <v>20</v>
      </c>
      <c r="U90" s="527"/>
      <c r="V90" s="527"/>
      <c r="W90" s="527"/>
      <c r="X90" s="527"/>
      <c r="Y90" s="302"/>
      <c r="Z90" s="302"/>
      <c r="AA90" s="303"/>
      <c r="AC90" s="317">
        <v>20</v>
      </c>
      <c r="AD90" s="527"/>
      <c r="AE90" s="527"/>
      <c r="AF90" s="527"/>
      <c r="AG90" s="527"/>
      <c r="AH90" s="302"/>
      <c r="AI90" s="302"/>
      <c r="AJ90" s="303"/>
    </row>
    <row r="91" spans="2:36">
      <c r="B91" s="317">
        <v>21</v>
      </c>
      <c r="C91" s="528"/>
      <c r="D91" s="528"/>
      <c r="E91" s="528"/>
      <c r="F91" s="528"/>
      <c r="G91" s="190"/>
      <c r="H91" s="190"/>
      <c r="I91" s="318"/>
      <c r="K91" s="317">
        <v>21</v>
      </c>
      <c r="L91" s="527"/>
      <c r="M91" s="527"/>
      <c r="N91" s="527"/>
      <c r="O91" s="527"/>
      <c r="P91" s="302"/>
      <c r="Q91" s="302"/>
      <c r="R91" s="303"/>
      <c r="T91" s="317">
        <v>21</v>
      </c>
      <c r="U91" s="527"/>
      <c r="V91" s="527"/>
      <c r="W91" s="527"/>
      <c r="X91" s="527"/>
      <c r="Y91" s="302"/>
      <c r="Z91" s="302"/>
      <c r="AA91" s="303"/>
      <c r="AC91" s="317">
        <v>21</v>
      </c>
      <c r="AD91" s="527"/>
      <c r="AE91" s="527"/>
      <c r="AF91" s="527"/>
      <c r="AG91" s="527"/>
      <c r="AH91" s="302"/>
      <c r="AI91" s="302"/>
      <c r="AJ91" s="303"/>
    </row>
    <row r="92" spans="2:36">
      <c r="B92" s="317">
        <v>22</v>
      </c>
      <c r="C92" s="528"/>
      <c r="D92" s="528"/>
      <c r="E92" s="528"/>
      <c r="F92" s="528"/>
      <c r="G92" s="190"/>
      <c r="H92" s="190"/>
      <c r="I92" s="318"/>
      <c r="K92" s="317">
        <v>22</v>
      </c>
      <c r="L92" s="527"/>
      <c r="M92" s="527"/>
      <c r="N92" s="527"/>
      <c r="O92" s="527"/>
      <c r="P92" s="302"/>
      <c r="Q92" s="302"/>
      <c r="R92" s="303"/>
      <c r="T92" s="317">
        <v>22</v>
      </c>
      <c r="U92" s="527"/>
      <c r="V92" s="527"/>
      <c r="W92" s="527"/>
      <c r="X92" s="527"/>
      <c r="Y92" s="302"/>
      <c r="Z92" s="302"/>
      <c r="AA92" s="303"/>
      <c r="AC92" s="317">
        <v>22</v>
      </c>
      <c r="AD92" s="527"/>
      <c r="AE92" s="527"/>
      <c r="AF92" s="527"/>
      <c r="AG92" s="527"/>
      <c r="AH92" s="302"/>
      <c r="AI92" s="302"/>
      <c r="AJ92" s="303"/>
    </row>
    <row r="93" spans="2:36">
      <c r="B93" s="317">
        <v>23</v>
      </c>
      <c r="C93" s="528"/>
      <c r="D93" s="528"/>
      <c r="E93" s="528"/>
      <c r="F93" s="528"/>
      <c r="G93" s="190"/>
      <c r="H93" s="190"/>
      <c r="I93" s="318"/>
      <c r="K93" s="317">
        <v>23</v>
      </c>
      <c r="L93" s="527"/>
      <c r="M93" s="527"/>
      <c r="N93" s="527"/>
      <c r="O93" s="527"/>
      <c r="P93" s="302"/>
      <c r="Q93" s="302"/>
      <c r="R93" s="303"/>
      <c r="T93" s="317">
        <v>23</v>
      </c>
      <c r="U93" s="527"/>
      <c r="V93" s="527"/>
      <c r="W93" s="527"/>
      <c r="X93" s="527"/>
      <c r="Y93" s="302"/>
      <c r="Z93" s="302"/>
      <c r="AA93" s="303"/>
      <c r="AC93" s="317">
        <v>23</v>
      </c>
      <c r="AD93" s="527"/>
      <c r="AE93" s="527"/>
      <c r="AF93" s="527"/>
      <c r="AG93" s="527"/>
      <c r="AH93" s="302"/>
      <c r="AI93" s="302"/>
      <c r="AJ93" s="303"/>
    </row>
    <row r="94" spans="2:36">
      <c r="B94" s="317">
        <v>24</v>
      </c>
      <c r="C94" s="527"/>
      <c r="D94" s="527"/>
      <c r="E94" s="527"/>
      <c r="F94" s="527"/>
      <c r="G94" s="302"/>
      <c r="H94" s="302"/>
      <c r="I94" s="303"/>
      <c r="K94" s="317">
        <v>24</v>
      </c>
      <c r="L94" s="527"/>
      <c r="M94" s="527"/>
      <c r="N94" s="527"/>
      <c r="O94" s="527"/>
      <c r="P94" s="302"/>
      <c r="Q94" s="302"/>
      <c r="R94" s="303"/>
      <c r="T94" s="317">
        <v>24</v>
      </c>
      <c r="U94" s="527"/>
      <c r="V94" s="527"/>
      <c r="W94" s="527"/>
      <c r="X94" s="527"/>
      <c r="Y94" s="302"/>
      <c r="Z94" s="302"/>
      <c r="AA94" s="303"/>
      <c r="AC94" s="317">
        <v>24</v>
      </c>
      <c r="AD94" s="527"/>
      <c r="AE94" s="527"/>
      <c r="AF94" s="527"/>
      <c r="AG94" s="527"/>
      <c r="AH94" s="302"/>
      <c r="AI94" s="302"/>
      <c r="AJ94" s="303"/>
    </row>
    <row r="95" spans="2:36">
      <c r="B95" s="317">
        <v>25</v>
      </c>
      <c r="C95" s="527"/>
      <c r="D95" s="527"/>
      <c r="E95" s="527"/>
      <c r="F95" s="527"/>
      <c r="G95" s="302"/>
      <c r="H95" s="302"/>
      <c r="I95" s="303"/>
      <c r="K95" s="317">
        <v>25</v>
      </c>
      <c r="L95" s="527"/>
      <c r="M95" s="527"/>
      <c r="N95" s="527"/>
      <c r="O95" s="527"/>
      <c r="P95" s="302"/>
      <c r="Q95" s="302"/>
      <c r="R95" s="303"/>
      <c r="T95" s="317">
        <v>25</v>
      </c>
      <c r="U95" s="527"/>
      <c r="V95" s="527"/>
      <c r="W95" s="527"/>
      <c r="X95" s="527"/>
      <c r="Y95" s="302"/>
      <c r="Z95" s="302"/>
      <c r="AA95" s="303"/>
      <c r="AC95" s="317">
        <v>25</v>
      </c>
      <c r="AD95" s="527"/>
      <c r="AE95" s="527"/>
      <c r="AF95" s="527"/>
      <c r="AG95" s="527"/>
      <c r="AH95" s="302"/>
      <c r="AI95" s="302"/>
      <c r="AJ95" s="303"/>
    </row>
    <row r="96" spans="2:36">
      <c r="B96" s="317">
        <v>26</v>
      </c>
      <c r="C96" s="527"/>
      <c r="D96" s="527"/>
      <c r="E96" s="527"/>
      <c r="F96" s="527"/>
      <c r="G96" s="302"/>
      <c r="H96" s="302"/>
      <c r="I96" s="303"/>
      <c r="K96" s="317">
        <v>26</v>
      </c>
      <c r="L96" s="527"/>
      <c r="M96" s="527"/>
      <c r="N96" s="527"/>
      <c r="O96" s="527"/>
      <c r="P96" s="302"/>
      <c r="Q96" s="302"/>
      <c r="R96" s="303"/>
      <c r="T96" s="317">
        <v>26</v>
      </c>
      <c r="U96" s="527"/>
      <c r="V96" s="527"/>
      <c r="W96" s="527"/>
      <c r="X96" s="527"/>
      <c r="Y96" s="302"/>
      <c r="Z96" s="302"/>
      <c r="AA96" s="303"/>
      <c r="AC96" s="317">
        <v>26</v>
      </c>
      <c r="AD96" s="527"/>
      <c r="AE96" s="527"/>
      <c r="AF96" s="527"/>
      <c r="AG96" s="527"/>
      <c r="AH96" s="302"/>
      <c r="AI96" s="302"/>
      <c r="AJ96" s="303"/>
    </row>
    <row r="97" spans="2:36" ht="15" thickBot="1">
      <c r="B97" s="524" t="s">
        <v>824</v>
      </c>
      <c r="C97" s="525"/>
      <c r="D97" s="525"/>
      <c r="E97" s="525"/>
      <c r="F97" s="525"/>
      <c r="G97" s="525"/>
      <c r="H97" s="525"/>
      <c r="I97" s="526"/>
      <c r="K97" s="524" t="s">
        <v>824</v>
      </c>
      <c r="L97" s="525"/>
      <c r="M97" s="525"/>
      <c r="N97" s="525"/>
      <c r="O97" s="525"/>
      <c r="P97" s="525"/>
      <c r="Q97" s="525"/>
      <c r="R97" s="526"/>
      <c r="T97" s="524" t="s">
        <v>824</v>
      </c>
      <c r="U97" s="525"/>
      <c r="V97" s="525"/>
      <c r="W97" s="525"/>
      <c r="X97" s="525"/>
      <c r="Y97" s="525"/>
      <c r="Z97" s="525"/>
      <c r="AA97" s="526"/>
      <c r="AC97" s="524" t="s">
        <v>824</v>
      </c>
      <c r="AD97" s="525"/>
      <c r="AE97" s="525"/>
      <c r="AF97" s="525"/>
      <c r="AG97" s="525"/>
      <c r="AH97" s="525"/>
      <c r="AI97" s="525"/>
      <c r="AJ97" s="526"/>
    </row>
  </sheetData>
  <mergeCells count="488">
    <mergeCell ref="AC2:AH3"/>
    <mergeCell ref="AI2:AJ3"/>
    <mergeCell ref="B4:I4"/>
    <mergeCell ref="K4:R4"/>
    <mergeCell ref="T4:AA4"/>
    <mergeCell ref="AC4:AJ4"/>
    <mergeCell ref="B2:G3"/>
    <mergeCell ref="H2:I3"/>
    <mergeCell ref="K2:P3"/>
    <mergeCell ref="Q2:R3"/>
    <mergeCell ref="T2:Y3"/>
    <mergeCell ref="Z2:AA3"/>
    <mergeCell ref="AE5:AH5"/>
    <mergeCell ref="B6:I6"/>
    <mergeCell ref="K6:R6"/>
    <mergeCell ref="T6:AA6"/>
    <mergeCell ref="AC6:AJ6"/>
    <mergeCell ref="B5:C5"/>
    <mergeCell ref="D5:G5"/>
    <mergeCell ref="K5:L5"/>
    <mergeCell ref="M5:P5"/>
    <mergeCell ref="T5:U5"/>
    <mergeCell ref="V5:Y5"/>
    <mergeCell ref="X8:Y8"/>
    <mergeCell ref="Z8:AA8"/>
    <mergeCell ref="B7:C8"/>
    <mergeCell ref="D7:E7"/>
    <mergeCell ref="F7:G7"/>
    <mergeCell ref="H7:I7"/>
    <mergeCell ref="K7:L8"/>
    <mergeCell ref="M7:N7"/>
    <mergeCell ref="AC5:AD5"/>
    <mergeCell ref="AE8:AF8"/>
    <mergeCell ref="AG8:AH8"/>
    <mergeCell ref="AI8:AJ8"/>
    <mergeCell ref="B9:I9"/>
    <mergeCell ref="K9:R9"/>
    <mergeCell ref="T9:AA9"/>
    <mergeCell ref="AC9:AJ9"/>
    <mergeCell ref="AC7:AD8"/>
    <mergeCell ref="AE7:AF7"/>
    <mergeCell ref="AG7:AH7"/>
    <mergeCell ref="AI7:AJ7"/>
    <mergeCell ref="D8:E8"/>
    <mergeCell ref="F8:G8"/>
    <mergeCell ref="H8:I8"/>
    <mergeCell ref="M8:N8"/>
    <mergeCell ref="O8:P8"/>
    <mergeCell ref="Q8:R8"/>
    <mergeCell ref="O7:P7"/>
    <mergeCell ref="Q7:R7"/>
    <mergeCell ref="T7:U8"/>
    <mergeCell ref="V7:W7"/>
    <mergeCell ref="X7:Y7"/>
    <mergeCell ref="Z7:AA7"/>
    <mergeCell ref="V8:W8"/>
    <mergeCell ref="AE10:AF10"/>
    <mergeCell ref="AH10:AI10"/>
    <mergeCell ref="B12:I12"/>
    <mergeCell ref="K12:R12"/>
    <mergeCell ref="T12:AA12"/>
    <mergeCell ref="AC12:AJ12"/>
    <mergeCell ref="D10:E10"/>
    <mergeCell ref="G10:H10"/>
    <mergeCell ref="M10:N10"/>
    <mergeCell ref="P10:Q10"/>
    <mergeCell ref="V10:W10"/>
    <mergeCell ref="Y10:Z10"/>
    <mergeCell ref="AC13:AD13"/>
    <mergeCell ref="AE13:AJ13"/>
    <mergeCell ref="B14:C14"/>
    <mergeCell ref="D14:E14"/>
    <mergeCell ref="F14:G14"/>
    <mergeCell ref="H14:I14"/>
    <mergeCell ref="K14:L14"/>
    <mergeCell ref="M14:N14"/>
    <mergeCell ref="O14:P14"/>
    <mergeCell ref="Q14:R14"/>
    <mergeCell ref="B13:C13"/>
    <mergeCell ref="D13:I13"/>
    <mergeCell ref="K13:L13"/>
    <mergeCell ref="M13:R13"/>
    <mergeCell ref="T13:U13"/>
    <mergeCell ref="V13:AA13"/>
    <mergeCell ref="X15:Y15"/>
    <mergeCell ref="AC15:AD15"/>
    <mergeCell ref="AE15:AF15"/>
    <mergeCell ref="AG15:AH15"/>
    <mergeCell ref="B16:I16"/>
    <mergeCell ref="K16:R16"/>
    <mergeCell ref="T16:AA16"/>
    <mergeCell ref="AC16:AJ16"/>
    <mergeCell ref="AG14:AH14"/>
    <mergeCell ref="AI14:AJ14"/>
    <mergeCell ref="B15:C15"/>
    <mergeCell ref="D15:E15"/>
    <mergeCell ref="F15:G15"/>
    <mergeCell ref="K15:L15"/>
    <mergeCell ref="M15:N15"/>
    <mergeCell ref="O15:P15"/>
    <mergeCell ref="T15:U15"/>
    <mergeCell ref="V15:W15"/>
    <mergeCell ref="T14:U14"/>
    <mergeCell ref="V14:W14"/>
    <mergeCell ref="X14:Y14"/>
    <mergeCell ref="Z14:AA14"/>
    <mergeCell ref="AC14:AD14"/>
    <mergeCell ref="AE14:AF14"/>
    <mergeCell ref="AC17:AD17"/>
    <mergeCell ref="AE17:AJ17"/>
    <mergeCell ref="B18:I18"/>
    <mergeCell ref="K18:R18"/>
    <mergeCell ref="T18:AA18"/>
    <mergeCell ref="AC18:AJ18"/>
    <mergeCell ref="B17:C17"/>
    <mergeCell ref="D17:I17"/>
    <mergeCell ref="K17:L17"/>
    <mergeCell ref="M17:R17"/>
    <mergeCell ref="T17:U17"/>
    <mergeCell ref="V17:AA17"/>
    <mergeCell ref="B19:I19"/>
    <mergeCell ref="K19:R19"/>
    <mergeCell ref="T19:AA19"/>
    <mergeCell ref="AC19:AJ19"/>
    <mergeCell ref="B20:C20"/>
    <mergeCell ref="D20:I20"/>
    <mergeCell ref="K20:L20"/>
    <mergeCell ref="M20:R20"/>
    <mergeCell ref="T20:U20"/>
    <mergeCell ref="V20:AA20"/>
    <mergeCell ref="C22:F22"/>
    <mergeCell ref="L22:O22"/>
    <mergeCell ref="U22:X22"/>
    <mergeCell ref="AD22:AG22"/>
    <mergeCell ref="C23:F23"/>
    <mergeCell ref="L23:O23"/>
    <mergeCell ref="U23:X23"/>
    <mergeCell ref="AD23:AG23"/>
    <mergeCell ref="AC20:AD20"/>
    <mergeCell ref="AE20:AJ20"/>
    <mergeCell ref="C21:F21"/>
    <mergeCell ref="L21:O21"/>
    <mergeCell ref="U21:X21"/>
    <mergeCell ref="AD21:AG21"/>
    <mergeCell ref="C26:F26"/>
    <mergeCell ref="L26:O26"/>
    <mergeCell ref="U26:X26"/>
    <mergeCell ref="AD26:AG26"/>
    <mergeCell ref="C27:F27"/>
    <mergeCell ref="L27:O27"/>
    <mergeCell ref="U27:X27"/>
    <mergeCell ref="AD27:AG27"/>
    <mergeCell ref="C24:F24"/>
    <mergeCell ref="L24:O24"/>
    <mergeCell ref="U24:X24"/>
    <mergeCell ref="AD24:AG24"/>
    <mergeCell ref="C25:F25"/>
    <mergeCell ref="L25:O25"/>
    <mergeCell ref="U25:X25"/>
    <mergeCell ref="AD25:AG25"/>
    <mergeCell ref="C30:F30"/>
    <mergeCell ref="L30:O30"/>
    <mergeCell ref="U30:X30"/>
    <mergeCell ref="AD30:AG30"/>
    <mergeCell ref="C31:F31"/>
    <mergeCell ref="L31:O31"/>
    <mergeCell ref="U31:X31"/>
    <mergeCell ref="AD31:AG31"/>
    <mergeCell ref="C28:F28"/>
    <mergeCell ref="L28:O28"/>
    <mergeCell ref="U28:X28"/>
    <mergeCell ref="AD28:AG28"/>
    <mergeCell ref="C29:F29"/>
    <mergeCell ref="L29:O29"/>
    <mergeCell ref="U29:X29"/>
    <mergeCell ref="AD29:AG29"/>
    <mergeCell ref="C34:F34"/>
    <mergeCell ref="L34:O34"/>
    <mergeCell ref="U34:X34"/>
    <mergeCell ref="AD34:AG34"/>
    <mergeCell ref="C35:F35"/>
    <mergeCell ref="L35:O35"/>
    <mergeCell ref="U35:X35"/>
    <mergeCell ref="AD35:AG35"/>
    <mergeCell ref="C32:F32"/>
    <mergeCell ref="L32:O32"/>
    <mergeCell ref="U32:X32"/>
    <mergeCell ref="AD32:AG32"/>
    <mergeCell ref="C33:F33"/>
    <mergeCell ref="L33:O33"/>
    <mergeCell ref="U33:X33"/>
    <mergeCell ref="AD33:AG33"/>
    <mergeCell ref="C38:F38"/>
    <mergeCell ref="L38:O38"/>
    <mergeCell ref="U38:X38"/>
    <mergeCell ref="AD38:AG38"/>
    <mergeCell ref="C39:F39"/>
    <mergeCell ref="L39:O39"/>
    <mergeCell ref="U39:X39"/>
    <mergeCell ref="AD39:AG39"/>
    <mergeCell ref="C36:F36"/>
    <mergeCell ref="L36:O36"/>
    <mergeCell ref="U36:X36"/>
    <mergeCell ref="AD36:AG36"/>
    <mergeCell ref="C37:F37"/>
    <mergeCell ref="L37:O37"/>
    <mergeCell ref="U37:X37"/>
    <mergeCell ref="AD37:AG37"/>
    <mergeCell ref="C42:F42"/>
    <mergeCell ref="L42:O42"/>
    <mergeCell ref="U42:X42"/>
    <mergeCell ref="AD42:AG42"/>
    <mergeCell ref="C43:F43"/>
    <mergeCell ref="L43:O43"/>
    <mergeCell ref="U43:X43"/>
    <mergeCell ref="AD43:AG43"/>
    <mergeCell ref="C40:F40"/>
    <mergeCell ref="L40:O40"/>
    <mergeCell ref="U40:X40"/>
    <mergeCell ref="AD40:AG40"/>
    <mergeCell ref="C41:F41"/>
    <mergeCell ref="L41:O41"/>
    <mergeCell ref="U41:X41"/>
    <mergeCell ref="AD41:AG41"/>
    <mergeCell ref="C46:F46"/>
    <mergeCell ref="L46:O46"/>
    <mergeCell ref="U46:X46"/>
    <mergeCell ref="AD46:AG46"/>
    <mergeCell ref="C47:F47"/>
    <mergeCell ref="L47:O47"/>
    <mergeCell ref="U47:X47"/>
    <mergeCell ref="AD47:AG47"/>
    <mergeCell ref="C44:F44"/>
    <mergeCell ref="L44:O44"/>
    <mergeCell ref="U44:X44"/>
    <mergeCell ref="AD44:AG44"/>
    <mergeCell ref="C45:F45"/>
    <mergeCell ref="L45:O45"/>
    <mergeCell ref="U45:X45"/>
    <mergeCell ref="AD45:AG45"/>
    <mergeCell ref="AC51:AH52"/>
    <mergeCell ref="AI51:AJ52"/>
    <mergeCell ref="B53:I53"/>
    <mergeCell ref="K53:R53"/>
    <mergeCell ref="T53:AA53"/>
    <mergeCell ref="AC53:AJ53"/>
    <mergeCell ref="B48:I48"/>
    <mergeCell ref="K48:R48"/>
    <mergeCell ref="T48:AA48"/>
    <mergeCell ref="AC48:AJ48"/>
    <mergeCell ref="B51:G52"/>
    <mergeCell ref="H51:I52"/>
    <mergeCell ref="K51:P52"/>
    <mergeCell ref="Q51:R52"/>
    <mergeCell ref="T51:Y52"/>
    <mergeCell ref="Z51:AA52"/>
    <mergeCell ref="AE54:AH54"/>
    <mergeCell ref="B55:I55"/>
    <mergeCell ref="K55:R55"/>
    <mergeCell ref="T55:AA55"/>
    <mergeCell ref="AC55:AJ55"/>
    <mergeCell ref="B54:C54"/>
    <mergeCell ref="D54:G54"/>
    <mergeCell ref="K54:L54"/>
    <mergeCell ref="M54:P54"/>
    <mergeCell ref="T54:U54"/>
    <mergeCell ref="V54:Y54"/>
    <mergeCell ref="X57:Y57"/>
    <mergeCell ref="Z57:AA57"/>
    <mergeCell ref="B56:C57"/>
    <mergeCell ref="D56:E56"/>
    <mergeCell ref="F56:G56"/>
    <mergeCell ref="H56:I56"/>
    <mergeCell ref="K56:L57"/>
    <mergeCell ref="M56:N56"/>
    <mergeCell ref="AC54:AD54"/>
    <mergeCell ref="AE57:AF57"/>
    <mergeCell ref="AG57:AH57"/>
    <mergeCell ref="AI57:AJ57"/>
    <mergeCell ref="B58:I58"/>
    <mergeCell ref="K58:R58"/>
    <mergeCell ref="T58:AA58"/>
    <mergeCell ref="AC58:AJ58"/>
    <mergeCell ref="AC56:AD57"/>
    <mergeCell ref="AE56:AF56"/>
    <mergeCell ref="AG56:AH56"/>
    <mergeCell ref="AI56:AJ56"/>
    <mergeCell ref="D57:E57"/>
    <mergeCell ref="F57:G57"/>
    <mergeCell ref="H57:I57"/>
    <mergeCell ref="M57:N57"/>
    <mergeCell ref="O57:P57"/>
    <mergeCell ref="Q57:R57"/>
    <mergeCell ref="O56:P56"/>
    <mergeCell ref="Q56:R56"/>
    <mergeCell ref="T56:U57"/>
    <mergeCell ref="V56:W56"/>
    <mergeCell ref="X56:Y56"/>
    <mergeCell ref="Z56:AA56"/>
    <mergeCell ref="V57:W57"/>
    <mergeCell ref="AE59:AF59"/>
    <mergeCell ref="AH59:AI59"/>
    <mergeCell ref="B61:I61"/>
    <mergeCell ref="K61:R61"/>
    <mergeCell ref="T61:AA61"/>
    <mergeCell ref="AC61:AJ61"/>
    <mergeCell ref="D59:E59"/>
    <mergeCell ref="G59:H59"/>
    <mergeCell ref="M59:N59"/>
    <mergeCell ref="P59:Q59"/>
    <mergeCell ref="V59:W59"/>
    <mergeCell ref="Y59:Z59"/>
    <mergeCell ref="AC62:AD62"/>
    <mergeCell ref="AE62:AJ62"/>
    <mergeCell ref="B63:C63"/>
    <mergeCell ref="D63:E63"/>
    <mergeCell ref="F63:G63"/>
    <mergeCell ref="H63:I63"/>
    <mergeCell ref="K63:L63"/>
    <mergeCell ref="M63:N63"/>
    <mergeCell ref="O63:P63"/>
    <mergeCell ref="Q63:R63"/>
    <mergeCell ref="B62:C62"/>
    <mergeCell ref="D62:I62"/>
    <mergeCell ref="K62:L62"/>
    <mergeCell ref="M62:R62"/>
    <mergeCell ref="T62:U62"/>
    <mergeCell ref="V62:AA62"/>
    <mergeCell ref="X64:Y64"/>
    <mergeCell ref="AC64:AD64"/>
    <mergeCell ref="AE64:AF64"/>
    <mergeCell ref="AG64:AH64"/>
    <mergeCell ref="B65:I65"/>
    <mergeCell ref="K65:R65"/>
    <mergeCell ref="T65:AA65"/>
    <mergeCell ref="AC65:AJ65"/>
    <mergeCell ref="AG63:AH63"/>
    <mergeCell ref="AI63:AJ63"/>
    <mergeCell ref="B64:C64"/>
    <mergeCell ref="D64:E64"/>
    <mergeCell ref="F64:G64"/>
    <mergeCell ref="K64:L64"/>
    <mergeCell ref="M64:N64"/>
    <mergeCell ref="O64:P64"/>
    <mergeCell ref="T64:U64"/>
    <mergeCell ref="V64:W64"/>
    <mergeCell ref="T63:U63"/>
    <mergeCell ref="V63:W63"/>
    <mergeCell ref="X63:Y63"/>
    <mergeCell ref="Z63:AA63"/>
    <mergeCell ref="AC63:AD63"/>
    <mergeCell ref="AE63:AF63"/>
    <mergeCell ref="AC66:AD66"/>
    <mergeCell ref="AE66:AJ66"/>
    <mergeCell ref="B67:I67"/>
    <mergeCell ref="K67:R67"/>
    <mergeCell ref="T67:AA67"/>
    <mergeCell ref="AC67:AJ67"/>
    <mergeCell ref="B66:C66"/>
    <mergeCell ref="D66:I66"/>
    <mergeCell ref="K66:L66"/>
    <mergeCell ref="M66:R66"/>
    <mergeCell ref="T66:U66"/>
    <mergeCell ref="V66:AA66"/>
    <mergeCell ref="AC69:AD69"/>
    <mergeCell ref="AE69:AJ69"/>
    <mergeCell ref="C70:F70"/>
    <mergeCell ref="L70:O70"/>
    <mergeCell ref="U70:X70"/>
    <mergeCell ref="AD70:AG70"/>
    <mergeCell ref="B68:I68"/>
    <mergeCell ref="K68:R68"/>
    <mergeCell ref="T68:AA68"/>
    <mergeCell ref="AC68:AJ68"/>
    <mergeCell ref="B69:C69"/>
    <mergeCell ref="D69:I69"/>
    <mergeCell ref="K69:L69"/>
    <mergeCell ref="M69:R69"/>
    <mergeCell ref="T69:U69"/>
    <mergeCell ref="V69:AA69"/>
    <mergeCell ref="C73:F73"/>
    <mergeCell ref="L73:O73"/>
    <mergeCell ref="U73:X73"/>
    <mergeCell ref="AD73:AG73"/>
    <mergeCell ref="C74:F74"/>
    <mergeCell ref="L74:O74"/>
    <mergeCell ref="U74:X74"/>
    <mergeCell ref="AD74:AG74"/>
    <mergeCell ref="C71:F71"/>
    <mergeCell ref="L71:O71"/>
    <mergeCell ref="U71:X71"/>
    <mergeCell ref="AD71:AG71"/>
    <mergeCell ref="C72:F72"/>
    <mergeCell ref="L72:O72"/>
    <mergeCell ref="U72:X72"/>
    <mergeCell ref="AD72:AG72"/>
    <mergeCell ref="C77:F77"/>
    <mergeCell ref="L77:O77"/>
    <mergeCell ref="U77:X77"/>
    <mergeCell ref="AD77:AG77"/>
    <mergeCell ref="C78:F78"/>
    <mergeCell ref="L78:O78"/>
    <mergeCell ref="U78:X78"/>
    <mergeCell ref="AD78:AG78"/>
    <mergeCell ref="C75:F75"/>
    <mergeCell ref="L75:O75"/>
    <mergeCell ref="U75:X75"/>
    <mergeCell ref="AD75:AG75"/>
    <mergeCell ref="C76:F76"/>
    <mergeCell ref="L76:O76"/>
    <mergeCell ref="U76:X76"/>
    <mergeCell ref="AD76:AG76"/>
    <mergeCell ref="C81:F81"/>
    <mergeCell ref="L81:O81"/>
    <mergeCell ref="U81:X81"/>
    <mergeCell ref="AD81:AG81"/>
    <mergeCell ref="C82:F82"/>
    <mergeCell ref="L82:O82"/>
    <mergeCell ref="U82:X82"/>
    <mergeCell ref="AD82:AG82"/>
    <mergeCell ref="C79:F79"/>
    <mergeCell ref="L79:O79"/>
    <mergeCell ref="U79:X79"/>
    <mergeCell ref="AD79:AG79"/>
    <mergeCell ref="C80:F80"/>
    <mergeCell ref="L80:O80"/>
    <mergeCell ref="U80:X80"/>
    <mergeCell ref="AD80:AG80"/>
    <mergeCell ref="C85:F85"/>
    <mergeCell ref="L85:O85"/>
    <mergeCell ref="U85:X85"/>
    <mergeCell ref="AD85:AG85"/>
    <mergeCell ref="C86:F86"/>
    <mergeCell ref="L86:O86"/>
    <mergeCell ref="U86:X86"/>
    <mergeCell ref="AD86:AG86"/>
    <mergeCell ref="C83:F83"/>
    <mergeCell ref="L83:O83"/>
    <mergeCell ref="U83:X83"/>
    <mergeCell ref="AD83:AG83"/>
    <mergeCell ref="C84:F84"/>
    <mergeCell ref="L84:O84"/>
    <mergeCell ref="U84:X84"/>
    <mergeCell ref="AD84:AG84"/>
    <mergeCell ref="C89:F89"/>
    <mergeCell ref="L89:O89"/>
    <mergeCell ref="U89:X89"/>
    <mergeCell ref="AD89:AG89"/>
    <mergeCell ref="C90:F90"/>
    <mergeCell ref="L90:O90"/>
    <mergeCell ref="U90:X90"/>
    <mergeCell ref="AD90:AG90"/>
    <mergeCell ref="C87:F87"/>
    <mergeCell ref="L87:O87"/>
    <mergeCell ref="U87:X87"/>
    <mergeCell ref="AD87:AG87"/>
    <mergeCell ref="C88:F88"/>
    <mergeCell ref="L88:O88"/>
    <mergeCell ref="U88:X88"/>
    <mergeCell ref="AD88:AG88"/>
    <mergeCell ref="C93:F93"/>
    <mergeCell ref="L93:O93"/>
    <mergeCell ref="U93:X93"/>
    <mergeCell ref="AD93:AG93"/>
    <mergeCell ref="C94:F94"/>
    <mergeCell ref="L94:O94"/>
    <mergeCell ref="U94:X94"/>
    <mergeCell ref="AD94:AG94"/>
    <mergeCell ref="C91:F91"/>
    <mergeCell ref="L91:O91"/>
    <mergeCell ref="U91:X91"/>
    <mergeCell ref="AD91:AG91"/>
    <mergeCell ref="C92:F92"/>
    <mergeCell ref="L92:O92"/>
    <mergeCell ref="U92:X92"/>
    <mergeCell ref="AD92:AG92"/>
    <mergeCell ref="B97:I97"/>
    <mergeCell ref="K97:R97"/>
    <mergeCell ref="T97:AA97"/>
    <mergeCell ref="AC97:AJ97"/>
    <mergeCell ref="C95:F95"/>
    <mergeCell ref="L95:O95"/>
    <mergeCell ref="U95:X95"/>
    <mergeCell ref="AD95:AG95"/>
    <mergeCell ref="C96:F96"/>
    <mergeCell ref="L96:O96"/>
    <mergeCell ref="U96:X96"/>
    <mergeCell ref="AD96:AG96"/>
  </mergeCells>
  <phoneticPr fontId="2" type="noConversion"/>
  <pageMargins left="0.75" right="0.75" top="1" bottom="1" header="0.5" footer="0.5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2">
              <controlPr defaultSize="0" autoPict="0">
                <anchor moveWithCells="1">
                  <from>
                    <xdr:col>3</xdr:col>
                    <xdr:colOff>228600</xdr:colOff>
                    <xdr:row>5</xdr:row>
                    <xdr:rowOff>66675</xdr:rowOff>
                  </from>
                  <to>
                    <xdr:col>4</xdr:col>
                    <xdr:colOff>457200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3">
              <controlPr defaultSize="0" autoPict="0">
                <anchor moveWithCells="1">
                  <from>
                    <xdr:col>5</xdr:col>
                    <xdr:colOff>152400</xdr:colOff>
                    <xdr:row>5</xdr:row>
                    <xdr:rowOff>57150</xdr:rowOff>
                  </from>
                  <to>
                    <xdr:col>6</xdr:col>
                    <xdr:colOff>381000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Pict="0">
                <anchor moveWithCells="1">
                  <from>
                    <xdr:col>7</xdr:col>
                    <xdr:colOff>0</xdr:colOff>
                    <xdr:row>5</xdr:row>
                    <xdr:rowOff>66675</xdr:rowOff>
                  </from>
                  <to>
                    <xdr:col>8</xdr:col>
                    <xdr:colOff>228600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Pict="0">
                <anchor moveWithCells="1">
                  <from>
                    <xdr:col>3</xdr:col>
                    <xdr:colOff>219075</xdr:colOff>
                    <xdr:row>6</xdr:row>
                    <xdr:rowOff>190500</xdr:rowOff>
                  </from>
                  <to>
                    <xdr:col>4</xdr:col>
                    <xdr:colOff>447675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Pict="0">
                <anchor moveWithCells="1">
                  <from>
                    <xdr:col>5</xdr:col>
                    <xdr:colOff>161925</xdr:colOff>
                    <xdr:row>7</xdr:row>
                    <xdr:rowOff>28575</xdr:rowOff>
                  </from>
                  <to>
                    <xdr:col>6</xdr:col>
                    <xdr:colOff>390525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7">
              <controlPr defaultSize="0" autoPict="0">
                <anchor moveWithCells="1">
                  <from>
                    <xdr:col>1</xdr:col>
                    <xdr:colOff>0</xdr:colOff>
                    <xdr:row>12</xdr:row>
                    <xdr:rowOff>228600</xdr:rowOff>
                  </from>
                  <to>
                    <xdr:col>2</xdr:col>
                    <xdr:colOff>228600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228600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228600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1" r:id="rId12" name="Check Box 9">
              <controlPr defaultSize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2</xdr:col>
                    <xdr:colOff>228600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2" r:id="rId13" name="Check Box 10">
              <controlPr defaultSiz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228600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4" name="Check Box 11">
              <controlPr defaultSiz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228600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4" r:id="rId15" name="Check Box 12">
              <controlPr defaultSiz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228600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5" r:id="rId16" name="Check Box 13">
              <controlPr defaultSize="0" autoPict="0">
                <anchor moveWithCells="1">
                  <from>
                    <xdr:col>12</xdr:col>
                    <xdr:colOff>228600</xdr:colOff>
                    <xdr:row>5</xdr:row>
                    <xdr:rowOff>66675</xdr:rowOff>
                  </from>
                  <to>
                    <xdr:col>13</xdr:col>
                    <xdr:colOff>457200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6" r:id="rId17" name="Check Box 14">
              <controlPr defaultSize="0" autoPict="0">
                <anchor moveWithCells="1">
                  <from>
                    <xdr:col>14</xdr:col>
                    <xdr:colOff>152400</xdr:colOff>
                    <xdr:row>5</xdr:row>
                    <xdr:rowOff>57150</xdr:rowOff>
                  </from>
                  <to>
                    <xdr:col>15</xdr:col>
                    <xdr:colOff>381000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7" r:id="rId18" name="Check Box 15">
              <controlPr defaultSize="0" autoPict="0">
                <anchor moveWithCells="1">
                  <from>
                    <xdr:col>16</xdr:col>
                    <xdr:colOff>0</xdr:colOff>
                    <xdr:row>5</xdr:row>
                    <xdr:rowOff>66675</xdr:rowOff>
                  </from>
                  <to>
                    <xdr:col>17</xdr:col>
                    <xdr:colOff>228600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8" r:id="rId19" name="Check Box 16">
              <controlPr defaultSize="0" autoPict="0">
                <anchor moveWithCells="1">
                  <from>
                    <xdr:col>12</xdr:col>
                    <xdr:colOff>219075</xdr:colOff>
                    <xdr:row>6</xdr:row>
                    <xdr:rowOff>190500</xdr:rowOff>
                  </from>
                  <to>
                    <xdr:col>13</xdr:col>
                    <xdr:colOff>447675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9" r:id="rId20" name="Check Box 17">
              <controlPr defaultSize="0" autoPict="0">
                <anchor moveWithCells="1">
                  <from>
                    <xdr:col>14</xdr:col>
                    <xdr:colOff>161925</xdr:colOff>
                    <xdr:row>7</xdr:row>
                    <xdr:rowOff>28575</xdr:rowOff>
                  </from>
                  <to>
                    <xdr:col>15</xdr:col>
                    <xdr:colOff>390525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0" r:id="rId21" name="Check Box 18">
              <controlPr defaultSize="0" autoPict="0">
                <anchor moveWithCells="1">
                  <from>
                    <xdr:col>10</xdr:col>
                    <xdr:colOff>0</xdr:colOff>
                    <xdr:row>13</xdr:row>
                    <xdr:rowOff>19050</xdr:rowOff>
                  </from>
                  <to>
                    <xdr:col>11</xdr:col>
                    <xdr:colOff>228600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1" r:id="rId22" name="Check Box 19">
              <controlPr defaultSize="0" autoPict="0">
                <anchor moveWithCells="1">
                  <from>
                    <xdr:col>12</xdr:col>
                    <xdr:colOff>0</xdr:colOff>
                    <xdr:row>13</xdr:row>
                    <xdr:rowOff>9525</xdr:rowOff>
                  </from>
                  <to>
                    <xdr:col>13</xdr:col>
                    <xdr:colOff>228600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2" r:id="rId23" name="Check Box 20">
              <controlPr defaultSiz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228600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3" r:id="rId24" name="Check Box 21">
              <controlPr defaultSize="0" autoPict="0">
                <anchor moveWithCells="1">
                  <from>
                    <xdr:col>16</xdr:col>
                    <xdr:colOff>0</xdr:colOff>
                    <xdr:row>13</xdr:row>
                    <xdr:rowOff>0</xdr:rowOff>
                  </from>
                  <to>
                    <xdr:col>17</xdr:col>
                    <xdr:colOff>228600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4" r:id="rId25" name="Check Box 22">
              <controlPr defaultSize="0" autoPict="0">
                <anchor moveWithCells="1">
                  <from>
                    <xdr:col>10</xdr:col>
                    <xdr:colOff>0</xdr:colOff>
                    <xdr:row>14</xdr:row>
                    <xdr:rowOff>19050</xdr:rowOff>
                  </from>
                  <to>
                    <xdr:col>11</xdr:col>
                    <xdr:colOff>228600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5" r:id="rId26" name="Check Box 23">
              <controlPr defaultSize="0" autoPict="0">
                <anchor moveWithCells="1">
                  <from>
                    <xdr:col>12</xdr:col>
                    <xdr:colOff>0</xdr:colOff>
                    <xdr:row>14</xdr:row>
                    <xdr:rowOff>19050</xdr:rowOff>
                  </from>
                  <to>
                    <xdr:col>13</xdr:col>
                    <xdr:colOff>228600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6" r:id="rId27" name="Check Box 24">
              <controlPr defaultSize="0" autoPict="0">
                <anchor moveWithCells="1">
                  <from>
                    <xdr:col>14</xdr:col>
                    <xdr:colOff>0</xdr:colOff>
                    <xdr:row>14</xdr:row>
                    <xdr:rowOff>19050</xdr:rowOff>
                  </from>
                  <to>
                    <xdr:col>15</xdr:col>
                    <xdr:colOff>228600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7" r:id="rId28" name="Check Box 25">
              <controlPr defaultSize="0" autoPict="0">
                <anchor moveWithCells="1">
                  <from>
                    <xdr:col>16</xdr:col>
                    <xdr:colOff>0</xdr:colOff>
                    <xdr:row>14</xdr:row>
                    <xdr:rowOff>0</xdr:rowOff>
                  </from>
                  <to>
                    <xdr:col>17</xdr:col>
                    <xdr:colOff>228600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8" r:id="rId29" name="Check Box 26">
              <controlPr defaultSize="0" autoPict="0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4</xdr:col>
                    <xdr:colOff>238125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9" r:id="rId30" name="Check Box 27">
              <controlPr defaultSize="0" autoPict="0">
                <anchor moveWithCells="1">
                  <from>
                    <xdr:col>21</xdr:col>
                    <xdr:colOff>228600</xdr:colOff>
                    <xdr:row>5</xdr:row>
                    <xdr:rowOff>66675</xdr:rowOff>
                  </from>
                  <to>
                    <xdr:col>22</xdr:col>
                    <xdr:colOff>457200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0" r:id="rId31" name="Check Box 28">
              <controlPr defaultSize="0" autoPict="0">
                <anchor moveWithCells="1">
                  <from>
                    <xdr:col>23</xdr:col>
                    <xdr:colOff>152400</xdr:colOff>
                    <xdr:row>5</xdr:row>
                    <xdr:rowOff>57150</xdr:rowOff>
                  </from>
                  <to>
                    <xdr:col>24</xdr:col>
                    <xdr:colOff>381000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1" r:id="rId32" name="Check Box 29">
              <controlPr defaultSize="0" autoPict="0">
                <anchor moveWithCells="1">
                  <from>
                    <xdr:col>25</xdr:col>
                    <xdr:colOff>0</xdr:colOff>
                    <xdr:row>5</xdr:row>
                    <xdr:rowOff>66675</xdr:rowOff>
                  </from>
                  <to>
                    <xdr:col>26</xdr:col>
                    <xdr:colOff>228600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2" r:id="rId33" name="Check Box 30">
              <controlPr defaultSize="0" autoPict="0">
                <anchor moveWithCells="1">
                  <from>
                    <xdr:col>21</xdr:col>
                    <xdr:colOff>219075</xdr:colOff>
                    <xdr:row>6</xdr:row>
                    <xdr:rowOff>190500</xdr:rowOff>
                  </from>
                  <to>
                    <xdr:col>22</xdr:col>
                    <xdr:colOff>447675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3" r:id="rId34" name="Check Box 31">
              <controlPr defaultSize="0" autoPict="0">
                <anchor moveWithCells="1">
                  <from>
                    <xdr:col>23</xdr:col>
                    <xdr:colOff>161925</xdr:colOff>
                    <xdr:row>7</xdr:row>
                    <xdr:rowOff>28575</xdr:rowOff>
                  </from>
                  <to>
                    <xdr:col>24</xdr:col>
                    <xdr:colOff>390525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4" r:id="rId35" name="Check Box 32">
              <controlPr defaultSize="0" autoPict="0">
                <anchor moveWithCells="1">
                  <from>
                    <xdr:col>19</xdr:col>
                    <xdr:colOff>0</xdr:colOff>
                    <xdr:row>13</xdr:row>
                    <xdr:rowOff>19050</xdr:rowOff>
                  </from>
                  <to>
                    <xdr:col>20</xdr:col>
                    <xdr:colOff>228600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5" r:id="rId36" name="Check Box 33">
              <controlPr defaultSize="0" autoPict="0">
                <anchor moveWithCells="1">
                  <from>
                    <xdr:col>21</xdr:col>
                    <xdr:colOff>0</xdr:colOff>
                    <xdr:row>13</xdr:row>
                    <xdr:rowOff>9525</xdr:rowOff>
                  </from>
                  <to>
                    <xdr:col>22</xdr:col>
                    <xdr:colOff>228600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6" r:id="rId37" name="Check Box 34">
              <controlPr defaultSize="0" autoPict="0">
                <anchor moveWithCells="1">
                  <from>
                    <xdr:col>23</xdr:col>
                    <xdr:colOff>0</xdr:colOff>
                    <xdr:row>13</xdr:row>
                    <xdr:rowOff>0</xdr:rowOff>
                  </from>
                  <to>
                    <xdr:col>24</xdr:col>
                    <xdr:colOff>228600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7" r:id="rId38" name="Check Box 35">
              <controlPr defaultSize="0" autoPict="0">
                <anchor moveWithCells="1">
                  <from>
                    <xdr:col>25</xdr:col>
                    <xdr:colOff>0</xdr:colOff>
                    <xdr:row>13</xdr:row>
                    <xdr:rowOff>0</xdr:rowOff>
                  </from>
                  <to>
                    <xdr:col>26</xdr:col>
                    <xdr:colOff>228600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8" r:id="rId39" name="Check Box 36">
              <controlPr defaultSize="0" autoPict="0">
                <anchor moveWithCells="1">
                  <from>
                    <xdr:col>19</xdr:col>
                    <xdr:colOff>0</xdr:colOff>
                    <xdr:row>14</xdr:row>
                    <xdr:rowOff>19050</xdr:rowOff>
                  </from>
                  <to>
                    <xdr:col>20</xdr:col>
                    <xdr:colOff>228600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9" r:id="rId40" name="Check Box 37">
              <controlPr defaultSize="0" autoPict="0">
                <anchor moveWithCells="1">
                  <from>
                    <xdr:col>21</xdr:col>
                    <xdr:colOff>0</xdr:colOff>
                    <xdr:row>14</xdr:row>
                    <xdr:rowOff>19050</xdr:rowOff>
                  </from>
                  <to>
                    <xdr:col>22</xdr:col>
                    <xdr:colOff>228600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0" r:id="rId41" name="Check Box 38">
              <controlPr defaultSize="0" autoPict="0">
                <anchor moveWithCells="1">
                  <from>
                    <xdr:col>23</xdr:col>
                    <xdr:colOff>0</xdr:colOff>
                    <xdr:row>14</xdr:row>
                    <xdr:rowOff>19050</xdr:rowOff>
                  </from>
                  <to>
                    <xdr:col>24</xdr:col>
                    <xdr:colOff>228600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1" r:id="rId42" name="Check Box 39">
              <controlPr defaultSize="0" autoPict="0">
                <anchor moveWithCells="1">
                  <from>
                    <xdr:col>25</xdr:col>
                    <xdr:colOff>0</xdr:colOff>
                    <xdr:row>14</xdr:row>
                    <xdr:rowOff>0</xdr:rowOff>
                  </from>
                  <to>
                    <xdr:col>26</xdr:col>
                    <xdr:colOff>228600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2" r:id="rId43" name="Check Box 40">
              <controlPr defaultSize="0" autoPict="0">
                <anchor moveWithCells="1">
                  <from>
                    <xdr:col>30</xdr:col>
                    <xdr:colOff>228600</xdr:colOff>
                    <xdr:row>5</xdr:row>
                    <xdr:rowOff>66675</xdr:rowOff>
                  </from>
                  <to>
                    <xdr:col>31</xdr:col>
                    <xdr:colOff>457200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3" r:id="rId44" name="Check Box 41">
              <controlPr defaultSize="0" autoPict="0">
                <anchor moveWithCells="1">
                  <from>
                    <xdr:col>32</xdr:col>
                    <xdr:colOff>152400</xdr:colOff>
                    <xdr:row>5</xdr:row>
                    <xdr:rowOff>57150</xdr:rowOff>
                  </from>
                  <to>
                    <xdr:col>33</xdr:col>
                    <xdr:colOff>381000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4" r:id="rId45" name="Check Box 42">
              <controlPr defaultSize="0" autoPict="0">
                <anchor moveWithCells="1">
                  <from>
                    <xdr:col>34</xdr:col>
                    <xdr:colOff>0</xdr:colOff>
                    <xdr:row>5</xdr:row>
                    <xdr:rowOff>66675</xdr:rowOff>
                  </from>
                  <to>
                    <xdr:col>35</xdr:col>
                    <xdr:colOff>228600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5" r:id="rId46" name="Check Box 43">
              <controlPr defaultSize="0" autoPict="0">
                <anchor moveWithCells="1">
                  <from>
                    <xdr:col>30</xdr:col>
                    <xdr:colOff>219075</xdr:colOff>
                    <xdr:row>6</xdr:row>
                    <xdr:rowOff>190500</xdr:rowOff>
                  </from>
                  <to>
                    <xdr:col>31</xdr:col>
                    <xdr:colOff>447675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6" r:id="rId47" name="Check Box 44">
              <controlPr defaultSize="0" autoPict="0">
                <anchor moveWithCells="1">
                  <from>
                    <xdr:col>32</xdr:col>
                    <xdr:colOff>161925</xdr:colOff>
                    <xdr:row>7</xdr:row>
                    <xdr:rowOff>28575</xdr:rowOff>
                  </from>
                  <to>
                    <xdr:col>33</xdr:col>
                    <xdr:colOff>390525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7" r:id="rId48" name="Check Box 45">
              <controlPr defaultSize="0" autoPict="0">
                <anchor moveWithCells="1">
                  <from>
                    <xdr:col>28</xdr:col>
                    <xdr:colOff>0</xdr:colOff>
                    <xdr:row>13</xdr:row>
                    <xdr:rowOff>19050</xdr:rowOff>
                  </from>
                  <to>
                    <xdr:col>29</xdr:col>
                    <xdr:colOff>228600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8" r:id="rId49" name="Check Box 46">
              <controlPr defaultSize="0" autoPict="0">
                <anchor moveWithCells="1">
                  <from>
                    <xdr:col>30</xdr:col>
                    <xdr:colOff>0</xdr:colOff>
                    <xdr:row>13</xdr:row>
                    <xdr:rowOff>9525</xdr:rowOff>
                  </from>
                  <to>
                    <xdr:col>31</xdr:col>
                    <xdr:colOff>228600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9" r:id="rId50" name="Check Box 47">
              <controlPr defaultSize="0" autoPict="0">
                <anchor moveWithCells="1">
                  <from>
                    <xdr:col>32</xdr:col>
                    <xdr:colOff>0</xdr:colOff>
                    <xdr:row>13</xdr:row>
                    <xdr:rowOff>0</xdr:rowOff>
                  </from>
                  <to>
                    <xdr:col>33</xdr:col>
                    <xdr:colOff>228600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0" r:id="rId51" name="Check Box 48">
              <controlPr defaultSize="0" autoPict="0">
                <anchor moveWithCells="1">
                  <from>
                    <xdr:col>34</xdr:col>
                    <xdr:colOff>0</xdr:colOff>
                    <xdr:row>13</xdr:row>
                    <xdr:rowOff>0</xdr:rowOff>
                  </from>
                  <to>
                    <xdr:col>35</xdr:col>
                    <xdr:colOff>228600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1" r:id="rId52" name="Check Box 49">
              <controlPr defaultSize="0" autoPict="0">
                <anchor moveWithCells="1">
                  <from>
                    <xdr:col>28</xdr:col>
                    <xdr:colOff>0</xdr:colOff>
                    <xdr:row>14</xdr:row>
                    <xdr:rowOff>19050</xdr:rowOff>
                  </from>
                  <to>
                    <xdr:col>29</xdr:col>
                    <xdr:colOff>228600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2" r:id="rId53" name="Check Box 50">
              <controlPr defaultSize="0" autoPict="0">
                <anchor moveWithCells="1">
                  <from>
                    <xdr:col>30</xdr:col>
                    <xdr:colOff>0</xdr:colOff>
                    <xdr:row>14</xdr:row>
                    <xdr:rowOff>19050</xdr:rowOff>
                  </from>
                  <to>
                    <xdr:col>31</xdr:col>
                    <xdr:colOff>228600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3" r:id="rId54" name="Check Box 51">
              <controlPr defaultSize="0" autoPict="0">
                <anchor moveWithCells="1">
                  <from>
                    <xdr:col>32</xdr:col>
                    <xdr:colOff>0</xdr:colOff>
                    <xdr:row>14</xdr:row>
                    <xdr:rowOff>19050</xdr:rowOff>
                  </from>
                  <to>
                    <xdr:col>33</xdr:col>
                    <xdr:colOff>228600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4" r:id="rId55" name="Check Box 52">
              <controlPr defaultSize="0" autoPict="0">
                <anchor moveWithCells="1">
                  <from>
                    <xdr:col>34</xdr:col>
                    <xdr:colOff>0</xdr:colOff>
                    <xdr:row>14</xdr:row>
                    <xdr:rowOff>0</xdr:rowOff>
                  </from>
                  <to>
                    <xdr:col>35</xdr:col>
                    <xdr:colOff>228600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5" r:id="rId56" name="Check Box 53">
              <controlPr defaultSize="0" autoPict="0">
                <anchor moveWithCells="1">
                  <from>
                    <xdr:col>3</xdr:col>
                    <xdr:colOff>228600</xdr:colOff>
                    <xdr:row>54</xdr:row>
                    <xdr:rowOff>66675</xdr:rowOff>
                  </from>
                  <to>
                    <xdr:col>4</xdr:col>
                    <xdr:colOff>457200</xdr:colOff>
                    <xdr:row>55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6" r:id="rId57" name="Check Box 54">
              <controlPr defaultSize="0" autoPict="0">
                <anchor moveWithCells="1">
                  <from>
                    <xdr:col>5</xdr:col>
                    <xdr:colOff>152400</xdr:colOff>
                    <xdr:row>54</xdr:row>
                    <xdr:rowOff>57150</xdr:rowOff>
                  </from>
                  <to>
                    <xdr:col>6</xdr:col>
                    <xdr:colOff>381000</xdr:colOff>
                    <xdr:row>55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7" r:id="rId58" name="Check Box 55">
              <controlPr defaultSize="0" autoPict="0">
                <anchor moveWithCells="1">
                  <from>
                    <xdr:col>7</xdr:col>
                    <xdr:colOff>0</xdr:colOff>
                    <xdr:row>54</xdr:row>
                    <xdr:rowOff>66675</xdr:rowOff>
                  </from>
                  <to>
                    <xdr:col>8</xdr:col>
                    <xdr:colOff>228600</xdr:colOff>
                    <xdr:row>55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8" r:id="rId59" name="Check Box 56">
              <controlPr defaultSize="0" autoPict="0">
                <anchor moveWithCells="1">
                  <from>
                    <xdr:col>3</xdr:col>
                    <xdr:colOff>219075</xdr:colOff>
                    <xdr:row>55</xdr:row>
                    <xdr:rowOff>190500</xdr:rowOff>
                  </from>
                  <to>
                    <xdr:col>4</xdr:col>
                    <xdr:colOff>447675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9" r:id="rId60" name="Check Box 57">
              <controlPr defaultSize="0" autoPict="0">
                <anchor moveWithCells="1">
                  <from>
                    <xdr:col>5</xdr:col>
                    <xdr:colOff>161925</xdr:colOff>
                    <xdr:row>56</xdr:row>
                    <xdr:rowOff>28575</xdr:rowOff>
                  </from>
                  <to>
                    <xdr:col>6</xdr:col>
                    <xdr:colOff>390525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0" r:id="rId61" name="Check Box 58">
              <controlPr defaultSize="0" autoPict="0">
                <anchor moveWithCells="1">
                  <from>
                    <xdr:col>1</xdr:col>
                    <xdr:colOff>0</xdr:colOff>
                    <xdr:row>61</xdr:row>
                    <xdr:rowOff>228600</xdr:rowOff>
                  </from>
                  <to>
                    <xdr:col>2</xdr:col>
                    <xdr:colOff>228600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1" r:id="rId62" name="Check Box 59">
              <controlPr defaultSiz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228600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2" r:id="rId63" name="Check Box 60">
              <controlPr defaultSiz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228600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3" r:id="rId64" name="Check Box 61">
              <controlPr defaultSize="0" autoPict="0">
                <anchor moveWithCells="1">
                  <from>
                    <xdr:col>1</xdr:col>
                    <xdr:colOff>0</xdr:colOff>
                    <xdr:row>63</xdr:row>
                    <xdr:rowOff>0</xdr:rowOff>
                  </from>
                  <to>
                    <xdr:col>2</xdr:col>
                    <xdr:colOff>228600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4" r:id="rId65" name="Check Box 62">
              <controlPr defaultSize="0" autoPict="0">
                <anchor moveWithCells="1">
                  <from>
                    <xdr:col>3</xdr:col>
                    <xdr:colOff>0</xdr:colOff>
                    <xdr:row>63</xdr:row>
                    <xdr:rowOff>0</xdr:rowOff>
                  </from>
                  <to>
                    <xdr:col>4</xdr:col>
                    <xdr:colOff>228600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5" r:id="rId66" name="Check Box 63">
              <controlPr defaultSiz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228600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6" r:id="rId67" name="Check Box 64">
              <controlPr defaultSiz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228600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7" r:id="rId68" name="Check Box 65">
              <controlPr defaultSize="0" autoPict="0">
                <anchor moveWithCells="1">
                  <from>
                    <xdr:col>12</xdr:col>
                    <xdr:colOff>228600</xdr:colOff>
                    <xdr:row>54</xdr:row>
                    <xdr:rowOff>66675</xdr:rowOff>
                  </from>
                  <to>
                    <xdr:col>13</xdr:col>
                    <xdr:colOff>457200</xdr:colOff>
                    <xdr:row>55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8" r:id="rId69" name="Check Box 66">
              <controlPr defaultSize="0" autoPict="0">
                <anchor moveWithCells="1">
                  <from>
                    <xdr:col>14</xdr:col>
                    <xdr:colOff>152400</xdr:colOff>
                    <xdr:row>54</xdr:row>
                    <xdr:rowOff>57150</xdr:rowOff>
                  </from>
                  <to>
                    <xdr:col>15</xdr:col>
                    <xdr:colOff>381000</xdr:colOff>
                    <xdr:row>55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9" r:id="rId70" name="Check Box 67">
              <controlPr defaultSize="0" autoPict="0">
                <anchor moveWithCells="1">
                  <from>
                    <xdr:col>16</xdr:col>
                    <xdr:colOff>0</xdr:colOff>
                    <xdr:row>54</xdr:row>
                    <xdr:rowOff>66675</xdr:rowOff>
                  </from>
                  <to>
                    <xdr:col>17</xdr:col>
                    <xdr:colOff>228600</xdr:colOff>
                    <xdr:row>55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0" r:id="rId71" name="Check Box 68">
              <controlPr defaultSize="0" autoPict="0">
                <anchor moveWithCells="1">
                  <from>
                    <xdr:col>12</xdr:col>
                    <xdr:colOff>219075</xdr:colOff>
                    <xdr:row>55</xdr:row>
                    <xdr:rowOff>190500</xdr:rowOff>
                  </from>
                  <to>
                    <xdr:col>13</xdr:col>
                    <xdr:colOff>447675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1" r:id="rId72" name="Check Box 69">
              <controlPr defaultSize="0" autoPict="0">
                <anchor moveWithCells="1">
                  <from>
                    <xdr:col>14</xdr:col>
                    <xdr:colOff>161925</xdr:colOff>
                    <xdr:row>56</xdr:row>
                    <xdr:rowOff>28575</xdr:rowOff>
                  </from>
                  <to>
                    <xdr:col>15</xdr:col>
                    <xdr:colOff>390525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2" r:id="rId73" name="Check Box 70">
              <controlPr defaultSize="0" autoPict="0">
                <anchor moveWithCells="1">
                  <from>
                    <xdr:col>10</xdr:col>
                    <xdr:colOff>0</xdr:colOff>
                    <xdr:row>62</xdr:row>
                    <xdr:rowOff>19050</xdr:rowOff>
                  </from>
                  <to>
                    <xdr:col>11</xdr:col>
                    <xdr:colOff>228600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3" r:id="rId74" name="Check Box 71">
              <controlPr defaultSize="0" autoPict="0">
                <anchor moveWithCells="1">
                  <from>
                    <xdr:col>12</xdr:col>
                    <xdr:colOff>0</xdr:colOff>
                    <xdr:row>62</xdr:row>
                    <xdr:rowOff>9525</xdr:rowOff>
                  </from>
                  <to>
                    <xdr:col>13</xdr:col>
                    <xdr:colOff>228600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4" r:id="rId75" name="Check Box 72">
              <controlPr defaultSize="0" autoPict="0">
                <anchor moveWithCells="1">
                  <from>
                    <xdr:col>14</xdr:col>
                    <xdr:colOff>0</xdr:colOff>
                    <xdr:row>62</xdr:row>
                    <xdr:rowOff>0</xdr:rowOff>
                  </from>
                  <to>
                    <xdr:col>15</xdr:col>
                    <xdr:colOff>228600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5" r:id="rId76" name="Check Box 73">
              <controlPr defaultSize="0" autoPict="0">
                <anchor moveWithCells="1">
                  <from>
                    <xdr:col>16</xdr:col>
                    <xdr:colOff>0</xdr:colOff>
                    <xdr:row>62</xdr:row>
                    <xdr:rowOff>0</xdr:rowOff>
                  </from>
                  <to>
                    <xdr:col>17</xdr:col>
                    <xdr:colOff>228600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6" r:id="rId77" name="Check Box 74">
              <controlPr defaultSize="0" autoPict="0">
                <anchor moveWithCells="1">
                  <from>
                    <xdr:col>10</xdr:col>
                    <xdr:colOff>0</xdr:colOff>
                    <xdr:row>63</xdr:row>
                    <xdr:rowOff>19050</xdr:rowOff>
                  </from>
                  <to>
                    <xdr:col>11</xdr:col>
                    <xdr:colOff>228600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7" r:id="rId78" name="Check Box 75">
              <controlPr defaultSize="0" autoPict="0">
                <anchor moveWithCells="1">
                  <from>
                    <xdr:col>12</xdr:col>
                    <xdr:colOff>0</xdr:colOff>
                    <xdr:row>63</xdr:row>
                    <xdr:rowOff>19050</xdr:rowOff>
                  </from>
                  <to>
                    <xdr:col>13</xdr:col>
                    <xdr:colOff>228600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8" r:id="rId79" name="Check Box 76">
              <controlPr defaultSize="0" autoPict="0">
                <anchor moveWithCells="1">
                  <from>
                    <xdr:col>14</xdr:col>
                    <xdr:colOff>0</xdr:colOff>
                    <xdr:row>63</xdr:row>
                    <xdr:rowOff>19050</xdr:rowOff>
                  </from>
                  <to>
                    <xdr:col>15</xdr:col>
                    <xdr:colOff>228600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9" r:id="rId80" name="Check Box 77">
              <controlPr defaultSize="0" autoPict="0">
                <anchor moveWithCells="1">
                  <from>
                    <xdr:col>16</xdr:col>
                    <xdr:colOff>0</xdr:colOff>
                    <xdr:row>63</xdr:row>
                    <xdr:rowOff>0</xdr:rowOff>
                  </from>
                  <to>
                    <xdr:col>17</xdr:col>
                    <xdr:colOff>228600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0" r:id="rId81" name="Check Box 78">
              <controlPr defaultSize="0" autoPict="0">
                <anchor moveWithCells="1">
                  <from>
                    <xdr:col>3</xdr:col>
                    <xdr:colOff>0</xdr:colOff>
                    <xdr:row>62</xdr:row>
                    <xdr:rowOff>9525</xdr:rowOff>
                  </from>
                  <to>
                    <xdr:col>4</xdr:col>
                    <xdr:colOff>238125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1" r:id="rId82" name="Check Box 79">
              <controlPr defaultSize="0" autoPict="0">
                <anchor moveWithCells="1">
                  <from>
                    <xdr:col>21</xdr:col>
                    <xdr:colOff>228600</xdr:colOff>
                    <xdr:row>54</xdr:row>
                    <xdr:rowOff>66675</xdr:rowOff>
                  </from>
                  <to>
                    <xdr:col>22</xdr:col>
                    <xdr:colOff>457200</xdr:colOff>
                    <xdr:row>55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2" r:id="rId83" name="Check Box 80">
              <controlPr defaultSize="0" autoPict="0">
                <anchor moveWithCells="1">
                  <from>
                    <xdr:col>23</xdr:col>
                    <xdr:colOff>152400</xdr:colOff>
                    <xdr:row>54</xdr:row>
                    <xdr:rowOff>57150</xdr:rowOff>
                  </from>
                  <to>
                    <xdr:col>24</xdr:col>
                    <xdr:colOff>381000</xdr:colOff>
                    <xdr:row>55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3" r:id="rId84" name="Check Box 81">
              <controlPr defaultSize="0" autoPict="0">
                <anchor moveWithCells="1">
                  <from>
                    <xdr:col>25</xdr:col>
                    <xdr:colOff>0</xdr:colOff>
                    <xdr:row>54</xdr:row>
                    <xdr:rowOff>66675</xdr:rowOff>
                  </from>
                  <to>
                    <xdr:col>26</xdr:col>
                    <xdr:colOff>228600</xdr:colOff>
                    <xdr:row>55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4" r:id="rId85" name="Check Box 82">
              <controlPr defaultSize="0" autoPict="0">
                <anchor moveWithCells="1">
                  <from>
                    <xdr:col>21</xdr:col>
                    <xdr:colOff>219075</xdr:colOff>
                    <xdr:row>55</xdr:row>
                    <xdr:rowOff>190500</xdr:rowOff>
                  </from>
                  <to>
                    <xdr:col>22</xdr:col>
                    <xdr:colOff>447675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5" r:id="rId86" name="Check Box 83">
              <controlPr defaultSize="0" autoPict="0">
                <anchor moveWithCells="1">
                  <from>
                    <xdr:col>23</xdr:col>
                    <xdr:colOff>161925</xdr:colOff>
                    <xdr:row>56</xdr:row>
                    <xdr:rowOff>28575</xdr:rowOff>
                  </from>
                  <to>
                    <xdr:col>24</xdr:col>
                    <xdr:colOff>390525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6" r:id="rId87" name="Check Box 84">
              <controlPr defaultSize="0" autoPict="0">
                <anchor moveWithCells="1">
                  <from>
                    <xdr:col>19</xdr:col>
                    <xdr:colOff>0</xdr:colOff>
                    <xdr:row>62</xdr:row>
                    <xdr:rowOff>19050</xdr:rowOff>
                  </from>
                  <to>
                    <xdr:col>20</xdr:col>
                    <xdr:colOff>228600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7" r:id="rId88" name="Check Box 85">
              <controlPr defaultSize="0" autoPict="0">
                <anchor moveWithCells="1">
                  <from>
                    <xdr:col>21</xdr:col>
                    <xdr:colOff>0</xdr:colOff>
                    <xdr:row>62</xdr:row>
                    <xdr:rowOff>9525</xdr:rowOff>
                  </from>
                  <to>
                    <xdr:col>22</xdr:col>
                    <xdr:colOff>228600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8" r:id="rId89" name="Check Box 86">
              <controlPr defaultSize="0" autoPict="0">
                <anchor moveWithCells="1">
                  <from>
                    <xdr:col>23</xdr:col>
                    <xdr:colOff>0</xdr:colOff>
                    <xdr:row>62</xdr:row>
                    <xdr:rowOff>0</xdr:rowOff>
                  </from>
                  <to>
                    <xdr:col>24</xdr:col>
                    <xdr:colOff>228600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9" r:id="rId90" name="Check Box 87">
              <controlPr defaultSize="0" autoPict="0">
                <anchor moveWithCells="1">
                  <from>
                    <xdr:col>25</xdr:col>
                    <xdr:colOff>0</xdr:colOff>
                    <xdr:row>62</xdr:row>
                    <xdr:rowOff>0</xdr:rowOff>
                  </from>
                  <to>
                    <xdr:col>26</xdr:col>
                    <xdr:colOff>228600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0" r:id="rId91" name="Check Box 88">
              <controlPr defaultSize="0" autoPict="0">
                <anchor moveWithCells="1">
                  <from>
                    <xdr:col>19</xdr:col>
                    <xdr:colOff>0</xdr:colOff>
                    <xdr:row>63</xdr:row>
                    <xdr:rowOff>19050</xdr:rowOff>
                  </from>
                  <to>
                    <xdr:col>20</xdr:col>
                    <xdr:colOff>228600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1" r:id="rId92" name="Check Box 89">
              <controlPr defaultSize="0" autoPict="0">
                <anchor moveWithCells="1">
                  <from>
                    <xdr:col>21</xdr:col>
                    <xdr:colOff>0</xdr:colOff>
                    <xdr:row>63</xdr:row>
                    <xdr:rowOff>19050</xdr:rowOff>
                  </from>
                  <to>
                    <xdr:col>22</xdr:col>
                    <xdr:colOff>228600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2" r:id="rId93" name="Check Box 90">
              <controlPr defaultSize="0" autoPict="0">
                <anchor moveWithCells="1">
                  <from>
                    <xdr:col>23</xdr:col>
                    <xdr:colOff>0</xdr:colOff>
                    <xdr:row>63</xdr:row>
                    <xdr:rowOff>19050</xdr:rowOff>
                  </from>
                  <to>
                    <xdr:col>24</xdr:col>
                    <xdr:colOff>228600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3" r:id="rId94" name="Check Box 91">
              <controlPr defaultSize="0" autoPict="0">
                <anchor moveWithCells="1">
                  <from>
                    <xdr:col>25</xdr:col>
                    <xdr:colOff>0</xdr:colOff>
                    <xdr:row>63</xdr:row>
                    <xdr:rowOff>0</xdr:rowOff>
                  </from>
                  <to>
                    <xdr:col>26</xdr:col>
                    <xdr:colOff>228600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4" r:id="rId95" name="Check Box 92">
              <controlPr defaultSize="0" autoPict="0">
                <anchor moveWithCells="1">
                  <from>
                    <xdr:col>30</xdr:col>
                    <xdr:colOff>228600</xdr:colOff>
                    <xdr:row>54</xdr:row>
                    <xdr:rowOff>66675</xdr:rowOff>
                  </from>
                  <to>
                    <xdr:col>31</xdr:col>
                    <xdr:colOff>457200</xdr:colOff>
                    <xdr:row>55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5" r:id="rId96" name="Check Box 93">
              <controlPr defaultSize="0" autoPict="0">
                <anchor moveWithCells="1">
                  <from>
                    <xdr:col>32</xdr:col>
                    <xdr:colOff>152400</xdr:colOff>
                    <xdr:row>54</xdr:row>
                    <xdr:rowOff>57150</xdr:rowOff>
                  </from>
                  <to>
                    <xdr:col>33</xdr:col>
                    <xdr:colOff>381000</xdr:colOff>
                    <xdr:row>55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6" r:id="rId97" name="Check Box 94">
              <controlPr defaultSize="0" autoPict="0">
                <anchor moveWithCells="1">
                  <from>
                    <xdr:col>34</xdr:col>
                    <xdr:colOff>0</xdr:colOff>
                    <xdr:row>54</xdr:row>
                    <xdr:rowOff>66675</xdr:rowOff>
                  </from>
                  <to>
                    <xdr:col>35</xdr:col>
                    <xdr:colOff>228600</xdr:colOff>
                    <xdr:row>55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7" r:id="rId98" name="Check Box 95">
              <controlPr defaultSize="0" autoPict="0">
                <anchor moveWithCells="1">
                  <from>
                    <xdr:col>30</xdr:col>
                    <xdr:colOff>219075</xdr:colOff>
                    <xdr:row>55</xdr:row>
                    <xdr:rowOff>190500</xdr:rowOff>
                  </from>
                  <to>
                    <xdr:col>31</xdr:col>
                    <xdr:colOff>447675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8" r:id="rId99" name="Check Box 96">
              <controlPr defaultSize="0" autoPict="0">
                <anchor moveWithCells="1">
                  <from>
                    <xdr:col>32</xdr:col>
                    <xdr:colOff>161925</xdr:colOff>
                    <xdr:row>56</xdr:row>
                    <xdr:rowOff>28575</xdr:rowOff>
                  </from>
                  <to>
                    <xdr:col>33</xdr:col>
                    <xdr:colOff>390525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9" r:id="rId100" name="Check Box 97">
              <controlPr defaultSize="0" autoPict="0">
                <anchor moveWithCells="1">
                  <from>
                    <xdr:col>28</xdr:col>
                    <xdr:colOff>0</xdr:colOff>
                    <xdr:row>62</xdr:row>
                    <xdr:rowOff>19050</xdr:rowOff>
                  </from>
                  <to>
                    <xdr:col>29</xdr:col>
                    <xdr:colOff>228600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0" r:id="rId101" name="Check Box 98">
              <controlPr defaultSize="0" autoPict="0">
                <anchor moveWithCells="1">
                  <from>
                    <xdr:col>30</xdr:col>
                    <xdr:colOff>0</xdr:colOff>
                    <xdr:row>62</xdr:row>
                    <xdr:rowOff>9525</xdr:rowOff>
                  </from>
                  <to>
                    <xdr:col>31</xdr:col>
                    <xdr:colOff>228600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1" r:id="rId102" name="Check Box 99">
              <controlPr defaultSize="0" autoPict="0">
                <anchor moveWithCells="1">
                  <from>
                    <xdr:col>32</xdr:col>
                    <xdr:colOff>0</xdr:colOff>
                    <xdr:row>62</xdr:row>
                    <xdr:rowOff>0</xdr:rowOff>
                  </from>
                  <to>
                    <xdr:col>33</xdr:col>
                    <xdr:colOff>228600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2" r:id="rId103" name="Check Box 100">
              <controlPr defaultSize="0" autoPict="0">
                <anchor moveWithCells="1">
                  <from>
                    <xdr:col>34</xdr:col>
                    <xdr:colOff>0</xdr:colOff>
                    <xdr:row>62</xdr:row>
                    <xdr:rowOff>0</xdr:rowOff>
                  </from>
                  <to>
                    <xdr:col>35</xdr:col>
                    <xdr:colOff>228600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3" r:id="rId104" name="Check Box 101">
              <controlPr defaultSize="0" autoPict="0">
                <anchor moveWithCells="1">
                  <from>
                    <xdr:col>28</xdr:col>
                    <xdr:colOff>0</xdr:colOff>
                    <xdr:row>63</xdr:row>
                    <xdr:rowOff>19050</xdr:rowOff>
                  </from>
                  <to>
                    <xdr:col>29</xdr:col>
                    <xdr:colOff>228600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4" r:id="rId105" name="Check Box 102">
              <controlPr defaultSize="0" autoPict="0">
                <anchor moveWithCells="1">
                  <from>
                    <xdr:col>30</xdr:col>
                    <xdr:colOff>0</xdr:colOff>
                    <xdr:row>63</xdr:row>
                    <xdr:rowOff>19050</xdr:rowOff>
                  </from>
                  <to>
                    <xdr:col>31</xdr:col>
                    <xdr:colOff>228600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5" r:id="rId106" name="Check Box 103">
              <controlPr defaultSize="0" autoPict="0">
                <anchor moveWithCells="1">
                  <from>
                    <xdr:col>32</xdr:col>
                    <xdr:colOff>0</xdr:colOff>
                    <xdr:row>63</xdr:row>
                    <xdr:rowOff>19050</xdr:rowOff>
                  </from>
                  <to>
                    <xdr:col>33</xdr:col>
                    <xdr:colOff>228600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6" r:id="rId107" name="Check Box 104">
              <controlPr defaultSize="0" autoPict="0">
                <anchor moveWithCells="1">
                  <from>
                    <xdr:col>34</xdr:col>
                    <xdr:colOff>0</xdr:colOff>
                    <xdr:row>63</xdr:row>
                    <xdr:rowOff>0</xdr:rowOff>
                  </from>
                  <to>
                    <xdr:col>35</xdr:col>
                    <xdr:colOff>228600</xdr:colOff>
                    <xdr:row>64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0E24-1AA9-44A6-9A87-853011B22DBD}">
  <dimension ref="A1:K227"/>
  <sheetViews>
    <sheetView workbookViewId="0">
      <pane ySplit="4" topLeftCell="A5" activePane="bottomLeft" state="frozenSplit"/>
      <selection pane="bottomLeft" activeCell="H16" sqref="H16"/>
    </sheetView>
  </sheetViews>
  <sheetFormatPr defaultRowHeight="14.25"/>
  <cols>
    <col min="1" max="1" width="1.625" style="8" customWidth="1"/>
    <col min="2" max="2" width="9" style="6"/>
    <col min="3" max="3" width="57.375" style="6" customWidth="1"/>
    <col min="4" max="4" width="23.75" style="6" customWidth="1"/>
    <col min="5" max="5" width="10.25" style="72" bestFit="1" customWidth="1"/>
    <col min="6" max="6" width="9" style="6"/>
    <col min="7" max="7" width="10.25" style="6" customWidth="1"/>
    <col min="8" max="8" width="28.875" style="6" customWidth="1"/>
    <col min="9" max="9" width="72.125" customWidth="1"/>
    <col min="10" max="11" width="9" style="8"/>
  </cols>
  <sheetData>
    <row r="1" spans="2:9" s="8" customFormat="1" ht="15" thickBot="1">
      <c r="B1" s="7"/>
      <c r="C1" s="7"/>
      <c r="D1" s="7"/>
      <c r="E1" s="71"/>
      <c r="F1" s="7"/>
      <c r="G1" s="7"/>
      <c r="H1" s="7"/>
    </row>
    <row r="2" spans="2:9" ht="14.25" customHeight="1">
      <c r="B2" s="556" t="s">
        <v>444</v>
      </c>
      <c r="C2" s="458"/>
      <c r="D2" s="458"/>
      <c r="E2" s="458"/>
      <c r="F2" s="458"/>
      <c r="G2" s="458"/>
      <c r="H2" s="458"/>
      <c r="I2" s="557"/>
    </row>
    <row r="3" spans="2:9" ht="15" customHeight="1">
      <c r="B3" s="558"/>
      <c r="C3" s="559"/>
      <c r="D3" s="559"/>
      <c r="E3" s="559"/>
      <c r="F3" s="559"/>
      <c r="G3" s="559"/>
      <c r="H3" s="559"/>
      <c r="I3" s="560"/>
    </row>
    <row r="4" spans="2:9">
      <c r="B4" s="66" t="s">
        <v>445</v>
      </c>
      <c r="C4" s="67" t="s">
        <v>446</v>
      </c>
      <c r="D4" s="67" t="s">
        <v>447</v>
      </c>
      <c r="E4" s="70" t="s">
        <v>448</v>
      </c>
      <c r="F4" s="68" t="s">
        <v>449</v>
      </c>
      <c r="G4" s="68" t="s">
        <v>450</v>
      </c>
      <c r="H4" s="67" t="s">
        <v>451</v>
      </c>
      <c r="I4" s="69" t="s">
        <v>452</v>
      </c>
    </row>
    <row r="5" spans="2:9">
      <c r="C5" s="65"/>
      <c r="D5" s="65"/>
      <c r="H5" s="65"/>
      <c r="I5" s="65"/>
    </row>
    <row r="6" spans="2:9">
      <c r="I6" s="6"/>
    </row>
    <row r="7" spans="2:9">
      <c r="I7" s="6"/>
    </row>
    <row r="8" spans="2:9">
      <c r="I8" s="6"/>
    </row>
    <row r="9" spans="2:9">
      <c r="I9" s="6"/>
    </row>
    <row r="10" spans="2:9">
      <c r="I10" s="6"/>
    </row>
    <row r="11" spans="2:9">
      <c r="I11" s="6"/>
    </row>
    <row r="12" spans="2:9">
      <c r="I12" s="6"/>
    </row>
    <row r="13" spans="2:9">
      <c r="I13" s="6"/>
    </row>
    <row r="14" spans="2:9">
      <c r="I14" s="6"/>
    </row>
    <row r="15" spans="2:9">
      <c r="I15" s="6"/>
    </row>
    <row r="16" spans="2:9">
      <c r="I16" s="6"/>
    </row>
    <row r="17" spans="9:9">
      <c r="I17" s="6"/>
    </row>
    <row r="18" spans="9:9">
      <c r="I18" s="6"/>
    </row>
    <row r="19" spans="9:9">
      <c r="I19" s="6"/>
    </row>
    <row r="20" spans="9:9">
      <c r="I20" s="6"/>
    </row>
    <row r="21" spans="9:9">
      <c r="I21" s="6"/>
    </row>
    <row r="22" spans="9:9">
      <c r="I22" s="6"/>
    </row>
    <row r="23" spans="9:9">
      <c r="I23" s="6"/>
    </row>
    <row r="24" spans="9:9">
      <c r="I24" s="6"/>
    </row>
    <row r="25" spans="9:9">
      <c r="I25" s="6"/>
    </row>
    <row r="26" spans="9:9">
      <c r="I26" s="6"/>
    </row>
    <row r="27" spans="9:9">
      <c r="I27" s="6"/>
    </row>
    <row r="28" spans="9:9">
      <c r="I28" s="6"/>
    </row>
    <row r="29" spans="9:9">
      <c r="I29" s="6"/>
    </row>
    <row r="30" spans="9:9">
      <c r="I30" s="6"/>
    </row>
    <row r="31" spans="9:9">
      <c r="I31" s="6"/>
    </row>
    <row r="32" spans="9:9">
      <c r="I32" s="6"/>
    </row>
    <row r="33" spans="9:9">
      <c r="I33" s="6"/>
    </row>
    <row r="34" spans="9:9">
      <c r="I34" s="6"/>
    </row>
    <row r="35" spans="9:9">
      <c r="I35" s="6"/>
    </row>
    <row r="36" spans="9:9">
      <c r="I36" s="6"/>
    </row>
    <row r="37" spans="9:9">
      <c r="I37" s="6"/>
    </row>
    <row r="38" spans="9:9">
      <c r="I38" s="6"/>
    </row>
    <row r="39" spans="9:9">
      <c r="I39" s="6"/>
    </row>
    <row r="40" spans="9:9">
      <c r="I40" s="6"/>
    </row>
    <row r="41" spans="9:9">
      <c r="I41" s="6"/>
    </row>
    <row r="42" spans="9:9">
      <c r="I42" s="6"/>
    </row>
    <row r="43" spans="9:9">
      <c r="I43" s="6"/>
    </row>
    <row r="44" spans="9:9">
      <c r="I44" s="6"/>
    </row>
    <row r="45" spans="9:9">
      <c r="I45" s="6"/>
    </row>
    <row r="46" spans="9:9">
      <c r="I46" s="6"/>
    </row>
    <row r="47" spans="9:9">
      <c r="I47" s="6"/>
    </row>
    <row r="48" spans="9:9">
      <c r="I48" s="6"/>
    </row>
    <row r="49" spans="9:9">
      <c r="I49" s="6"/>
    </row>
    <row r="50" spans="9:9">
      <c r="I50" s="6"/>
    </row>
    <row r="51" spans="9:9">
      <c r="I51" s="6"/>
    </row>
    <row r="52" spans="9:9">
      <c r="I52" s="6"/>
    </row>
    <row r="53" spans="9:9">
      <c r="I53" s="6"/>
    </row>
    <row r="54" spans="9:9">
      <c r="I54" s="6"/>
    </row>
    <row r="55" spans="9:9">
      <c r="I55" s="6"/>
    </row>
    <row r="56" spans="9:9">
      <c r="I56" s="6"/>
    </row>
    <row r="57" spans="9:9">
      <c r="I57" s="6"/>
    </row>
    <row r="58" spans="9:9">
      <c r="I58" s="6"/>
    </row>
    <row r="59" spans="9:9">
      <c r="I59" s="6"/>
    </row>
    <row r="60" spans="9:9">
      <c r="I60" s="6"/>
    </row>
    <row r="61" spans="9:9">
      <c r="I61" s="6"/>
    </row>
    <row r="62" spans="9:9">
      <c r="I62" s="6"/>
    </row>
    <row r="63" spans="9:9">
      <c r="I63" s="6"/>
    </row>
    <row r="64" spans="9:9">
      <c r="I64" s="6"/>
    </row>
    <row r="65" spans="9:9">
      <c r="I65" s="6"/>
    </row>
    <row r="66" spans="9:9">
      <c r="I66" s="6"/>
    </row>
    <row r="67" spans="9:9">
      <c r="I67" s="6"/>
    </row>
    <row r="68" spans="9:9">
      <c r="I68" s="6"/>
    </row>
    <row r="69" spans="9:9">
      <c r="I69" s="6"/>
    </row>
    <row r="70" spans="9:9">
      <c r="I70" s="6"/>
    </row>
    <row r="71" spans="9:9">
      <c r="I71" s="6"/>
    </row>
    <row r="72" spans="9:9">
      <c r="I72" s="6"/>
    </row>
    <row r="73" spans="9:9">
      <c r="I73" s="6"/>
    </row>
    <row r="74" spans="9:9">
      <c r="I74" s="6"/>
    </row>
    <row r="75" spans="9:9">
      <c r="I75" s="6"/>
    </row>
    <row r="76" spans="9:9">
      <c r="I76" s="6"/>
    </row>
    <row r="77" spans="9:9">
      <c r="I77" s="6"/>
    </row>
    <row r="78" spans="9:9">
      <c r="I78" s="6"/>
    </row>
    <row r="79" spans="9:9">
      <c r="I79" s="6"/>
    </row>
    <row r="80" spans="9:9">
      <c r="I80" s="6"/>
    </row>
    <row r="81" spans="9:9">
      <c r="I81" s="6"/>
    </row>
    <row r="82" spans="9:9">
      <c r="I82" s="6"/>
    </row>
    <row r="83" spans="9:9">
      <c r="I83" s="6"/>
    </row>
    <row r="84" spans="9:9">
      <c r="I84" s="6"/>
    </row>
    <row r="85" spans="9:9">
      <c r="I85" s="6"/>
    </row>
    <row r="86" spans="9:9">
      <c r="I86" s="6"/>
    </row>
    <row r="87" spans="9:9">
      <c r="I87" s="6"/>
    </row>
    <row r="88" spans="9:9">
      <c r="I88" s="6"/>
    </row>
    <row r="89" spans="9:9">
      <c r="I89" s="6"/>
    </row>
    <row r="90" spans="9:9">
      <c r="I90" s="6"/>
    </row>
    <row r="91" spans="9:9">
      <c r="I91" s="6"/>
    </row>
    <row r="92" spans="9:9">
      <c r="I92" s="6"/>
    </row>
    <row r="93" spans="9:9">
      <c r="I93" s="6"/>
    </row>
    <row r="94" spans="9:9">
      <c r="I94" s="6"/>
    </row>
    <row r="95" spans="9:9">
      <c r="I95" s="6"/>
    </row>
    <row r="96" spans="9:9">
      <c r="I96" s="6"/>
    </row>
    <row r="97" spans="9:9">
      <c r="I97" s="6"/>
    </row>
    <row r="98" spans="9:9">
      <c r="I98" s="6"/>
    </row>
    <row r="99" spans="9:9">
      <c r="I99" s="6"/>
    </row>
    <row r="100" spans="9:9">
      <c r="I100" s="6"/>
    </row>
    <row r="101" spans="9:9">
      <c r="I101" s="6"/>
    </row>
    <row r="102" spans="9:9">
      <c r="I102" s="6"/>
    </row>
    <row r="103" spans="9:9">
      <c r="I103" s="6"/>
    </row>
    <row r="104" spans="9:9">
      <c r="I104" s="6"/>
    </row>
    <row r="105" spans="9:9">
      <c r="I105" s="6"/>
    </row>
    <row r="106" spans="9:9">
      <c r="I106" s="6"/>
    </row>
    <row r="107" spans="9:9">
      <c r="I107" s="6"/>
    </row>
    <row r="108" spans="9:9">
      <c r="I108" s="6"/>
    </row>
    <row r="109" spans="9:9">
      <c r="I109" s="6"/>
    </row>
    <row r="110" spans="9:9">
      <c r="I110" s="6"/>
    </row>
    <row r="111" spans="9:9">
      <c r="I111" s="6"/>
    </row>
    <row r="112" spans="9:9">
      <c r="I112" s="6"/>
    </row>
    <row r="113" spans="9:9">
      <c r="I113" s="6"/>
    </row>
    <row r="114" spans="9:9">
      <c r="I114" s="6"/>
    </row>
    <row r="115" spans="9:9">
      <c r="I115" s="6"/>
    </row>
    <row r="116" spans="9:9">
      <c r="I116" s="6"/>
    </row>
    <row r="117" spans="9:9">
      <c r="I117" s="6"/>
    </row>
    <row r="118" spans="9:9">
      <c r="I118" s="6"/>
    </row>
    <row r="119" spans="9:9">
      <c r="I119" s="6"/>
    </row>
    <row r="120" spans="9:9">
      <c r="I120" s="6"/>
    </row>
    <row r="121" spans="9:9">
      <c r="I121" s="6"/>
    </row>
    <row r="122" spans="9:9">
      <c r="I122" s="6"/>
    </row>
    <row r="123" spans="9:9">
      <c r="I123" s="6"/>
    </row>
    <row r="124" spans="9:9">
      <c r="I124" s="6"/>
    </row>
    <row r="125" spans="9:9">
      <c r="I125" s="6"/>
    </row>
    <row r="126" spans="9:9">
      <c r="I126" s="6"/>
    </row>
    <row r="127" spans="9:9">
      <c r="I127" s="6"/>
    </row>
    <row r="128" spans="9:9">
      <c r="I128" s="6"/>
    </row>
    <row r="129" spans="9:9">
      <c r="I129" s="6"/>
    </row>
    <row r="130" spans="9:9">
      <c r="I130" s="6"/>
    </row>
    <row r="131" spans="9:9">
      <c r="I131" s="6"/>
    </row>
    <row r="132" spans="9:9">
      <c r="I132" s="6"/>
    </row>
    <row r="133" spans="9:9">
      <c r="I133" s="6"/>
    </row>
    <row r="134" spans="9:9">
      <c r="I134" s="6"/>
    </row>
    <row r="135" spans="9:9">
      <c r="I135" s="6"/>
    </row>
    <row r="136" spans="9:9">
      <c r="I136" s="6"/>
    </row>
    <row r="137" spans="9:9">
      <c r="I137" s="6"/>
    </row>
    <row r="138" spans="9:9">
      <c r="I138" s="6"/>
    </row>
    <row r="139" spans="9:9">
      <c r="I139" s="6"/>
    </row>
    <row r="140" spans="9:9">
      <c r="I140" s="6"/>
    </row>
    <row r="141" spans="9:9">
      <c r="I141" s="6"/>
    </row>
    <row r="142" spans="9:9">
      <c r="I142" s="6"/>
    </row>
    <row r="143" spans="9:9">
      <c r="I143" s="6"/>
    </row>
    <row r="144" spans="9:9">
      <c r="I144" s="6"/>
    </row>
    <row r="145" spans="9:9">
      <c r="I145" s="6"/>
    </row>
    <row r="146" spans="9:9">
      <c r="I146" s="6"/>
    </row>
    <row r="147" spans="9:9">
      <c r="I147" s="6"/>
    </row>
    <row r="148" spans="9:9">
      <c r="I148" s="6"/>
    </row>
    <row r="149" spans="9:9">
      <c r="I149" s="6"/>
    </row>
    <row r="150" spans="9:9">
      <c r="I150" s="6"/>
    </row>
    <row r="151" spans="9:9">
      <c r="I151" s="6"/>
    </row>
    <row r="152" spans="9:9">
      <c r="I152" s="6"/>
    </row>
    <row r="153" spans="9:9">
      <c r="I153" s="6"/>
    </row>
    <row r="154" spans="9:9">
      <c r="I154" s="6"/>
    </row>
    <row r="155" spans="9:9">
      <c r="I155" s="6"/>
    </row>
    <row r="156" spans="9:9">
      <c r="I156" s="6"/>
    </row>
    <row r="157" spans="9:9">
      <c r="I157" s="6"/>
    </row>
    <row r="158" spans="9:9">
      <c r="I158" s="6"/>
    </row>
    <row r="159" spans="9:9">
      <c r="I159" s="6"/>
    </row>
    <row r="160" spans="9:9">
      <c r="I160" s="6"/>
    </row>
    <row r="161" spans="9:9">
      <c r="I161" s="6"/>
    </row>
    <row r="162" spans="9:9">
      <c r="I162" s="6"/>
    </row>
    <row r="163" spans="9:9">
      <c r="I163" s="6"/>
    </row>
    <row r="164" spans="9:9">
      <c r="I164" s="6"/>
    </row>
    <row r="165" spans="9:9">
      <c r="I165" s="6"/>
    </row>
    <row r="166" spans="9:9">
      <c r="I166" s="6"/>
    </row>
    <row r="167" spans="9:9">
      <c r="I167" s="6"/>
    </row>
    <row r="168" spans="9:9">
      <c r="I168" s="6"/>
    </row>
    <row r="169" spans="9:9">
      <c r="I169" s="6"/>
    </row>
    <row r="170" spans="9:9">
      <c r="I170" s="6"/>
    </row>
    <row r="171" spans="9:9">
      <c r="I171" s="6"/>
    </row>
    <row r="172" spans="9:9">
      <c r="I172" s="6"/>
    </row>
    <row r="173" spans="9:9">
      <c r="I173" s="6"/>
    </row>
    <row r="174" spans="9:9">
      <c r="I174" s="6"/>
    </row>
    <row r="175" spans="9:9">
      <c r="I175" s="6"/>
    </row>
    <row r="176" spans="9:9">
      <c r="I176" s="6"/>
    </row>
    <row r="177" spans="9:9">
      <c r="I177" s="6"/>
    </row>
    <row r="178" spans="9:9">
      <c r="I178" s="6"/>
    </row>
    <row r="179" spans="9:9">
      <c r="I179" s="6"/>
    </row>
    <row r="180" spans="9:9">
      <c r="I180" s="6"/>
    </row>
    <row r="181" spans="9:9">
      <c r="I181" s="6"/>
    </row>
    <row r="182" spans="9:9">
      <c r="I182" s="6"/>
    </row>
    <row r="183" spans="9:9">
      <c r="I183" s="6"/>
    </row>
    <row r="184" spans="9:9">
      <c r="I184" s="6"/>
    </row>
    <row r="185" spans="9:9">
      <c r="I185" s="6"/>
    </row>
    <row r="186" spans="9:9">
      <c r="I186" s="6"/>
    </row>
    <row r="187" spans="9:9">
      <c r="I187" s="6"/>
    </row>
    <row r="188" spans="9:9">
      <c r="I188" s="6"/>
    </row>
    <row r="189" spans="9:9">
      <c r="I189" s="6"/>
    </row>
    <row r="190" spans="9:9">
      <c r="I190" s="6"/>
    </row>
    <row r="191" spans="9:9">
      <c r="I191" s="6"/>
    </row>
    <row r="192" spans="9:9">
      <c r="I192" s="6"/>
    </row>
    <row r="193" spans="2:9">
      <c r="I193" s="6"/>
    </row>
    <row r="194" spans="2:9">
      <c r="I194" s="6"/>
    </row>
    <row r="195" spans="2:9">
      <c r="I195" s="6"/>
    </row>
    <row r="196" spans="2:9">
      <c r="I196" s="6"/>
    </row>
    <row r="197" spans="2:9">
      <c r="I197" s="6"/>
    </row>
    <row r="198" spans="2:9">
      <c r="I198" s="6"/>
    </row>
    <row r="199" spans="2:9">
      <c r="I199" s="6"/>
    </row>
    <row r="200" spans="2:9">
      <c r="I200" s="6"/>
    </row>
    <row r="201" spans="2:9">
      <c r="I201" s="6"/>
    </row>
    <row r="202" spans="2:9">
      <c r="I202" s="6"/>
    </row>
    <row r="203" spans="2:9" s="8" customFormat="1">
      <c r="B203" s="6" t="s">
        <v>453</v>
      </c>
      <c r="C203" s="6"/>
      <c r="D203" s="6"/>
      <c r="E203" s="6">
        <f>SUBTOTAL(109,表3[资金])</f>
        <v>0</v>
      </c>
      <c r="F203" s="6">
        <f>SUBTOTAL(109,表3[声望])</f>
        <v>0</v>
      </c>
      <c r="G203" s="6">
        <f>SUBTOTAL(109,表3[进阶点数])</f>
        <v>0</v>
      </c>
      <c r="H203" s="6"/>
      <c r="I203" s="6"/>
    </row>
    <row r="204" spans="2:9" s="8" customFormat="1">
      <c r="B204" s="7"/>
      <c r="C204" s="7"/>
      <c r="D204" s="7"/>
      <c r="E204" s="71"/>
      <c r="F204" s="7"/>
      <c r="G204" s="7"/>
      <c r="H204" s="7"/>
    </row>
    <row r="205" spans="2:9" s="8" customFormat="1">
      <c r="B205" s="7"/>
      <c r="C205" s="7"/>
      <c r="D205" s="7"/>
      <c r="E205" s="71"/>
      <c r="F205" s="7"/>
      <c r="G205" s="7"/>
      <c r="H205" s="7"/>
    </row>
    <row r="206" spans="2:9" s="8" customFormat="1">
      <c r="B206" s="7"/>
      <c r="C206" s="7"/>
      <c r="D206" s="7"/>
      <c r="E206" s="71"/>
      <c r="F206" s="7"/>
      <c r="G206" s="7"/>
      <c r="H206" s="7"/>
    </row>
    <row r="207" spans="2:9" s="8" customFormat="1">
      <c r="B207" s="7"/>
      <c r="C207" s="7"/>
      <c r="D207" s="7"/>
      <c r="E207" s="71"/>
      <c r="F207" s="7"/>
      <c r="G207" s="7"/>
      <c r="H207" s="7"/>
    </row>
    <row r="208" spans="2:9" s="8" customFormat="1">
      <c r="B208" s="7"/>
      <c r="C208" s="7"/>
      <c r="D208" s="7"/>
      <c r="E208" s="71"/>
      <c r="F208" s="7"/>
      <c r="G208" s="7"/>
      <c r="H208" s="7"/>
    </row>
    <row r="209" spans="2:8" s="8" customFormat="1">
      <c r="B209" s="7"/>
      <c r="C209" s="7"/>
      <c r="D209" s="7"/>
      <c r="E209" s="71"/>
      <c r="F209" s="7"/>
      <c r="G209" s="7"/>
      <c r="H209" s="7"/>
    </row>
    <row r="210" spans="2:8" s="8" customFormat="1">
      <c r="B210" s="7"/>
      <c r="C210" s="7"/>
      <c r="D210" s="7"/>
      <c r="E210" s="71"/>
      <c r="F210" s="7"/>
      <c r="G210" s="7"/>
      <c r="H210" s="7"/>
    </row>
    <row r="211" spans="2:8" s="8" customFormat="1">
      <c r="B211" s="7"/>
      <c r="C211" s="7"/>
      <c r="D211" s="7"/>
      <c r="E211" s="71"/>
      <c r="F211" s="7"/>
      <c r="G211" s="7"/>
      <c r="H211" s="7"/>
    </row>
    <row r="212" spans="2:8" s="8" customFormat="1">
      <c r="B212" s="7"/>
      <c r="C212" s="7"/>
      <c r="D212" s="7"/>
      <c r="E212" s="71"/>
      <c r="F212" s="7"/>
      <c r="G212" s="7"/>
      <c r="H212" s="7"/>
    </row>
    <row r="213" spans="2:8" s="8" customFormat="1">
      <c r="B213" s="7"/>
      <c r="C213" s="7"/>
      <c r="D213" s="7"/>
      <c r="E213" s="71"/>
      <c r="F213" s="7"/>
      <c r="G213" s="7"/>
      <c r="H213" s="7"/>
    </row>
    <row r="214" spans="2:8" s="8" customFormat="1">
      <c r="B214" s="7"/>
      <c r="C214" s="7"/>
      <c r="D214" s="7"/>
      <c r="E214" s="71"/>
      <c r="F214" s="7"/>
      <c r="G214" s="7"/>
      <c r="H214" s="7"/>
    </row>
    <row r="215" spans="2:8" s="8" customFormat="1">
      <c r="B215" s="7"/>
      <c r="C215" s="7"/>
      <c r="D215" s="7"/>
      <c r="E215" s="71"/>
      <c r="F215" s="7"/>
      <c r="G215" s="7"/>
      <c r="H215" s="7"/>
    </row>
    <row r="216" spans="2:8" s="8" customFormat="1">
      <c r="B216" s="7"/>
      <c r="C216" s="7"/>
      <c r="D216" s="7"/>
      <c r="E216" s="71"/>
      <c r="F216" s="7"/>
      <c r="G216" s="7"/>
      <c r="H216" s="7"/>
    </row>
    <row r="217" spans="2:8" s="8" customFormat="1">
      <c r="B217" s="7"/>
      <c r="C217" s="7"/>
      <c r="D217" s="7"/>
      <c r="E217" s="71"/>
      <c r="F217" s="7"/>
      <c r="G217" s="7"/>
      <c r="H217" s="7"/>
    </row>
    <row r="218" spans="2:8" s="8" customFormat="1">
      <c r="B218" s="7"/>
      <c r="C218" s="7"/>
      <c r="D218" s="7"/>
      <c r="E218" s="71"/>
      <c r="F218" s="7"/>
      <c r="G218" s="7"/>
      <c r="H218" s="7"/>
    </row>
    <row r="219" spans="2:8" s="8" customFormat="1">
      <c r="B219" s="7"/>
      <c r="C219" s="7"/>
      <c r="D219" s="7"/>
      <c r="E219" s="71"/>
      <c r="F219" s="7"/>
      <c r="G219" s="7"/>
      <c r="H219" s="7"/>
    </row>
    <row r="220" spans="2:8" s="8" customFormat="1">
      <c r="B220" s="7"/>
      <c r="C220" s="7"/>
      <c r="D220" s="7"/>
      <c r="E220" s="71"/>
      <c r="F220" s="7"/>
      <c r="G220" s="7"/>
      <c r="H220" s="7"/>
    </row>
    <row r="221" spans="2:8" s="8" customFormat="1">
      <c r="B221" s="7"/>
      <c r="C221" s="7"/>
      <c r="D221" s="7"/>
      <c r="E221" s="71"/>
      <c r="F221" s="7"/>
      <c r="G221" s="7"/>
      <c r="H221" s="7"/>
    </row>
    <row r="222" spans="2:8" s="8" customFormat="1">
      <c r="B222" s="7"/>
      <c r="C222" s="7"/>
      <c r="D222" s="7"/>
      <c r="E222" s="71"/>
      <c r="F222" s="7"/>
      <c r="G222" s="7"/>
      <c r="H222" s="7"/>
    </row>
    <row r="223" spans="2:8" s="8" customFormat="1">
      <c r="B223" s="7"/>
      <c r="C223" s="7"/>
      <c r="D223" s="7"/>
      <c r="E223" s="71"/>
      <c r="F223" s="7"/>
      <c r="G223" s="7"/>
      <c r="H223" s="7"/>
    </row>
    <row r="224" spans="2:8" s="8" customFormat="1">
      <c r="B224" s="7"/>
      <c r="C224" s="7"/>
      <c r="D224" s="7"/>
      <c r="E224" s="71"/>
      <c r="F224" s="7"/>
      <c r="G224" s="7"/>
      <c r="H224" s="7"/>
    </row>
    <row r="225" spans="2:9" s="8" customFormat="1">
      <c r="B225" s="7"/>
      <c r="C225" s="7"/>
      <c r="D225" s="7"/>
      <c r="E225" s="71"/>
      <c r="F225" s="7"/>
      <c r="G225" s="7"/>
      <c r="H225" s="7"/>
    </row>
    <row r="226" spans="2:9" s="8" customFormat="1">
      <c r="B226" s="7"/>
      <c r="C226" s="7"/>
      <c r="D226" s="7"/>
      <c r="E226" s="71"/>
      <c r="F226" s="7"/>
      <c r="G226" s="7"/>
      <c r="H226" s="7"/>
    </row>
    <row r="227" spans="2:9">
      <c r="B227" s="7"/>
      <c r="C227" s="7"/>
      <c r="D227" s="7"/>
      <c r="E227" s="71"/>
      <c r="F227" s="7"/>
      <c r="G227" s="7"/>
      <c r="H227" s="7"/>
      <c r="I227" s="8"/>
    </row>
  </sheetData>
  <mergeCells count="1">
    <mergeCell ref="B2:I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9A94C-A2D5-4601-B9FD-32D5C00A3765}">
  <dimension ref="A1:AW62"/>
  <sheetViews>
    <sheetView topLeftCell="A10" zoomScaleNormal="100" workbookViewId="0">
      <selection activeCell="AJ12" sqref="AJ12"/>
    </sheetView>
  </sheetViews>
  <sheetFormatPr defaultColWidth="12" defaultRowHeight="14.25"/>
  <cols>
    <col min="1" max="1" width="3" style="204" customWidth="1"/>
    <col min="2" max="29" width="5.875" style="204" customWidth="1"/>
    <col min="30" max="30" width="2.375" style="204" customWidth="1"/>
    <col min="31" max="31" width="5.125" style="204" customWidth="1"/>
    <col min="32" max="32" width="9.875" style="204" customWidth="1"/>
    <col min="33" max="33" width="2.875" style="204" customWidth="1"/>
    <col min="34" max="34" width="3" style="204" customWidth="1"/>
    <col min="35" max="35" width="3.125" style="204" customWidth="1"/>
    <col min="36" max="36" width="10" style="204" customWidth="1"/>
    <col min="37" max="37" width="2.875" style="204" customWidth="1"/>
    <col min="38" max="38" width="5.375" style="204" customWidth="1"/>
    <col min="39" max="39" width="5.625" style="204" customWidth="1"/>
    <col min="40" max="40" width="6.375" style="204" customWidth="1"/>
    <col min="41" max="41" width="7.375" style="204" customWidth="1"/>
    <col min="42" max="42" width="6.875" style="204" customWidth="1"/>
    <col min="43" max="43" width="5.625" style="204" customWidth="1"/>
    <col min="44" max="44" width="8.125" style="204" customWidth="1"/>
    <col min="45" max="64" width="9.875" style="204" customWidth="1"/>
    <col min="65" max="16384" width="12" style="204"/>
  </cols>
  <sheetData>
    <row r="1" spans="1:49" ht="15" thickBo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</row>
    <row r="2" spans="1:49" ht="15.75" thickBot="1">
      <c r="A2" s="203"/>
      <c r="B2" s="561" t="s">
        <v>741</v>
      </c>
      <c r="C2" s="562" t="s">
        <v>703</v>
      </c>
      <c r="D2" s="562" t="s">
        <v>704</v>
      </c>
      <c r="E2" s="562" t="s">
        <v>705</v>
      </c>
      <c r="F2" s="562" t="s">
        <v>706</v>
      </c>
      <c r="G2" s="562" t="s">
        <v>707</v>
      </c>
      <c r="H2" s="562" t="s">
        <v>708</v>
      </c>
      <c r="I2" s="562" t="s">
        <v>709</v>
      </c>
      <c r="J2" s="562" t="s">
        <v>710</v>
      </c>
      <c r="K2" s="562" t="s">
        <v>711</v>
      </c>
      <c r="L2" s="562" t="s">
        <v>712</v>
      </c>
      <c r="M2" s="562" t="s">
        <v>713</v>
      </c>
      <c r="N2" s="562" t="s">
        <v>714</v>
      </c>
      <c r="O2" s="562" t="s">
        <v>715</v>
      </c>
      <c r="P2" s="562" t="s">
        <v>716</v>
      </c>
      <c r="Q2" s="562" t="s">
        <v>717</v>
      </c>
      <c r="R2" s="562" t="s">
        <v>718</v>
      </c>
      <c r="S2" s="562" t="s">
        <v>719</v>
      </c>
      <c r="T2" s="562" t="s">
        <v>720</v>
      </c>
      <c r="U2" s="562" t="s">
        <v>721</v>
      </c>
      <c r="V2" s="562" t="s">
        <v>722</v>
      </c>
      <c r="W2" s="562" t="s">
        <v>742</v>
      </c>
      <c r="X2" s="562" t="s">
        <v>743</v>
      </c>
      <c r="Y2" s="562" t="s">
        <v>744</v>
      </c>
      <c r="Z2" s="562" t="s">
        <v>745</v>
      </c>
      <c r="AA2" s="562" t="s">
        <v>746</v>
      </c>
      <c r="AB2" s="562" t="s">
        <v>747</v>
      </c>
      <c r="AC2" s="563" t="s">
        <v>748</v>
      </c>
      <c r="AD2" s="203"/>
      <c r="AE2" s="205" t="s">
        <v>749</v>
      </c>
      <c r="AF2" s="206" t="s">
        <v>750</v>
      </c>
      <c r="AG2" s="207" t="s">
        <v>745</v>
      </c>
      <c r="AH2" s="208" t="s">
        <v>746</v>
      </c>
      <c r="AI2" s="209" t="s">
        <v>747</v>
      </c>
      <c r="AJ2" s="210" t="s">
        <v>751</v>
      </c>
      <c r="AK2" s="210" t="s">
        <v>752</v>
      </c>
      <c r="AL2" s="211" t="s">
        <v>753</v>
      </c>
      <c r="AM2" s="210" t="s">
        <v>754</v>
      </c>
      <c r="AN2" s="211" t="s">
        <v>755</v>
      </c>
      <c r="AO2" s="211" t="s">
        <v>756</v>
      </c>
      <c r="AP2" s="211" t="s">
        <v>757</v>
      </c>
      <c r="AQ2" s="210" t="s">
        <v>758</v>
      </c>
      <c r="AR2" s="211" t="s">
        <v>759</v>
      </c>
      <c r="AS2" s="212" t="s">
        <v>760</v>
      </c>
      <c r="AT2" s="213" t="s">
        <v>761</v>
      </c>
      <c r="AU2" s="203"/>
      <c r="AV2" s="203"/>
      <c r="AW2" s="203"/>
    </row>
    <row r="3" spans="1:49">
      <c r="A3" s="203"/>
      <c r="B3" s="561"/>
      <c r="C3" s="562"/>
      <c r="D3" s="562"/>
      <c r="E3" s="562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  <c r="T3" s="562"/>
      <c r="U3" s="562"/>
      <c r="V3" s="562"/>
      <c r="W3" s="562"/>
      <c r="X3" s="562"/>
      <c r="Y3" s="562"/>
      <c r="Z3" s="562"/>
      <c r="AA3" s="562"/>
      <c r="AB3" s="562"/>
      <c r="AC3" s="563"/>
      <c r="AD3" s="203"/>
      <c r="AE3" s="214">
        <f>RANK(AS3,AS3:AS34,1)</f>
        <v>1</v>
      </c>
      <c r="AF3" s="215"/>
      <c r="AG3" s="216"/>
      <c r="AH3" s="217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9">
        <f t="shared" ref="AS3:AS34" si="0">(AJ3+AK3*3+AL3*30+AM3*60+AN3*300+AO3*600+AP3*1800+AQ3*3600+AR3*36000)-AT3</f>
        <v>0</v>
      </c>
      <c r="AT3" s="220"/>
      <c r="AU3" s="203"/>
      <c r="AV3" s="203"/>
      <c r="AW3" s="203"/>
    </row>
    <row r="4" spans="1:49">
      <c r="A4" s="203"/>
      <c r="B4" s="564">
        <v>1</v>
      </c>
      <c r="C4" s="565"/>
      <c r="D4" s="565"/>
      <c r="E4" s="565"/>
      <c r="F4" s="565"/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5"/>
      <c r="R4" s="565"/>
      <c r="S4" s="565"/>
      <c r="T4" s="565"/>
      <c r="U4" s="565"/>
      <c r="V4" s="565"/>
      <c r="W4" s="565"/>
      <c r="X4" s="565"/>
      <c r="Y4" s="565"/>
      <c r="Z4" s="565"/>
      <c r="AA4" s="565"/>
      <c r="AB4" s="565"/>
      <c r="AC4" s="566"/>
      <c r="AD4" s="203"/>
      <c r="AE4" s="214">
        <f>RANK(AS4,AS3:AS34,1)</f>
        <v>1</v>
      </c>
      <c r="AF4" s="221"/>
      <c r="AG4" s="222"/>
      <c r="AH4" s="223"/>
      <c r="AI4" s="224"/>
      <c r="AJ4" s="221"/>
      <c r="AK4" s="224"/>
      <c r="AL4" s="224"/>
      <c r="AM4" s="224"/>
      <c r="AN4" s="224"/>
      <c r="AO4" s="224"/>
      <c r="AP4" s="224"/>
      <c r="AQ4" s="224"/>
      <c r="AR4" s="224"/>
      <c r="AS4" s="225">
        <f t="shared" si="0"/>
        <v>0</v>
      </c>
      <c r="AT4" s="226"/>
      <c r="AU4" s="203"/>
      <c r="AV4" s="203"/>
      <c r="AW4" s="203"/>
    </row>
    <row r="5" spans="1:49">
      <c r="A5" s="203"/>
      <c r="B5" s="564"/>
      <c r="C5" s="565"/>
      <c r="D5" s="565"/>
      <c r="E5" s="565"/>
      <c r="F5" s="565"/>
      <c r="G5" s="565"/>
      <c r="H5" s="565"/>
      <c r="I5" s="565"/>
      <c r="J5" s="565"/>
      <c r="K5" s="565"/>
      <c r="L5" s="565"/>
      <c r="M5" s="565"/>
      <c r="N5" s="565"/>
      <c r="O5" s="565"/>
      <c r="P5" s="565"/>
      <c r="Q5" s="565"/>
      <c r="R5" s="565"/>
      <c r="S5" s="565"/>
      <c r="T5" s="565"/>
      <c r="U5" s="565"/>
      <c r="V5" s="565"/>
      <c r="W5" s="565"/>
      <c r="X5" s="565"/>
      <c r="Y5" s="565"/>
      <c r="Z5" s="565"/>
      <c r="AA5" s="565"/>
      <c r="AB5" s="565"/>
      <c r="AC5" s="566"/>
      <c r="AD5" s="203"/>
      <c r="AE5" s="214">
        <f>RANK(AS5,AS3:AS34,1)</f>
        <v>1</v>
      </c>
      <c r="AF5" s="227"/>
      <c r="AG5" s="228"/>
      <c r="AH5" s="229"/>
      <c r="AI5" s="218"/>
      <c r="AJ5" s="218"/>
      <c r="AK5" s="230"/>
      <c r="AL5" s="230"/>
      <c r="AM5" s="230"/>
      <c r="AN5" s="230"/>
      <c r="AO5" s="230"/>
      <c r="AP5" s="230"/>
      <c r="AQ5" s="230"/>
      <c r="AR5" s="230"/>
      <c r="AS5" s="219">
        <f t="shared" si="0"/>
        <v>0</v>
      </c>
      <c r="AT5" s="231"/>
      <c r="AU5" s="203"/>
      <c r="AV5" s="203"/>
      <c r="AW5" s="203"/>
    </row>
    <row r="6" spans="1:49">
      <c r="A6" s="203"/>
      <c r="B6" s="564">
        <v>2</v>
      </c>
      <c r="C6" s="565"/>
      <c r="D6" s="565"/>
      <c r="E6" s="565"/>
      <c r="F6" s="565"/>
      <c r="G6" s="565"/>
      <c r="H6" s="565"/>
      <c r="I6" s="565"/>
      <c r="J6" s="565"/>
      <c r="K6" s="565"/>
      <c r="L6" s="565"/>
      <c r="M6" s="565"/>
      <c r="N6" s="565"/>
      <c r="O6" s="565"/>
      <c r="P6" s="565"/>
      <c r="Q6" s="565"/>
      <c r="R6" s="565"/>
      <c r="S6" s="565"/>
      <c r="T6" s="565"/>
      <c r="U6" s="565"/>
      <c r="V6" s="565"/>
      <c r="W6" s="565"/>
      <c r="X6" s="565"/>
      <c r="Y6" s="565"/>
      <c r="Z6" s="565"/>
      <c r="AA6" s="565"/>
      <c r="AB6" s="565"/>
      <c r="AC6" s="566"/>
      <c r="AD6" s="203"/>
      <c r="AE6" s="214">
        <f>RANK(AS6,AS3:AS34,1)</f>
        <v>1</v>
      </c>
      <c r="AF6" s="221"/>
      <c r="AG6" s="222"/>
      <c r="AH6" s="223"/>
      <c r="AI6" s="224"/>
      <c r="AJ6" s="221"/>
      <c r="AK6" s="224"/>
      <c r="AL6" s="224"/>
      <c r="AM6" s="224"/>
      <c r="AN6" s="224"/>
      <c r="AO6" s="224"/>
      <c r="AP6" s="224"/>
      <c r="AQ6" s="224"/>
      <c r="AR6" s="224"/>
      <c r="AS6" s="225">
        <f t="shared" si="0"/>
        <v>0</v>
      </c>
      <c r="AT6" s="226"/>
      <c r="AU6" s="203"/>
      <c r="AV6" s="203"/>
      <c r="AW6" s="203"/>
    </row>
    <row r="7" spans="1:49">
      <c r="A7" s="203"/>
      <c r="B7" s="564"/>
      <c r="C7" s="565"/>
      <c r="D7" s="565"/>
      <c r="E7" s="565"/>
      <c r="F7" s="565"/>
      <c r="G7" s="565"/>
      <c r="H7" s="565"/>
      <c r="I7" s="565"/>
      <c r="J7" s="565"/>
      <c r="K7" s="565"/>
      <c r="L7" s="565"/>
      <c r="M7" s="565"/>
      <c r="N7" s="565"/>
      <c r="O7" s="565"/>
      <c r="P7" s="565"/>
      <c r="Q7" s="565"/>
      <c r="R7" s="565"/>
      <c r="S7" s="565"/>
      <c r="T7" s="565"/>
      <c r="U7" s="565"/>
      <c r="V7" s="565"/>
      <c r="W7" s="565"/>
      <c r="X7" s="565"/>
      <c r="Y7" s="565"/>
      <c r="Z7" s="565"/>
      <c r="AA7" s="565"/>
      <c r="AB7" s="565"/>
      <c r="AC7" s="566"/>
      <c r="AD7" s="203"/>
      <c r="AE7" s="214">
        <f>RANK(AS7,AS3:AS34,1)</f>
        <v>1</v>
      </c>
      <c r="AF7" s="215"/>
      <c r="AG7" s="228"/>
      <c r="AH7" s="229"/>
      <c r="AI7" s="218"/>
      <c r="AJ7" s="218"/>
      <c r="AK7" s="218"/>
      <c r="AL7" s="218"/>
      <c r="AM7" s="218"/>
      <c r="AN7" s="218"/>
      <c r="AO7" s="218"/>
      <c r="AP7" s="218"/>
      <c r="AQ7" s="218"/>
      <c r="AR7" s="218"/>
      <c r="AS7" s="219">
        <f t="shared" si="0"/>
        <v>0</v>
      </c>
      <c r="AT7" s="220"/>
      <c r="AU7" s="203"/>
      <c r="AV7" s="203"/>
      <c r="AW7" s="203"/>
    </row>
    <row r="8" spans="1:49">
      <c r="A8" s="203"/>
      <c r="B8" s="564">
        <v>3</v>
      </c>
      <c r="C8" s="565"/>
      <c r="D8" s="565"/>
      <c r="E8" s="565"/>
      <c r="F8" s="565"/>
      <c r="G8" s="565"/>
      <c r="H8" s="565"/>
      <c r="I8" s="565"/>
      <c r="J8" s="565"/>
      <c r="K8" s="565"/>
      <c r="L8" s="565"/>
      <c r="M8" s="565"/>
      <c r="N8" s="565"/>
      <c r="O8" s="565"/>
      <c r="P8" s="565"/>
      <c r="Q8" s="565"/>
      <c r="R8" s="565"/>
      <c r="S8" s="565"/>
      <c r="T8" s="565"/>
      <c r="U8" s="565"/>
      <c r="V8" s="565"/>
      <c r="W8" s="565"/>
      <c r="X8" s="565"/>
      <c r="Y8" s="565"/>
      <c r="Z8" s="565"/>
      <c r="AA8" s="565"/>
      <c r="AB8" s="565"/>
      <c r="AC8" s="566"/>
      <c r="AD8" s="203"/>
      <c r="AE8" s="214">
        <f>RANK(AS8,AS3:AS34,1)</f>
        <v>1</v>
      </c>
      <c r="AF8" s="221"/>
      <c r="AG8" s="222"/>
      <c r="AH8" s="223"/>
      <c r="AI8" s="224"/>
      <c r="AJ8" s="221"/>
      <c r="AK8" s="224"/>
      <c r="AL8" s="224"/>
      <c r="AM8" s="224"/>
      <c r="AN8" s="224"/>
      <c r="AO8" s="224"/>
      <c r="AP8" s="224"/>
      <c r="AQ8" s="224"/>
      <c r="AR8" s="224"/>
      <c r="AS8" s="225">
        <f t="shared" si="0"/>
        <v>0</v>
      </c>
      <c r="AT8" s="226"/>
      <c r="AU8" s="203"/>
      <c r="AV8" s="203"/>
      <c r="AW8" s="203"/>
    </row>
    <row r="9" spans="1:49">
      <c r="A9" s="203"/>
      <c r="B9" s="564"/>
      <c r="C9" s="565"/>
      <c r="D9" s="565"/>
      <c r="E9" s="565"/>
      <c r="F9" s="565"/>
      <c r="G9" s="565"/>
      <c r="H9" s="565"/>
      <c r="I9" s="565"/>
      <c r="J9" s="565"/>
      <c r="K9" s="565"/>
      <c r="L9" s="565"/>
      <c r="M9" s="565"/>
      <c r="N9" s="565"/>
      <c r="O9" s="565"/>
      <c r="P9" s="565"/>
      <c r="Q9" s="565"/>
      <c r="R9" s="565"/>
      <c r="S9" s="565"/>
      <c r="T9" s="565"/>
      <c r="U9" s="565"/>
      <c r="V9" s="565"/>
      <c r="W9" s="565"/>
      <c r="X9" s="565"/>
      <c r="Y9" s="565"/>
      <c r="Z9" s="565"/>
      <c r="AA9" s="565"/>
      <c r="AB9" s="565"/>
      <c r="AC9" s="566"/>
      <c r="AD9" s="203"/>
      <c r="AE9" s="214">
        <f>RANK(AS9,AS3:AS34,1)</f>
        <v>1</v>
      </c>
      <c r="AF9" s="215"/>
      <c r="AG9" s="228"/>
      <c r="AH9" s="229"/>
      <c r="AI9" s="218"/>
      <c r="AJ9" s="218"/>
      <c r="AK9" s="218"/>
      <c r="AL9" s="218"/>
      <c r="AM9" s="218"/>
      <c r="AN9" s="218"/>
      <c r="AO9" s="218"/>
      <c r="AP9" s="218"/>
      <c r="AQ9" s="218"/>
      <c r="AR9" s="218"/>
      <c r="AS9" s="219">
        <f t="shared" si="0"/>
        <v>0</v>
      </c>
      <c r="AT9" s="220"/>
      <c r="AU9" s="203"/>
      <c r="AV9" s="203"/>
      <c r="AW9" s="203"/>
    </row>
    <row r="10" spans="1:49">
      <c r="A10" s="203"/>
      <c r="B10" s="564">
        <v>4</v>
      </c>
      <c r="C10" s="565"/>
      <c r="D10" s="565"/>
      <c r="E10" s="565"/>
      <c r="F10" s="565"/>
      <c r="G10" s="565"/>
      <c r="H10" s="565"/>
      <c r="I10" s="565"/>
      <c r="J10" s="565"/>
      <c r="K10" s="565"/>
      <c r="L10" s="565"/>
      <c r="M10" s="565"/>
      <c r="N10" s="565"/>
      <c r="O10" s="565"/>
      <c r="P10" s="565"/>
      <c r="Q10" s="565"/>
      <c r="R10" s="565"/>
      <c r="S10" s="565"/>
      <c r="T10" s="565"/>
      <c r="U10" s="565"/>
      <c r="V10" s="565"/>
      <c r="W10" s="565"/>
      <c r="X10" s="565"/>
      <c r="Y10" s="565"/>
      <c r="Z10" s="565"/>
      <c r="AA10" s="565"/>
      <c r="AB10" s="565"/>
      <c r="AC10" s="566"/>
      <c r="AD10" s="203"/>
      <c r="AE10" s="214">
        <f>RANK(AS10,AS3:AS34,1)</f>
        <v>1</v>
      </c>
      <c r="AF10" s="221"/>
      <c r="AG10" s="222"/>
      <c r="AH10" s="223"/>
      <c r="AI10" s="224"/>
      <c r="AJ10" s="221"/>
      <c r="AK10" s="224"/>
      <c r="AL10" s="224"/>
      <c r="AM10" s="224"/>
      <c r="AN10" s="224"/>
      <c r="AO10" s="224"/>
      <c r="AP10" s="224"/>
      <c r="AQ10" s="224"/>
      <c r="AR10" s="224"/>
      <c r="AS10" s="225">
        <f t="shared" si="0"/>
        <v>0</v>
      </c>
      <c r="AT10" s="226"/>
      <c r="AU10" s="203"/>
      <c r="AV10" s="203"/>
      <c r="AW10" s="203"/>
    </row>
    <row r="11" spans="1:49">
      <c r="A11" s="203"/>
      <c r="B11" s="564"/>
      <c r="C11" s="565"/>
      <c r="D11" s="565"/>
      <c r="E11" s="565"/>
      <c r="F11" s="565"/>
      <c r="G11" s="565"/>
      <c r="H11" s="565"/>
      <c r="I11" s="565"/>
      <c r="J11" s="565"/>
      <c r="K11" s="565"/>
      <c r="L11" s="565"/>
      <c r="M11" s="565"/>
      <c r="N11" s="565"/>
      <c r="O11" s="565"/>
      <c r="P11" s="565"/>
      <c r="Q11" s="565"/>
      <c r="R11" s="565"/>
      <c r="S11" s="565"/>
      <c r="T11" s="565"/>
      <c r="U11" s="565"/>
      <c r="V11" s="565"/>
      <c r="W11" s="565"/>
      <c r="X11" s="565"/>
      <c r="Y11" s="565"/>
      <c r="Z11" s="565"/>
      <c r="AA11" s="565"/>
      <c r="AB11" s="565"/>
      <c r="AC11" s="566"/>
      <c r="AD11" s="203"/>
      <c r="AE11" s="214">
        <f>RANK(AS11,AS3:AS34,1)</f>
        <v>1</v>
      </c>
      <c r="AF11" s="215"/>
      <c r="AG11" s="228"/>
      <c r="AH11" s="229"/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219">
        <f t="shared" si="0"/>
        <v>0</v>
      </c>
      <c r="AT11" s="220"/>
      <c r="AU11" s="203"/>
      <c r="AV11" s="203"/>
      <c r="AW11" s="203"/>
    </row>
    <row r="12" spans="1:49">
      <c r="A12" s="203"/>
      <c r="B12" s="564">
        <v>5</v>
      </c>
      <c r="C12" s="565"/>
      <c r="D12" s="565"/>
      <c r="E12" s="565"/>
      <c r="F12" s="565"/>
      <c r="G12" s="565"/>
      <c r="H12" s="565"/>
      <c r="I12" s="565"/>
      <c r="J12" s="565"/>
      <c r="K12" s="565"/>
      <c r="L12" s="565"/>
      <c r="M12" s="565"/>
      <c r="N12" s="565"/>
      <c r="O12" s="565"/>
      <c r="P12" s="565"/>
      <c r="Q12" s="565"/>
      <c r="R12" s="565"/>
      <c r="S12" s="565"/>
      <c r="T12" s="565"/>
      <c r="U12" s="565"/>
      <c r="V12" s="565"/>
      <c r="W12" s="565"/>
      <c r="X12" s="565"/>
      <c r="Y12" s="565"/>
      <c r="Z12" s="565"/>
      <c r="AA12" s="565"/>
      <c r="AB12" s="565"/>
      <c r="AC12" s="566"/>
      <c r="AD12" s="203"/>
      <c r="AE12" s="214">
        <f>RANK(AS12,AS3:AS34,1)</f>
        <v>1</v>
      </c>
      <c r="AF12" s="221"/>
      <c r="AG12" s="222"/>
      <c r="AH12" s="223"/>
      <c r="AI12" s="224"/>
      <c r="AJ12" s="221"/>
      <c r="AK12" s="224"/>
      <c r="AL12" s="224"/>
      <c r="AM12" s="224"/>
      <c r="AN12" s="224"/>
      <c r="AO12" s="224"/>
      <c r="AP12" s="224"/>
      <c r="AQ12" s="224"/>
      <c r="AR12" s="224"/>
      <c r="AS12" s="225">
        <f t="shared" si="0"/>
        <v>0</v>
      </c>
      <c r="AT12" s="226"/>
      <c r="AU12" s="203"/>
      <c r="AV12" s="203"/>
      <c r="AW12" s="203"/>
    </row>
    <row r="13" spans="1:49">
      <c r="A13" s="203"/>
      <c r="B13" s="564"/>
      <c r="C13" s="565"/>
      <c r="D13" s="565"/>
      <c r="E13" s="565"/>
      <c r="F13" s="565"/>
      <c r="G13" s="565"/>
      <c r="H13" s="565"/>
      <c r="I13" s="565"/>
      <c r="J13" s="565"/>
      <c r="K13" s="565"/>
      <c r="L13" s="565"/>
      <c r="M13" s="565"/>
      <c r="N13" s="565"/>
      <c r="O13" s="565"/>
      <c r="P13" s="565"/>
      <c r="Q13" s="565"/>
      <c r="R13" s="565"/>
      <c r="S13" s="565"/>
      <c r="T13" s="565"/>
      <c r="U13" s="565"/>
      <c r="V13" s="565"/>
      <c r="W13" s="565"/>
      <c r="X13" s="565"/>
      <c r="Y13" s="565"/>
      <c r="Z13" s="565"/>
      <c r="AA13" s="565"/>
      <c r="AB13" s="565"/>
      <c r="AC13" s="566"/>
      <c r="AD13" s="203"/>
      <c r="AE13" s="214">
        <f>RANK(AS13,AS3:AS34,1)</f>
        <v>1</v>
      </c>
      <c r="AF13" s="215"/>
      <c r="AG13" s="228"/>
      <c r="AH13" s="229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9">
        <f t="shared" si="0"/>
        <v>0</v>
      </c>
      <c r="AT13" s="220"/>
      <c r="AU13" s="203"/>
      <c r="AV13" s="203"/>
      <c r="AW13" s="203"/>
    </row>
    <row r="14" spans="1:49">
      <c r="A14" s="203"/>
      <c r="B14" s="564">
        <v>6</v>
      </c>
      <c r="C14" s="565"/>
      <c r="D14" s="565"/>
      <c r="E14" s="565"/>
      <c r="F14" s="565"/>
      <c r="G14" s="565"/>
      <c r="H14" s="565"/>
      <c r="I14" s="565"/>
      <c r="J14" s="565"/>
      <c r="K14" s="565"/>
      <c r="L14" s="565"/>
      <c r="M14" s="565"/>
      <c r="N14" s="565"/>
      <c r="O14" s="565"/>
      <c r="P14" s="565"/>
      <c r="Q14" s="565"/>
      <c r="R14" s="565"/>
      <c r="S14" s="565"/>
      <c r="T14" s="565"/>
      <c r="U14" s="565"/>
      <c r="V14" s="565"/>
      <c r="W14" s="565"/>
      <c r="X14" s="565"/>
      <c r="Y14" s="565"/>
      <c r="Z14" s="565"/>
      <c r="AA14" s="565"/>
      <c r="AB14" s="565"/>
      <c r="AC14" s="566"/>
      <c r="AD14" s="203"/>
      <c r="AE14" s="214">
        <f>RANK(AS14,AS3:AS34,1)</f>
        <v>1</v>
      </c>
      <c r="AF14" s="221"/>
      <c r="AG14" s="222"/>
      <c r="AH14" s="223"/>
      <c r="AI14" s="224"/>
      <c r="AJ14" s="221"/>
      <c r="AK14" s="224"/>
      <c r="AL14" s="224"/>
      <c r="AM14" s="224"/>
      <c r="AN14" s="224"/>
      <c r="AO14" s="224"/>
      <c r="AP14" s="224"/>
      <c r="AQ14" s="224"/>
      <c r="AR14" s="224"/>
      <c r="AS14" s="225">
        <f t="shared" si="0"/>
        <v>0</v>
      </c>
      <c r="AT14" s="226"/>
      <c r="AU14" s="203"/>
      <c r="AV14" s="203"/>
      <c r="AW14" s="203"/>
    </row>
    <row r="15" spans="1:49">
      <c r="A15" s="203"/>
      <c r="B15" s="564"/>
      <c r="C15" s="565"/>
      <c r="D15" s="565"/>
      <c r="E15" s="565"/>
      <c r="F15" s="565"/>
      <c r="G15" s="565"/>
      <c r="H15" s="565"/>
      <c r="I15" s="565"/>
      <c r="J15" s="565"/>
      <c r="K15" s="565"/>
      <c r="L15" s="565"/>
      <c r="M15" s="565"/>
      <c r="N15" s="565"/>
      <c r="O15" s="565"/>
      <c r="P15" s="565"/>
      <c r="Q15" s="565"/>
      <c r="R15" s="565"/>
      <c r="S15" s="565"/>
      <c r="T15" s="565"/>
      <c r="U15" s="565"/>
      <c r="V15" s="565"/>
      <c r="W15" s="565"/>
      <c r="X15" s="565"/>
      <c r="Y15" s="565"/>
      <c r="Z15" s="565"/>
      <c r="AA15" s="565"/>
      <c r="AB15" s="565"/>
      <c r="AC15" s="566"/>
      <c r="AD15" s="203"/>
      <c r="AE15" s="214">
        <f>RANK(AS15,AS3:AS34,1)</f>
        <v>1</v>
      </c>
      <c r="AF15" s="215"/>
      <c r="AG15" s="228"/>
      <c r="AH15" s="229"/>
      <c r="AI15" s="218"/>
      <c r="AJ15" s="218"/>
      <c r="AK15" s="218"/>
      <c r="AL15" s="218"/>
      <c r="AM15" s="218"/>
      <c r="AN15" s="218"/>
      <c r="AO15" s="218"/>
      <c r="AP15" s="218"/>
      <c r="AQ15" s="218"/>
      <c r="AR15" s="218"/>
      <c r="AS15" s="219">
        <f t="shared" si="0"/>
        <v>0</v>
      </c>
      <c r="AT15" s="220"/>
      <c r="AU15" s="203"/>
      <c r="AV15" s="203"/>
      <c r="AW15" s="203"/>
    </row>
    <row r="16" spans="1:49">
      <c r="A16" s="203"/>
      <c r="B16" s="564">
        <v>7</v>
      </c>
      <c r="C16" s="565"/>
      <c r="D16" s="565"/>
      <c r="E16" s="565"/>
      <c r="F16" s="565"/>
      <c r="G16" s="565"/>
      <c r="H16" s="565"/>
      <c r="I16" s="565"/>
      <c r="J16" s="565"/>
      <c r="K16" s="565"/>
      <c r="L16" s="565"/>
      <c r="M16" s="565"/>
      <c r="N16" s="565"/>
      <c r="O16" s="565"/>
      <c r="P16" s="565"/>
      <c r="Q16" s="565"/>
      <c r="R16" s="565"/>
      <c r="S16" s="565"/>
      <c r="T16" s="565"/>
      <c r="U16" s="565"/>
      <c r="V16" s="565"/>
      <c r="W16" s="565"/>
      <c r="X16" s="565"/>
      <c r="Y16" s="565"/>
      <c r="Z16" s="565"/>
      <c r="AA16" s="565"/>
      <c r="AB16" s="565"/>
      <c r="AC16" s="566"/>
      <c r="AD16" s="203"/>
      <c r="AE16" s="214">
        <f>RANK(AS16,AS3:AS34,1)</f>
        <v>1</v>
      </c>
      <c r="AF16" s="221"/>
      <c r="AG16" s="222"/>
      <c r="AH16" s="223"/>
      <c r="AI16" s="224"/>
      <c r="AJ16" s="221"/>
      <c r="AK16" s="224"/>
      <c r="AL16" s="224"/>
      <c r="AM16" s="224"/>
      <c r="AN16" s="224"/>
      <c r="AO16" s="224"/>
      <c r="AP16" s="224"/>
      <c r="AQ16" s="224"/>
      <c r="AR16" s="224"/>
      <c r="AS16" s="225">
        <f t="shared" si="0"/>
        <v>0</v>
      </c>
      <c r="AT16" s="226"/>
      <c r="AU16" s="203"/>
      <c r="AV16" s="203"/>
      <c r="AW16" s="203"/>
    </row>
    <row r="17" spans="1:49">
      <c r="A17" s="203"/>
      <c r="B17" s="564"/>
      <c r="C17" s="565"/>
      <c r="D17" s="565"/>
      <c r="E17" s="565"/>
      <c r="F17" s="565"/>
      <c r="G17" s="565"/>
      <c r="H17" s="565"/>
      <c r="I17" s="565"/>
      <c r="J17" s="565"/>
      <c r="K17" s="565"/>
      <c r="L17" s="565"/>
      <c r="M17" s="565"/>
      <c r="N17" s="565"/>
      <c r="O17" s="565"/>
      <c r="P17" s="565"/>
      <c r="Q17" s="565"/>
      <c r="R17" s="565"/>
      <c r="S17" s="565"/>
      <c r="T17" s="565"/>
      <c r="U17" s="565"/>
      <c r="V17" s="565"/>
      <c r="W17" s="565"/>
      <c r="X17" s="565"/>
      <c r="Y17" s="565"/>
      <c r="Z17" s="565"/>
      <c r="AA17" s="565"/>
      <c r="AB17" s="565"/>
      <c r="AC17" s="566"/>
      <c r="AD17" s="203"/>
      <c r="AE17" s="214">
        <f>RANK(AS17,AS3:AS34,1)</f>
        <v>1</v>
      </c>
      <c r="AF17" s="215"/>
      <c r="AG17" s="228"/>
      <c r="AH17" s="229"/>
      <c r="AI17" s="218"/>
      <c r="AJ17" s="218"/>
      <c r="AK17" s="218"/>
      <c r="AL17" s="218"/>
      <c r="AM17" s="218"/>
      <c r="AN17" s="218"/>
      <c r="AO17" s="218"/>
      <c r="AP17" s="218"/>
      <c r="AQ17" s="218"/>
      <c r="AR17" s="218"/>
      <c r="AS17" s="219">
        <f t="shared" si="0"/>
        <v>0</v>
      </c>
      <c r="AT17" s="220"/>
      <c r="AU17" s="203"/>
      <c r="AV17" s="203"/>
      <c r="AW17" s="203"/>
    </row>
    <row r="18" spans="1:49">
      <c r="A18" s="203"/>
      <c r="B18" s="564">
        <v>8</v>
      </c>
      <c r="C18" s="565"/>
      <c r="D18" s="565"/>
      <c r="E18" s="565"/>
      <c r="F18" s="565"/>
      <c r="G18" s="565"/>
      <c r="H18" s="565"/>
      <c r="I18" s="565"/>
      <c r="J18" s="565"/>
      <c r="K18" s="565"/>
      <c r="L18" s="565"/>
      <c r="M18" s="565"/>
      <c r="N18" s="565"/>
      <c r="O18" s="565"/>
      <c r="P18" s="565"/>
      <c r="Q18" s="565"/>
      <c r="R18" s="565"/>
      <c r="S18" s="565"/>
      <c r="T18" s="565"/>
      <c r="U18" s="565"/>
      <c r="V18" s="565"/>
      <c r="W18" s="565"/>
      <c r="X18" s="565"/>
      <c r="Y18" s="565"/>
      <c r="Z18" s="565"/>
      <c r="AA18" s="565"/>
      <c r="AB18" s="565"/>
      <c r="AC18" s="566"/>
      <c r="AD18" s="203"/>
      <c r="AE18" s="214">
        <f>RANK(AS18,AS3:AS34,1)</f>
        <v>1</v>
      </c>
      <c r="AF18" s="221"/>
      <c r="AG18" s="222"/>
      <c r="AH18" s="223"/>
      <c r="AI18" s="224"/>
      <c r="AJ18" s="221"/>
      <c r="AK18" s="224"/>
      <c r="AL18" s="224"/>
      <c r="AM18" s="224"/>
      <c r="AN18" s="224"/>
      <c r="AO18" s="224"/>
      <c r="AP18" s="224"/>
      <c r="AQ18" s="224"/>
      <c r="AR18" s="224"/>
      <c r="AS18" s="225">
        <f t="shared" si="0"/>
        <v>0</v>
      </c>
      <c r="AT18" s="226"/>
      <c r="AU18" s="203"/>
      <c r="AV18" s="203"/>
      <c r="AW18" s="203"/>
    </row>
    <row r="19" spans="1:49">
      <c r="A19" s="203"/>
      <c r="B19" s="564"/>
      <c r="C19" s="565"/>
      <c r="D19" s="565"/>
      <c r="E19" s="565"/>
      <c r="F19" s="565"/>
      <c r="G19" s="565"/>
      <c r="H19" s="565"/>
      <c r="I19" s="565"/>
      <c r="J19" s="565"/>
      <c r="K19" s="565"/>
      <c r="L19" s="565"/>
      <c r="M19" s="565"/>
      <c r="N19" s="565"/>
      <c r="O19" s="565"/>
      <c r="P19" s="565"/>
      <c r="Q19" s="565"/>
      <c r="R19" s="565"/>
      <c r="S19" s="565"/>
      <c r="T19" s="565"/>
      <c r="U19" s="565"/>
      <c r="V19" s="565"/>
      <c r="W19" s="565"/>
      <c r="X19" s="565"/>
      <c r="Y19" s="565"/>
      <c r="Z19" s="565"/>
      <c r="AA19" s="565"/>
      <c r="AB19" s="565"/>
      <c r="AC19" s="566"/>
      <c r="AD19" s="203"/>
      <c r="AE19" s="214">
        <f>RANK(AS19,AS3:AS34,1)</f>
        <v>1</v>
      </c>
      <c r="AF19" s="215"/>
      <c r="AG19" s="228"/>
      <c r="AH19" s="229"/>
      <c r="AI19" s="218"/>
      <c r="AJ19" s="218"/>
      <c r="AK19" s="218"/>
      <c r="AL19" s="218"/>
      <c r="AM19" s="218"/>
      <c r="AN19" s="218"/>
      <c r="AO19" s="218"/>
      <c r="AP19" s="218"/>
      <c r="AQ19" s="218"/>
      <c r="AR19" s="218"/>
      <c r="AS19" s="219">
        <f t="shared" si="0"/>
        <v>0</v>
      </c>
      <c r="AT19" s="220"/>
      <c r="AU19" s="203"/>
      <c r="AV19" s="203"/>
      <c r="AW19" s="203"/>
    </row>
    <row r="20" spans="1:49">
      <c r="A20" s="203"/>
      <c r="B20" s="564">
        <v>9</v>
      </c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65"/>
      <c r="AB20" s="565"/>
      <c r="AC20" s="566"/>
      <c r="AD20" s="203"/>
      <c r="AE20" s="214">
        <f>RANK(AS20,AS3:AS34,1)</f>
        <v>1</v>
      </c>
      <c r="AF20" s="221"/>
      <c r="AG20" s="222"/>
      <c r="AH20" s="223"/>
      <c r="AI20" s="224"/>
      <c r="AJ20" s="221"/>
      <c r="AK20" s="224"/>
      <c r="AL20" s="224"/>
      <c r="AM20" s="224"/>
      <c r="AN20" s="224"/>
      <c r="AO20" s="224"/>
      <c r="AP20" s="224"/>
      <c r="AQ20" s="224"/>
      <c r="AR20" s="224"/>
      <c r="AS20" s="225">
        <f t="shared" si="0"/>
        <v>0</v>
      </c>
      <c r="AT20" s="226"/>
      <c r="AU20" s="203"/>
      <c r="AV20" s="203"/>
      <c r="AW20" s="203"/>
    </row>
    <row r="21" spans="1:49">
      <c r="A21" s="203"/>
      <c r="B21" s="564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65"/>
      <c r="AB21" s="565"/>
      <c r="AC21" s="566"/>
      <c r="AD21" s="203"/>
      <c r="AE21" s="214">
        <f>RANK(AS21,AS3:AS34,1)</f>
        <v>1</v>
      </c>
      <c r="AF21" s="215"/>
      <c r="AG21" s="228"/>
      <c r="AH21" s="229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9">
        <f t="shared" si="0"/>
        <v>0</v>
      </c>
      <c r="AT21" s="220"/>
      <c r="AU21" s="203"/>
      <c r="AV21" s="203"/>
      <c r="AW21" s="203"/>
    </row>
    <row r="22" spans="1:49">
      <c r="A22" s="203"/>
      <c r="B22" s="564">
        <v>10</v>
      </c>
      <c r="C22" s="565"/>
      <c r="D22" s="565"/>
      <c r="E22" s="565"/>
      <c r="F22" s="565"/>
      <c r="G22" s="565"/>
      <c r="H22" s="565"/>
      <c r="I22" s="565"/>
      <c r="J22" s="565"/>
      <c r="K22" s="565"/>
      <c r="L22" s="565"/>
      <c r="M22" s="565"/>
      <c r="N22" s="565"/>
      <c r="O22" s="565"/>
      <c r="P22" s="565"/>
      <c r="Q22" s="565"/>
      <c r="R22" s="565"/>
      <c r="S22" s="565"/>
      <c r="T22" s="565"/>
      <c r="U22" s="565"/>
      <c r="V22" s="565"/>
      <c r="W22" s="565"/>
      <c r="X22" s="565"/>
      <c r="Y22" s="565"/>
      <c r="Z22" s="565"/>
      <c r="AA22" s="565"/>
      <c r="AB22" s="565"/>
      <c r="AC22" s="566"/>
      <c r="AD22" s="203"/>
      <c r="AE22" s="214">
        <f>RANK(AS22,AS3:AS34,1)</f>
        <v>1</v>
      </c>
      <c r="AF22" s="221"/>
      <c r="AG22" s="222"/>
      <c r="AH22" s="223"/>
      <c r="AI22" s="224"/>
      <c r="AJ22" s="221"/>
      <c r="AK22" s="224"/>
      <c r="AL22" s="224"/>
      <c r="AM22" s="224"/>
      <c r="AN22" s="224"/>
      <c r="AO22" s="224"/>
      <c r="AP22" s="224"/>
      <c r="AQ22" s="224"/>
      <c r="AR22" s="224"/>
      <c r="AS22" s="225">
        <f t="shared" si="0"/>
        <v>0</v>
      </c>
      <c r="AT22" s="226"/>
      <c r="AU22" s="203"/>
      <c r="AV22" s="203"/>
      <c r="AW22" s="203"/>
    </row>
    <row r="23" spans="1:49">
      <c r="A23" s="203"/>
      <c r="B23" s="564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65"/>
      <c r="P23" s="565"/>
      <c r="Q23" s="565"/>
      <c r="R23" s="565"/>
      <c r="S23" s="565"/>
      <c r="T23" s="565"/>
      <c r="U23" s="565"/>
      <c r="V23" s="565"/>
      <c r="W23" s="565"/>
      <c r="X23" s="565"/>
      <c r="Y23" s="565"/>
      <c r="Z23" s="565"/>
      <c r="AA23" s="565"/>
      <c r="AB23" s="565"/>
      <c r="AC23" s="566"/>
      <c r="AD23" s="203"/>
      <c r="AE23" s="214">
        <f>RANK(AS23,AS3:AS34,1)</f>
        <v>1</v>
      </c>
      <c r="AF23" s="215"/>
      <c r="AG23" s="228"/>
      <c r="AH23" s="229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9">
        <f t="shared" si="0"/>
        <v>0</v>
      </c>
      <c r="AT23" s="220"/>
      <c r="AU23" s="203"/>
      <c r="AV23" s="203"/>
      <c r="AW23" s="203"/>
    </row>
    <row r="24" spans="1:49">
      <c r="A24" s="203"/>
      <c r="B24" s="564">
        <v>11</v>
      </c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65"/>
      <c r="P24" s="565"/>
      <c r="Q24" s="565"/>
      <c r="R24" s="565"/>
      <c r="S24" s="565"/>
      <c r="T24" s="565"/>
      <c r="U24" s="565"/>
      <c r="V24" s="565"/>
      <c r="W24" s="565"/>
      <c r="X24" s="565"/>
      <c r="Y24" s="565"/>
      <c r="Z24" s="565"/>
      <c r="AA24" s="565"/>
      <c r="AB24" s="565"/>
      <c r="AC24" s="566"/>
      <c r="AD24" s="203"/>
      <c r="AE24" s="214">
        <f>RANK(AS24,AS3:AS34,1)</f>
        <v>1</v>
      </c>
      <c r="AF24" s="221"/>
      <c r="AG24" s="222"/>
      <c r="AH24" s="223"/>
      <c r="AI24" s="224"/>
      <c r="AJ24" s="221"/>
      <c r="AK24" s="224"/>
      <c r="AL24" s="224"/>
      <c r="AM24" s="224"/>
      <c r="AN24" s="224"/>
      <c r="AO24" s="224"/>
      <c r="AP24" s="224"/>
      <c r="AQ24" s="224"/>
      <c r="AR24" s="224"/>
      <c r="AS24" s="225">
        <f t="shared" si="0"/>
        <v>0</v>
      </c>
      <c r="AT24" s="226"/>
      <c r="AU24" s="203"/>
      <c r="AV24" s="203"/>
      <c r="AW24" s="203"/>
    </row>
    <row r="25" spans="1:49">
      <c r="A25" s="203"/>
      <c r="B25" s="564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65"/>
      <c r="AB25" s="565"/>
      <c r="AC25" s="566"/>
      <c r="AD25" s="203"/>
      <c r="AE25" s="214">
        <f>RANK(AS25,AS3:AS34,1)</f>
        <v>1</v>
      </c>
      <c r="AF25" s="215"/>
      <c r="AG25" s="228"/>
      <c r="AH25" s="229"/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9">
        <f t="shared" si="0"/>
        <v>0</v>
      </c>
      <c r="AT25" s="220"/>
      <c r="AU25" s="203"/>
      <c r="AV25" s="203"/>
      <c r="AW25" s="203"/>
    </row>
    <row r="26" spans="1:49">
      <c r="A26" s="203"/>
      <c r="B26" s="564">
        <v>12</v>
      </c>
      <c r="C26" s="565"/>
      <c r="D26" s="565"/>
      <c r="E26" s="565"/>
      <c r="F26" s="565"/>
      <c r="G26" s="565"/>
      <c r="H26" s="565"/>
      <c r="I26" s="565"/>
      <c r="J26" s="565"/>
      <c r="K26" s="565"/>
      <c r="L26" s="565"/>
      <c r="M26" s="565"/>
      <c r="N26" s="565"/>
      <c r="O26" s="565"/>
      <c r="P26" s="565"/>
      <c r="Q26" s="565"/>
      <c r="R26" s="565"/>
      <c r="S26" s="565"/>
      <c r="T26" s="565"/>
      <c r="U26" s="565"/>
      <c r="V26" s="565"/>
      <c r="W26" s="565"/>
      <c r="X26" s="565"/>
      <c r="Y26" s="565"/>
      <c r="Z26" s="565"/>
      <c r="AA26" s="565"/>
      <c r="AB26" s="565"/>
      <c r="AC26" s="566"/>
      <c r="AD26" s="203"/>
      <c r="AE26" s="214">
        <f>RANK(AS26,AS3:AS34,1)</f>
        <v>1</v>
      </c>
      <c r="AF26" s="221"/>
      <c r="AG26" s="222"/>
      <c r="AH26" s="223"/>
      <c r="AI26" s="224"/>
      <c r="AJ26" s="221"/>
      <c r="AK26" s="224"/>
      <c r="AL26" s="224"/>
      <c r="AM26" s="224"/>
      <c r="AN26" s="224"/>
      <c r="AO26" s="224"/>
      <c r="AP26" s="224"/>
      <c r="AQ26" s="224"/>
      <c r="AR26" s="224"/>
      <c r="AS26" s="225">
        <f t="shared" si="0"/>
        <v>0</v>
      </c>
      <c r="AT26" s="226"/>
      <c r="AU26" s="203"/>
      <c r="AV26" s="203"/>
      <c r="AW26" s="203"/>
    </row>
    <row r="27" spans="1:49">
      <c r="A27" s="203"/>
      <c r="B27" s="564"/>
      <c r="C27" s="565"/>
      <c r="D27" s="565"/>
      <c r="E27" s="565"/>
      <c r="F27" s="565"/>
      <c r="G27" s="565"/>
      <c r="H27" s="565"/>
      <c r="I27" s="565"/>
      <c r="J27" s="565"/>
      <c r="K27" s="565"/>
      <c r="L27" s="565"/>
      <c r="M27" s="565"/>
      <c r="N27" s="565"/>
      <c r="O27" s="565"/>
      <c r="P27" s="565"/>
      <c r="Q27" s="565"/>
      <c r="R27" s="565"/>
      <c r="S27" s="565"/>
      <c r="T27" s="565"/>
      <c r="U27" s="565"/>
      <c r="V27" s="565"/>
      <c r="W27" s="565"/>
      <c r="X27" s="565"/>
      <c r="Y27" s="565"/>
      <c r="Z27" s="565"/>
      <c r="AA27" s="565"/>
      <c r="AB27" s="565"/>
      <c r="AC27" s="566"/>
      <c r="AD27" s="203"/>
      <c r="AE27" s="214">
        <f>RANK(AS27,AS3:AS34,1)</f>
        <v>1</v>
      </c>
      <c r="AF27" s="215"/>
      <c r="AG27" s="228"/>
      <c r="AH27" s="229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9">
        <f t="shared" si="0"/>
        <v>0</v>
      </c>
      <c r="AT27" s="220"/>
      <c r="AU27" s="203"/>
      <c r="AV27" s="203"/>
      <c r="AW27" s="203"/>
    </row>
    <row r="28" spans="1:49">
      <c r="A28" s="203"/>
      <c r="B28" s="564">
        <v>13</v>
      </c>
      <c r="C28" s="565"/>
      <c r="D28" s="565"/>
      <c r="E28" s="565"/>
      <c r="F28" s="565"/>
      <c r="G28" s="565"/>
      <c r="H28" s="565"/>
      <c r="I28" s="565"/>
      <c r="J28" s="565"/>
      <c r="K28" s="565"/>
      <c r="L28" s="565"/>
      <c r="M28" s="565"/>
      <c r="N28" s="565"/>
      <c r="O28" s="565"/>
      <c r="P28" s="565"/>
      <c r="Q28" s="565"/>
      <c r="R28" s="565"/>
      <c r="S28" s="565"/>
      <c r="T28" s="565"/>
      <c r="U28" s="565"/>
      <c r="V28" s="565"/>
      <c r="W28" s="565"/>
      <c r="X28" s="565"/>
      <c r="Y28" s="565"/>
      <c r="Z28" s="565"/>
      <c r="AA28" s="565"/>
      <c r="AB28" s="565"/>
      <c r="AC28" s="566"/>
      <c r="AD28" s="203"/>
      <c r="AE28" s="214">
        <f>RANK(AS28,AS3:AS34,1)</f>
        <v>1</v>
      </c>
      <c r="AF28" s="221"/>
      <c r="AG28" s="222"/>
      <c r="AH28" s="223"/>
      <c r="AI28" s="224"/>
      <c r="AJ28" s="221"/>
      <c r="AK28" s="224"/>
      <c r="AL28" s="224"/>
      <c r="AM28" s="224"/>
      <c r="AN28" s="224"/>
      <c r="AO28" s="224"/>
      <c r="AP28" s="224"/>
      <c r="AQ28" s="224"/>
      <c r="AR28" s="224"/>
      <c r="AS28" s="225">
        <f t="shared" si="0"/>
        <v>0</v>
      </c>
      <c r="AT28" s="226"/>
      <c r="AU28" s="203"/>
      <c r="AV28" s="203"/>
      <c r="AW28" s="203"/>
    </row>
    <row r="29" spans="1:49">
      <c r="A29" s="203"/>
      <c r="B29" s="564"/>
      <c r="C29" s="565"/>
      <c r="D29" s="565"/>
      <c r="E29" s="565"/>
      <c r="F29" s="565"/>
      <c r="G29" s="565"/>
      <c r="H29" s="565"/>
      <c r="I29" s="565"/>
      <c r="J29" s="565"/>
      <c r="K29" s="565"/>
      <c r="L29" s="565"/>
      <c r="M29" s="565"/>
      <c r="N29" s="565"/>
      <c r="O29" s="565"/>
      <c r="P29" s="565"/>
      <c r="Q29" s="565"/>
      <c r="R29" s="565"/>
      <c r="S29" s="565"/>
      <c r="T29" s="565"/>
      <c r="U29" s="565"/>
      <c r="V29" s="565"/>
      <c r="W29" s="565"/>
      <c r="X29" s="565"/>
      <c r="Y29" s="565"/>
      <c r="Z29" s="565"/>
      <c r="AA29" s="565"/>
      <c r="AB29" s="565"/>
      <c r="AC29" s="566"/>
      <c r="AD29" s="203"/>
      <c r="AE29" s="214">
        <f>RANK(AS29,AS3:AS34,1)</f>
        <v>1</v>
      </c>
      <c r="AF29" s="215"/>
      <c r="AG29" s="228"/>
      <c r="AH29" s="229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9">
        <f t="shared" si="0"/>
        <v>0</v>
      </c>
      <c r="AT29" s="220"/>
      <c r="AU29" s="203"/>
      <c r="AV29" s="203"/>
      <c r="AW29" s="203"/>
    </row>
    <row r="30" spans="1:49">
      <c r="A30" s="203"/>
      <c r="B30" s="564">
        <v>14</v>
      </c>
      <c r="C30" s="565"/>
      <c r="D30" s="565"/>
      <c r="E30" s="565"/>
      <c r="F30" s="565"/>
      <c r="G30" s="565"/>
      <c r="H30" s="565"/>
      <c r="I30" s="565"/>
      <c r="J30" s="565"/>
      <c r="K30" s="565"/>
      <c r="L30" s="565"/>
      <c r="M30" s="565"/>
      <c r="N30" s="565"/>
      <c r="O30" s="565"/>
      <c r="P30" s="565"/>
      <c r="Q30" s="565"/>
      <c r="R30" s="565"/>
      <c r="S30" s="565"/>
      <c r="T30" s="565"/>
      <c r="U30" s="565"/>
      <c r="V30" s="565"/>
      <c r="W30" s="565"/>
      <c r="X30" s="565"/>
      <c r="Y30" s="565"/>
      <c r="Z30" s="565"/>
      <c r="AA30" s="565"/>
      <c r="AB30" s="565"/>
      <c r="AC30" s="566"/>
      <c r="AD30" s="203"/>
      <c r="AE30" s="214">
        <f>RANK(AS30,AS3:AS34,1)</f>
        <v>1</v>
      </c>
      <c r="AF30" s="221"/>
      <c r="AG30" s="222"/>
      <c r="AH30" s="223"/>
      <c r="AI30" s="224"/>
      <c r="AJ30" s="221"/>
      <c r="AK30" s="224"/>
      <c r="AL30" s="224"/>
      <c r="AM30" s="224"/>
      <c r="AN30" s="224"/>
      <c r="AO30" s="224"/>
      <c r="AP30" s="224"/>
      <c r="AQ30" s="224"/>
      <c r="AR30" s="224"/>
      <c r="AS30" s="225">
        <f t="shared" si="0"/>
        <v>0</v>
      </c>
      <c r="AT30" s="226"/>
      <c r="AU30" s="203"/>
      <c r="AV30" s="203"/>
      <c r="AW30" s="203"/>
    </row>
    <row r="31" spans="1:49">
      <c r="A31" s="203"/>
      <c r="B31" s="564"/>
      <c r="C31" s="565"/>
      <c r="D31" s="565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565"/>
      <c r="P31" s="565"/>
      <c r="Q31" s="565"/>
      <c r="R31" s="565"/>
      <c r="S31" s="565"/>
      <c r="T31" s="565"/>
      <c r="U31" s="565"/>
      <c r="V31" s="565"/>
      <c r="W31" s="565"/>
      <c r="X31" s="565"/>
      <c r="Y31" s="565"/>
      <c r="Z31" s="565"/>
      <c r="AA31" s="565"/>
      <c r="AB31" s="565"/>
      <c r="AC31" s="566"/>
      <c r="AD31" s="203"/>
      <c r="AE31" s="214">
        <f>RANK(AS31,AS3:AS34,1)</f>
        <v>1</v>
      </c>
      <c r="AF31" s="215"/>
      <c r="AG31" s="228"/>
      <c r="AH31" s="229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9">
        <f t="shared" si="0"/>
        <v>0</v>
      </c>
      <c r="AT31" s="220"/>
      <c r="AU31" s="203"/>
      <c r="AV31" s="203"/>
      <c r="AW31" s="203"/>
    </row>
    <row r="32" spans="1:49">
      <c r="A32" s="203"/>
      <c r="B32" s="564">
        <v>15</v>
      </c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65"/>
      <c r="P32" s="565"/>
      <c r="Q32" s="565"/>
      <c r="R32" s="565"/>
      <c r="S32" s="565"/>
      <c r="T32" s="565"/>
      <c r="U32" s="565"/>
      <c r="V32" s="565"/>
      <c r="W32" s="565"/>
      <c r="X32" s="565"/>
      <c r="Y32" s="565"/>
      <c r="Z32" s="565"/>
      <c r="AA32" s="565"/>
      <c r="AB32" s="565"/>
      <c r="AC32" s="566"/>
      <c r="AD32" s="203"/>
      <c r="AE32" s="214">
        <f>RANK(AS32,AS3:AS34,1)</f>
        <v>1</v>
      </c>
      <c r="AF32" s="221"/>
      <c r="AG32" s="222"/>
      <c r="AH32" s="223"/>
      <c r="AI32" s="224"/>
      <c r="AJ32" s="221"/>
      <c r="AK32" s="224"/>
      <c r="AL32" s="224"/>
      <c r="AM32" s="224"/>
      <c r="AN32" s="224"/>
      <c r="AO32" s="224"/>
      <c r="AP32" s="224"/>
      <c r="AQ32" s="224"/>
      <c r="AR32" s="224"/>
      <c r="AS32" s="225">
        <f t="shared" si="0"/>
        <v>0</v>
      </c>
      <c r="AT32" s="226"/>
      <c r="AU32" s="203"/>
      <c r="AV32" s="203"/>
      <c r="AW32" s="203"/>
    </row>
    <row r="33" spans="1:49">
      <c r="A33" s="203"/>
      <c r="B33" s="564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5"/>
      <c r="P33" s="565"/>
      <c r="Q33" s="565"/>
      <c r="R33" s="565"/>
      <c r="S33" s="565"/>
      <c r="T33" s="565"/>
      <c r="U33" s="565"/>
      <c r="V33" s="565"/>
      <c r="W33" s="565"/>
      <c r="X33" s="565"/>
      <c r="Y33" s="565"/>
      <c r="Z33" s="565"/>
      <c r="AA33" s="565"/>
      <c r="AB33" s="565"/>
      <c r="AC33" s="566"/>
      <c r="AD33" s="203"/>
      <c r="AE33" s="214">
        <f>RANK(AS33,AS3:AS34,1)</f>
        <v>1</v>
      </c>
      <c r="AF33" s="215"/>
      <c r="AG33" s="228"/>
      <c r="AH33" s="229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9">
        <f t="shared" si="0"/>
        <v>0</v>
      </c>
      <c r="AT33" s="220"/>
      <c r="AU33" s="203"/>
      <c r="AV33" s="203"/>
      <c r="AW33" s="203"/>
    </row>
    <row r="34" spans="1:49" ht="15" thickBot="1">
      <c r="A34" s="203"/>
      <c r="B34" s="564">
        <v>16</v>
      </c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65"/>
      <c r="AB34" s="565"/>
      <c r="AC34" s="566"/>
      <c r="AD34" s="203"/>
      <c r="AE34" s="232">
        <f>RANK(AS34,AS3:AS34,1)</f>
        <v>1</v>
      </c>
      <c r="AF34" s="233"/>
      <c r="AG34" s="234"/>
      <c r="AH34" s="235"/>
      <c r="AI34" s="236"/>
      <c r="AJ34" s="233"/>
      <c r="AK34" s="236"/>
      <c r="AL34" s="236"/>
      <c r="AM34" s="236"/>
      <c r="AN34" s="236"/>
      <c r="AO34" s="236"/>
      <c r="AP34" s="236"/>
      <c r="AQ34" s="236"/>
      <c r="AR34" s="236"/>
      <c r="AS34" s="237">
        <f t="shared" si="0"/>
        <v>0</v>
      </c>
      <c r="AT34" s="238"/>
      <c r="AU34" s="203"/>
      <c r="AV34" s="203"/>
      <c r="AW34" s="203"/>
    </row>
    <row r="35" spans="1:49" ht="15" thickBot="1">
      <c r="A35" s="203"/>
      <c r="B35" s="564"/>
      <c r="C35" s="565"/>
      <c r="D35" s="565"/>
      <c r="E35" s="565"/>
      <c r="F35" s="565"/>
      <c r="G35" s="565"/>
      <c r="H35" s="565"/>
      <c r="I35" s="565"/>
      <c r="J35" s="565"/>
      <c r="K35" s="565"/>
      <c r="L35" s="565"/>
      <c r="M35" s="565"/>
      <c r="N35" s="565"/>
      <c r="O35" s="565"/>
      <c r="P35" s="565"/>
      <c r="Q35" s="565"/>
      <c r="R35" s="565"/>
      <c r="S35" s="565"/>
      <c r="T35" s="565"/>
      <c r="U35" s="565"/>
      <c r="V35" s="565"/>
      <c r="W35" s="565"/>
      <c r="X35" s="565"/>
      <c r="Y35" s="565"/>
      <c r="Z35" s="565"/>
      <c r="AA35" s="565"/>
      <c r="AB35" s="565"/>
      <c r="AC35" s="566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</row>
    <row r="36" spans="1:49" ht="15" thickBot="1">
      <c r="A36" s="203"/>
      <c r="B36" s="564">
        <v>17</v>
      </c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/>
      <c r="T36" s="565"/>
      <c r="U36" s="565"/>
      <c r="V36" s="565"/>
      <c r="W36" s="565"/>
      <c r="X36" s="565"/>
      <c r="Y36" s="565"/>
      <c r="Z36" s="565"/>
      <c r="AA36" s="565"/>
      <c r="AB36" s="565"/>
      <c r="AC36" s="566"/>
      <c r="AD36" s="203"/>
      <c r="AE36" s="239" t="s">
        <v>762</v>
      </c>
      <c r="AF36" s="240" t="s">
        <v>750</v>
      </c>
      <c r="AG36" s="241" t="s">
        <v>763</v>
      </c>
      <c r="AH36" s="241"/>
      <c r="AI36" s="241"/>
      <c r="AJ36" s="241" t="s">
        <v>764</v>
      </c>
      <c r="AK36" s="241" t="s">
        <v>765</v>
      </c>
      <c r="AL36" s="241" t="s">
        <v>766</v>
      </c>
      <c r="AM36" s="240" t="s">
        <v>767</v>
      </c>
      <c r="AN36" s="242" t="s">
        <v>752</v>
      </c>
      <c r="AO36" s="241" t="s">
        <v>787</v>
      </c>
      <c r="AP36" s="241" t="s">
        <v>785</v>
      </c>
      <c r="AQ36" s="282" t="s">
        <v>786</v>
      </c>
      <c r="AR36" s="285" t="s">
        <v>789</v>
      </c>
      <c r="AS36" s="284" t="s">
        <v>790</v>
      </c>
      <c r="AT36" s="283" t="s">
        <v>788</v>
      </c>
      <c r="AU36" s="203"/>
      <c r="AV36" s="203"/>
      <c r="AW36" s="203"/>
    </row>
    <row r="37" spans="1:49">
      <c r="A37" s="203"/>
      <c r="B37" s="564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65"/>
      <c r="P37" s="565"/>
      <c r="Q37" s="565"/>
      <c r="R37" s="565"/>
      <c r="S37" s="565"/>
      <c r="T37" s="565"/>
      <c r="U37" s="565"/>
      <c r="V37" s="565"/>
      <c r="W37" s="565"/>
      <c r="X37" s="565"/>
      <c r="Y37" s="565"/>
      <c r="Z37" s="565"/>
      <c r="AA37" s="565"/>
      <c r="AB37" s="565"/>
      <c r="AC37" s="566"/>
      <c r="AD37" s="203"/>
      <c r="AE37" s="243"/>
      <c r="AF37" s="279"/>
      <c r="AG37" s="279"/>
      <c r="AH37" s="244"/>
      <c r="AI37" s="245"/>
      <c r="AJ37" s="279">
        <v>1</v>
      </c>
      <c r="AK37" s="279">
        <f t="shared" ref="AK37:AK47" si="1">AG37+AH37-AI37+AJ37</f>
        <v>1</v>
      </c>
      <c r="AL37" s="280">
        <f t="shared" ref="AL37:AL47" ca="1" si="2">RANDBETWEEN(1,10)</f>
        <v>5</v>
      </c>
      <c r="AM37" s="280">
        <f t="shared" ref="AM37:AM47" ca="1" si="3">AK37+AL37</f>
        <v>6</v>
      </c>
      <c r="AN37" s="246"/>
      <c r="AO37" s="279"/>
      <c r="AP37" s="279"/>
      <c r="AQ37" s="279"/>
      <c r="AR37" s="279" t="str">
        <f>IF(AP37=0,"FALSE",INT(AP37/4)-AQ37)</f>
        <v>FALSE</v>
      </c>
      <c r="AS37" s="279" t="b">
        <f>IF(INT(AP37-12/4)-AQ37&gt;0,INT(AP37-12/4)-AQ37,FALSE)</f>
        <v>0</v>
      </c>
      <c r="AT37" s="286">
        <f>AP37/4</f>
        <v>0</v>
      </c>
      <c r="AU37" s="203"/>
      <c r="AV37" s="203"/>
      <c r="AW37" s="203"/>
    </row>
    <row r="38" spans="1:49">
      <c r="A38" s="203"/>
      <c r="B38" s="564">
        <v>18</v>
      </c>
      <c r="C38" s="565"/>
      <c r="D38" s="565"/>
      <c r="E38" s="565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565"/>
      <c r="R38" s="565"/>
      <c r="S38" s="565"/>
      <c r="T38" s="565"/>
      <c r="U38" s="565"/>
      <c r="V38" s="565"/>
      <c r="W38" s="565"/>
      <c r="X38" s="565"/>
      <c r="Y38" s="565"/>
      <c r="Z38" s="565"/>
      <c r="AA38" s="565"/>
      <c r="AB38" s="565"/>
      <c r="AC38" s="566"/>
      <c r="AD38" s="203"/>
      <c r="AE38" s="243"/>
      <c r="AF38" s="279"/>
      <c r="AG38" s="279"/>
      <c r="AH38" s="244"/>
      <c r="AI38" s="245"/>
      <c r="AJ38" s="279">
        <v>2</v>
      </c>
      <c r="AK38" s="279">
        <f t="shared" si="1"/>
        <v>2</v>
      </c>
      <c r="AL38" s="280">
        <f t="shared" ca="1" si="2"/>
        <v>6</v>
      </c>
      <c r="AM38" s="280">
        <f t="shared" ca="1" si="3"/>
        <v>8</v>
      </c>
      <c r="AN38" s="246"/>
      <c r="AO38" s="279"/>
      <c r="AP38" s="279"/>
      <c r="AQ38" s="279"/>
      <c r="AR38" s="279" t="str">
        <f t="shared" ref="AR38:AR47" si="4">IF(AP38=0,"FALSE",INT(AP38/4)-AQ38)</f>
        <v>FALSE</v>
      </c>
      <c r="AS38" s="279" t="b">
        <f t="shared" ref="AS38:AS47" si="5">IF(INT(AP38-12/4)-AQ38&gt;0,INT(AP38-12/4)-AQ38,FALSE)</f>
        <v>0</v>
      </c>
      <c r="AT38" s="286">
        <f t="shared" ref="AT38:AT47" si="6">AP38/4</f>
        <v>0</v>
      </c>
      <c r="AU38" s="203"/>
      <c r="AV38" s="203"/>
      <c r="AW38" s="203"/>
    </row>
    <row r="39" spans="1:49">
      <c r="A39" s="203"/>
      <c r="B39" s="564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65"/>
      <c r="AB39" s="565"/>
      <c r="AC39" s="566"/>
      <c r="AD39" s="203"/>
      <c r="AE39" s="243"/>
      <c r="AF39" s="279"/>
      <c r="AG39" s="279"/>
      <c r="AH39" s="244"/>
      <c r="AI39" s="245"/>
      <c r="AJ39" s="279">
        <v>3</v>
      </c>
      <c r="AK39" s="279">
        <f t="shared" si="1"/>
        <v>3</v>
      </c>
      <c r="AL39" s="280">
        <f t="shared" ca="1" si="2"/>
        <v>10</v>
      </c>
      <c r="AM39" s="280">
        <f t="shared" ca="1" si="3"/>
        <v>13</v>
      </c>
      <c r="AN39" s="246"/>
      <c r="AO39" s="279"/>
      <c r="AP39" s="279"/>
      <c r="AQ39" s="279"/>
      <c r="AR39" s="279" t="str">
        <f t="shared" si="4"/>
        <v>FALSE</v>
      </c>
      <c r="AS39" s="279" t="b">
        <f t="shared" si="5"/>
        <v>0</v>
      </c>
      <c r="AT39" s="286">
        <f t="shared" si="6"/>
        <v>0</v>
      </c>
      <c r="AU39" s="203"/>
      <c r="AV39" s="203"/>
      <c r="AW39" s="203"/>
    </row>
    <row r="40" spans="1:49">
      <c r="A40" s="203"/>
      <c r="B40" s="564">
        <v>19</v>
      </c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65"/>
      <c r="AB40" s="565"/>
      <c r="AC40" s="566"/>
      <c r="AD40" s="203"/>
      <c r="AE40" s="243"/>
      <c r="AF40" s="279"/>
      <c r="AG40" s="279"/>
      <c r="AH40" s="244"/>
      <c r="AI40" s="245"/>
      <c r="AJ40" s="279">
        <v>4</v>
      </c>
      <c r="AK40" s="279">
        <f t="shared" si="1"/>
        <v>4</v>
      </c>
      <c r="AL40" s="280">
        <f t="shared" ca="1" si="2"/>
        <v>6</v>
      </c>
      <c r="AM40" s="280">
        <f t="shared" ca="1" si="3"/>
        <v>10</v>
      </c>
      <c r="AN40" s="246"/>
      <c r="AO40" s="279"/>
      <c r="AP40" s="279"/>
      <c r="AQ40" s="279"/>
      <c r="AR40" s="279" t="str">
        <f t="shared" si="4"/>
        <v>FALSE</v>
      </c>
      <c r="AS40" s="279" t="b">
        <f t="shared" si="5"/>
        <v>0</v>
      </c>
      <c r="AT40" s="286">
        <f t="shared" si="6"/>
        <v>0</v>
      </c>
      <c r="AU40" s="203"/>
      <c r="AV40" s="203"/>
      <c r="AW40" s="203"/>
    </row>
    <row r="41" spans="1:49">
      <c r="A41" s="203"/>
      <c r="B41" s="564"/>
      <c r="C41" s="565"/>
      <c r="D41" s="565"/>
      <c r="E41" s="565"/>
      <c r="F41" s="565"/>
      <c r="G41" s="565"/>
      <c r="H41" s="565"/>
      <c r="I41" s="565"/>
      <c r="J41" s="565"/>
      <c r="K41" s="565"/>
      <c r="L41" s="565"/>
      <c r="M41" s="565"/>
      <c r="N41" s="565"/>
      <c r="O41" s="565"/>
      <c r="P41" s="565"/>
      <c r="Q41" s="565"/>
      <c r="R41" s="565"/>
      <c r="S41" s="565"/>
      <c r="T41" s="565"/>
      <c r="U41" s="565"/>
      <c r="V41" s="565"/>
      <c r="W41" s="565"/>
      <c r="X41" s="565"/>
      <c r="Y41" s="565"/>
      <c r="Z41" s="565"/>
      <c r="AA41" s="565"/>
      <c r="AB41" s="565"/>
      <c r="AC41" s="566"/>
      <c r="AD41" s="203"/>
      <c r="AE41" s="243"/>
      <c r="AF41" s="279"/>
      <c r="AG41" s="279"/>
      <c r="AH41" s="244"/>
      <c r="AI41" s="245"/>
      <c r="AJ41" s="279">
        <v>5</v>
      </c>
      <c r="AK41" s="279">
        <f t="shared" si="1"/>
        <v>5</v>
      </c>
      <c r="AL41" s="280">
        <f t="shared" ca="1" si="2"/>
        <v>9</v>
      </c>
      <c r="AM41" s="280">
        <f t="shared" ca="1" si="3"/>
        <v>14</v>
      </c>
      <c r="AN41" s="246"/>
      <c r="AO41" s="279"/>
      <c r="AP41" s="279"/>
      <c r="AQ41" s="279"/>
      <c r="AR41" s="279" t="str">
        <f t="shared" si="4"/>
        <v>FALSE</v>
      </c>
      <c r="AS41" s="279" t="b">
        <f t="shared" si="5"/>
        <v>0</v>
      </c>
      <c r="AT41" s="286">
        <f t="shared" si="6"/>
        <v>0</v>
      </c>
      <c r="AU41" s="203"/>
      <c r="AV41" s="203"/>
      <c r="AW41" s="203"/>
    </row>
    <row r="42" spans="1:49">
      <c r="A42" s="203"/>
      <c r="B42" s="564">
        <v>20</v>
      </c>
      <c r="C42" s="565"/>
      <c r="D42" s="565"/>
      <c r="E42" s="565"/>
      <c r="F42" s="565"/>
      <c r="G42" s="565"/>
      <c r="H42" s="565"/>
      <c r="I42" s="565"/>
      <c r="J42" s="565"/>
      <c r="K42" s="565"/>
      <c r="L42" s="565"/>
      <c r="M42" s="565"/>
      <c r="N42" s="565"/>
      <c r="O42" s="565"/>
      <c r="P42" s="565"/>
      <c r="Q42" s="565"/>
      <c r="R42" s="565"/>
      <c r="S42" s="565"/>
      <c r="T42" s="565"/>
      <c r="U42" s="565"/>
      <c r="V42" s="565"/>
      <c r="W42" s="565"/>
      <c r="X42" s="565"/>
      <c r="Y42" s="565"/>
      <c r="Z42" s="565"/>
      <c r="AA42" s="565"/>
      <c r="AB42" s="565"/>
      <c r="AC42" s="566"/>
      <c r="AD42" s="203"/>
      <c r="AE42" s="243"/>
      <c r="AF42" s="279"/>
      <c r="AG42" s="279"/>
      <c r="AH42" s="244"/>
      <c r="AI42" s="245"/>
      <c r="AJ42" s="279">
        <v>6</v>
      </c>
      <c r="AK42" s="279">
        <f t="shared" si="1"/>
        <v>6</v>
      </c>
      <c r="AL42" s="280">
        <f t="shared" ca="1" si="2"/>
        <v>3</v>
      </c>
      <c r="AM42" s="280">
        <f t="shared" ca="1" si="3"/>
        <v>9</v>
      </c>
      <c r="AN42" s="246"/>
      <c r="AO42" s="279"/>
      <c r="AP42" s="279"/>
      <c r="AQ42" s="279"/>
      <c r="AR42" s="279" t="str">
        <f t="shared" si="4"/>
        <v>FALSE</v>
      </c>
      <c r="AS42" s="279" t="b">
        <f t="shared" si="5"/>
        <v>0</v>
      </c>
      <c r="AT42" s="286">
        <f t="shared" si="6"/>
        <v>0</v>
      </c>
      <c r="AU42" s="203"/>
      <c r="AV42" s="203"/>
      <c r="AW42" s="203"/>
    </row>
    <row r="43" spans="1:49">
      <c r="A43" s="203"/>
      <c r="B43" s="564"/>
      <c r="C43" s="565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5"/>
      <c r="Q43" s="565"/>
      <c r="R43" s="565"/>
      <c r="S43" s="565"/>
      <c r="T43" s="565"/>
      <c r="U43" s="565"/>
      <c r="V43" s="565"/>
      <c r="W43" s="565"/>
      <c r="X43" s="565"/>
      <c r="Y43" s="565"/>
      <c r="Z43" s="565"/>
      <c r="AA43" s="565"/>
      <c r="AB43" s="565"/>
      <c r="AC43" s="566"/>
      <c r="AD43" s="203"/>
      <c r="AE43" s="243"/>
      <c r="AF43" s="279"/>
      <c r="AG43" s="279"/>
      <c r="AH43" s="244"/>
      <c r="AI43" s="245"/>
      <c r="AJ43" s="279">
        <v>7</v>
      </c>
      <c r="AK43" s="279">
        <f t="shared" si="1"/>
        <v>7</v>
      </c>
      <c r="AL43" s="280">
        <f t="shared" ca="1" si="2"/>
        <v>3</v>
      </c>
      <c r="AM43" s="280">
        <f t="shared" ca="1" si="3"/>
        <v>10</v>
      </c>
      <c r="AN43" s="246"/>
      <c r="AO43" s="279"/>
      <c r="AP43" s="279"/>
      <c r="AQ43" s="279"/>
      <c r="AR43" s="279" t="str">
        <f t="shared" si="4"/>
        <v>FALSE</v>
      </c>
      <c r="AS43" s="279" t="b">
        <f t="shared" si="5"/>
        <v>0</v>
      </c>
      <c r="AT43" s="286">
        <f t="shared" si="6"/>
        <v>0</v>
      </c>
      <c r="AU43" s="203"/>
      <c r="AV43" s="203"/>
      <c r="AW43" s="203"/>
    </row>
    <row r="44" spans="1:49">
      <c r="A44" s="203"/>
      <c r="B44" s="564">
        <v>21</v>
      </c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565"/>
      <c r="R44" s="565"/>
      <c r="S44" s="565"/>
      <c r="T44" s="565"/>
      <c r="U44" s="565"/>
      <c r="V44" s="565"/>
      <c r="W44" s="565"/>
      <c r="X44" s="565"/>
      <c r="Y44" s="565"/>
      <c r="Z44" s="565"/>
      <c r="AA44" s="565"/>
      <c r="AB44" s="565"/>
      <c r="AC44" s="566"/>
      <c r="AD44" s="203"/>
      <c r="AE44" s="243"/>
      <c r="AF44" s="279"/>
      <c r="AG44" s="279"/>
      <c r="AH44" s="244"/>
      <c r="AI44" s="245"/>
      <c r="AJ44" s="279">
        <v>8</v>
      </c>
      <c r="AK44" s="279">
        <f t="shared" si="1"/>
        <v>8</v>
      </c>
      <c r="AL44" s="280">
        <f t="shared" ca="1" si="2"/>
        <v>7</v>
      </c>
      <c r="AM44" s="280">
        <f t="shared" ca="1" si="3"/>
        <v>15</v>
      </c>
      <c r="AN44" s="246"/>
      <c r="AO44" s="279"/>
      <c r="AP44" s="279"/>
      <c r="AQ44" s="279"/>
      <c r="AR44" s="279" t="str">
        <f t="shared" si="4"/>
        <v>FALSE</v>
      </c>
      <c r="AS44" s="279" t="b">
        <f t="shared" si="5"/>
        <v>0</v>
      </c>
      <c r="AT44" s="286">
        <f t="shared" si="6"/>
        <v>0</v>
      </c>
      <c r="AU44" s="203"/>
      <c r="AV44" s="203"/>
      <c r="AW44" s="203"/>
    </row>
    <row r="45" spans="1:49">
      <c r="A45" s="203"/>
      <c r="B45" s="564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65"/>
      <c r="Q45" s="565"/>
      <c r="R45" s="565"/>
      <c r="S45" s="565"/>
      <c r="T45" s="565"/>
      <c r="U45" s="565"/>
      <c r="V45" s="565"/>
      <c r="W45" s="565"/>
      <c r="X45" s="565"/>
      <c r="Y45" s="565"/>
      <c r="Z45" s="565"/>
      <c r="AA45" s="565"/>
      <c r="AB45" s="565"/>
      <c r="AC45" s="566"/>
      <c r="AD45" s="203"/>
      <c r="AE45" s="243"/>
      <c r="AF45" s="279"/>
      <c r="AG45" s="279"/>
      <c r="AH45" s="244"/>
      <c r="AI45" s="245"/>
      <c r="AJ45" s="279">
        <v>9</v>
      </c>
      <c r="AK45" s="279">
        <f t="shared" si="1"/>
        <v>9</v>
      </c>
      <c r="AL45" s="280">
        <f t="shared" ca="1" si="2"/>
        <v>7</v>
      </c>
      <c r="AM45" s="280">
        <f t="shared" ca="1" si="3"/>
        <v>16</v>
      </c>
      <c r="AN45" s="246"/>
      <c r="AO45" s="279"/>
      <c r="AP45" s="279"/>
      <c r="AQ45" s="279"/>
      <c r="AR45" s="279" t="str">
        <f t="shared" si="4"/>
        <v>FALSE</v>
      </c>
      <c r="AS45" s="279" t="b">
        <f t="shared" si="5"/>
        <v>0</v>
      </c>
      <c r="AT45" s="286">
        <f t="shared" si="6"/>
        <v>0</v>
      </c>
      <c r="AU45" s="203"/>
      <c r="AV45" s="203"/>
      <c r="AW45" s="203"/>
    </row>
    <row r="46" spans="1:49">
      <c r="A46" s="203"/>
      <c r="B46" s="564">
        <v>22</v>
      </c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65"/>
      <c r="AB46" s="565"/>
      <c r="AC46" s="566"/>
      <c r="AD46" s="203"/>
      <c r="AE46" s="243"/>
      <c r="AF46" s="279"/>
      <c r="AG46" s="279"/>
      <c r="AH46" s="244"/>
      <c r="AI46" s="245"/>
      <c r="AJ46" s="279"/>
      <c r="AK46" s="279">
        <f t="shared" si="1"/>
        <v>0</v>
      </c>
      <c r="AL46" s="280">
        <f t="shared" ca="1" si="2"/>
        <v>1</v>
      </c>
      <c r="AM46" s="280">
        <f t="shared" ca="1" si="3"/>
        <v>1</v>
      </c>
      <c r="AN46" s="246"/>
      <c r="AO46" s="279"/>
      <c r="AP46" s="279"/>
      <c r="AQ46" s="279"/>
      <c r="AR46" s="279" t="str">
        <f t="shared" si="4"/>
        <v>FALSE</v>
      </c>
      <c r="AS46" s="279" t="b">
        <f t="shared" si="5"/>
        <v>0</v>
      </c>
      <c r="AT46" s="286">
        <f t="shared" si="6"/>
        <v>0</v>
      </c>
      <c r="AU46" s="203"/>
      <c r="AV46" s="203"/>
      <c r="AW46" s="203"/>
    </row>
    <row r="47" spans="1:49" ht="15" thickBot="1">
      <c r="A47" s="203"/>
      <c r="B47" s="564"/>
      <c r="C47" s="565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565"/>
      <c r="R47" s="565"/>
      <c r="S47" s="565"/>
      <c r="T47" s="565"/>
      <c r="U47" s="565"/>
      <c r="V47" s="565"/>
      <c r="W47" s="565"/>
      <c r="X47" s="565"/>
      <c r="Y47" s="565"/>
      <c r="Z47" s="565"/>
      <c r="AA47" s="565"/>
      <c r="AB47" s="565"/>
      <c r="AC47" s="566"/>
      <c r="AD47" s="203"/>
      <c r="AE47" s="247"/>
      <c r="AF47" s="248"/>
      <c r="AG47" s="248"/>
      <c r="AH47" s="249"/>
      <c r="AI47" s="250"/>
      <c r="AJ47" s="248"/>
      <c r="AK47" s="248">
        <f t="shared" si="1"/>
        <v>0</v>
      </c>
      <c r="AL47" s="281">
        <f t="shared" ca="1" si="2"/>
        <v>6</v>
      </c>
      <c r="AM47" s="281">
        <f t="shared" ca="1" si="3"/>
        <v>6</v>
      </c>
      <c r="AN47" s="251"/>
      <c r="AO47" s="248"/>
      <c r="AP47" s="248"/>
      <c r="AQ47" s="248"/>
      <c r="AR47" s="248" t="str">
        <f t="shared" si="4"/>
        <v>FALSE</v>
      </c>
      <c r="AS47" s="248" t="b">
        <f t="shared" si="5"/>
        <v>0</v>
      </c>
      <c r="AT47" s="287">
        <f t="shared" si="6"/>
        <v>0</v>
      </c>
      <c r="AU47" s="203"/>
      <c r="AV47" s="203"/>
      <c r="AW47" s="203"/>
    </row>
    <row r="48" spans="1:49" ht="15" thickBot="1">
      <c r="A48" s="203"/>
      <c r="B48" s="564">
        <v>23</v>
      </c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565"/>
      <c r="R48" s="565"/>
      <c r="S48" s="565"/>
      <c r="T48" s="565"/>
      <c r="U48" s="565"/>
      <c r="V48" s="565"/>
      <c r="W48" s="565"/>
      <c r="X48" s="565"/>
      <c r="Y48" s="565"/>
      <c r="Z48" s="565"/>
      <c r="AA48" s="565"/>
      <c r="AB48" s="565"/>
      <c r="AC48" s="566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03"/>
      <c r="AT48" s="203"/>
      <c r="AU48" s="203"/>
      <c r="AV48" s="203"/>
      <c r="AW48" s="203"/>
    </row>
    <row r="49" spans="1:49" ht="15" thickBot="1">
      <c r="A49" s="203"/>
      <c r="B49" s="564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565"/>
      <c r="R49" s="565"/>
      <c r="S49" s="565"/>
      <c r="T49" s="565"/>
      <c r="U49" s="565"/>
      <c r="V49" s="565"/>
      <c r="W49" s="565"/>
      <c r="X49" s="565"/>
      <c r="Y49" s="565"/>
      <c r="Z49" s="565"/>
      <c r="AA49" s="565"/>
      <c r="AB49" s="565"/>
      <c r="AC49" s="566"/>
      <c r="AD49" s="203"/>
      <c r="AE49" s="567" t="s">
        <v>768</v>
      </c>
      <c r="AF49" s="567"/>
      <c r="AG49" s="567"/>
      <c r="AH49" s="567"/>
      <c r="AI49" s="567"/>
      <c r="AJ49" s="567"/>
      <c r="AK49" s="567"/>
      <c r="AL49" s="567"/>
      <c r="AM49" s="567"/>
      <c r="AN49" s="567"/>
      <c r="AO49" s="567"/>
      <c r="AP49" s="567"/>
      <c r="AQ49" s="567"/>
      <c r="AR49" s="567"/>
      <c r="AS49" s="567"/>
      <c r="AT49" s="567"/>
      <c r="AU49" s="203"/>
      <c r="AV49" s="203"/>
      <c r="AW49" s="203"/>
    </row>
    <row r="50" spans="1:49" ht="15" thickBot="1">
      <c r="A50" s="203"/>
      <c r="B50" s="564">
        <v>24</v>
      </c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65"/>
      <c r="AB50" s="565"/>
      <c r="AC50" s="566"/>
      <c r="AD50" s="203"/>
      <c r="AE50" s="252" t="s">
        <v>769</v>
      </c>
      <c r="AF50" s="253" t="s">
        <v>770</v>
      </c>
      <c r="AG50" s="254" t="s">
        <v>771</v>
      </c>
      <c r="AH50" s="571" t="s">
        <v>772</v>
      </c>
      <c r="AI50" s="571"/>
      <c r="AJ50" s="253" t="s">
        <v>773</v>
      </c>
      <c r="AK50" s="254" t="s">
        <v>774</v>
      </c>
      <c r="AL50" s="253" t="s">
        <v>775</v>
      </c>
      <c r="AM50" s="253" t="s">
        <v>776</v>
      </c>
      <c r="AN50" s="253" t="s">
        <v>777</v>
      </c>
      <c r="AO50" s="253" t="s">
        <v>778</v>
      </c>
      <c r="AP50" s="254" t="s">
        <v>779</v>
      </c>
      <c r="AQ50" s="255" t="s">
        <v>780</v>
      </c>
      <c r="AR50" s="568" t="s">
        <v>781</v>
      </c>
      <c r="AS50" s="568"/>
      <c r="AT50" s="568"/>
      <c r="AU50" s="203"/>
      <c r="AV50" s="203"/>
      <c r="AW50" s="203"/>
    </row>
    <row r="51" spans="1:49">
      <c r="A51" s="203"/>
      <c r="B51" s="564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65"/>
      <c r="AB51" s="565"/>
      <c r="AC51" s="566"/>
      <c r="AD51" s="203"/>
      <c r="AE51" s="256">
        <v>1</v>
      </c>
      <c r="AF51" s="257">
        <v>0</v>
      </c>
      <c r="AG51" s="258" t="s">
        <v>771</v>
      </c>
      <c r="AH51" s="259"/>
      <c r="AI51" s="260"/>
      <c r="AJ51" s="261">
        <f t="shared" ref="AJ51:AJ57" ca="1" si="7">(IF(AF51,RANDBETWEEN(1,AF51),0))*AE51+AH51-AI51</f>
        <v>0</v>
      </c>
      <c r="AK51" s="258"/>
      <c r="AL51" s="262">
        <f t="shared" ref="AL51:AL57" ca="1" si="8">(IF(AF51,RANDBETWEEN(1,AF51),0))*AE51+AH51+AI51</f>
        <v>0</v>
      </c>
      <c r="AM51" s="262">
        <f t="shared" ref="AM51:AM57" ca="1" si="9">(IF(AF51,RANDBETWEEN(1,AF51),0))*AE51+AH51+AI51</f>
        <v>0</v>
      </c>
      <c r="AN51" s="262">
        <f t="shared" ref="AN51:AN57" ca="1" si="10">(IF(AF51,RANDBETWEEN(1,AF51),0))*AE51+AH51+AI51</f>
        <v>0</v>
      </c>
      <c r="AO51" s="263"/>
      <c r="AP51" s="258" t="str">
        <f t="shared" ref="AP51:AP57" si="11">IF(AO51="容易",10,IF(AO51="平均",15,IF(AO51="困难",20,IF(AO51="非常困难",25,IF(AO51="不可能完成",30,"")))))</f>
        <v/>
      </c>
      <c r="AQ51" s="264" t="str">
        <f t="shared" ref="AQ51:AQ57" ca="1" si="12">IF(AJ51&gt;=AP51,"成功","失败")</f>
        <v>失败</v>
      </c>
      <c r="AR51" s="569" t="s">
        <v>784</v>
      </c>
      <c r="AS51" s="570"/>
      <c r="AT51" s="570"/>
      <c r="AU51" s="203"/>
      <c r="AV51" s="203"/>
      <c r="AW51" s="203"/>
    </row>
    <row r="52" spans="1:49">
      <c r="A52" s="203"/>
      <c r="B52" s="564">
        <v>25</v>
      </c>
      <c r="C52" s="565"/>
      <c r="D52" s="565"/>
      <c r="E52" s="565"/>
      <c r="F52" s="565"/>
      <c r="G52" s="565"/>
      <c r="H52" s="565"/>
      <c r="I52" s="565"/>
      <c r="J52" s="565"/>
      <c r="K52" s="565"/>
      <c r="L52" s="565"/>
      <c r="M52" s="565"/>
      <c r="N52" s="565"/>
      <c r="O52" s="565"/>
      <c r="P52" s="565"/>
      <c r="Q52" s="565"/>
      <c r="R52" s="565"/>
      <c r="S52" s="565"/>
      <c r="T52" s="565"/>
      <c r="U52" s="565"/>
      <c r="V52" s="565"/>
      <c r="W52" s="565"/>
      <c r="X52" s="565"/>
      <c r="Y52" s="565"/>
      <c r="Z52" s="565"/>
      <c r="AA52" s="565"/>
      <c r="AB52" s="565"/>
      <c r="AC52" s="566"/>
      <c r="AD52" s="203"/>
      <c r="AE52" s="265">
        <v>1</v>
      </c>
      <c r="AF52" s="266">
        <v>0</v>
      </c>
      <c r="AG52" s="267" t="s">
        <v>771</v>
      </c>
      <c r="AH52" s="259"/>
      <c r="AI52" s="260"/>
      <c r="AJ52" s="268">
        <f t="shared" ca="1" si="7"/>
        <v>0</v>
      </c>
      <c r="AK52" s="267"/>
      <c r="AL52" s="262">
        <f t="shared" ca="1" si="8"/>
        <v>0</v>
      </c>
      <c r="AM52" s="262">
        <f t="shared" ca="1" si="9"/>
        <v>0</v>
      </c>
      <c r="AN52" s="262">
        <f t="shared" ca="1" si="10"/>
        <v>0</v>
      </c>
      <c r="AO52" s="263"/>
      <c r="AP52" s="267" t="str">
        <f t="shared" si="11"/>
        <v/>
      </c>
      <c r="AQ52" s="269" t="str">
        <f t="shared" ca="1" si="12"/>
        <v>失败</v>
      </c>
      <c r="AR52" s="570"/>
      <c r="AS52" s="570"/>
      <c r="AT52" s="570"/>
      <c r="AU52" s="203"/>
      <c r="AV52" s="203"/>
      <c r="AW52" s="203"/>
    </row>
    <row r="53" spans="1:49">
      <c r="A53" s="203"/>
      <c r="B53" s="564"/>
      <c r="C53" s="565"/>
      <c r="D53" s="565"/>
      <c r="E53" s="565"/>
      <c r="F53" s="565"/>
      <c r="G53" s="565"/>
      <c r="H53" s="565"/>
      <c r="I53" s="565"/>
      <c r="J53" s="565"/>
      <c r="K53" s="565"/>
      <c r="L53" s="565"/>
      <c r="M53" s="565"/>
      <c r="N53" s="565"/>
      <c r="O53" s="565"/>
      <c r="P53" s="565"/>
      <c r="Q53" s="565"/>
      <c r="R53" s="565"/>
      <c r="S53" s="565"/>
      <c r="T53" s="565"/>
      <c r="U53" s="565"/>
      <c r="V53" s="565"/>
      <c r="W53" s="565"/>
      <c r="X53" s="565"/>
      <c r="Y53" s="565"/>
      <c r="Z53" s="565"/>
      <c r="AA53" s="565"/>
      <c r="AB53" s="565"/>
      <c r="AC53" s="566"/>
      <c r="AD53" s="203"/>
      <c r="AE53" s="256">
        <v>1</v>
      </c>
      <c r="AF53" s="257">
        <v>0</v>
      </c>
      <c r="AG53" s="258" t="s">
        <v>771</v>
      </c>
      <c r="AH53" s="259"/>
      <c r="AI53" s="260"/>
      <c r="AJ53" s="261">
        <f t="shared" ca="1" si="7"/>
        <v>0</v>
      </c>
      <c r="AK53" s="258"/>
      <c r="AL53" s="262">
        <f t="shared" ca="1" si="8"/>
        <v>0</v>
      </c>
      <c r="AM53" s="262">
        <f t="shared" ca="1" si="9"/>
        <v>0</v>
      </c>
      <c r="AN53" s="262">
        <f t="shared" ca="1" si="10"/>
        <v>0</v>
      </c>
      <c r="AO53" s="263"/>
      <c r="AP53" s="258" t="str">
        <f t="shared" si="11"/>
        <v/>
      </c>
      <c r="AQ53" s="264" t="str">
        <f t="shared" ca="1" si="12"/>
        <v>失败</v>
      </c>
      <c r="AR53" s="570"/>
      <c r="AS53" s="570"/>
      <c r="AT53" s="570"/>
      <c r="AU53" s="203"/>
      <c r="AV53" s="203"/>
      <c r="AW53" s="203"/>
    </row>
    <row r="54" spans="1:49">
      <c r="A54" s="203"/>
      <c r="B54" s="564">
        <v>26</v>
      </c>
      <c r="C54" s="565"/>
      <c r="D54" s="565"/>
      <c r="E54" s="565"/>
      <c r="F54" s="565"/>
      <c r="G54" s="565"/>
      <c r="H54" s="565"/>
      <c r="I54" s="565"/>
      <c r="J54" s="565"/>
      <c r="K54" s="565"/>
      <c r="L54" s="565"/>
      <c r="M54" s="565"/>
      <c r="N54" s="565"/>
      <c r="O54" s="565"/>
      <c r="P54" s="565"/>
      <c r="Q54" s="565"/>
      <c r="R54" s="565"/>
      <c r="S54" s="565"/>
      <c r="T54" s="565"/>
      <c r="U54" s="565"/>
      <c r="V54" s="565"/>
      <c r="W54" s="565"/>
      <c r="X54" s="565"/>
      <c r="Y54" s="565"/>
      <c r="Z54" s="565"/>
      <c r="AA54" s="565"/>
      <c r="AB54" s="565"/>
      <c r="AC54" s="566"/>
      <c r="AD54" s="203"/>
      <c r="AE54" s="265">
        <v>1</v>
      </c>
      <c r="AF54" s="266">
        <v>0</v>
      </c>
      <c r="AG54" s="267" t="s">
        <v>771</v>
      </c>
      <c r="AH54" s="259"/>
      <c r="AI54" s="260"/>
      <c r="AJ54" s="268">
        <f t="shared" ca="1" si="7"/>
        <v>0</v>
      </c>
      <c r="AK54" s="267"/>
      <c r="AL54" s="262">
        <f t="shared" ca="1" si="8"/>
        <v>0</v>
      </c>
      <c r="AM54" s="262">
        <f t="shared" ca="1" si="9"/>
        <v>0</v>
      </c>
      <c r="AN54" s="262">
        <f t="shared" ca="1" si="10"/>
        <v>0</v>
      </c>
      <c r="AO54" s="263"/>
      <c r="AP54" s="267" t="str">
        <f t="shared" si="11"/>
        <v/>
      </c>
      <c r="AQ54" s="264" t="str">
        <f t="shared" ca="1" si="12"/>
        <v>失败</v>
      </c>
      <c r="AR54" s="570"/>
      <c r="AS54" s="570"/>
      <c r="AT54" s="570"/>
      <c r="AU54" s="203"/>
      <c r="AV54" s="203"/>
      <c r="AW54" s="203"/>
    </row>
    <row r="55" spans="1:49">
      <c r="A55" s="203"/>
      <c r="B55" s="564"/>
      <c r="C55" s="565"/>
      <c r="D55" s="565"/>
      <c r="E55" s="565"/>
      <c r="F55" s="565"/>
      <c r="G55" s="565"/>
      <c r="H55" s="565"/>
      <c r="I55" s="565"/>
      <c r="J55" s="565"/>
      <c r="K55" s="565"/>
      <c r="L55" s="565"/>
      <c r="M55" s="565"/>
      <c r="N55" s="565"/>
      <c r="O55" s="565"/>
      <c r="P55" s="565"/>
      <c r="Q55" s="565"/>
      <c r="R55" s="565"/>
      <c r="S55" s="565"/>
      <c r="T55" s="565"/>
      <c r="U55" s="565"/>
      <c r="V55" s="565"/>
      <c r="W55" s="565"/>
      <c r="X55" s="565"/>
      <c r="Y55" s="565"/>
      <c r="Z55" s="565"/>
      <c r="AA55" s="565"/>
      <c r="AB55" s="565"/>
      <c r="AC55" s="566"/>
      <c r="AD55" s="203"/>
      <c r="AE55" s="256">
        <v>1</v>
      </c>
      <c r="AF55" s="257">
        <v>0</v>
      </c>
      <c r="AG55" s="258" t="s">
        <v>771</v>
      </c>
      <c r="AH55" s="259"/>
      <c r="AI55" s="260"/>
      <c r="AJ55" s="261">
        <f t="shared" ca="1" si="7"/>
        <v>0</v>
      </c>
      <c r="AK55" s="258"/>
      <c r="AL55" s="262">
        <f t="shared" ca="1" si="8"/>
        <v>0</v>
      </c>
      <c r="AM55" s="262">
        <f t="shared" ca="1" si="9"/>
        <v>0</v>
      </c>
      <c r="AN55" s="262">
        <f t="shared" ca="1" si="10"/>
        <v>0</v>
      </c>
      <c r="AO55" s="263"/>
      <c r="AP55" s="258" t="str">
        <f t="shared" si="11"/>
        <v/>
      </c>
      <c r="AQ55" s="264" t="str">
        <f t="shared" ca="1" si="12"/>
        <v>失败</v>
      </c>
      <c r="AR55" s="570"/>
      <c r="AS55" s="570"/>
      <c r="AT55" s="570"/>
      <c r="AU55" s="203"/>
      <c r="AV55" s="203"/>
      <c r="AW55" s="203"/>
    </row>
    <row r="56" spans="1:49" ht="15" thickBot="1">
      <c r="A56" s="203"/>
      <c r="B56" s="572">
        <v>27</v>
      </c>
      <c r="C56" s="573"/>
      <c r="D56" s="573"/>
      <c r="E56" s="573"/>
      <c r="F56" s="573"/>
      <c r="G56" s="573"/>
      <c r="H56" s="573"/>
      <c r="I56" s="573"/>
      <c r="J56" s="573"/>
      <c r="K56" s="573"/>
      <c r="L56" s="573"/>
      <c r="M56" s="573"/>
      <c r="N56" s="573"/>
      <c r="O56" s="573"/>
      <c r="P56" s="573"/>
      <c r="Q56" s="573"/>
      <c r="R56" s="573"/>
      <c r="S56" s="573"/>
      <c r="T56" s="573"/>
      <c r="U56" s="573"/>
      <c r="V56" s="573"/>
      <c r="W56" s="573"/>
      <c r="X56" s="573"/>
      <c r="Y56" s="573"/>
      <c r="Z56" s="573"/>
      <c r="AA56" s="573"/>
      <c r="AB56" s="573"/>
      <c r="AC56" s="574"/>
      <c r="AD56" s="203"/>
      <c r="AE56" s="265">
        <v>1</v>
      </c>
      <c r="AF56" s="266">
        <v>0</v>
      </c>
      <c r="AG56" s="267" t="s">
        <v>771</v>
      </c>
      <c r="AH56" s="259"/>
      <c r="AI56" s="260"/>
      <c r="AJ56" s="268">
        <f t="shared" ca="1" si="7"/>
        <v>0</v>
      </c>
      <c r="AK56" s="267"/>
      <c r="AL56" s="262">
        <f t="shared" ca="1" si="8"/>
        <v>0</v>
      </c>
      <c r="AM56" s="262">
        <f t="shared" ca="1" si="9"/>
        <v>0</v>
      </c>
      <c r="AN56" s="262">
        <f t="shared" ca="1" si="10"/>
        <v>0</v>
      </c>
      <c r="AO56" s="263"/>
      <c r="AP56" s="267" t="str">
        <f t="shared" si="11"/>
        <v/>
      </c>
      <c r="AQ56" s="264" t="str">
        <f t="shared" ca="1" si="12"/>
        <v>失败</v>
      </c>
      <c r="AR56" s="575" t="s">
        <v>782</v>
      </c>
      <c r="AS56" s="575"/>
      <c r="AT56" s="575"/>
      <c r="AU56" s="203"/>
      <c r="AV56" s="203"/>
      <c r="AW56" s="203"/>
    </row>
    <row r="57" spans="1:49" ht="15" thickBot="1">
      <c r="A57" s="203"/>
      <c r="B57" s="572"/>
      <c r="C57" s="573"/>
      <c r="D57" s="573"/>
      <c r="E57" s="573"/>
      <c r="F57" s="573"/>
      <c r="G57" s="573"/>
      <c r="H57" s="573"/>
      <c r="I57" s="573"/>
      <c r="J57" s="573"/>
      <c r="K57" s="573"/>
      <c r="L57" s="573"/>
      <c r="M57" s="573"/>
      <c r="N57" s="573"/>
      <c r="O57" s="573"/>
      <c r="P57" s="573"/>
      <c r="Q57" s="573"/>
      <c r="R57" s="573"/>
      <c r="S57" s="573"/>
      <c r="T57" s="573"/>
      <c r="U57" s="573"/>
      <c r="V57" s="573"/>
      <c r="W57" s="573"/>
      <c r="X57" s="573"/>
      <c r="Y57" s="573"/>
      <c r="Z57" s="573"/>
      <c r="AA57" s="573"/>
      <c r="AB57" s="573"/>
      <c r="AC57" s="574"/>
      <c r="AD57" s="203"/>
      <c r="AE57" s="270">
        <v>1</v>
      </c>
      <c r="AF57" s="271">
        <v>0</v>
      </c>
      <c r="AG57" s="272" t="s">
        <v>771</v>
      </c>
      <c r="AH57" s="273"/>
      <c r="AI57" s="274"/>
      <c r="AJ57" s="275">
        <f t="shared" ca="1" si="7"/>
        <v>0</v>
      </c>
      <c r="AK57" s="272"/>
      <c r="AL57" s="276">
        <f t="shared" ca="1" si="8"/>
        <v>0</v>
      </c>
      <c r="AM57" s="276">
        <f t="shared" ca="1" si="9"/>
        <v>0</v>
      </c>
      <c r="AN57" s="276">
        <f t="shared" ca="1" si="10"/>
        <v>0</v>
      </c>
      <c r="AO57" s="277"/>
      <c r="AP57" s="272" t="str">
        <f t="shared" si="11"/>
        <v/>
      </c>
      <c r="AQ57" s="278" t="str">
        <f t="shared" ca="1" si="12"/>
        <v>失败</v>
      </c>
      <c r="AR57" s="576" t="s">
        <v>783</v>
      </c>
      <c r="AS57" s="576"/>
      <c r="AT57" s="576"/>
      <c r="AU57" s="203"/>
      <c r="AV57" s="203"/>
      <c r="AW57" s="203"/>
    </row>
    <row r="58" spans="1:49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  <c r="AS58" s="203"/>
      <c r="AT58" s="203"/>
      <c r="AU58" s="203"/>
      <c r="AV58" s="203"/>
      <c r="AW58" s="203"/>
    </row>
    <row r="59" spans="1:49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3"/>
    </row>
    <row r="60" spans="1:49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3"/>
    </row>
    <row r="61" spans="1:49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</row>
    <row r="62" spans="1:49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</row>
  </sheetData>
  <mergeCells count="790">
    <mergeCell ref="AB56:AB57"/>
    <mergeCell ref="AC56:AC57"/>
    <mergeCell ref="AR56:AT56"/>
    <mergeCell ref="AR57:AT57"/>
    <mergeCell ref="V56:V57"/>
    <mergeCell ref="W56:W57"/>
    <mergeCell ref="X56:X57"/>
    <mergeCell ref="Y56:Y57"/>
    <mergeCell ref="Z56:Z57"/>
    <mergeCell ref="AA56:AA57"/>
    <mergeCell ref="P56:P57"/>
    <mergeCell ref="Q56:Q57"/>
    <mergeCell ref="R56:R57"/>
    <mergeCell ref="S56:S57"/>
    <mergeCell ref="T56:T57"/>
    <mergeCell ref="U56:U57"/>
    <mergeCell ref="J56:J57"/>
    <mergeCell ref="K56:K57"/>
    <mergeCell ref="L56:L57"/>
    <mergeCell ref="M56:M57"/>
    <mergeCell ref="N56:N57"/>
    <mergeCell ref="O56:O57"/>
    <mergeCell ref="AB54:AB55"/>
    <mergeCell ref="AC54:AC55"/>
    <mergeCell ref="B56:B57"/>
    <mergeCell ref="C56:C57"/>
    <mergeCell ref="D56:D57"/>
    <mergeCell ref="E56:E57"/>
    <mergeCell ref="F56:F57"/>
    <mergeCell ref="G56:G57"/>
    <mergeCell ref="H56:H57"/>
    <mergeCell ref="I56:I57"/>
    <mergeCell ref="V54:V55"/>
    <mergeCell ref="W54:W55"/>
    <mergeCell ref="X54:X55"/>
    <mergeCell ref="Y54:Y55"/>
    <mergeCell ref="Z54:Z55"/>
    <mergeCell ref="AA54:AA55"/>
    <mergeCell ref="P54:P55"/>
    <mergeCell ref="Q54:Q55"/>
    <mergeCell ref="R54:R55"/>
    <mergeCell ref="S54:S55"/>
    <mergeCell ref="T54:T55"/>
    <mergeCell ref="U54:U55"/>
    <mergeCell ref="J54:J55"/>
    <mergeCell ref="K54:K55"/>
    <mergeCell ref="B54:B55"/>
    <mergeCell ref="C54:C55"/>
    <mergeCell ref="D54:D55"/>
    <mergeCell ref="E54:E55"/>
    <mergeCell ref="F54:F55"/>
    <mergeCell ref="G54:G55"/>
    <mergeCell ref="H54:H55"/>
    <mergeCell ref="I54:I55"/>
    <mergeCell ref="V52:V53"/>
    <mergeCell ref="T52:T53"/>
    <mergeCell ref="U52:U53"/>
    <mergeCell ref="J52:J53"/>
    <mergeCell ref="K52:K53"/>
    <mergeCell ref="L52:L53"/>
    <mergeCell ref="M52:M53"/>
    <mergeCell ref="N52:N53"/>
    <mergeCell ref="O52:O53"/>
    <mergeCell ref="B52:B53"/>
    <mergeCell ref="C52:C53"/>
    <mergeCell ref="D52:D53"/>
    <mergeCell ref="E52:E53"/>
    <mergeCell ref="F52:F53"/>
    <mergeCell ref="G52:G53"/>
    <mergeCell ref="H52:H53"/>
    <mergeCell ref="AR50:AT50"/>
    <mergeCell ref="AR51:AT55"/>
    <mergeCell ref="Z50:Z51"/>
    <mergeCell ref="AA50:AA51"/>
    <mergeCell ref="AB50:AB51"/>
    <mergeCell ref="AC50:AC51"/>
    <mergeCell ref="AH50:AI50"/>
    <mergeCell ref="J50:J51"/>
    <mergeCell ref="K50:K51"/>
    <mergeCell ref="L50:L51"/>
    <mergeCell ref="L54:L55"/>
    <mergeCell ref="M54:M55"/>
    <mergeCell ref="N54:N55"/>
    <mergeCell ref="O54:O55"/>
    <mergeCell ref="AB52:AB53"/>
    <mergeCell ref="AC52:AC53"/>
    <mergeCell ref="W52:W53"/>
    <mergeCell ref="X52:X53"/>
    <mergeCell ref="Y52:Y53"/>
    <mergeCell ref="Z52:Z53"/>
    <mergeCell ref="AA52:AA53"/>
    <mergeCell ref="P52:P53"/>
    <mergeCell ref="Q52:Q53"/>
    <mergeCell ref="R52:R53"/>
    <mergeCell ref="I52:I53"/>
    <mergeCell ref="Y50:Y51"/>
    <mergeCell ref="S50:S51"/>
    <mergeCell ref="T50:T51"/>
    <mergeCell ref="U50:U51"/>
    <mergeCell ref="V50:V51"/>
    <mergeCell ref="W50:W51"/>
    <mergeCell ref="X50:X51"/>
    <mergeCell ref="M50:M51"/>
    <mergeCell ref="N50:N51"/>
    <mergeCell ref="O50:O51"/>
    <mergeCell ref="P50:P51"/>
    <mergeCell ref="Q50:Q51"/>
    <mergeCell ref="R50:R51"/>
    <mergeCell ref="S52:S53"/>
    <mergeCell ref="G50:G51"/>
    <mergeCell ref="H50:H51"/>
    <mergeCell ref="I50:I51"/>
    <mergeCell ref="Z48:Z49"/>
    <mergeCell ref="AA48:AA49"/>
    <mergeCell ref="AB48:AB49"/>
    <mergeCell ref="AC48:AC49"/>
    <mergeCell ref="AE49:AT49"/>
    <mergeCell ref="B50:B51"/>
    <mergeCell ref="C50:C51"/>
    <mergeCell ref="D50:D51"/>
    <mergeCell ref="E50:E51"/>
    <mergeCell ref="F50:F51"/>
    <mergeCell ref="T48:T49"/>
    <mergeCell ref="U48:U49"/>
    <mergeCell ref="V48:V49"/>
    <mergeCell ref="W48:W49"/>
    <mergeCell ref="X48:X49"/>
    <mergeCell ref="Y48:Y49"/>
    <mergeCell ref="N48:N49"/>
    <mergeCell ref="O48:O49"/>
    <mergeCell ref="P48:P49"/>
    <mergeCell ref="Q48:Q49"/>
    <mergeCell ref="R48:R49"/>
    <mergeCell ref="S48:S49"/>
    <mergeCell ref="H48:H49"/>
    <mergeCell ref="I48:I49"/>
    <mergeCell ref="J48:J49"/>
    <mergeCell ref="K48:K49"/>
    <mergeCell ref="L48:L49"/>
    <mergeCell ref="M48:M49"/>
    <mergeCell ref="Z46:Z47"/>
    <mergeCell ref="AA46:AA47"/>
    <mergeCell ref="L46:L47"/>
    <mergeCell ref="M46:M47"/>
    <mergeCell ref="AB46:AB47"/>
    <mergeCell ref="AC46:AC47"/>
    <mergeCell ref="B48:B49"/>
    <mergeCell ref="C48:C49"/>
    <mergeCell ref="D48:D49"/>
    <mergeCell ref="E48:E49"/>
    <mergeCell ref="F48:F49"/>
    <mergeCell ref="G48:G49"/>
    <mergeCell ref="T46:T47"/>
    <mergeCell ref="U46:U47"/>
    <mergeCell ref="V46:V47"/>
    <mergeCell ref="W46:W47"/>
    <mergeCell ref="X46:X47"/>
    <mergeCell ref="Y46:Y47"/>
    <mergeCell ref="N46:N47"/>
    <mergeCell ref="O46:O47"/>
    <mergeCell ref="P46:P47"/>
    <mergeCell ref="Q46:Q47"/>
    <mergeCell ref="R46:R47"/>
    <mergeCell ref="S46:S47"/>
    <mergeCell ref="H46:H47"/>
    <mergeCell ref="I46:I47"/>
    <mergeCell ref="J46:J47"/>
    <mergeCell ref="K46:K47"/>
    <mergeCell ref="Z44:Z45"/>
    <mergeCell ref="K44:K45"/>
    <mergeCell ref="L44:L45"/>
    <mergeCell ref="M44:M45"/>
    <mergeCell ref="AA44:AA45"/>
    <mergeCell ref="AB44:AB45"/>
    <mergeCell ref="AC44:AC45"/>
    <mergeCell ref="B46:B47"/>
    <mergeCell ref="C46:C47"/>
    <mergeCell ref="D46:D47"/>
    <mergeCell ref="E46:E47"/>
    <mergeCell ref="F46:F47"/>
    <mergeCell ref="G46:G47"/>
    <mergeCell ref="T44:T45"/>
    <mergeCell ref="U44:U45"/>
    <mergeCell ref="V44:V45"/>
    <mergeCell ref="W44:W45"/>
    <mergeCell ref="X44:X45"/>
    <mergeCell ref="Y44:Y45"/>
    <mergeCell ref="N44:N45"/>
    <mergeCell ref="O44:O45"/>
    <mergeCell ref="P44:P45"/>
    <mergeCell ref="Q44:Q45"/>
    <mergeCell ref="R44:R45"/>
    <mergeCell ref="S44:S45"/>
    <mergeCell ref="H44:H45"/>
    <mergeCell ref="I44:I45"/>
    <mergeCell ref="J44:J45"/>
    <mergeCell ref="Z42:Z43"/>
    <mergeCell ref="AA42:AA43"/>
    <mergeCell ref="AB42:AB43"/>
    <mergeCell ref="AC42:AC43"/>
    <mergeCell ref="B44:B45"/>
    <mergeCell ref="C44:C45"/>
    <mergeCell ref="D44:D45"/>
    <mergeCell ref="E44:E45"/>
    <mergeCell ref="F44:F45"/>
    <mergeCell ref="G44:G45"/>
    <mergeCell ref="T42:T43"/>
    <mergeCell ref="U42:U43"/>
    <mergeCell ref="V42:V43"/>
    <mergeCell ref="W42:W43"/>
    <mergeCell ref="X42:X43"/>
    <mergeCell ref="Y42:Y43"/>
    <mergeCell ref="N42:N43"/>
    <mergeCell ref="O42:O43"/>
    <mergeCell ref="P42:P43"/>
    <mergeCell ref="Q42:Q43"/>
    <mergeCell ref="R42:R43"/>
    <mergeCell ref="S42:S43"/>
    <mergeCell ref="H42:H43"/>
    <mergeCell ref="I42:I43"/>
    <mergeCell ref="J42:J43"/>
    <mergeCell ref="K42:K43"/>
    <mergeCell ref="L42:L43"/>
    <mergeCell ref="M42:M43"/>
    <mergeCell ref="Z40:Z41"/>
    <mergeCell ref="K40:K41"/>
    <mergeCell ref="L40:L41"/>
    <mergeCell ref="M40:M41"/>
    <mergeCell ref="AA40:AA41"/>
    <mergeCell ref="AB40:AB41"/>
    <mergeCell ref="AC40:AC41"/>
    <mergeCell ref="B42:B43"/>
    <mergeCell ref="C42:C43"/>
    <mergeCell ref="D42:D43"/>
    <mergeCell ref="E42:E43"/>
    <mergeCell ref="F42:F43"/>
    <mergeCell ref="G42:G43"/>
    <mergeCell ref="T40:T41"/>
    <mergeCell ref="U40:U41"/>
    <mergeCell ref="V40:V41"/>
    <mergeCell ref="W40:W41"/>
    <mergeCell ref="X40:X41"/>
    <mergeCell ref="Y40:Y41"/>
    <mergeCell ref="N40:N41"/>
    <mergeCell ref="O40:O41"/>
    <mergeCell ref="P40:P41"/>
    <mergeCell ref="Q40:Q41"/>
    <mergeCell ref="R40:R41"/>
    <mergeCell ref="S40:S41"/>
    <mergeCell ref="H40:H41"/>
    <mergeCell ref="I40:I41"/>
    <mergeCell ref="J40:J41"/>
    <mergeCell ref="Z38:Z39"/>
    <mergeCell ref="K38:K39"/>
    <mergeCell ref="L38:L39"/>
    <mergeCell ref="M38:M39"/>
    <mergeCell ref="AA38:AA39"/>
    <mergeCell ref="AB38:AB39"/>
    <mergeCell ref="AC38:AC39"/>
    <mergeCell ref="B40:B41"/>
    <mergeCell ref="C40:C41"/>
    <mergeCell ref="D40:D41"/>
    <mergeCell ref="E40:E41"/>
    <mergeCell ref="F40:F41"/>
    <mergeCell ref="G40:G41"/>
    <mergeCell ref="T38:T39"/>
    <mergeCell ref="U38:U39"/>
    <mergeCell ref="V38:V39"/>
    <mergeCell ref="W38:W39"/>
    <mergeCell ref="X38:X39"/>
    <mergeCell ref="Y38:Y39"/>
    <mergeCell ref="N38:N39"/>
    <mergeCell ref="O38:O39"/>
    <mergeCell ref="P38:P39"/>
    <mergeCell ref="Q38:Q39"/>
    <mergeCell ref="R38:R39"/>
    <mergeCell ref="S38:S39"/>
    <mergeCell ref="H38:H39"/>
    <mergeCell ref="I38:I39"/>
    <mergeCell ref="J38:J39"/>
    <mergeCell ref="Z36:Z37"/>
    <mergeCell ref="AA36:AA37"/>
    <mergeCell ref="AB36:AB37"/>
    <mergeCell ref="AC36:AC37"/>
    <mergeCell ref="B38:B39"/>
    <mergeCell ref="C38:C39"/>
    <mergeCell ref="D38:D39"/>
    <mergeCell ref="E38:E39"/>
    <mergeCell ref="F38:F39"/>
    <mergeCell ref="G38:G39"/>
    <mergeCell ref="T36:T37"/>
    <mergeCell ref="U36:U37"/>
    <mergeCell ref="V36:V37"/>
    <mergeCell ref="W36:W37"/>
    <mergeCell ref="X36:X37"/>
    <mergeCell ref="Y36:Y37"/>
    <mergeCell ref="N36:N37"/>
    <mergeCell ref="O36:O37"/>
    <mergeCell ref="P36:P37"/>
    <mergeCell ref="Q36:Q37"/>
    <mergeCell ref="R36:R37"/>
    <mergeCell ref="S36:S37"/>
    <mergeCell ref="H36:H37"/>
    <mergeCell ref="I36:I37"/>
    <mergeCell ref="J36:J37"/>
    <mergeCell ref="K36:K37"/>
    <mergeCell ref="L36:L37"/>
    <mergeCell ref="M36:M37"/>
    <mergeCell ref="Z34:Z35"/>
    <mergeCell ref="K34:K35"/>
    <mergeCell ref="L34:L35"/>
    <mergeCell ref="M34:M35"/>
    <mergeCell ref="AA34:AA35"/>
    <mergeCell ref="AB34:AB35"/>
    <mergeCell ref="AC34:AC35"/>
    <mergeCell ref="B36:B37"/>
    <mergeCell ref="C36:C37"/>
    <mergeCell ref="D36:D37"/>
    <mergeCell ref="E36:E37"/>
    <mergeCell ref="F36:F37"/>
    <mergeCell ref="G36:G37"/>
    <mergeCell ref="T34:T35"/>
    <mergeCell ref="U34:U35"/>
    <mergeCell ref="V34:V35"/>
    <mergeCell ref="W34:W35"/>
    <mergeCell ref="X34:X35"/>
    <mergeCell ref="Y34:Y35"/>
    <mergeCell ref="N34:N35"/>
    <mergeCell ref="O34:O35"/>
    <mergeCell ref="P34:P35"/>
    <mergeCell ref="Q34:Q35"/>
    <mergeCell ref="R34:R35"/>
    <mergeCell ref="S34:S35"/>
    <mergeCell ref="H34:H35"/>
    <mergeCell ref="I34:I35"/>
    <mergeCell ref="J34:J35"/>
    <mergeCell ref="Z32:Z33"/>
    <mergeCell ref="K32:K33"/>
    <mergeCell ref="L32:L33"/>
    <mergeCell ref="M32:M33"/>
    <mergeCell ref="AA32:AA33"/>
    <mergeCell ref="AB32:AB33"/>
    <mergeCell ref="AC32:AC33"/>
    <mergeCell ref="B34:B35"/>
    <mergeCell ref="C34:C35"/>
    <mergeCell ref="D34:D35"/>
    <mergeCell ref="E34:E35"/>
    <mergeCell ref="F34:F35"/>
    <mergeCell ref="G34:G35"/>
    <mergeCell ref="T32:T33"/>
    <mergeCell ref="U32:U33"/>
    <mergeCell ref="V32:V33"/>
    <mergeCell ref="W32:W33"/>
    <mergeCell ref="X32:X33"/>
    <mergeCell ref="Y32:Y33"/>
    <mergeCell ref="N32:N33"/>
    <mergeCell ref="O32:O33"/>
    <mergeCell ref="P32:P33"/>
    <mergeCell ref="Q32:Q33"/>
    <mergeCell ref="R32:R33"/>
    <mergeCell ref="S32:S33"/>
    <mergeCell ref="H32:H33"/>
    <mergeCell ref="I32:I33"/>
    <mergeCell ref="J32:J33"/>
    <mergeCell ref="Z30:Z31"/>
    <mergeCell ref="AA30:AA31"/>
    <mergeCell ref="AB30:AB31"/>
    <mergeCell ref="AC30:AC31"/>
    <mergeCell ref="B32:B33"/>
    <mergeCell ref="C32:C33"/>
    <mergeCell ref="D32:D33"/>
    <mergeCell ref="E32:E33"/>
    <mergeCell ref="F32:F33"/>
    <mergeCell ref="G32:G33"/>
    <mergeCell ref="T30:T31"/>
    <mergeCell ref="U30:U31"/>
    <mergeCell ref="V30:V31"/>
    <mergeCell ref="W30:W31"/>
    <mergeCell ref="X30:X31"/>
    <mergeCell ref="Y30:Y31"/>
    <mergeCell ref="N30:N31"/>
    <mergeCell ref="O30:O31"/>
    <mergeCell ref="P30:P31"/>
    <mergeCell ref="Q30:Q31"/>
    <mergeCell ref="R30:R31"/>
    <mergeCell ref="S30:S31"/>
    <mergeCell ref="H30:H31"/>
    <mergeCell ref="I30:I31"/>
    <mergeCell ref="J30:J31"/>
    <mergeCell ref="K30:K31"/>
    <mergeCell ref="L30:L31"/>
    <mergeCell ref="M30:M31"/>
    <mergeCell ref="Z28:Z29"/>
    <mergeCell ref="K28:K29"/>
    <mergeCell ref="L28:L29"/>
    <mergeCell ref="M28:M29"/>
    <mergeCell ref="AA28:AA29"/>
    <mergeCell ref="AB28:AB29"/>
    <mergeCell ref="AC28:AC29"/>
    <mergeCell ref="B30:B31"/>
    <mergeCell ref="C30:C31"/>
    <mergeCell ref="D30:D31"/>
    <mergeCell ref="E30:E31"/>
    <mergeCell ref="F30:F31"/>
    <mergeCell ref="G30:G31"/>
    <mergeCell ref="T28:T29"/>
    <mergeCell ref="U28:U29"/>
    <mergeCell ref="V28:V29"/>
    <mergeCell ref="W28:W29"/>
    <mergeCell ref="X28:X29"/>
    <mergeCell ref="Y28:Y29"/>
    <mergeCell ref="N28:N29"/>
    <mergeCell ref="O28:O29"/>
    <mergeCell ref="P28:P29"/>
    <mergeCell ref="Q28:Q29"/>
    <mergeCell ref="R28:R29"/>
    <mergeCell ref="S28:S29"/>
    <mergeCell ref="H28:H29"/>
    <mergeCell ref="I28:I29"/>
    <mergeCell ref="J28:J29"/>
    <mergeCell ref="Z26:Z27"/>
    <mergeCell ref="K26:K27"/>
    <mergeCell ref="L26:L27"/>
    <mergeCell ref="M26:M27"/>
    <mergeCell ref="AA26:AA27"/>
    <mergeCell ref="AB26:AB27"/>
    <mergeCell ref="AC26:AC27"/>
    <mergeCell ref="B28:B29"/>
    <mergeCell ref="C28:C29"/>
    <mergeCell ref="D28:D29"/>
    <mergeCell ref="E28:E29"/>
    <mergeCell ref="F28:F29"/>
    <mergeCell ref="G28:G29"/>
    <mergeCell ref="T26:T27"/>
    <mergeCell ref="U26:U27"/>
    <mergeCell ref="V26:V27"/>
    <mergeCell ref="W26:W27"/>
    <mergeCell ref="X26:X27"/>
    <mergeCell ref="Y26:Y27"/>
    <mergeCell ref="N26:N27"/>
    <mergeCell ref="O26:O27"/>
    <mergeCell ref="P26:P27"/>
    <mergeCell ref="Q26:Q27"/>
    <mergeCell ref="R26:R27"/>
    <mergeCell ref="S26:S27"/>
    <mergeCell ref="H26:H27"/>
    <mergeCell ref="I26:I27"/>
    <mergeCell ref="J26:J27"/>
    <mergeCell ref="Z24:Z25"/>
    <mergeCell ref="AA24:AA25"/>
    <mergeCell ref="AB24:AB25"/>
    <mergeCell ref="AC24:AC25"/>
    <mergeCell ref="B26:B27"/>
    <mergeCell ref="C26:C27"/>
    <mergeCell ref="D26:D27"/>
    <mergeCell ref="E26:E27"/>
    <mergeCell ref="F26:F27"/>
    <mergeCell ref="G26:G27"/>
    <mergeCell ref="T24:T25"/>
    <mergeCell ref="U24:U25"/>
    <mergeCell ref="V24:V25"/>
    <mergeCell ref="W24:W25"/>
    <mergeCell ref="X24:X25"/>
    <mergeCell ref="Y24:Y25"/>
    <mergeCell ref="N24:N25"/>
    <mergeCell ref="O24:O25"/>
    <mergeCell ref="P24:P25"/>
    <mergeCell ref="Q24:Q25"/>
    <mergeCell ref="R24:R25"/>
    <mergeCell ref="S24:S25"/>
    <mergeCell ref="H24:H25"/>
    <mergeCell ref="I24:I25"/>
    <mergeCell ref="J24:J25"/>
    <mergeCell ref="K24:K25"/>
    <mergeCell ref="L24:L25"/>
    <mergeCell ref="M24:M25"/>
    <mergeCell ref="Z22:Z23"/>
    <mergeCell ref="K22:K23"/>
    <mergeCell ref="L22:L23"/>
    <mergeCell ref="M22:M23"/>
    <mergeCell ref="AA22:AA23"/>
    <mergeCell ref="AB22:AB23"/>
    <mergeCell ref="AC22:AC23"/>
    <mergeCell ref="B24:B25"/>
    <mergeCell ref="C24:C25"/>
    <mergeCell ref="D24:D25"/>
    <mergeCell ref="E24:E25"/>
    <mergeCell ref="F24:F25"/>
    <mergeCell ref="G24:G25"/>
    <mergeCell ref="T22:T23"/>
    <mergeCell ref="U22:U23"/>
    <mergeCell ref="V22:V23"/>
    <mergeCell ref="W22:W23"/>
    <mergeCell ref="X22:X23"/>
    <mergeCell ref="Y22:Y23"/>
    <mergeCell ref="N22:N23"/>
    <mergeCell ref="O22:O23"/>
    <mergeCell ref="P22:P23"/>
    <mergeCell ref="Q22:Q23"/>
    <mergeCell ref="R22:R23"/>
    <mergeCell ref="S22:S23"/>
    <mergeCell ref="H22:H23"/>
    <mergeCell ref="I22:I23"/>
    <mergeCell ref="J22:J23"/>
    <mergeCell ref="Z20:Z21"/>
    <mergeCell ref="K20:K21"/>
    <mergeCell ref="L20:L21"/>
    <mergeCell ref="M20:M21"/>
    <mergeCell ref="AA20:AA21"/>
    <mergeCell ref="AB20:AB21"/>
    <mergeCell ref="AC20:AC21"/>
    <mergeCell ref="B22:B23"/>
    <mergeCell ref="C22:C23"/>
    <mergeCell ref="D22:D23"/>
    <mergeCell ref="E22:E23"/>
    <mergeCell ref="F22:F23"/>
    <mergeCell ref="G22:G23"/>
    <mergeCell ref="T20:T21"/>
    <mergeCell ref="U20:U21"/>
    <mergeCell ref="V20:V21"/>
    <mergeCell ref="W20:W21"/>
    <mergeCell ref="X20:X21"/>
    <mergeCell ref="Y20:Y21"/>
    <mergeCell ref="N20:N21"/>
    <mergeCell ref="O20:O21"/>
    <mergeCell ref="P20:P21"/>
    <mergeCell ref="Q20:Q21"/>
    <mergeCell ref="R20:R21"/>
    <mergeCell ref="S20:S21"/>
    <mergeCell ref="H20:H21"/>
    <mergeCell ref="I20:I21"/>
    <mergeCell ref="J20:J21"/>
    <mergeCell ref="Z18:Z19"/>
    <mergeCell ref="AA18:AA19"/>
    <mergeCell ref="AB18:AB19"/>
    <mergeCell ref="AC18:AC19"/>
    <mergeCell ref="B20:B21"/>
    <mergeCell ref="C20:C21"/>
    <mergeCell ref="D20:D21"/>
    <mergeCell ref="E20:E21"/>
    <mergeCell ref="F20:F21"/>
    <mergeCell ref="G20:G21"/>
    <mergeCell ref="T18:T19"/>
    <mergeCell ref="U18:U19"/>
    <mergeCell ref="V18:V19"/>
    <mergeCell ref="W18:W19"/>
    <mergeCell ref="X18:X19"/>
    <mergeCell ref="Y18:Y19"/>
    <mergeCell ref="N18:N19"/>
    <mergeCell ref="O18:O19"/>
    <mergeCell ref="P18:P19"/>
    <mergeCell ref="Q18:Q19"/>
    <mergeCell ref="R18:R19"/>
    <mergeCell ref="S18:S19"/>
    <mergeCell ref="H18:H19"/>
    <mergeCell ref="I18:I19"/>
    <mergeCell ref="J18:J19"/>
    <mergeCell ref="K18:K19"/>
    <mergeCell ref="L18:L19"/>
    <mergeCell ref="M18:M19"/>
    <mergeCell ref="Z16:Z17"/>
    <mergeCell ref="K16:K17"/>
    <mergeCell ref="L16:L17"/>
    <mergeCell ref="M16:M17"/>
    <mergeCell ref="AA16:AA17"/>
    <mergeCell ref="AB16:AB17"/>
    <mergeCell ref="AC16:AC17"/>
    <mergeCell ref="B18:B19"/>
    <mergeCell ref="C18:C19"/>
    <mergeCell ref="D18:D19"/>
    <mergeCell ref="E18:E19"/>
    <mergeCell ref="F18:F19"/>
    <mergeCell ref="G18:G19"/>
    <mergeCell ref="T16:T17"/>
    <mergeCell ref="U16:U17"/>
    <mergeCell ref="V16:V17"/>
    <mergeCell ref="W16:W17"/>
    <mergeCell ref="X16:X17"/>
    <mergeCell ref="Y16:Y17"/>
    <mergeCell ref="N16:N17"/>
    <mergeCell ref="O16:O17"/>
    <mergeCell ref="P16:P17"/>
    <mergeCell ref="Q16:Q17"/>
    <mergeCell ref="R16:R17"/>
    <mergeCell ref="S16:S17"/>
    <mergeCell ref="H16:H17"/>
    <mergeCell ref="I16:I17"/>
    <mergeCell ref="J16:J17"/>
    <mergeCell ref="Z14:Z15"/>
    <mergeCell ref="K14:K15"/>
    <mergeCell ref="L14:L15"/>
    <mergeCell ref="M14:M15"/>
    <mergeCell ref="AA14:AA15"/>
    <mergeCell ref="AB14:AB15"/>
    <mergeCell ref="AC14:AC15"/>
    <mergeCell ref="B16:B17"/>
    <mergeCell ref="C16:C17"/>
    <mergeCell ref="D16:D17"/>
    <mergeCell ref="E16:E17"/>
    <mergeCell ref="F16:F17"/>
    <mergeCell ref="G16:G17"/>
    <mergeCell ref="T14:T15"/>
    <mergeCell ref="U14:U15"/>
    <mergeCell ref="V14:V15"/>
    <mergeCell ref="W14:W15"/>
    <mergeCell ref="X14:X15"/>
    <mergeCell ref="Y14:Y15"/>
    <mergeCell ref="N14:N15"/>
    <mergeCell ref="O14:O15"/>
    <mergeCell ref="P14:P15"/>
    <mergeCell ref="Q14:Q15"/>
    <mergeCell ref="R14:R15"/>
    <mergeCell ref="S14:S15"/>
    <mergeCell ref="H14:H15"/>
    <mergeCell ref="I14:I15"/>
    <mergeCell ref="J14:J15"/>
    <mergeCell ref="Z12:Z13"/>
    <mergeCell ref="AA12:AA13"/>
    <mergeCell ref="AB12:AB13"/>
    <mergeCell ref="AC12:AC13"/>
    <mergeCell ref="B14:B15"/>
    <mergeCell ref="C14:C15"/>
    <mergeCell ref="D14:D15"/>
    <mergeCell ref="E14:E15"/>
    <mergeCell ref="F14:F15"/>
    <mergeCell ref="G14:G15"/>
    <mergeCell ref="T12:T13"/>
    <mergeCell ref="U12:U13"/>
    <mergeCell ref="V12:V13"/>
    <mergeCell ref="W12:W13"/>
    <mergeCell ref="X12:X13"/>
    <mergeCell ref="Y12:Y13"/>
    <mergeCell ref="N12:N13"/>
    <mergeCell ref="O12:O13"/>
    <mergeCell ref="P12:P13"/>
    <mergeCell ref="Q12:Q13"/>
    <mergeCell ref="R12:R13"/>
    <mergeCell ref="S12:S13"/>
    <mergeCell ref="H12:H13"/>
    <mergeCell ref="I12:I13"/>
    <mergeCell ref="J12:J13"/>
    <mergeCell ref="K12:K13"/>
    <mergeCell ref="L12:L13"/>
    <mergeCell ref="M12:M13"/>
    <mergeCell ref="Z10:Z11"/>
    <mergeCell ref="K10:K11"/>
    <mergeCell ref="L10:L11"/>
    <mergeCell ref="M10:M11"/>
    <mergeCell ref="AA10:AA11"/>
    <mergeCell ref="AB10:AB11"/>
    <mergeCell ref="AC10:AC11"/>
    <mergeCell ref="B12:B13"/>
    <mergeCell ref="C12:C13"/>
    <mergeCell ref="D12:D13"/>
    <mergeCell ref="E12:E13"/>
    <mergeCell ref="F12:F13"/>
    <mergeCell ref="G12:G13"/>
    <mergeCell ref="T10:T11"/>
    <mergeCell ref="U10:U11"/>
    <mergeCell ref="V10:V11"/>
    <mergeCell ref="W10:W11"/>
    <mergeCell ref="X10:X11"/>
    <mergeCell ref="Y10:Y11"/>
    <mergeCell ref="N10:N11"/>
    <mergeCell ref="O10:O11"/>
    <mergeCell ref="P10:P11"/>
    <mergeCell ref="Q10:Q11"/>
    <mergeCell ref="R10:R11"/>
    <mergeCell ref="S10:S11"/>
    <mergeCell ref="H10:H11"/>
    <mergeCell ref="I10:I11"/>
    <mergeCell ref="J10:J11"/>
    <mergeCell ref="Z8:Z9"/>
    <mergeCell ref="K8:K9"/>
    <mergeCell ref="L8:L9"/>
    <mergeCell ref="M8:M9"/>
    <mergeCell ref="AA8:AA9"/>
    <mergeCell ref="AB8:AB9"/>
    <mergeCell ref="AC8:AC9"/>
    <mergeCell ref="B10:B11"/>
    <mergeCell ref="C10:C11"/>
    <mergeCell ref="D10:D11"/>
    <mergeCell ref="E10:E11"/>
    <mergeCell ref="F10:F11"/>
    <mergeCell ref="G10:G11"/>
    <mergeCell ref="T8:T9"/>
    <mergeCell ref="U8:U9"/>
    <mergeCell ref="V8:V9"/>
    <mergeCell ref="W8:W9"/>
    <mergeCell ref="X8:X9"/>
    <mergeCell ref="Y8:Y9"/>
    <mergeCell ref="N8:N9"/>
    <mergeCell ref="O8:O9"/>
    <mergeCell ref="P8:P9"/>
    <mergeCell ref="Q8:Q9"/>
    <mergeCell ref="R8:R9"/>
    <mergeCell ref="S8:S9"/>
    <mergeCell ref="H8:H9"/>
    <mergeCell ref="I8:I9"/>
    <mergeCell ref="J8:J9"/>
    <mergeCell ref="B8:B9"/>
    <mergeCell ref="C8:C9"/>
    <mergeCell ref="D8:D9"/>
    <mergeCell ref="E8:E9"/>
    <mergeCell ref="F8:F9"/>
    <mergeCell ref="G8:G9"/>
    <mergeCell ref="H6:H7"/>
    <mergeCell ref="I6:I7"/>
    <mergeCell ref="AA4:AA5"/>
    <mergeCell ref="AB4:AB5"/>
    <mergeCell ref="AC4:AC5"/>
    <mergeCell ref="B6:B7"/>
    <mergeCell ref="C6:C7"/>
    <mergeCell ref="D6:D7"/>
    <mergeCell ref="E6:E7"/>
    <mergeCell ref="F6:F7"/>
    <mergeCell ref="G6:G7"/>
    <mergeCell ref="T4:T5"/>
    <mergeCell ref="U4:U5"/>
    <mergeCell ref="V4:V5"/>
    <mergeCell ref="W4:W5"/>
    <mergeCell ref="X4:X5"/>
    <mergeCell ref="Y4:Y5"/>
    <mergeCell ref="N4:N5"/>
    <mergeCell ref="O4:O5"/>
    <mergeCell ref="P4:P5"/>
    <mergeCell ref="Q4:Q5"/>
    <mergeCell ref="Z6:Z7"/>
    <mergeCell ref="AA6:AA7"/>
    <mergeCell ref="AB6:AB7"/>
    <mergeCell ref="AC6:AC7"/>
    <mergeCell ref="W6:W7"/>
    <mergeCell ref="L4:L5"/>
    <mergeCell ref="M4:M5"/>
    <mergeCell ref="Z2:Z3"/>
    <mergeCell ref="K2:K3"/>
    <mergeCell ref="L2:L3"/>
    <mergeCell ref="M2:M3"/>
    <mergeCell ref="J6:J7"/>
    <mergeCell ref="K6:K7"/>
    <mergeCell ref="L6:L7"/>
    <mergeCell ref="M6:M7"/>
    <mergeCell ref="Z4:Z5"/>
    <mergeCell ref="X6:X7"/>
    <mergeCell ref="Y6:Y7"/>
    <mergeCell ref="T6:T7"/>
    <mergeCell ref="U6:U7"/>
    <mergeCell ref="V6:V7"/>
    <mergeCell ref="N6:N7"/>
    <mergeCell ref="O6:O7"/>
    <mergeCell ref="P6:P7"/>
    <mergeCell ref="Q6:Q7"/>
    <mergeCell ref="R6:R7"/>
    <mergeCell ref="S6:S7"/>
    <mergeCell ref="B4:B5"/>
    <mergeCell ref="C4:C5"/>
    <mergeCell ref="D4:D5"/>
    <mergeCell ref="E4:E5"/>
    <mergeCell ref="F4:F5"/>
    <mergeCell ref="G4:G5"/>
    <mergeCell ref="T2:T3"/>
    <mergeCell ref="U2:U3"/>
    <mergeCell ref="V2:V3"/>
    <mergeCell ref="N2:N3"/>
    <mergeCell ref="O2:O3"/>
    <mergeCell ref="P2:P3"/>
    <mergeCell ref="Q2:Q3"/>
    <mergeCell ref="R2:R3"/>
    <mergeCell ref="S2:S3"/>
    <mergeCell ref="H2:H3"/>
    <mergeCell ref="I2:I3"/>
    <mergeCell ref="J2:J3"/>
    <mergeCell ref="R4:R5"/>
    <mergeCell ref="S4:S5"/>
    <mergeCell ref="H4:H5"/>
    <mergeCell ref="I4:I5"/>
    <mergeCell ref="J4:J5"/>
    <mergeCell ref="K4:K5"/>
    <mergeCell ref="B2:B3"/>
    <mergeCell ref="C2:C3"/>
    <mergeCell ref="D2:D3"/>
    <mergeCell ref="E2:E3"/>
    <mergeCell ref="F2:F3"/>
    <mergeCell ref="G2:G3"/>
    <mergeCell ref="AA2:AA3"/>
    <mergeCell ref="AB2:AB3"/>
    <mergeCell ref="AC2:AC3"/>
    <mergeCell ref="W2:W3"/>
    <mergeCell ref="X2:X3"/>
    <mergeCell ref="Y2:Y3"/>
  </mergeCells>
  <phoneticPr fontId="2" type="noConversion"/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operator="equal" allowBlank="1" showInputMessage="1" xr:uid="{84868641-55EE-4D03-B0E3-BA5ECEF2562D}">
          <x14:formula1>
            <xm:f>'D:\Users\quanz\Documents\Tencent Files\2856694246\FileRecv\[人物卡v2.21.xlsx]杂项文字'!#REF!</xm:f>
          </x14:formula1>
          <x14:formula2>
            <xm:f>0</xm:f>
          </x14:formula2>
          <xm:sqref>AO52:AO57</xm:sqref>
        </x14:dataValidation>
        <x14:dataValidation type="list" operator="equal" showInputMessage="1" xr:uid="{9B5D49BC-7BFC-42F9-93B0-29F9CF7B377E}">
          <x14:formula1>
            <xm:f>'D:\Users\quanz\Documents\Tencent Files\2856694246\FileRecv\[人物卡v2.21.xlsx]杂项文字'!#REF!</xm:f>
          </x14:formula1>
          <x14:formula2>
            <xm:f>0</xm:f>
          </x14:formula2>
          <xm:sqref>AO51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CE6A-4575-43C1-B6E1-4C9A80E51E85}">
  <dimension ref="A1:BC74"/>
  <sheetViews>
    <sheetView zoomScaleNormal="100" workbookViewId="0">
      <selection activeCell="B40" sqref="B40:AG46"/>
    </sheetView>
  </sheetViews>
  <sheetFormatPr defaultColWidth="5.625" defaultRowHeight="14.25"/>
  <cols>
    <col min="1" max="1" width="5.625" style="188" customWidth="1"/>
    <col min="2" max="16384" width="5.625" style="188"/>
  </cols>
  <sheetData>
    <row r="1" spans="1:55" ht="21" customHeight="1">
      <c r="A1" s="189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</row>
    <row r="2" spans="1:55" ht="23.1" customHeight="1">
      <c r="A2" s="189"/>
      <c r="B2" s="577" t="s">
        <v>702</v>
      </c>
      <c r="C2" s="577"/>
      <c r="D2" s="577"/>
      <c r="E2" s="577"/>
      <c r="F2" s="577"/>
      <c r="G2" s="577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W2" s="189"/>
      <c r="AX2" s="189"/>
      <c r="AY2" s="189"/>
      <c r="AZ2" s="189"/>
      <c r="BA2" s="189"/>
      <c r="BB2" s="189"/>
      <c r="BC2" s="189"/>
    </row>
    <row r="3" spans="1:55" ht="21" customHeight="1" thickBot="1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</row>
    <row r="4" spans="1:55" ht="28.35" customHeight="1" thickBot="1">
      <c r="A4" s="189"/>
      <c r="B4" s="191"/>
      <c r="C4" s="192" t="s">
        <v>703</v>
      </c>
      <c r="D4" s="192" t="s">
        <v>704</v>
      </c>
      <c r="E4" s="192" t="s">
        <v>705</v>
      </c>
      <c r="F4" s="192" t="s">
        <v>706</v>
      </c>
      <c r="G4" s="192" t="s">
        <v>707</v>
      </c>
      <c r="H4" s="192" t="s">
        <v>708</v>
      </c>
      <c r="I4" s="192" t="s">
        <v>709</v>
      </c>
      <c r="J4" s="192" t="s">
        <v>710</v>
      </c>
      <c r="K4" s="192" t="s">
        <v>711</v>
      </c>
      <c r="L4" s="192" t="s">
        <v>712</v>
      </c>
      <c r="M4" s="192" t="s">
        <v>713</v>
      </c>
      <c r="N4" s="192" t="s">
        <v>714</v>
      </c>
      <c r="O4" s="192" t="s">
        <v>715</v>
      </c>
      <c r="P4" s="192" t="s">
        <v>716</v>
      </c>
      <c r="Q4" s="192" t="s">
        <v>717</v>
      </c>
      <c r="R4" s="192" t="s">
        <v>718</v>
      </c>
      <c r="S4" s="192" t="s">
        <v>719</v>
      </c>
      <c r="T4" s="192" t="s">
        <v>720</v>
      </c>
      <c r="U4" s="192" t="s">
        <v>721</v>
      </c>
      <c r="V4" s="193" t="s">
        <v>722</v>
      </c>
      <c r="W4" s="189"/>
      <c r="X4" s="194" t="s">
        <v>723</v>
      </c>
      <c r="Y4" s="616" t="s">
        <v>801</v>
      </c>
      <c r="Z4" s="617"/>
      <c r="AA4" s="617"/>
      <c r="AB4" s="617"/>
      <c r="AC4" s="617"/>
      <c r="AD4" s="617"/>
      <c r="AE4" s="617"/>
      <c r="AF4" s="617"/>
      <c r="AG4" s="618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89"/>
      <c r="AX4" s="189"/>
      <c r="AY4" s="189"/>
      <c r="AZ4" s="189"/>
      <c r="BA4" s="189"/>
      <c r="BB4" s="189"/>
      <c r="BC4" s="189"/>
    </row>
    <row r="5" spans="1:55" ht="28.35" customHeight="1">
      <c r="A5" s="189"/>
      <c r="B5" s="195">
        <v>1</v>
      </c>
      <c r="C5" s="196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7"/>
      <c r="W5" s="189"/>
      <c r="X5" s="299">
        <v>1</v>
      </c>
      <c r="Y5" s="608"/>
      <c r="Z5" s="527"/>
      <c r="AA5" s="527"/>
      <c r="AB5" s="527"/>
      <c r="AC5" s="527"/>
      <c r="AD5" s="527"/>
      <c r="AE5" s="527"/>
      <c r="AF5" s="527"/>
      <c r="AG5" s="60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  <c r="BA5" s="189"/>
      <c r="BB5" s="189"/>
      <c r="BC5" s="189"/>
    </row>
    <row r="6" spans="1:55" ht="28.35" customHeight="1">
      <c r="A6" s="189"/>
      <c r="B6" s="195">
        <v>2</v>
      </c>
      <c r="C6" s="196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7"/>
      <c r="W6" s="189"/>
      <c r="X6" s="300">
        <v>2</v>
      </c>
      <c r="Y6" s="608"/>
      <c r="Z6" s="527"/>
      <c r="AA6" s="527"/>
      <c r="AB6" s="527"/>
      <c r="AC6" s="527"/>
      <c r="AD6" s="527"/>
      <c r="AE6" s="527"/>
      <c r="AF6" s="527"/>
      <c r="AG6" s="60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</row>
    <row r="7" spans="1:55" ht="28.35" customHeight="1">
      <c r="A7" s="189"/>
      <c r="B7" s="195">
        <v>3</v>
      </c>
      <c r="C7" s="196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7"/>
      <c r="W7" s="189"/>
      <c r="X7" s="300">
        <v>3</v>
      </c>
      <c r="Y7" s="608"/>
      <c r="Z7" s="527"/>
      <c r="AA7" s="527"/>
      <c r="AB7" s="527"/>
      <c r="AC7" s="527"/>
      <c r="AD7" s="527"/>
      <c r="AE7" s="527"/>
      <c r="AF7" s="527"/>
      <c r="AG7" s="60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189"/>
    </row>
    <row r="8" spans="1:55" ht="28.35" customHeight="1">
      <c r="A8" s="189"/>
      <c r="B8" s="195">
        <v>4</v>
      </c>
      <c r="C8" s="196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7"/>
      <c r="W8" s="189"/>
      <c r="X8" s="300">
        <v>4</v>
      </c>
      <c r="Y8" s="608"/>
      <c r="Z8" s="527"/>
      <c r="AA8" s="527"/>
      <c r="AB8" s="527"/>
      <c r="AC8" s="527"/>
      <c r="AD8" s="527"/>
      <c r="AE8" s="527"/>
      <c r="AF8" s="527"/>
      <c r="AG8" s="60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  <c r="BA8" s="189"/>
      <c r="BB8" s="189"/>
      <c r="BC8" s="189"/>
    </row>
    <row r="9" spans="1:55" ht="28.35" customHeight="1">
      <c r="A9" s="189"/>
      <c r="B9" s="195">
        <v>5</v>
      </c>
      <c r="C9" s="196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7"/>
      <c r="W9" s="189"/>
      <c r="X9" s="300">
        <v>5</v>
      </c>
      <c r="Y9" s="608"/>
      <c r="Z9" s="527"/>
      <c r="AA9" s="527"/>
      <c r="AB9" s="527"/>
      <c r="AC9" s="527"/>
      <c r="AD9" s="527"/>
      <c r="AE9" s="527"/>
      <c r="AF9" s="527"/>
      <c r="AG9" s="60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</row>
    <row r="10" spans="1:55" ht="28.35" customHeight="1">
      <c r="A10" s="189"/>
      <c r="B10" s="195">
        <v>6</v>
      </c>
      <c r="C10" s="196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7"/>
      <c r="W10" s="189"/>
      <c r="X10" s="300">
        <v>6</v>
      </c>
      <c r="Y10" s="608"/>
      <c r="Z10" s="527"/>
      <c r="AA10" s="527"/>
      <c r="AB10" s="527"/>
      <c r="AC10" s="527"/>
      <c r="AD10" s="527"/>
      <c r="AE10" s="527"/>
      <c r="AF10" s="527"/>
      <c r="AG10" s="60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</row>
    <row r="11" spans="1:55" ht="28.35" customHeight="1">
      <c r="A11" s="189"/>
      <c r="B11" s="195">
        <v>7</v>
      </c>
      <c r="C11" s="196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7"/>
      <c r="W11" s="189"/>
      <c r="X11" s="300">
        <v>7</v>
      </c>
      <c r="Y11" s="608"/>
      <c r="Z11" s="527"/>
      <c r="AA11" s="527"/>
      <c r="AB11" s="527"/>
      <c r="AC11" s="527"/>
      <c r="AD11" s="527"/>
      <c r="AE11" s="527"/>
      <c r="AF11" s="527"/>
      <c r="AG11" s="60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</row>
    <row r="12" spans="1:55" ht="28.35" customHeight="1">
      <c r="A12" s="189"/>
      <c r="B12" s="195">
        <v>8</v>
      </c>
      <c r="C12" s="196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7"/>
      <c r="W12" s="189"/>
      <c r="X12" s="300">
        <v>8</v>
      </c>
      <c r="Y12" s="608"/>
      <c r="Z12" s="527"/>
      <c r="AA12" s="527"/>
      <c r="AB12" s="527"/>
      <c r="AC12" s="527"/>
      <c r="AD12" s="527"/>
      <c r="AE12" s="527"/>
      <c r="AF12" s="527"/>
      <c r="AG12" s="60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  <c r="BB12" s="189"/>
      <c r="BC12" s="189"/>
    </row>
    <row r="13" spans="1:55" ht="28.35" customHeight="1">
      <c r="A13" s="189"/>
      <c r="B13" s="195">
        <v>9</v>
      </c>
      <c r="C13" s="196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7"/>
      <c r="W13" s="189"/>
      <c r="X13" s="300">
        <v>9</v>
      </c>
      <c r="Y13" s="608"/>
      <c r="Z13" s="527"/>
      <c r="AA13" s="527"/>
      <c r="AB13" s="527"/>
      <c r="AC13" s="527"/>
      <c r="AD13" s="527"/>
      <c r="AE13" s="527"/>
      <c r="AF13" s="527"/>
      <c r="AG13" s="60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</row>
    <row r="14" spans="1:55" ht="28.35" customHeight="1">
      <c r="A14" s="189"/>
      <c r="B14" s="195">
        <v>10</v>
      </c>
      <c r="C14" s="196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7"/>
      <c r="W14" s="189"/>
      <c r="X14" s="300">
        <v>10</v>
      </c>
      <c r="Y14" s="608"/>
      <c r="Z14" s="527"/>
      <c r="AA14" s="527"/>
      <c r="AB14" s="527"/>
      <c r="AC14" s="527"/>
      <c r="AD14" s="527"/>
      <c r="AE14" s="527"/>
      <c r="AF14" s="527"/>
      <c r="AG14" s="60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</row>
    <row r="15" spans="1:55" ht="28.35" customHeight="1">
      <c r="A15" s="189"/>
      <c r="B15" s="195">
        <v>11</v>
      </c>
      <c r="C15" s="196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7"/>
      <c r="W15" s="189"/>
      <c r="X15" s="300">
        <v>11</v>
      </c>
      <c r="Y15" s="608"/>
      <c r="Z15" s="527"/>
      <c r="AA15" s="527"/>
      <c r="AB15" s="527"/>
      <c r="AC15" s="527"/>
      <c r="AD15" s="527"/>
      <c r="AE15" s="527"/>
      <c r="AF15" s="527"/>
      <c r="AG15" s="60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  <c r="BB15" s="189"/>
      <c r="BC15" s="189"/>
    </row>
    <row r="16" spans="1:55" ht="28.35" customHeight="1">
      <c r="A16" s="189"/>
      <c r="B16" s="195">
        <v>12</v>
      </c>
      <c r="C16" s="196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7"/>
      <c r="W16" s="189"/>
      <c r="X16" s="300">
        <v>12</v>
      </c>
      <c r="Y16" s="608"/>
      <c r="Z16" s="527"/>
      <c r="AA16" s="527"/>
      <c r="AB16" s="527"/>
      <c r="AC16" s="527"/>
      <c r="AD16" s="527"/>
      <c r="AE16" s="527"/>
      <c r="AF16" s="527"/>
      <c r="AG16" s="60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</row>
    <row r="17" spans="1:55" ht="28.35" customHeight="1">
      <c r="A17" s="189"/>
      <c r="B17" s="195">
        <v>13</v>
      </c>
      <c r="C17" s="196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7"/>
      <c r="W17" s="189"/>
      <c r="X17" s="300">
        <v>13</v>
      </c>
      <c r="Y17" s="608"/>
      <c r="Z17" s="527"/>
      <c r="AA17" s="527"/>
      <c r="AB17" s="527"/>
      <c r="AC17" s="527"/>
      <c r="AD17" s="527"/>
      <c r="AE17" s="527"/>
      <c r="AF17" s="527"/>
      <c r="AG17" s="60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  <c r="BA17" s="189"/>
      <c r="BB17" s="189"/>
      <c r="BC17" s="189"/>
    </row>
    <row r="18" spans="1:55" ht="28.35" customHeight="1">
      <c r="A18" s="189"/>
      <c r="B18" s="195">
        <v>14</v>
      </c>
      <c r="C18" s="196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7"/>
      <c r="W18" s="189"/>
      <c r="X18" s="300">
        <v>14</v>
      </c>
      <c r="Y18" s="608"/>
      <c r="Z18" s="527"/>
      <c r="AA18" s="527"/>
      <c r="AB18" s="527"/>
      <c r="AC18" s="527"/>
      <c r="AD18" s="527"/>
      <c r="AE18" s="527"/>
      <c r="AF18" s="527"/>
      <c r="AG18" s="60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  <c r="BA18" s="189"/>
      <c r="BB18" s="189"/>
      <c r="BC18" s="189"/>
    </row>
    <row r="19" spans="1:55" ht="28.35" customHeight="1">
      <c r="A19" s="189"/>
      <c r="B19" s="195">
        <v>15</v>
      </c>
      <c r="C19" s="196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7"/>
      <c r="W19" s="189"/>
      <c r="X19" s="300">
        <v>15</v>
      </c>
      <c r="Y19" s="608"/>
      <c r="Z19" s="527"/>
      <c r="AA19" s="527"/>
      <c r="AB19" s="527"/>
      <c r="AC19" s="527"/>
      <c r="AD19" s="527"/>
      <c r="AE19" s="527"/>
      <c r="AF19" s="527"/>
      <c r="AG19" s="60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  <c r="BA19" s="189"/>
      <c r="BB19" s="189"/>
      <c r="BC19" s="189"/>
    </row>
    <row r="20" spans="1:55" ht="28.35" customHeight="1">
      <c r="A20" s="189"/>
      <c r="B20" s="195">
        <v>16</v>
      </c>
      <c r="C20" s="196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7"/>
      <c r="W20" s="189"/>
      <c r="X20" s="300">
        <v>16</v>
      </c>
      <c r="Y20" s="608"/>
      <c r="Z20" s="527"/>
      <c r="AA20" s="527"/>
      <c r="AB20" s="527"/>
      <c r="AC20" s="527"/>
      <c r="AD20" s="527"/>
      <c r="AE20" s="527"/>
      <c r="AF20" s="527"/>
      <c r="AG20" s="60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  <c r="BA20" s="189"/>
      <c r="BB20" s="189"/>
      <c r="BC20" s="189"/>
    </row>
    <row r="21" spans="1:55" ht="28.35" customHeight="1">
      <c r="A21" s="189"/>
      <c r="B21" s="195">
        <v>17</v>
      </c>
      <c r="C21" s="196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7"/>
      <c r="W21" s="189"/>
      <c r="X21" s="300">
        <v>17</v>
      </c>
      <c r="Y21" s="608"/>
      <c r="Z21" s="527"/>
      <c r="AA21" s="527"/>
      <c r="AB21" s="527"/>
      <c r="AC21" s="527"/>
      <c r="AD21" s="527"/>
      <c r="AE21" s="527"/>
      <c r="AF21" s="527"/>
      <c r="AG21" s="60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</row>
    <row r="22" spans="1:55" ht="28.35" customHeight="1">
      <c r="A22" s="189"/>
      <c r="B22" s="195">
        <v>18</v>
      </c>
      <c r="C22" s="196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7"/>
      <c r="W22" s="189"/>
      <c r="X22" s="300">
        <v>18</v>
      </c>
      <c r="Y22" s="608"/>
      <c r="Z22" s="527"/>
      <c r="AA22" s="527"/>
      <c r="AB22" s="527"/>
      <c r="AC22" s="527"/>
      <c r="AD22" s="527"/>
      <c r="AE22" s="527"/>
      <c r="AF22" s="527"/>
      <c r="AG22" s="60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</row>
    <row r="23" spans="1:55" ht="28.35" customHeight="1">
      <c r="A23" s="189"/>
      <c r="B23" s="195">
        <v>19</v>
      </c>
      <c r="C23" s="196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7"/>
      <c r="W23" s="189"/>
      <c r="X23" s="300">
        <v>19</v>
      </c>
      <c r="Y23" s="608"/>
      <c r="Z23" s="527"/>
      <c r="AA23" s="527"/>
      <c r="AB23" s="527"/>
      <c r="AC23" s="527"/>
      <c r="AD23" s="527"/>
      <c r="AE23" s="527"/>
      <c r="AF23" s="527"/>
      <c r="AG23" s="60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</row>
    <row r="24" spans="1:55" ht="28.35" customHeight="1" thickBot="1">
      <c r="A24" s="189"/>
      <c r="B24" s="198">
        <v>20</v>
      </c>
      <c r="C24" s="199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1"/>
      <c r="W24" s="189"/>
      <c r="X24" s="301">
        <v>20</v>
      </c>
      <c r="Y24" s="610"/>
      <c r="Z24" s="600"/>
      <c r="AA24" s="600"/>
      <c r="AB24" s="600"/>
      <c r="AC24" s="600"/>
      <c r="AD24" s="600"/>
      <c r="AE24" s="600"/>
      <c r="AF24" s="600"/>
      <c r="AG24" s="601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</row>
    <row r="25" spans="1:55" ht="18" customHeight="1">
      <c r="A25" s="189"/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  <c r="BA25" s="189"/>
      <c r="BB25" s="189"/>
      <c r="BC25" s="189"/>
    </row>
    <row r="26" spans="1:55" ht="32.1" customHeight="1">
      <c r="A26" s="189"/>
      <c r="B26" s="577" t="s">
        <v>724</v>
      </c>
      <c r="C26" s="577"/>
      <c r="D26" s="577"/>
      <c r="E26" s="577"/>
      <c r="F26" s="577"/>
      <c r="G26" s="577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</row>
    <row r="27" spans="1:55" ht="18" customHeight="1" thickBot="1">
      <c r="A27" s="189"/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89"/>
      <c r="BA27" s="189"/>
      <c r="BB27" s="189"/>
      <c r="BC27" s="189"/>
    </row>
    <row r="28" spans="1:55" ht="21" customHeight="1">
      <c r="A28" s="189"/>
      <c r="B28" s="611" t="s">
        <v>725</v>
      </c>
      <c r="C28" s="612"/>
      <c r="D28" s="613"/>
      <c r="E28" s="613"/>
      <c r="F28" s="613"/>
      <c r="G28" s="613"/>
      <c r="H28" s="614"/>
      <c r="I28" s="289"/>
      <c r="J28" s="615" t="s">
        <v>726</v>
      </c>
      <c r="K28" s="612"/>
      <c r="L28" s="295"/>
      <c r="M28" s="289"/>
      <c r="N28" s="615" t="s">
        <v>698</v>
      </c>
      <c r="O28" s="612"/>
      <c r="P28" s="613"/>
      <c r="Q28" s="614"/>
      <c r="R28" s="289"/>
      <c r="S28" s="289"/>
      <c r="T28" s="289"/>
      <c r="U28" s="289"/>
      <c r="V28" s="290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</row>
    <row r="29" spans="1:55" ht="18" customHeight="1">
      <c r="A29" s="189"/>
      <c r="B29" s="589" t="s">
        <v>727</v>
      </c>
      <c r="C29" s="590"/>
      <c r="D29" s="527"/>
      <c r="E29" s="606"/>
      <c r="F29" s="607" t="s">
        <v>728</v>
      </c>
      <c r="G29" s="590"/>
      <c r="H29" s="590"/>
      <c r="I29" s="292"/>
      <c r="J29" s="607" t="s">
        <v>729</v>
      </c>
      <c r="K29" s="590"/>
      <c r="L29" s="293"/>
      <c r="M29" s="296"/>
      <c r="N29" s="607" t="s">
        <v>730</v>
      </c>
      <c r="O29" s="590"/>
      <c r="P29" s="298"/>
      <c r="Q29" s="292"/>
      <c r="R29" s="296"/>
      <c r="S29" s="296"/>
      <c r="T29" s="296"/>
      <c r="U29" s="296"/>
      <c r="V29" s="288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  <c r="AX29" s="189"/>
      <c r="AY29" s="189"/>
      <c r="AZ29" s="189"/>
      <c r="BA29" s="189"/>
      <c r="BB29" s="189"/>
      <c r="BC29" s="189"/>
    </row>
    <row r="30" spans="1:55" ht="5.0999999999999996" customHeight="1" thickBot="1">
      <c r="A30" s="189"/>
      <c r="B30" s="202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6"/>
      <c r="R30" s="296"/>
      <c r="S30" s="296"/>
      <c r="T30" s="296"/>
      <c r="U30" s="296"/>
      <c r="V30" s="288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  <c r="BA30" s="189"/>
      <c r="BB30" s="189"/>
      <c r="BC30" s="189"/>
    </row>
    <row r="31" spans="1:55" ht="18" customHeight="1">
      <c r="A31" s="189"/>
      <c r="B31" s="589" t="s">
        <v>731</v>
      </c>
      <c r="C31" s="590"/>
      <c r="D31" s="294"/>
      <c r="E31" s="591"/>
      <c r="F31" s="591"/>
      <c r="G31" s="591"/>
      <c r="H31" s="591"/>
      <c r="I31" s="591"/>
      <c r="J31" s="591"/>
      <c r="K31" s="591"/>
      <c r="L31" s="591"/>
      <c r="M31" s="591"/>
      <c r="N31" s="591"/>
      <c r="O31" s="591"/>
      <c r="P31" s="592"/>
      <c r="Q31" s="296"/>
      <c r="R31" s="296"/>
      <c r="S31" s="296"/>
      <c r="T31" s="296"/>
      <c r="U31" s="296"/>
      <c r="V31" s="288"/>
      <c r="W31" s="189"/>
      <c r="X31" s="602" t="s">
        <v>699</v>
      </c>
      <c r="Y31" s="603"/>
      <c r="Z31" s="603"/>
      <c r="AA31" s="603"/>
      <c r="AB31" s="603"/>
      <c r="AC31" s="603"/>
      <c r="AD31" s="603"/>
      <c r="AE31" s="603"/>
      <c r="AF31" s="603"/>
      <c r="AG31" s="604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  <c r="BA31" s="189"/>
      <c r="BB31" s="189"/>
      <c r="BC31" s="189"/>
    </row>
    <row r="32" spans="1:55" ht="18" customHeight="1">
      <c r="A32" s="189"/>
      <c r="B32" s="589" t="s">
        <v>732</v>
      </c>
      <c r="C32" s="590"/>
      <c r="D32" s="294"/>
      <c r="E32" s="591"/>
      <c r="F32" s="591"/>
      <c r="G32" s="591"/>
      <c r="H32" s="591"/>
      <c r="I32" s="591"/>
      <c r="J32" s="591"/>
      <c r="K32" s="591"/>
      <c r="L32" s="591"/>
      <c r="M32" s="591"/>
      <c r="N32" s="591"/>
      <c r="O32" s="294"/>
      <c r="P32" s="292"/>
      <c r="Q32" s="296"/>
      <c r="R32" s="296"/>
      <c r="S32" s="296"/>
      <c r="T32" s="296"/>
      <c r="U32" s="296"/>
      <c r="V32" s="288"/>
      <c r="W32" s="189"/>
      <c r="X32" s="605" t="s">
        <v>733</v>
      </c>
      <c r="Y32" s="587"/>
      <c r="Z32" s="587"/>
      <c r="AA32" s="587" t="s">
        <v>700</v>
      </c>
      <c r="AB32" s="587"/>
      <c r="AC32" s="587"/>
      <c r="AD32" s="587"/>
      <c r="AE32" s="587"/>
      <c r="AF32" s="587"/>
      <c r="AG32" s="588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  <c r="BA32" s="189"/>
      <c r="BB32" s="189"/>
      <c r="BC32" s="189"/>
    </row>
    <row r="33" spans="1:55" ht="18" customHeight="1" thickBot="1">
      <c r="A33" s="189"/>
      <c r="B33" s="589" t="s">
        <v>734</v>
      </c>
      <c r="C33" s="590"/>
      <c r="D33" s="294"/>
      <c r="E33" s="591"/>
      <c r="F33" s="591"/>
      <c r="G33" s="591"/>
      <c r="H33" s="591"/>
      <c r="I33" s="591"/>
      <c r="J33" s="591"/>
      <c r="K33" s="591"/>
      <c r="L33" s="591"/>
      <c r="M33" s="591"/>
      <c r="N33" s="591"/>
      <c r="O33" s="591"/>
      <c r="P33" s="592"/>
      <c r="Q33" s="296"/>
      <c r="R33" s="296"/>
      <c r="S33" s="296"/>
      <c r="T33" s="296"/>
      <c r="U33" s="296"/>
      <c r="V33" s="288"/>
      <c r="W33" s="189"/>
      <c r="X33" s="593" t="s">
        <v>701</v>
      </c>
      <c r="Y33" s="594"/>
      <c r="Z33" s="594"/>
      <c r="AA33" s="594"/>
      <c r="AB33" s="594"/>
      <c r="AC33" s="594"/>
      <c r="AD33" s="594"/>
      <c r="AE33" s="594"/>
      <c r="AF33" s="594"/>
      <c r="AG33" s="595"/>
      <c r="AH33" s="189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189"/>
      <c r="AT33" s="189"/>
      <c r="AU33" s="189"/>
      <c r="AV33" s="189"/>
      <c r="AW33" s="189"/>
      <c r="AX33" s="189"/>
      <c r="AY33" s="189"/>
      <c r="AZ33" s="189"/>
      <c r="BA33" s="189"/>
      <c r="BB33" s="189"/>
      <c r="BC33" s="189"/>
    </row>
    <row r="34" spans="1:55" ht="18" customHeight="1">
      <c r="A34" s="189"/>
      <c r="B34" s="291" t="s">
        <v>800</v>
      </c>
      <c r="C34" s="297"/>
      <c r="D34" s="297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88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  <c r="BA34" s="189"/>
      <c r="BB34" s="189"/>
      <c r="BC34" s="189"/>
    </row>
    <row r="35" spans="1:55" ht="18" customHeight="1">
      <c r="A35" s="189"/>
      <c r="B35" s="596"/>
      <c r="C35" s="597"/>
      <c r="D35" s="597"/>
      <c r="E35" s="597"/>
      <c r="F35" s="597"/>
      <c r="G35" s="597"/>
      <c r="H35" s="597"/>
      <c r="I35" s="597"/>
      <c r="J35" s="597"/>
      <c r="K35" s="597"/>
      <c r="L35" s="597"/>
      <c r="M35" s="597"/>
      <c r="N35" s="597"/>
      <c r="O35" s="597"/>
      <c r="P35" s="597"/>
      <c r="Q35" s="597"/>
      <c r="R35" s="597"/>
      <c r="S35" s="597"/>
      <c r="T35" s="597"/>
      <c r="U35" s="597"/>
      <c r="V35" s="598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</row>
    <row r="36" spans="1:55" ht="18" customHeight="1" thickBot="1">
      <c r="A36" s="189"/>
      <c r="B36" s="599"/>
      <c r="C36" s="600"/>
      <c r="D36" s="600"/>
      <c r="E36" s="600"/>
      <c r="F36" s="600"/>
      <c r="G36" s="600"/>
      <c r="H36" s="600"/>
      <c r="I36" s="600"/>
      <c r="J36" s="600"/>
      <c r="K36" s="600"/>
      <c r="L36" s="600"/>
      <c r="M36" s="600"/>
      <c r="N36" s="600"/>
      <c r="O36" s="600"/>
      <c r="P36" s="600"/>
      <c r="Q36" s="600"/>
      <c r="R36" s="600"/>
      <c r="S36" s="600"/>
      <c r="T36" s="600"/>
      <c r="U36" s="600"/>
      <c r="V36" s="601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</row>
    <row r="37" spans="1:55" ht="18" customHeight="1">
      <c r="A37" s="189"/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  <c r="BA37" s="189"/>
      <c r="BB37" s="189"/>
      <c r="BC37" s="189"/>
    </row>
    <row r="38" spans="1:55" ht="32.1" customHeight="1">
      <c r="A38" s="189"/>
      <c r="B38" s="577" t="s">
        <v>735</v>
      </c>
      <c r="C38" s="577"/>
      <c r="D38" s="577"/>
      <c r="E38" s="577"/>
      <c r="F38" s="577"/>
      <c r="G38" s="577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  <c r="BA38" s="189"/>
      <c r="BB38" s="189"/>
      <c r="BC38" s="189"/>
    </row>
    <row r="39" spans="1:55" ht="32.1" customHeight="1" thickBot="1">
      <c r="A39" s="189"/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  <c r="BA39" s="189"/>
      <c r="BB39" s="189"/>
      <c r="BC39" s="189"/>
    </row>
    <row r="40" spans="1:55" ht="32.1" customHeight="1">
      <c r="A40" s="189"/>
      <c r="B40" s="578" t="s">
        <v>802</v>
      </c>
      <c r="C40" s="579"/>
      <c r="D40" s="579"/>
      <c r="E40" s="579"/>
      <c r="F40" s="579"/>
      <c r="G40" s="579"/>
      <c r="H40" s="579"/>
      <c r="I40" s="579"/>
      <c r="J40" s="579"/>
      <c r="K40" s="579"/>
      <c r="L40" s="579"/>
      <c r="M40" s="579"/>
      <c r="N40" s="579"/>
      <c r="O40" s="579"/>
      <c r="P40" s="579"/>
      <c r="Q40" s="579"/>
      <c r="R40" s="579"/>
      <c r="S40" s="579"/>
      <c r="T40" s="579"/>
      <c r="U40" s="579"/>
      <c r="V40" s="579"/>
      <c r="W40" s="579"/>
      <c r="X40" s="579"/>
      <c r="Y40" s="579"/>
      <c r="Z40" s="579"/>
      <c r="AA40" s="579"/>
      <c r="AB40" s="579"/>
      <c r="AC40" s="579"/>
      <c r="AD40" s="579"/>
      <c r="AE40" s="579"/>
      <c r="AF40" s="579"/>
      <c r="AG40" s="580"/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</row>
    <row r="41" spans="1:55" ht="32.1" customHeight="1">
      <c r="A41" s="189"/>
      <c r="B41" s="581"/>
      <c r="C41" s="582"/>
      <c r="D41" s="582"/>
      <c r="E41" s="582"/>
      <c r="F41" s="582"/>
      <c r="G41" s="582"/>
      <c r="H41" s="582"/>
      <c r="I41" s="582"/>
      <c r="J41" s="582"/>
      <c r="K41" s="582"/>
      <c r="L41" s="582"/>
      <c r="M41" s="582"/>
      <c r="N41" s="582"/>
      <c r="O41" s="582"/>
      <c r="P41" s="582"/>
      <c r="Q41" s="582"/>
      <c r="R41" s="582"/>
      <c r="S41" s="582"/>
      <c r="T41" s="582"/>
      <c r="U41" s="582"/>
      <c r="V41" s="582"/>
      <c r="W41" s="582"/>
      <c r="X41" s="582"/>
      <c r="Y41" s="582"/>
      <c r="Z41" s="582"/>
      <c r="AA41" s="582"/>
      <c r="AB41" s="582"/>
      <c r="AC41" s="582"/>
      <c r="AD41" s="582"/>
      <c r="AE41" s="582"/>
      <c r="AF41" s="582"/>
      <c r="AG41" s="583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  <c r="BA41" s="189"/>
      <c r="BB41" s="189"/>
      <c r="BC41" s="189"/>
    </row>
    <row r="42" spans="1:55" ht="32.1" customHeight="1">
      <c r="A42" s="189"/>
      <c r="B42" s="581"/>
      <c r="C42" s="582"/>
      <c r="D42" s="582"/>
      <c r="E42" s="582"/>
      <c r="F42" s="582"/>
      <c r="G42" s="582"/>
      <c r="H42" s="582"/>
      <c r="I42" s="582"/>
      <c r="J42" s="582"/>
      <c r="K42" s="582"/>
      <c r="L42" s="582"/>
      <c r="M42" s="582"/>
      <c r="N42" s="582"/>
      <c r="O42" s="582"/>
      <c r="P42" s="582"/>
      <c r="Q42" s="582"/>
      <c r="R42" s="582"/>
      <c r="S42" s="582"/>
      <c r="T42" s="582"/>
      <c r="U42" s="582"/>
      <c r="V42" s="582"/>
      <c r="W42" s="582"/>
      <c r="X42" s="582"/>
      <c r="Y42" s="582"/>
      <c r="Z42" s="582"/>
      <c r="AA42" s="582"/>
      <c r="AB42" s="582"/>
      <c r="AC42" s="582"/>
      <c r="AD42" s="582"/>
      <c r="AE42" s="582"/>
      <c r="AF42" s="582"/>
      <c r="AG42" s="583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  <c r="BC42" s="189"/>
    </row>
    <row r="43" spans="1:55" ht="32.1" customHeight="1">
      <c r="A43" s="189"/>
      <c r="B43" s="581"/>
      <c r="C43" s="582"/>
      <c r="D43" s="582"/>
      <c r="E43" s="582"/>
      <c r="F43" s="582"/>
      <c r="G43" s="582"/>
      <c r="H43" s="582"/>
      <c r="I43" s="582"/>
      <c r="J43" s="582"/>
      <c r="K43" s="582"/>
      <c r="L43" s="582"/>
      <c r="M43" s="582"/>
      <c r="N43" s="582"/>
      <c r="O43" s="582"/>
      <c r="P43" s="582"/>
      <c r="Q43" s="582"/>
      <c r="R43" s="582"/>
      <c r="S43" s="582"/>
      <c r="T43" s="582"/>
      <c r="U43" s="582"/>
      <c r="V43" s="582"/>
      <c r="W43" s="582"/>
      <c r="X43" s="582"/>
      <c r="Y43" s="582"/>
      <c r="Z43" s="582"/>
      <c r="AA43" s="582"/>
      <c r="AB43" s="582"/>
      <c r="AC43" s="582"/>
      <c r="AD43" s="582"/>
      <c r="AE43" s="582"/>
      <c r="AF43" s="582"/>
      <c r="AG43" s="583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</row>
    <row r="44" spans="1:55" ht="32.1" customHeight="1">
      <c r="A44" s="189"/>
      <c r="B44" s="581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82"/>
      <c r="P44" s="582"/>
      <c r="Q44" s="582"/>
      <c r="R44" s="582"/>
      <c r="S44" s="582"/>
      <c r="T44" s="582"/>
      <c r="U44" s="582"/>
      <c r="V44" s="582"/>
      <c r="W44" s="582"/>
      <c r="X44" s="582"/>
      <c r="Y44" s="582"/>
      <c r="Z44" s="582"/>
      <c r="AA44" s="582"/>
      <c r="AB44" s="582"/>
      <c r="AC44" s="582"/>
      <c r="AD44" s="582"/>
      <c r="AE44" s="582"/>
      <c r="AF44" s="582"/>
      <c r="AG44" s="583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</row>
    <row r="45" spans="1:55" ht="32.1" customHeight="1">
      <c r="A45" s="189"/>
      <c r="B45" s="581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2"/>
      <c r="P45" s="582"/>
      <c r="Q45" s="582"/>
      <c r="R45" s="582"/>
      <c r="S45" s="582"/>
      <c r="T45" s="582"/>
      <c r="U45" s="582"/>
      <c r="V45" s="582"/>
      <c r="W45" s="582"/>
      <c r="X45" s="582"/>
      <c r="Y45" s="582"/>
      <c r="Z45" s="582"/>
      <c r="AA45" s="582"/>
      <c r="AB45" s="582"/>
      <c r="AC45" s="582"/>
      <c r="AD45" s="582"/>
      <c r="AE45" s="582"/>
      <c r="AF45" s="582"/>
      <c r="AG45" s="583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</row>
    <row r="46" spans="1:55" ht="32.1" customHeight="1" thickBot="1">
      <c r="A46" s="189"/>
      <c r="B46" s="584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5"/>
      <c r="P46" s="585"/>
      <c r="Q46" s="585"/>
      <c r="R46" s="585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586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</row>
    <row r="47" spans="1:55" ht="32.1" customHeight="1">
      <c r="A47" s="189"/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</row>
    <row r="48" spans="1:55" ht="32.1" customHeight="1">
      <c r="A48" s="189"/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</row>
    <row r="49" spans="1:55" ht="32.1" customHeight="1">
      <c r="A49" s="189"/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</row>
    <row r="50" spans="1:55" ht="32.1" customHeight="1">
      <c r="A50" s="189"/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</row>
    <row r="51" spans="1:55" ht="32.1" customHeight="1"/>
    <row r="52" spans="1:55" ht="32.1" customHeight="1"/>
    <row r="53" spans="1:55" ht="32.1" customHeight="1"/>
    <row r="54" spans="1:55" ht="32.1" customHeight="1"/>
    <row r="55" spans="1:55" ht="32.1" customHeight="1"/>
    <row r="56" spans="1:55" ht="32.1" customHeight="1"/>
    <row r="57" spans="1:55" ht="32.1" customHeight="1"/>
    <row r="58" spans="1:55" ht="32.1" customHeight="1"/>
    <row r="59" spans="1:55" ht="32.1" customHeight="1"/>
    <row r="60" spans="1:55" ht="32.1" customHeight="1"/>
    <row r="61" spans="1:55" ht="32.1" customHeight="1"/>
    <row r="62" spans="1:55" ht="32.1" customHeight="1"/>
    <row r="63" spans="1:55" ht="32.1" customHeight="1"/>
    <row r="64" spans="1:55" ht="32.1" customHeight="1"/>
    <row r="65" ht="32.1" customHeight="1"/>
    <row r="66" ht="32.1" customHeight="1"/>
    <row r="67" ht="32.1" customHeight="1"/>
    <row r="68" ht="32.1" customHeight="1"/>
    <row r="69" ht="32.1" customHeight="1"/>
    <row r="70" ht="32.1" customHeight="1"/>
    <row r="71" ht="32.1" customHeight="1"/>
    <row r="72" ht="32.1" customHeight="1"/>
    <row r="73" ht="32.1" customHeight="1"/>
    <row r="74" ht="32.1" customHeight="1"/>
  </sheetData>
  <mergeCells count="60">
    <mergeCell ref="Y8:AG8"/>
    <mergeCell ref="B2:G2"/>
    <mergeCell ref="Y4:AG4"/>
    <mergeCell ref="Y5:AG5"/>
    <mergeCell ref="Y6:AG6"/>
    <mergeCell ref="Y7:AG7"/>
    <mergeCell ref="Y20:AG20"/>
    <mergeCell ref="Y9:AG9"/>
    <mergeCell ref="Y10:AG10"/>
    <mergeCell ref="Y11:AG11"/>
    <mergeCell ref="Y12:AG12"/>
    <mergeCell ref="Y13:AG13"/>
    <mergeCell ref="Y14:AG14"/>
    <mergeCell ref="Y15:AG15"/>
    <mergeCell ref="Y16:AG16"/>
    <mergeCell ref="Y17:AG17"/>
    <mergeCell ref="Y18:AG18"/>
    <mergeCell ref="Y19:AG19"/>
    <mergeCell ref="B28:C28"/>
    <mergeCell ref="D28:H28"/>
    <mergeCell ref="J28:K28"/>
    <mergeCell ref="N28:O28"/>
    <mergeCell ref="P28:Q28"/>
    <mergeCell ref="Y21:AG21"/>
    <mergeCell ref="Y22:AG22"/>
    <mergeCell ref="Y23:AG23"/>
    <mergeCell ref="Y24:AG24"/>
    <mergeCell ref="B26:G26"/>
    <mergeCell ref="B29:C29"/>
    <mergeCell ref="D29:E29"/>
    <mergeCell ref="F29:H29"/>
    <mergeCell ref="J29:K29"/>
    <mergeCell ref="N29:O29"/>
    <mergeCell ref="M31:N31"/>
    <mergeCell ref="O31:P31"/>
    <mergeCell ref="X31:AG31"/>
    <mergeCell ref="B32:C32"/>
    <mergeCell ref="E32:F32"/>
    <mergeCell ref="G32:H32"/>
    <mergeCell ref="I32:J32"/>
    <mergeCell ref="K32:L32"/>
    <mergeCell ref="M32:N32"/>
    <mergeCell ref="X32:Z32"/>
    <mergeCell ref="B31:C31"/>
    <mergeCell ref="E31:F31"/>
    <mergeCell ref="G31:H31"/>
    <mergeCell ref="I31:J31"/>
    <mergeCell ref="K31:L31"/>
    <mergeCell ref="B38:G38"/>
    <mergeCell ref="B40:AG46"/>
    <mergeCell ref="AA32:AG32"/>
    <mergeCell ref="B33:C33"/>
    <mergeCell ref="E33:F33"/>
    <mergeCell ref="G33:H33"/>
    <mergeCell ref="I33:J33"/>
    <mergeCell ref="K33:L33"/>
    <mergeCell ref="M33:N33"/>
    <mergeCell ref="O33:P33"/>
    <mergeCell ref="X33:AG33"/>
    <mergeCell ref="B35:V36"/>
  </mergeCells>
  <phoneticPr fontId="2" type="noConversion"/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3" name="Check Box 1">
              <controlPr defaultSize="0" autoPict="0">
                <anchor moveWithCells="1">
                  <from>
                    <xdr:col>4</xdr:col>
                    <xdr:colOff>57150</xdr:colOff>
                    <xdr:row>30</xdr:row>
                    <xdr:rowOff>19050</xdr:rowOff>
                  </from>
                  <to>
                    <xdr:col>6</xdr:col>
                    <xdr:colOff>114300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4" name="Check Box 2">
              <controlPr defaultSiz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8</xdr:col>
                    <xdr:colOff>57150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5" name="Check Box 3">
              <controlPr defaultSiz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10</xdr:col>
                    <xdr:colOff>57150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6" name="Check Box 4">
              <controlPr defaultSiz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12</xdr:col>
                    <xdr:colOff>57150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7" name="Check Box 5">
              <controlPr defaultSiz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14</xdr:col>
                    <xdr:colOff>57150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8" name="Check Box 6">
              <controlPr defaultSize="0" autoPict="0">
                <anchor moveWithCells="1">
                  <from>
                    <xdr:col>14</xdr:col>
                    <xdr:colOff>0</xdr:colOff>
                    <xdr:row>30</xdr:row>
                    <xdr:rowOff>0</xdr:rowOff>
                  </from>
                  <to>
                    <xdr:col>16</xdr:col>
                    <xdr:colOff>57150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9" name="Check Box 7">
              <controlPr defaultSize="0" autoPict="0">
                <anchor moveWithCells="1">
                  <from>
                    <xdr:col>4</xdr:col>
                    <xdr:colOff>28575</xdr:colOff>
                    <xdr:row>31</xdr:row>
                    <xdr:rowOff>28575</xdr:rowOff>
                  </from>
                  <to>
                    <xdr:col>6</xdr:col>
                    <xdr:colOff>85725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0" name="Check Box 8">
              <controlPr defaultSize="0" autoPict="0" altText="嗜杀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8</xdr:col>
                    <xdr:colOff>57150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1" name="Check Box 9">
              <controlPr defaultSiz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10</xdr:col>
                    <xdr:colOff>57150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2" name="Check Box 10">
              <controlPr defaultSiz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12</xdr:col>
                    <xdr:colOff>57150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3" name="Check Box 11">
              <controlPr defaultSize="0" autoPict="0">
                <anchor moveWithCells="1">
                  <from>
                    <xdr:col>4</xdr:col>
                    <xdr:colOff>0</xdr:colOff>
                    <xdr:row>32</xdr:row>
                    <xdr:rowOff>0</xdr:rowOff>
                  </from>
                  <to>
                    <xdr:col>6</xdr:col>
                    <xdr:colOff>57150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6" r:id="rId14" name="Check Box 12">
              <controlPr defaultSiz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8</xdr:col>
                    <xdr:colOff>57150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5" name="Check Box 13">
              <controlPr defaultSiz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10</xdr:col>
                    <xdr:colOff>57150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6" name="Check Box 14">
              <controlPr defaultSiz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12</xdr:col>
                    <xdr:colOff>57150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9" r:id="rId17" name="Check Box 15">
              <controlPr defaultSiz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14</xdr:col>
                    <xdr:colOff>57150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0" r:id="rId18" name="Check Box 16">
              <controlPr defaultSize="0" autoPict="0">
                <anchor moveWithCells="1">
                  <from>
                    <xdr:col>14</xdr:col>
                    <xdr:colOff>0</xdr:colOff>
                    <xdr:row>32</xdr:row>
                    <xdr:rowOff>0</xdr:rowOff>
                  </from>
                  <to>
                    <xdr:col>16</xdr:col>
                    <xdr:colOff>57150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1" r:id="rId19" name="Check Box 17">
              <controlPr defaultSiz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14</xdr:col>
                    <xdr:colOff>57150</xdr:colOff>
                    <xdr:row>31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699E-094B-4C29-9F9B-796D2AEC683E}">
  <dimension ref="A1:BO125"/>
  <sheetViews>
    <sheetView topLeftCell="A22" zoomScaleNormal="100" workbookViewId="0">
      <selection activeCell="O42" sqref="O42:S42"/>
    </sheetView>
  </sheetViews>
  <sheetFormatPr defaultRowHeight="14.25"/>
  <cols>
    <col min="1" max="1" width="1.625" style="8" customWidth="1"/>
    <col min="2" max="12" width="8.125" customWidth="1"/>
    <col min="13" max="13" width="1.625" style="8" customWidth="1"/>
    <col min="14" max="19" width="6.625" customWidth="1"/>
    <col min="20" max="20" width="1.625" style="8" customWidth="1"/>
    <col min="21" max="21" width="20" style="6" customWidth="1"/>
    <col min="22" max="33" width="6.625" style="6" customWidth="1"/>
    <col min="34" max="67" width="9" style="8"/>
  </cols>
  <sheetData>
    <row r="1" spans="2:33" s="8" customFormat="1" ht="9.9499999999999993" customHeight="1" thickBot="1"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2:33" ht="18.95" customHeight="1">
      <c r="B2" s="556" t="s">
        <v>0</v>
      </c>
      <c r="C2" s="458"/>
      <c r="D2" s="20" t="s">
        <v>97</v>
      </c>
      <c r="E2" s="461" t="s">
        <v>622</v>
      </c>
      <c r="F2" s="461"/>
      <c r="G2" s="80" t="s">
        <v>226</v>
      </c>
      <c r="H2" s="13" t="s">
        <v>524</v>
      </c>
      <c r="I2" s="628" t="s">
        <v>89</v>
      </c>
      <c r="J2" s="629"/>
      <c r="K2" s="629"/>
      <c r="L2" s="630"/>
      <c r="N2" s="512" t="s">
        <v>458</v>
      </c>
      <c r="O2" s="513"/>
      <c r="P2" s="513"/>
      <c r="Q2" s="513"/>
      <c r="R2" s="513"/>
      <c r="S2" s="513"/>
      <c r="T2" s="513"/>
      <c r="U2" s="513"/>
      <c r="V2" s="513"/>
      <c r="W2" s="513"/>
      <c r="X2" s="513"/>
      <c r="Y2" s="513"/>
      <c r="Z2" s="513"/>
      <c r="AA2" s="513"/>
      <c r="AB2" s="513"/>
      <c r="AC2" s="513"/>
      <c r="AD2" s="513"/>
      <c r="AE2" s="513"/>
      <c r="AF2" s="513"/>
      <c r="AG2" s="514"/>
    </row>
    <row r="3" spans="2:33" ht="18.95" customHeight="1" thickBot="1">
      <c r="B3" s="459"/>
      <c r="C3" s="460"/>
      <c r="D3" s="21" t="s">
        <v>98</v>
      </c>
      <c r="E3" s="462" t="s">
        <v>623</v>
      </c>
      <c r="F3" s="462"/>
      <c r="G3" s="462"/>
      <c r="H3" s="462"/>
      <c r="I3" s="631"/>
      <c r="J3" s="632"/>
      <c r="K3" s="632"/>
      <c r="L3" s="633"/>
      <c r="N3" s="515"/>
      <c r="O3" s="516"/>
      <c r="P3" s="516"/>
      <c r="Q3" s="516"/>
      <c r="R3" s="516"/>
      <c r="S3" s="516"/>
      <c r="T3" s="516"/>
      <c r="U3" s="516"/>
      <c r="V3" s="516"/>
      <c r="W3" s="516"/>
      <c r="X3" s="516"/>
      <c r="Y3" s="516"/>
      <c r="Z3" s="516"/>
      <c r="AA3" s="516"/>
      <c r="AB3" s="516"/>
      <c r="AC3" s="516"/>
      <c r="AD3" s="516"/>
      <c r="AE3" s="516"/>
      <c r="AF3" s="516"/>
      <c r="AG3" s="517"/>
    </row>
    <row r="4" spans="2:33" s="8" customFormat="1" ht="9.9499999999999993" customHeight="1" thickBot="1">
      <c r="C4" s="7"/>
      <c r="D4" s="7"/>
      <c r="E4" s="7"/>
      <c r="F4" s="7"/>
      <c r="I4" s="631"/>
      <c r="J4" s="632"/>
      <c r="K4" s="632"/>
      <c r="L4" s="633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2:33" ht="18.95" customHeight="1" thickBot="1">
      <c r="B5" s="636" t="s">
        <v>1</v>
      </c>
      <c r="C5" s="637"/>
      <c r="D5" s="637"/>
      <c r="E5" s="637"/>
      <c r="F5" s="637"/>
      <c r="G5" s="637"/>
      <c r="H5" s="637"/>
      <c r="I5" s="631"/>
      <c r="J5" s="632"/>
      <c r="K5" s="632"/>
      <c r="L5" s="633"/>
      <c r="N5" s="638" t="s">
        <v>6</v>
      </c>
      <c r="O5" s="639"/>
      <c r="P5" s="639"/>
      <c r="Q5" s="639"/>
      <c r="R5" s="639"/>
      <c r="S5" s="640"/>
      <c r="U5" s="644" t="s">
        <v>586</v>
      </c>
      <c r="V5" s="645"/>
      <c r="W5" s="645"/>
      <c r="X5" s="645"/>
      <c r="Y5" s="645"/>
      <c r="Z5" s="645"/>
      <c r="AA5" s="645"/>
      <c r="AB5" s="645"/>
      <c r="AC5" s="645"/>
      <c r="AD5" s="645"/>
      <c r="AE5" s="645"/>
      <c r="AF5" s="645"/>
      <c r="AG5" s="646"/>
    </row>
    <row r="6" spans="2:33" ht="18.95" customHeight="1" thickBot="1">
      <c r="B6" s="38" t="s">
        <v>90</v>
      </c>
      <c r="C6" s="39" t="s">
        <v>319</v>
      </c>
      <c r="D6" s="39" t="s">
        <v>317</v>
      </c>
      <c r="E6" s="39" t="s">
        <v>91</v>
      </c>
      <c r="F6" s="39" t="s">
        <v>92</v>
      </c>
      <c r="G6" s="647" t="s">
        <v>316</v>
      </c>
      <c r="H6" s="648"/>
      <c r="I6" s="631"/>
      <c r="J6" s="632"/>
      <c r="K6" s="632"/>
      <c r="L6" s="633"/>
      <c r="N6" s="641"/>
      <c r="O6" s="642"/>
      <c r="P6" s="642"/>
      <c r="Q6" s="642"/>
      <c r="R6" s="642"/>
      <c r="S6" s="643"/>
      <c r="U6" s="503" t="s">
        <v>297</v>
      </c>
      <c r="V6" s="504"/>
      <c r="W6" s="63" t="s">
        <v>298</v>
      </c>
      <c r="X6" s="63" t="s">
        <v>299</v>
      </c>
      <c r="Y6" s="468" t="s">
        <v>300</v>
      </c>
      <c r="Z6" s="469"/>
      <c r="AA6" s="469"/>
      <c r="AB6" s="469"/>
      <c r="AC6" s="469"/>
      <c r="AD6" s="382"/>
      <c r="AE6" s="63" t="s">
        <v>23</v>
      </c>
      <c r="AF6" s="466" t="s">
        <v>443</v>
      </c>
      <c r="AG6" s="467"/>
    </row>
    <row r="7" spans="2:33" ht="18.95" customHeight="1" thickBot="1">
      <c r="B7" s="40" t="s">
        <v>93</v>
      </c>
      <c r="C7" s="41" t="s">
        <v>94</v>
      </c>
      <c r="D7" s="41" t="s">
        <v>318</v>
      </c>
      <c r="E7" s="41" t="s">
        <v>95</v>
      </c>
      <c r="F7" s="41" t="s">
        <v>96</v>
      </c>
      <c r="G7" s="439"/>
      <c r="H7" s="440"/>
      <c r="I7" s="631"/>
      <c r="J7" s="632"/>
      <c r="K7" s="632"/>
      <c r="L7" s="633"/>
      <c r="N7" s="621" t="s">
        <v>121</v>
      </c>
      <c r="O7" s="622"/>
      <c r="P7" s="330"/>
      <c r="Q7" s="331"/>
      <c r="R7" s="331"/>
      <c r="S7" s="332"/>
      <c r="U7" s="623" t="s">
        <v>570</v>
      </c>
      <c r="V7" s="623"/>
      <c r="W7" s="3"/>
      <c r="X7" s="3"/>
      <c r="Y7" s="409"/>
      <c r="Z7" s="386"/>
      <c r="AA7" s="386"/>
      <c r="AB7" s="386"/>
      <c r="AC7" s="386"/>
      <c r="AD7" s="362"/>
      <c r="AE7" s="9"/>
      <c r="AF7" s="419"/>
      <c r="AG7" s="420"/>
    </row>
    <row r="8" spans="2:33" ht="18.95" customHeight="1" thickBot="1">
      <c r="B8" s="651" t="s">
        <v>315</v>
      </c>
      <c r="C8" s="652"/>
      <c r="D8" s="652"/>
      <c r="E8" s="652"/>
      <c r="F8" s="655" t="str">
        <f>IF(D10&gt;=90,"领衔主演",IF(D10&gt;=80,"主要角色",IF(D10&gt;=75,"次要角色",IF(D10&gt;=70,"主要配角",IF(D10&gt;=60,"次要配角","普通人")))))</f>
        <v>次要配角</v>
      </c>
      <c r="G8" s="655"/>
      <c r="H8" s="656"/>
      <c r="I8" s="631"/>
      <c r="J8" s="632"/>
      <c r="K8" s="632"/>
      <c r="L8" s="633"/>
      <c r="N8" s="52" t="s">
        <v>7</v>
      </c>
      <c r="O8" s="377" t="s">
        <v>493</v>
      </c>
      <c r="P8" s="377"/>
      <c r="Q8" s="377"/>
      <c r="R8" s="377"/>
      <c r="S8" s="378"/>
      <c r="U8" s="409" t="s">
        <v>571</v>
      </c>
      <c r="V8" s="362"/>
      <c r="W8" s="3" t="s">
        <v>572</v>
      </c>
      <c r="X8" s="3" t="s">
        <v>575</v>
      </c>
      <c r="Y8" s="409" t="s">
        <v>573</v>
      </c>
      <c r="Z8" s="386"/>
      <c r="AA8" s="386"/>
      <c r="AB8" s="386"/>
      <c r="AC8" s="386"/>
      <c r="AD8" s="362"/>
      <c r="AE8" s="9">
        <v>50</v>
      </c>
      <c r="AF8" s="419">
        <v>1</v>
      </c>
      <c r="AG8" s="420"/>
    </row>
    <row r="9" spans="2:33" ht="18.95" customHeight="1" thickBot="1">
      <c r="B9" s="653"/>
      <c r="C9" s="654"/>
      <c r="D9" s="654"/>
      <c r="E9" s="654"/>
      <c r="F9" s="657"/>
      <c r="G9" s="657"/>
      <c r="H9" s="658"/>
      <c r="I9" s="631"/>
      <c r="J9" s="632"/>
      <c r="K9" s="632"/>
      <c r="L9" s="633"/>
      <c r="N9" s="52" t="s">
        <v>8</v>
      </c>
      <c r="O9" s="356" t="s">
        <v>495</v>
      </c>
      <c r="P9" s="356"/>
      <c r="Q9" s="356"/>
      <c r="R9" s="356"/>
      <c r="S9" s="357"/>
      <c r="T9" s="7"/>
      <c r="U9" s="409" t="s">
        <v>574</v>
      </c>
      <c r="V9" s="362"/>
      <c r="W9" s="3" t="s">
        <v>572</v>
      </c>
      <c r="X9" s="3" t="s">
        <v>576</v>
      </c>
      <c r="Y9" s="409"/>
      <c r="Z9" s="386"/>
      <c r="AA9" s="386"/>
      <c r="AB9" s="386"/>
      <c r="AC9" s="386"/>
      <c r="AD9" s="362"/>
      <c r="AE9" s="9">
        <v>10</v>
      </c>
      <c r="AF9" s="419">
        <v>0.5</v>
      </c>
      <c r="AG9" s="420"/>
    </row>
    <row r="10" spans="2:33" ht="18.95" customHeight="1" thickBot="1">
      <c r="B10" s="649" t="s">
        <v>2</v>
      </c>
      <c r="C10" s="650"/>
      <c r="D10" s="19">
        <v>64</v>
      </c>
      <c r="E10" s="423" t="s">
        <v>267</v>
      </c>
      <c r="F10" s="424"/>
      <c r="G10" s="424"/>
      <c r="H10" s="29">
        <f>D10-C12-E12-C13-H12-E13-H13-C14-H14-K12</f>
        <v>0</v>
      </c>
      <c r="I10" s="631"/>
      <c r="J10" s="632"/>
      <c r="K10" s="634"/>
      <c r="L10" s="635"/>
      <c r="N10" s="52" t="s">
        <v>106</v>
      </c>
      <c r="O10" s="356" t="s">
        <v>494</v>
      </c>
      <c r="P10" s="356"/>
      <c r="Q10" s="356"/>
      <c r="R10" s="356"/>
      <c r="S10" s="357"/>
      <c r="T10" s="7"/>
      <c r="U10" s="409" t="s">
        <v>577</v>
      </c>
      <c r="V10" s="362"/>
      <c r="W10" s="3" t="s">
        <v>572</v>
      </c>
      <c r="X10" s="3" t="s">
        <v>578</v>
      </c>
      <c r="Y10" s="409"/>
      <c r="Z10" s="386"/>
      <c r="AA10" s="386"/>
      <c r="AB10" s="386"/>
      <c r="AC10" s="386"/>
      <c r="AD10" s="362"/>
      <c r="AE10" s="9">
        <v>50</v>
      </c>
      <c r="AF10" s="419">
        <v>0.5</v>
      </c>
      <c r="AG10" s="420"/>
    </row>
    <row r="11" spans="2:33" ht="18.95" customHeight="1" thickBot="1">
      <c r="B11" s="625" t="s">
        <v>3</v>
      </c>
      <c r="C11" s="626"/>
      <c r="D11" s="626"/>
      <c r="E11" s="626"/>
      <c r="F11" s="626"/>
      <c r="G11" s="626"/>
      <c r="H11" s="626"/>
      <c r="I11" s="626"/>
      <c r="J11" s="626"/>
      <c r="K11" s="626"/>
      <c r="L11" s="627"/>
      <c r="N11" s="52" t="s">
        <v>9</v>
      </c>
      <c r="O11" s="356" t="s">
        <v>496</v>
      </c>
      <c r="P11" s="356"/>
      <c r="Q11" s="356"/>
      <c r="R11" s="356"/>
      <c r="S11" s="357"/>
      <c r="T11" s="7"/>
      <c r="U11" s="409" t="s">
        <v>579</v>
      </c>
      <c r="V11" s="362"/>
      <c r="W11" s="3" t="s">
        <v>572</v>
      </c>
      <c r="X11" s="3" t="s">
        <v>580</v>
      </c>
      <c r="Y11" s="409" t="s">
        <v>584</v>
      </c>
      <c r="Z11" s="386"/>
      <c r="AA11" s="386"/>
      <c r="AB11" s="386"/>
      <c r="AC11" s="386"/>
      <c r="AD11" s="362"/>
      <c r="AE11" s="9">
        <v>200</v>
      </c>
      <c r="AF11" s="419">
        <v>3</v>
      </c>
      <c r="AG11" s="420"/>
    </row>
    <row r="12" spans="2:33" ht="18.95" customHeight="1" thickBot="1">
      <c r="B12" s="124" t="s">
        <v>479</v>
      </c>
      <c r="C12" s="125">
        <v>8</v>
      </c>
      <c r="D12" s="126" t="s">
        <v>484</v>
      </c>
      <c r="E12" s="125">
        <v>10</v>
      </c>
      <c r="F12" s="141">
        <f>E12-SUM(Y41:Y47)</f>
        <v>10</v>
      </c>
      <c r="G12" s="126" t="s">
        <v>481</v>
      </c>
      <c r="H12" s="125">
        <v>4</v>
      </c>
      <c r="I12" s="142"/>
      <c r="J12" s="127" t="s">
        <v>483</v>
      </c>
      <c r="K12" s="125">
        <v>10</v>
      </c>
      <c r="L12" s="143">
        <f>ROUNDUP(L64/10,0)</f>
        <v>8</v>
      </c>
      <c r="N12" s="52" t="s">
        <v>10</v>
      </c>
      <c r="O12" s="356" t="s">
        <v>497</v>
      </c>
      <c r="P12" s="356"/>
      <c r="Q12" s="356"/>
      <c r="R12" s="356"/>
      <c r="S12" s="357"/>
      <c r="T12" s="7"/>
      <c r="U12" s="409" t="s">
        <v>581</v>
      </c>
      <c r="V12" s="362"/>
      <c r="W12" s="3" t="s">
        <v>572</v>
      </c>
      <c r="X12" s="3" t="s">
        <v>582</v>
      </c>
      <c r="Y12" s="409" t="s">
        <v>583</v>
      </c>
      <c r="Z12" s="386"/>
      <c r="AA12" s="386"/>
      <c r="AB12" s="386"/>
      <c r="AC12" s="386"/>
      <c r="AD12" s="362"/>
      <c r="AE12" s="9">
        <v>200</v>
      </c>
      <c r="AF12" s="419">
        <v>2</v>
      </c>
      <c r="AG12" s="420"/>
    </row>
    <row r="13" spans="2:33" ht="18.95" customHeight="1" thickBot="1">
      <c r="B13" s="118" t="s">
        <v>480</v>
      </c>
      <c r="C13" s="108">
        <v>8</v>
      </c>
      <c r="D13" s="119" t="s">
        <v>488</v>
      </c>
      <c r="E13" s="108">
        <v>6</v>
      </c>
      <c r="F13" s="8"/>
      <c r="G13" s="119" t="s">
        <v>482</v>
      </c>
      <c r="H13" s="108">
        <v>5</v>
      </c>
      <c r="I13" s="130" t="s">
        <v>434</v>
      </c>
      <c r="J13" s="482">
        <v>0</v>
      </c>
      <c r="K13" s="482"/>
      <c r="L13" s="483"/>
      <c r="N13" s="25"/>
      <c r="O13" s="320" t="s">
        <v>625</v>
      </c>
      <c r="P13" s="320"/>
      <c r="Q13" s="320"/>
      <c r="R13" s="320"/>
      <c r="S13" s="321"/>
      <c r="T13" s="7"/>
      <c r="U13" s="661" t="s">
        <v>588</v>
      </c>
      <c r="V13" s="662"/>
      <c r="W13" s="3"/>
      <c r="X13" s="3"/>
      <c r="Y13" s="409"/>
      <c r="Z13" s="386"/>
      <c r="AA13" s="386"/>
      <c r="AB13" s="386"/>
      <c r="AC13" s="386"/>
      <c r="AD13" s="362"/>
      <c r="AE13" s="9">
        <v>500</v>
      </c>
      <c r="AF13" s="419">
        <v>9</v>
      </c>
      <c r="AG13" s="420"/>
    </row>
    <row r="14" spans="2:33" ht="18.95" customHeight="1" thickBot="1">
      <c r="B14" s="121" t="s">
        <v>486</v>
      </c>
      <c r="C14" s="128">
        <v>7</v>
      </c>
      <c r="D14" s="22"/>
      <c r="E14" s="22"/>
      <c r="F14" s="22"/>
      <c r="G14" s="120" t="s">
        <v>485</v>
      </c>
      <c r="H14" s="129">
        <v>6</v>
      </c>
      <c r="I14" s="22"/>
      <c r="J14" s="22"/>
      <c r="K14" s="23"/>
      <c r="L14" s="24"/>
      <c r="N14" s="25"/>
      <c r="O14" s="501"/>
      <c r="P14" s="501"/>
      <c r="Q14" s="501"/>
      <c r="R14" s="501"/>
      <c r="S14" s="502"/>
      <c r="U14" s="409" t="s">
        <v>589</v>
      </c>
      <c r="V14" s="362"/>
      <c r="W14" s="3" t="s">
        <v>572</v>
      </c>
      <c r="X14" s="3" t="s">
        <v>590</v>
      </c>
      <c r="Y14" s="409" t="s">
        <v>591</v>
      </c>
      <c r="Z14" s="386"/>
      <c r="AA14" s="386"/>
      <c r="AB14" s="386"/>
      <c r="AC14" s="386"/>
      <c r="AD14" s="362"/>
      <c r="AE14" s="9">
        <v>100</v>
      </c>
      <c r="AF14" s="358">
        <v>0.5</v>
      </c>
      <c r="AG14" s="624"/>
    </row>
    <row r="15" spans="2:33" ht="18.95" customHeight="1">
      <c r="B15" s="28" t="s">
        <v>4</v>
      </c>
      <c r="C15" s="75" t="str">
        <f>C14*3&amp;"m/"&amp;C14*9&amp;"m"</f>
        <v>21m/63m</v>
      </c>
      <c r="D15" s="28" t="s">
        <v>5</v>
      </c>
      <c r="E15" s="75">
        <f>INT(C14*3/4)</f>
        <v>5</v>
      </c>
      <c r="F15" s="27"/>
      <c r="G15" s="28" t="s">
        <v>456</v>
      </c>
      <c r="H15" s="76">
        <f>H14*10</f>
        <v>60</v>
      </c>
      <c r="I15" s="74" t="s">
        <v>457</v>
      </c>
      <c r="J15" s="145">
        <f>H14*40</f>
        <v>240</v>
      </c>
      <c r="K15" s="28" t="s">
        <v>645</v>
      </c>
      <c r="L15" s="140">
        <f>AG38+AG48+AG65</f>
        <v>0</v>
      </c>
      <c r="N15" s="659" t="s">
        <v>11</v>
      </c>
      <c r="O15" s="660"/>
      <c r="P15" s="331"/>
      <c r="Q15" s="331"/>
      <c r="R15" s="331"/>
      <c r="S15" s="332"/>
      <c r="U15" s="409" t="s">
        <v>592</v>
      </c>
      <c r="V15" s="362"/>
      <c r="W15" s="3" t="s">
        <v>572</v>
      </c>
      <c r="X15" s="3" t="s">
        <v>593</v>
      </c>
      <c r="Y15" s="409" t="s">
        <v>605</v>
      </c>
      <c r="Z15" s="386"/>
      <c r="AA15" s="386"/>
      <c r="AB15" s="386"/>
      <c r="AC15" s="386"/>
      <c r="AD15" s="362"/>
      <c r="AE15" s="9">
        <v>100</v>
      </c>
      <c r="AF15" s="358">
        <v>1</v>
      </c>
      <c r="AG15" s="624"/>
    </row>
    <row r="16" spans="2:33" ht="18.95" customHeight="1" thickBot="1">
      <c r="B16" s="26"/>
      <c r="C16" s="8"/>
      <c r="D16" s="8"/>
      <c r="E16" s="8"/>
      <c r="F16" s="8"/>
      <c r="G16" s="8"/>
      <c r="H16" s="8"/>
      <c r="I16" s="8"/>
      <c r="J16" s="8"/>
      <c r="K16" s="348" t="s">
        <v>646</v>
      </c>
      <c r="L16" s="348"/>
      <c r="N16" s="484" t="s">
        <v>158</v>
      </c>
      <c r="O16" s="485"/>
      <c r="P16" s="377" t="s">
        <v>498</v>
      </c>
      <c r="Q16" s="377"/>
      <c r="R16" s="377"/>
      <c r="S16" s="378"/>
      <c r="U16" s="409" t="s">
        <v>595</v>
      </c>
      <c r="V16" s="362"/>
      <c r="W16" s="3" t="s">
        <v>572</v>
      </c>
      <c r="X16" s="3" t="s">
        <v>594</v>
      </c>
      <c r="Y16" s="409" t="s">
        <v>604</v>
      </c>
      <c r="Z16" s="386"/>
      <c r="AA16" s="386"/>
      <c r="AB16" s="386"/>
      <c r="AC16" s="386"/>
      <c r="AD16" s="362"/>
      <c r="AE16" s="9">
        <v>200</v>
      </c>
      <c r="AF16" s="419">
        <v>0.5</v>
      </c>
      <c r="AG16" s="420"/>
    </row>
    <row r="17" spans="2:33" ht="18.95" customHeight="1" thickTop="1" thickBot="1">
      <c r="B17" s="663" t="s">
        <v>301</v>
      </c>
      <c r="C17" s="151" t="s">
        <v>302</v>
      </c>
      <c r="D17" s="152" t="s">
        <v>303</v>
      </c>
      <c r="E17" s="152" t="s">
        <v>552</v>
      </c>
      <c r="F17" s="152" t="s">
        <v>553</v>
      </c>
      <c r="G17" s="152" t="s">
        <v>306</v>
      </c>
      <c r="H17" s="152" t="s">
        <v>307</v>
      </c>
      <c r="I17" s="666" t="s">
        <v>295</v>
      </c>
      <c r="J17" s="666" t="s">
        <v>647</v>
      </c>
      <c r="K17" s="348"/>
      <c r="L17" s="348"/>
      <c r="N17" s="484" t="s">
        <v>166</v>
      </c>
      <c r="O17" s="485"/>
      <c r="P17" s="356" t="s">
        <v>499</v>
      </c>
      <c r="Q17" s="356"/>
      <c r="R17" s="356"/>
      <c r="S17" s="357"/>
      <c r="U17" s="409" t="s">
        <v>596</v>
      </c>
      <c r="V17" s="362"/>
      <c r="W17" s="3" t="s">
        <v>572</v>
      </c>
      <c r="X17" s="3" t="s">
        <v>597</v>
      </c>
      <c r="Y17" s="409" t="s">
        <v>598</v>
      </c>
      <c r="Z17" s="386"/>
      <c r="AA17" s="386"/>
      <c r="AB17" s="386"/>
      <c r="AC17" s="386"/>
      <c r="AD17" s="362"/>
      <c r="AE17" s="9">
        <v>100</v>
      </c>
      <c r="AF17" s="358">
        <v>0.5</v>
      </c>
      <c r="AG17" s="624"/>
    </row>
    <row r="18" spans="2:33" ht="18.95" customHeight="1" thickTop="1" thickBot="1">
      <c r="B18" s="664"/>
      <c r="C18" s="153">
        <v>1</v>
      </c>
      <c r="D18" s="154" t="s">
        <v>404</v>
      </c>
      <c r="E18" s="153">
        <v>5</v>
      </c>
      <c r="F18" s="153">
        <v>6</v>
      </c>
      <c r="G18" s="154" t="s">
        <v>403</v>
      </c>
      <c r="H18" s="153" t="s">
        <v>402</v>
      </c>
      <c r="I18" s="666"/>
      <c r="J18" s="666"/>
      <c r="K18" s="348"/>
      <c r="L18" s="348"/>
      <c r="N18" s="484" t="s">
        <v>110</v>
      </c>
      <c r="O18" s="485"/>
      <c r="P18" s="320" t="s">
        <v>500</v>
      </c>
      <c r="Q18" s="320"/>
      <c r="R18" s="320"/>
      <c r="S18" s="321"/>
      <c r="U18" s="661" t="s">
        <v>585</v>
      </c>
      <c r="V18" s="662"/>
      <c r="W18" s="3"/>
      <c r="X18" s="3"/>
      <c r="Y18" s="93"/>
      <c r="Z18" s="94"/>
      <c r="AA18" s="94"/>
      <c r="AB18" s="94"/>
      <c r="AC18" s="94"/>
      <c r="AD18" s="95"/>
      <c r="AE18" s="9"/>
      <c r="AF18" s="358"/>
      <c r="AG18" s="624"/>
    </row>
    <row r="19" spans="2:33" ht="18.95" customHeight="1" thickTop="1" thickBot="1">
      <c r="B19" s="664"/>
      <c r="C19" s="474">
        <f t="shared" ref="C19:H19" si="0">SUM(Z41:Z47)</f>
        <v>14</v>
      </c>
      <c r="D19" s="474">
        <f t="shared" si="0"/>
        <v>10</v>
      </c>
      <c r="E19" s="474">
        <f t="shared" si="0"/>
        <v>30</v>
      </c>
      <c r="F19" s="474">
        <f t="shared" si="0"/>
        <v>4</v>
      </c>
      <c r="G19" s="474">
        <f t="shared" si="0"/>
        <v>4</v>
      </c>
      <c r="H19" s="474">
        <f t="shared" si="0"/>
        <v>4</v>
      </c>
      <c r="I19" s="500">
        <f>H14</f>
        <v>6</v>
      </c>
      <c r="J19" s="500">
        <f>IF(H14=2,0,IF(H14&lt;5,-1,IF(H14&lt;8,-2,IF(H14&lt;10,-3,IF(H14=10,-4,-5)))))</f>
        <v>-2</v>
      </c>
      <c r="K19" s="348"/>
      <c r="L19" s="348"/>
      <c r="N19" s="484" t="s">
        <v>112</v>
      </c>
      <c r="O19" s="485"/>
      <c r="P19" s="356" t="s">
        <v>501</v>
      </c>
      <c r="Q19" s="356"/>
      <c r="R19" s="356"/>
      <c r="S19" s="357"/>
      <c r="U19" s="409" t="s">
        <v>600</v>
      </c>
      <c r="V19" s="362"/>
      <c r="W19" s="3" t="s">
        <v>587</v>
      </c>
      <c r="X19" s="3" t="s">
        <v>601</v>
      </c>
      <c r="Y19" s="409" t="s">
        <v>602</v>
      </c>
      <c r="Z19" s="386"/>
      <c r="AA19" s="386"/>
      <c r="AB19" s="386"/>
      <c r="AC19" s="386"/>
      <c r="AD19" s="362"/>
      <c r="AE19" s="9">
        <v>200</v>
      </c>
      <c r="AF19" s="358">
        <v>2</v>
      </c>
      <c r="AG19" s="624"/>
    </row>
    <row r="20" spans="2:33" ht="18.95" customHeight="1" thickTop="1" thickBot="1">
      <c r="B20" s="665"/>
      <c r="C20" s="475"/>
      <c r="D20" s="475"/>
      <c r="E20" s="475"/>
      <c r="F20" s="475"/>
      <c r="G20" s="475"/>
      <c r="H20" s="475"/>
      <c r="I20" s="500"/>
      <c r="J20" s="500"/>
      <c r="K20" s="348"/>
      <c r="L20" s="348"/>
      <c r="N20" s="484" t="s">
        <v>114</v>
      </c>
      <c r="O20" s="485"/>
      <c r="P20" s="356" t="s">
        <v>502</v>
      </c>
      <c r="Q20" s="356"/>
      <c r="R20" s="356"/>
      <c r="S20" s="357"/>
      <c r="U20" s="661" t="s">
        <v>607</v>
      </c>
      <c r="V20" s="662"/>
      <c r="W20" s="3"/>
      <c r="X20" s="3"/>
      <c r="Y20" s="409" t="s">
        <v>616</v>
      </c>
      <c r="Z20" s="386"/>
      <c r="AA20" s="386"/>
      <c r="AB20" s="386"/>
      <c r="AC20" s="386"/>
      <c r="AD20" s="362"/>
      <c r="AE20" s="9"/>
      <c r="AF20" s="358"/>
      <c r="AG20" s="624"/>
    </row>
    <row r="21" spans="2:33" ht="18.95" customHeight="1" thickBot="1">
      <c r="B21" s="8"/>
      <c r="C21" s="148" t="s">
        <v>86</v>
      </c>
      <c r="D21" s="149" t="s">
        <v>87</v>
      </c>
      <c r="E21" s="150" t="s">
        <v>392</v>
      </c>
      <c r="F21" s="146" t="s">
        <v>99</v>
      </c>
      <c r="G21" s="147" t="s">
        <v>100</v>
      </c>
      <c r="H21" s="147" t="s">
        <v>101</v>
      </c>
      <c r="I21" s="147" t="s">
        <v>102</v>
      </c>
      <c r="J21" s="147" t="s">
        <v>103</v>
      </c>
      <c r="K21" s="147" t="s">
        <v>104</v>
      </c>
      <c r="L21" s="147" t="s">
        <v>105</v>
      </c>
      <c r="N21" s="52" t="s">
        <v>116</v>
      </c>
      <c r="O21" s="99"/>
      <c r="P21" s="7" t="s">
        <v>117</v>
      </c>
      <c r="Q21" s="99"/>
      <c r="R21" s="7" t="s">
        <v>118</v>
      </c>
      <c r="S21" s="98"/>
      <c r="U21" s="409" t="s">
        <v>621</v>
      </c>
      <c r="V21" s="362"/>
      <c r="W21" s="3"/>
      <c r="X21" s="3"/>
      <c r="Y21" s="409" t="s">
        <v>619</v>
      </c>
      <c r="Z21" s="386"/>
      <c r="AA21" s="386"/>
      <c r="AB21" s="386"/>
      <c r="AC21" s="386"/>
      <c r="AD21" s="362"/>
      <c r="AE21" s="9"/>
      <c r="AF21" s="419">
        <v>4</v>
      </c>
      <c r="AG21" s="420"/>
    </row>
    <row r="22" spans="2:33" ht="18.95" customHeight="1" thickBot="1">
      <c r="B22" s="53" t="s">
        <v>414</v>
      </c>
      <c r="C22" s="404">
        <v>0</v>
      </c>
      <c r="D22" s="405"/>
      <c r="E22" s="405"/>
      <c r="F22" s="405"/>
      <c r="G22" s="405"/>
      <c r="H22" s="405"/>
      <c r="I22" s="405"/>
      <c r="J22" s="405"/>
      <c r="K22" s="405"/>
      <c r="L22" s="406"/>
      <c r="N22" s="52" t="s">
        <v>116</v>
      </c>
      <c r="O22" s="97"/>
      <c r="P22" s="7" t="s">
        <v>117</v>
      </c>
      <c r="Q22" s="97"/>
      <c r="R22" s="7" t="s">
        <v>118</v>
      </c>
      <c r="S22" s="98"/>
      <c r="U22" s="409" t="s">
        <v>614</v>
      </c>
      <c r="V22" s="362"/>
      <c r="W22" s="3"/>
      <c r="X22" s="3"/>
      <c r="Y22" s="409" t="s">
        <v>613</v>
      </c>
      <c r="Z22" s="386"/>
      <c r="AA22" s="386"/>
      <c r="AB22" s="386"/>
      <c r="AC22" s="386"/>
      <c r="AD22" s="362"/>
      <c r="AE22" s="9">
        <v>250</v>
      </c>
      <c r="AF22" s="419">
        <v>1</v>
      </c>
      <c r="AG22" s="420"/>
    </row>
    <row r="23" spans="2:33" ht="18.95" customHeight="1" thickBot="1">
      <c r="B23" s="8"/>
      <c r="C23" s="30" t="s">
        <v>415</v>
      </c>
      <c r="D23" s="31" t="s">
        <v>416</v>
      </c>
      <c r="E23" s="83" t="s">
        <v>417</v>
      </c>
      <c r="F23" s="31" t="s">
        <v>418</v>
      </c>
      <c r="G23" s="31" t="s">
        <v>419</v>
      </c>
      <c r="H23" s="31" t="s">
        <v>420</v>
      </c>
      <c r="I23" s="31" t="s">
        <v>421</v>
      </c>
      <c r="J23" s="31" t="s">
        <v>422</v>
      </c>
      <c r="K23" s="31" t="s">
        <v>423</v>
      </c>
      <c r="L23" s="31" t="s">
        <v>424</v>
      </c>
      <c r="N23" s="52" t="s">
        <v>116</v>
      </c>
      <c r="O23" s="97"/>
      <c r="P23" s="7" t="s">
        <v>117</v>
      </c>
      <c r="Q23" s="99"/>
      <c r="R23" s="7" t="s">
        <v>118</v>
      </c>
      <c r="S23" s="98"/>
      <c r="U23" s="409"/>
      <c r="V23" s="362"/>
      <c r="W23" s="3"/>
      <c r="X23" s="3"/>
      <c r="Y23" s="409"/>
      <c r="Z23" s="386"/>
      <c r="AA23" s="386"/>
      <c r="AB23" s="386"/>
      <c r="AC23" s="386"/>
      <c r="AD23" s="362"/>
      <c r="AE23" s="9"/>
      <c r="AF23" s="419"/>
      <c r="AG23" s="420"/>
    </row>
    <row r="24" spans="2:33" ht="18.95" customHeight="1" thickBot="1">
      <c r="B24" s="667" t="s">
        <v>321</v>
      </c>
      <c r="C24" s="668"/>
      <c r="D24" s="673" t="s">
        <v>490</v>
      </c>
      <c r="E24" s="673"/>
      <c r="F24" s="674"/>
      <c r="G24" s="84" t="s">
        <v>320</v>
      </c>
      <c r="H24" s="407">
        <v>5000</v>
      </c>
      <c r="I24" s="407"/>
      <c r="J24" s="679" t="s">
        <v>454</v>
      </c>
      <c r="K24" s="680"/>
      <c r="L24" s="62">
        <v>1</v>
      </c>
      <c r="N24" s="52" t="s">
        <v>116</v>
      </c>
      <c r="O24" s="97"/>
      <c r="P24" s="7" t="s">
        <v>117</v>
      </c>
      <c r="Q24" s="103"/>
      <c r="R24" s="7" t="s">
        <v>118</v>
      </c>
      <c r="S24" s="100"/>
      <c r="U24" s="409"/>
      <c r="V24" s="362"/>
      <c r="W24" s="3"/>
      <c r="X24" s="3"/>
      <c r="Y24" s="409"/>
      <c r="Z24" s="386"/>
      <c r="AA24" s="386"/>
      <c r="AB24" s="386"/>
      <c r="AC24" s="386"/>
      <c r="AD24" s="362"/>
      <c r="AE24" s="9"/>
      <c r="AF24" s="419"/>
      <c r="AG24" s="420"/>
    </row>
    <row r="25" spans="2:33" ht="18.95" customHeight="1" thickBot="1">
      <c r="B25" s="669"/>
      <c r="C25" s="670"/>
      <c r="D25" s="675"/>
      <c r="E25" s="675"/>
      <c r="F25" s="676"/>
      <c r="G25" s="77" t="s">
        <v>387</v>
      </c>
      <c r="H25" s="408">
        <f>H24*L24</f>
        <v>5000</v>
      </c>
      <c r="I25" s="408"/>
      <c r="J25" s="681" t="s">
        <v>455</v>
      </c>
      <c r="K25" s="682"/>
      <c r="L25" s="73" t="s">
        <v>459</v>
      </c>
      <c r="N25" s="52" t="s">
        <v>116</v>
      </c>
      <c r="O25" s="97"/>
      <c r="P25" s="7" t="s">
        <v>117</v>
      </c>
      <c r="Q25" s="103"/>
      <c r="R25" s="7" t="s">
        <v>118</v>
      </c>
      <c r="S25" s="104"/>
      <c r="U25" s="409"/>
      <c r="V25" s="362"/>
      <c r="W25" s="3"/>
      <c r="X25" s="3"/>
      <c r="Y25" s="409"/>
      <c r="Z25" s="386"/>
      <c r="AA25" s="386"/>
      <c r="AB25" s="386"/>
      <c r="AC25" s="386"/>
      <c r="AD25" s="362"/>
      <c r="AE25" s="9"/>
      <c r="AF25" s="419"/>
      <c r="AG25" s="420"/>
    </row>
    <row r="26" spans="2:33" ht="18.95" customHeight="1" thickBot="1">
      <c r="B26" s="671"/>
      <c r="C26" s="672"/>
      <c r="D26" s="677"/>
      <c r="E26" s="677"/>
      <c r="F26" s="678"/>
      <c r="G26" s="78" t="s">
        <v>530</v>
      </c>
      <c r="H26" s="492">
        <f>'跑团记录 (模板)'!E203</f>
        <v>900</v>
      </c>
      <c r="I26" s="493"/>
      <c r="J26" s="79" t="s">
        <v>435</v>
      </c>
      <c r="K26" s="683">
        <f>H25+H26-AE29-AF38-AF48-AF65</f>
        <v>265</v>
      </c>
      <c r="L26" s="684"/>
      <c r="N26" s="52" t="s">
        <v>116</v>
      </c>
      <c r="O26" s="97"/>
      <c r="P26" s="7" t="s">
        <v>117</v>
      </c>
      <c r="Q26" s="103"/>
      <c r="R26" s="7" t="s">
        <v>118</v>
      </c>
      <c r="S26" s="104"/>
      <c r="U26" s="409"/>
      <c r="V26" s="362"/>
      <c r="W26" s="3"/>
      <c r="X26" s="3"/>
      <c r="Y26" s="409"/>
      <c r="Z26" s="386"/>
      <c r="AA26" s="386"/>
      <c r="AB26" s="386"/>
      <c r="AC26" s="386"/>
      <c r="AD26" s="362"/>
      <c r="AE26" s="9"/>
      <c r="AF26" s="419"/>
      <c r="AG26" s="420"/>
    </row>
    <row r="27" spans="2:33" ht="18.95" customHeight="1" thickBot="1">
      <c r="B27" s="685" t="s">
        <v>461</v>
      </c>
      <c r="C27" s="686"/>
      <c r="D27" s="111">
        <v>40</v>
      </c>
      <c r="E27" s="110" t="s">
        <v>460</v>
      </c>
      <c r="F27" s="109">
        <f>D27-IF(E31=TRUE,C66,IF(E30=TRUE,D66,IF(E34=TRUE,E66,IF(E32=TRUE,F66,IF(E33=TRUE,G66,IF(E38,H66,IF(E29=TRUE,I66,IF(E37=TRUE,J66,IF(E35=TRUE,K66,IF(E36=TRUE,L66))))))))))</f>
        <v>0</v>
      </c>
      <c r="G27" s="107" t="s">
        <v>464</v>
      </c>
      <c r="H27" s="686" t="s">
        <v>462</v>
      </c>
      <c r="I27" s="686"/>
      <c r="J27" s="81">
        <f>C12+E12</f>
        <v>18</v>
      </c>
      <c r="K27" s="110" t="s">
        <v>460</v>
      </c>
      <c r="L27" s="82">
        <f>J27-SUM(D29:D38,D40:D41,D43:D45,D47:D51,D53:D59,D61:D65,H28:H49,H51:H65,L28:L34,L36:L60)+IF(E31=TRUE,C66,IF(E30=TRUE,D66,IF(E34=TRUE,E66,IF(E32=TRUE,F66,IF(E33=TRUE,G66,IF(E38,H66,IF(E29=TRUE,I66,IF(E37=TRUE,J66,IF(E35=TRUE,K66,IF(E36=TRUE,L66))))))))))</f>
        <v>0</v>
      </c>
      <c r="N27" s="52" t="s">
        <v>116</v>
      </c>
      <c r="O27" s="97"/>
      <c r="P27" s="7" t="s">
        <v>117</v>
      </c>
      <c r="Q27" s="97"/>
      <c r="R27" s="7" t="s">
        <v>118</v>
      </c>
      <c r="S27" s="104"/>
      <c r="U27" s="409"/>
      <c r="V27" s="362"/>
      <c r="W27" s="3"/>
      <c r="X27" s="3"/>
      <c r="Y27" s="409"/>
      <c r="Z27" s="386"/>
      <c r="AA27" s="386"/>
      <c r="AB27" s="386"/>
      <c r="AC27" s="386"/>
      <c r="AD27" s="362"/>
      <c r="AE27" s="9"/>
      <c r="AF27" s="419"/>
      <c r="AG27" s="420"/>
    </row>
    <row r="28" spans="2:33" ht="18.95" customHeight="1" thickBot="1">
      <c r="B28" s="687" t="s">
        <v>606</v>
      </c>
      <c r="C28" s="688"/>
      <c r="D28" s="688"/>
      <c r="E28" s="32" t="b">
        <v>0</v>
      </c>
      <c r="F28" s="319" t="s">
        <v>81</v>
      </c>
      <c r="G28" s="319"/>
      <c r="H28" s="138"/>
      <c r="I28" s="34"/>
      <c r="J28" s="329" t="s">
        <v>283</v>
      </c>
      <c r="K28" s="329"/>
      <c r="L28" s="135"/>
      <c r="N28" s="25"/>
      <c r="O28" s="8"/>
      <c r="P28" s="8"/>
      <c r="Q28" s="8"/>
      <c r="R28" s="8"/>
      <c r="S28" s="114"/>
      <c r="U28" s="409"/>
      <c r="V28" s="362"/>
      <c r="W28" s="3"/>
      <c r="X28" s="3"/>
      <c r="Y28" s="409"/>
      <c r="Z28" s="386"/>
      <c r="AA28" s="386"/>
      <c r="AB28" s="386"/>
      <c r="AC28" s="386"/>
      <c r="AD28" s="362"/>
      <c r="AE28" s="9"/>
      <c r="AF28" s="419"/>
      <c r="AG28" s="420"/>
    </row>
    <row r="29" spans="2:33" ht="18.95" customHeight="1" thickBot="1">
      <c r="B29" s="395" t="s">
        <v>466</v>
      </c>
      <c r="C29" s="396"/>
      <c r="D29" s="132"/>
      <c r="E29" s="32" t="b">
        <v>0</v>
      </c>
      <c r="F29" s="319" t="s">
        <v>280</v>
      </c>
      <c r="G29" s="319"/>
      <c r="H29" s="132">
        <v>4</v>
      </c>
      <c r="I29" s="34"/>
      <c r="J29" s="329" t="s">
        <v>284</v>
      </c>
      <c r="K29" s="329"/>
      <c r="L29" s="136"/>
      <c r="N29" s="412"/>
      <c r="O29" s="413"/>
      <c r="P29" s="413"/>
      <c r="Q29" s="413"/>
      <c r="R29" s="413"/>
      <c r="S29" s="414"/>
      <c r="U29" s="337" t="s">
        <v>312</v>
      </c>
      <c r="V29" s="338"/>
      <c r="W29" s="338"/>
      <c r="X29" s="338"/>
      <c r="Y29" s="338"/>
      <c r="Z29" s="338"/>
      <c r="AA29" s="338"/>
      <c r="AB29" s="338"/>
      <c r="AC29" s="338"/>
      <c r="AD29" s="338"/>
      <c r="AE29" s="64">
        <f>SUM(AE7:AE28)</f>
        <v>1960</v>
      </c>
      <c r="AF29" s="400">
        <f>SUM(AF7:AG28)</f>
        <v>25.5</v>
      </c>
      <c r="AG29" s="401"/>
    </row>
    <row r="30" spans="2:33" ht="18.95" customHeight="1" thickBot="1">
      <c r="B30" s="395" t="s">
        <v>467</v>
      </c>
      <c r="C30" s="396"/>
      <c r="D30" s="132">
        <v>8</v>
      </c>
      <c r="E30" s="32" t="b">
        <v>1</v>
      </c>
      <c r="F30" s="319" t="s">
        <v>26</v>
      </c>
      <c r="G30" s="319"/>
      <c r="H30" s="132"/>
      <c r="I30" s="34"/>
      <c r="J30" s="329" t="s">
        <v>285</v>
      </c>
      <c r="K30" s="329"/>
      <c r="L30" s="136"/>
      <c r="N30" s="415"/>
      <c r="O30" s="416"/>
      <c r="P30" s="416"/>
      <c r="Q30" s="416"/>
      <c r="R30" s="416"/>
      <c r="S30" s="417"/>
      <c r="U30" s="644" t="s">
        <v>16</v>
      </c>
      <c r="V30" s="645"/>
      <c r="W30" s="645"/>
      <c r="X30" s="645"/>
      <c r="Y30" s="645"/>
      <c r="Z30" s="645"/>
      <c r="AA30" s="645"/>
      <c r="AB30" s="645"/>
      <c r="AC30" s="645"/>
      <c r="AD30" s="645"/>
      <c r="AE30" s="645"/>
      <c r="AF30" s="645"/>
      <c r="AG30" s="646"/>
    </row>
    <row r="31" spans="2:33" ht="18.95" customHeight="1" thickBot="1">
      <c r="B31" s="395" t="s">
        <v>27</v>
      </c>
      <c r="C31" s="396"/>
      <c r="D31" s="132"/>
      <c r="E31" s="32" t="b">
        <v>0</v>
      </c>
      <c r="F31" s="319" t="s">
        <v>28</v>
      </c>
      <c r="G31" s="319"/>
      <c r="H31" s="132"/>
      <c r="I31" s="34"/>
      <c r="J31" s="329" t="s">
        <v>286</v>
      </c>
      <c r="K31" s="329"/>
      <c r="L31" s="136"/>
      <c r="N31" s="415"/>
      <c r="O31" s="416"/>
      <c r="P31" s="416"/>
      <c r="Q31" s="416"/>
      <c r="R31" s="416"/>
      <c r="S31" s="417"/>
      <c r="U31" s="43" t="s">
        <v>310</v>
      </c>
      <c r="V31" s="44" t="s">
        <v>309</v>
      </c>
      <c r="W31" s="44" t="s">
        <v>15</v>
      </c>
      <c r="X31" s="44" t="s">
        <v>17</v>
      </c>
      <c r="Y31" s="44" t="s">
        <v>18</v>
      </c>
      <c r="Z31" s="44" t="s">
        <v>19</v>
      </c>
      <c r="AA31" s="44" t="s">
        <v>20</v>
      </c>
      <c r="AB31" s="44" t="s">
        <v>21</v>
      </c>
      <c r="AC31" s="44" t="s">
        <v>22</v>
      </c>
      <c r="AD31" s="44" t="s">
        <v>409</v>
      </c>
      <c r="AE31" s="44" t="s">
        <v>308</v>
      </c>
      <c r="AF31" s="44" t="s">
        <v>23</v>
      </c>
      <c r="AG31" s="116" t="s">
        <v>465</v>
      </c>
    </row>
    <row r="32" spans="2:33" ht="18.95" customHeight="1" thickBot="1">
      <c r="B32" s="395" t="s">
        <v>468</v>
      </c>
      <c r="C32" s="396"/>
      <c r="D32" s="132"/>
      <c r="E32" s="32" t="b">
        <v>0</v>
      </c>
      <c r="F32" s="117" t="s">
        <v>431</v>
      </c>
      <c r="G32" s="87"/>
      <c r="H32" s="132"/>
      <c r="I32" s="34"/>
      <c r="J32" s="329" t="s">
        <v>30</v>
      </c>
      <c r="K32" s="329"/>
      <c r="L32" s="136"/>
      <c r="N32" s="415"/>
      <c r="O32" s="416"/>
      <c r="P32" s="416"/>
      <c r="Q32" s="416"/>
      <c r="R32" s="416"/>
      <c r="S32" s="417"/>
      <c r="U32" s="51" t="s">
        <v>555</v>
      </c>
      <c r="V32" s="3" t="s">
        <v>552</v>
      </c>
      <c r="W32" s="3"/>
      <c r="X32" s="3"/>
      <c r="Y32" s="3"/>
      <c r="Z32" s="3"/>
      <c r="AA32" s="3" t="s">
        <v>550</v>
      </c>
      <c r="AB32" s="3"/>
      <c r="AC32" s="3">
        <v>1</v>
      </c>
      <c r="AD32" s="9"/>
      <c r="AE32" s="17">
        <v>0</v>
      </c>
      <c r="AF32" s="9">
        <v>450</v>
      </c>
      <c r="AG32" s="96"/>
    </row>
    <row r="33" spans="2:33" ht="18.95" customHeight="1" thickBot="1">
      <c r="B33" s="395" t="s">
        <v>469</v>
      </c>
      <c r="C33" s="396"/>
      <c r="D33" s="132"/>
      <c r="E33" s="32" t="b">
        <v>0</v>
      </c>
      <c r="F33" s="319" t="s">
        <v>29</v>
      </c>
      <c r="G33" s="319"/>
      <c r="H33" s="132"/>
      <c r="I33" s="34"/>
      <c r="J33" s="329" t="s">
        <v>32</v>
      </c>
      <c r="K33" s="329"/>
      <c r="L33" s="136"/>
      <c r="N33" s="415"/>
      <c r="O33" s="416"/>
      <c r="P33" s="416"/>
      <c r="Q33" s="416"/>
      <c r="R33" s="416"/>
      <c r="S33" s="417"/>
      <c r="U33" s="51" t="s">
        <v>620</v>
      </c>
      <c r="V33" s="3"/>
      <c r="W33" s="3"/>
      <c r="X33" s="3"/>
      <c r="Y33" s="3"/>
      <c r="Z33" s="3"/>
      <c r="AA33" s="3" t="s">
        <v>549</v>
      </c>
      <c r="AB33" s="3"/>
      <c r="AC33" s="3">
        <v>1</v>
      </c>
      <c r="AD33" s="9"/>
      <c r="AE33" s="17">
        <v>0</v>
      </c>
      <c r="AF33" s="9"/>
      <c r="AG33" s="96"/>
    </row>
    <row r="34" spans="2:33" ht="18.95" customHeight="1" thickBot="1">
      <c r="B34" s="395" t="s">
        <v>470</v>
      </c>
      <c r="C34" s="396"/>
      <c r="D34" s="132"/>
      <c r="E34" s="32" t="b">
        <v>0</v>
      </c>
      <c r="F34" s="319" t="s">
        <v>281</v>
      </c>
      <c r="G34" s="319"/>
      <c r="H34" s="132"/>
      <c r="I34" s="34"/>
      <c r="J34" s="324" t="s">
        <v>34</v>
      </c>
      <c r="K34" s="324"/>
      <c r="L34" s="137"/>
      <c r="N34" s="418"/>
      <c r="O34" s="344"/>
      <c r="P34" s="344"/>
      <c r="Q34" s="344"/>
      <c r="R34" s="344"/>
      <c r="S34" s="345"/>
      <c r="U34" s="51" t="s">
        <v>611</v>
      </c>
      <c r="V34" s="3"/>
      <c r="W34" s="3"/>
      <c r="X34" s="3"/>
      <c r="Y34" s="3"/>
      <c r="Z34" s="409" t="s">
        <v>612</v>
      </c>
      <c r="AA34" s="386"/>
      <c r="AB34" s="362"/>
      <c r="AC34" s="3">
        <v>1</v>
      </c>
      <c r="AD34" s="9"/>
      <c r="AE34" s="17">
        <v>6</v>
      </c>
      <c r="AF34" s="9"/>
      <c r="AG34" s="96"/>
    </row>
    <row r="35" spans="2:33" ht="18.95" customHeight="1" thickBot="1">
      <c r="B35" s="395" t="s">
        <v>31</v>
      </c>
      <c r="C35" s="396"/>
      <c r="D35" s="132"/>
      <c r="E35" s="32" t="b">
        <v>0</v>
      </c>
      <c r="F35" s="319" t="s">
        <v>282</v>
      </c>
      <c r="G35" s="319"/>
      <c r="H35" s="132"/>
      <c r="I35" s="34"/>
      <c r="J35" s="689" t="s">
        <v>478</v>
      </c>
      <c r="K35" s="689"/>
      <c r="L35" s="690"/>
      <c r="N35" s="392"/>
      <c r="O35" s="393"/>
      <c r="P35" s="393"/>
      <c r="Q35" s="393"/>
      <c r="R35" s="393"/>
      <c r="S35" s="394"/>
      <c r="U35" s="51" t="s">
        <v>617</v>
      </c>
      <c r="V35" s="3"/>
      <c r="W35" s="3"/>
      <c r="X35" s="3"/>
      <c r="Y35" s="3"/>
      <c r="Z35" s="3"/>
      <c r="AA35" s="3" t="s">
        <v>618</v>
      </c>
      <c r="AB35" s="3">
        <v>6</v>
      </c>
      <c r="AC35" s="3">
        <v>1</v>
      </c>
      <c r="AD35" s="9"/>
      <c r="AE35" s="17">
        <v>2</v>
      </c>
      <c r="AF35" s="9"/>
      <c r="AG35" s="96"/>
    </row>
    <row r="36" spans="2:33" ht="18.95" customHeight="1" thickBot="1">
      <c r="B36" s="395" t="s">
        <v>33</v>
      </c>
      <c r="C36" s="396"/>
      <c r="D36" s="132"/>
      <c r="E36" s="32" t="b">
        <v>0</v>
      </c>
      <c r="F36" s="319" t="s">
        <v>35</v>
      </c>
      <c r="G36" s="319"/>
      <c r="H36" s="132"/>
      <c r="I36" s="34"/>
      <c r="J36" s="319" t="s">
        <v>268</v>
      </c>
      <c r="K36" s="319"/>
      <c r="L36" s="136"/>
      <c r="N36" s="659" t="s">
        <v>413</v>
      </c>
      <c r="O36" s="660"/>
      <c r="P36" s="85" t="s">
        <v>436</v>
      </c>
      <c r="Q36" s="99"/>
      <c r="R36" s="86" t="s">
        <v>437</v>
      </c>
      <c r="S36" s="100"/>
      <c r="U36" s="4"/>
      <c r="V36" s="9"/>
      <c r="W36" s="5"/>
      <c r="X36" s="5"/>
      <c r="Y36" s="5"/>
      <c r="Z36" s="5"/>
      <c r="AA36" s="5"/>
      <c r="AB36" s="5"/>
      <c r="AC36" s="5"/>
      <c r="AD36" s="5"/>
      <c r="AE36" s="18"/>
      <c r="AF36" s="5"/>
      <c r="AG36" s="96"/>
    </row>
    <row r="37" spans="2:33" ht="18.95" customHeight="1" thickBot="1">
      <c r="B37" s="395" t="s">
        <v>471</v>
      </c>
      <c r="C37" s="396"/>
      <c r="D37" s="132"/>
      <c r="E37" s="32" t="b">
        <v>0</v>
      </c>
      <c r="F37" s="117" t="s">
        <v>432</v>
      </c>
      <c r="G37" s="87" t="s">
        <v>491</v>
      </c>
      <c r="H37" s="132">
        <v>6</v>
      </c>
      <c r="I37" s="34"/>
      <c r="J37" s="319" t="s">
        <v>36</v>
      </c>
      <c r="K37" s="319"/>
      <c r="L37" s="136"/>
      <c r="N37" s="330"/>
      <c r="O37" s="331"/>
      <c r="P37" s="331"/>
      <c r="Q37" s="331"/>
      <c r="R37" s="331"/>
      <c r="S37" s="332"/>
      <c r="U37" s="51"/>
      <c r="V37" s="9"/>
      <c r="W37" s="3"/>
      <c r="X37" s="3"/>
      <c r="Y37" s="3"/>
      <c r="Z37" s="3"/>
      <c r="AA37" s="3"/>
      <c r="AB37" s="3"/>
      <c r="AC37" s="3"/>
      <c r="AD37" s="3"/>
      <c r="AE37" s="16"/>
      <c r="AF37" s="3"/>
      <c r="AG37" s="96"/>
    </row>
    <row r="38" spans="2:33" ht="18.95" customHeight="1" thickBot="1">
      <c r="B38" s="398" t="s">
        <v>472</v>
      </c>
      <c r="C38" s="399"/>
      <c r="D38" s="133"/>
      <c r="E38" s="32" t="b">
        <v>0</v>
      </c>
      <c r="F38" s="117" t="s">
        <v>432</v>
      </c>
      <c r="G38" s="88"/>
      <c r="H38" s="132"/>
      <c r="I38" s="34"/>
      <c r="J38" s="319" t="s">
        <v>269</v>
      </c>
      <c r="K38" s="319"/>
      <c r="L38" s="136"/>
      <c r="N38" s="659" t="s">
        <v>12</v>
      </c>
      <c r="O38" s="660"/>
      <c r="P38" s="331"/>
      <c r="Q38" s="331"/>
      <c r="R38" s="331"/>
      <c r="S38" s="332"/>
      <c r="T38" s="7"/>
      <c r="U38" s="379" t="s">
        <v>312</v>
      </c>
      <c r="V38" s="380"/>
      <c r="W38" s="380"/>
      <c r="X38" s="380"/>
      <c r="Y38" s="380"/>
      <c r="Z38" s="380"/>
      <c r="AA38" s="380"/>
      <c r="AB38" s="380"/>
      <c r="AC38" s="380"/>
      <c r="AD38" s="380"/>
      <c r="AE38" s="380"/>
      <c r="AF38" s="46">
        <f>SUM(AF32:AF37)</f>
        <v>450</v>
      </c>
      <c r="AG38" s="47">
        <f>SUM(AG32:AG37)</f>
        <v>0</v>
      </c>
    </row>
    <row r="39" spans="2:33" ht="18.95" customHeight="1" thickBot="1">
      <c r="B39" s="691" t="s">
        <v>489</v>
      </c>
      <c r="C39" s="689"/>
      <c r="D39" s="689"/>
      <c r="E39" s="32"/>
      <c r="F39" s="117" t="s">
        <v>432</v>
      </c>
      <c r="G39" s="87"/>
      <c r="H39" s="132"/>
      <c r="I39" s="34"/>
      <c r="J39" s="319" t="s">
        <v>270</v>
      </c>
      <c r="K39" s="319"/>
      <c r="L39" s="136"/>
      <c r="N39" s="52" t="s">
        <v>214</v>
      </c>
      <c r="O39" s="377" t="s">
        <v>229</v>
      </c>
      <c r="P39" s="377"/>
      <c r="Q39" s="377"/>
      <c r="R39" s="377"/>
      <c r="S39" s="378"/>
      <c r="U39" s="621" t="s">
        <v>301</v>
      </c>
      <c r="V39" s="692"/>
      <c r="W39" s="692"/>
      <c r="X39" s="692"/>
      <c r="Y39" s="692"/>
      <c r="Z39" s="692"/>
      <c r="AA39" s="692"/>
      <c r="AB39" s="692"/>
      <c r="AC39" s="692"/>
      <c r="AD39" s="692"/>
      <c r="AE39" s="692"/>
      <c r="AF39" s="692"/>
      <c r="AG39" s="622"/>
    </row>
    <row r="40" spans="2:33" ht="18.95" customHeight="1" thickBot="1">
      <c r="B40" s="322" t="s">
        <v>287</v>
      </c>
      <c r="C40" s="319"/>
      <c r="D40" s="132">
        <v>2</v>
      </c>
      <c r="E40" s="139"/>
      <c r="F40" s="319" t="s">
        <v>37</v>
      </c>
      <c r="G40" s="319"/>
      <c r="H40" s="132"/>
      <c r="I40" s="34"/>
      <c r="J40" s="319" t="s">
        <v>39</v>
      </c>
      <c r="K40" s="319"/>
      <c r="L40" s="136"/>
      <c r="N40" s="52" t="s">
        <v>213</v>
      </c>
      <c r="O40" s="320" t="s">
        <v>503</v>
      </c>
      <c r="P40" s="320"/>
      <c r="Q40" s="320"/>
      <c r="R40" s="320"/>
      <c r="S40" s="321"/>
      <c r="U40" s="383" t="s">
        <v>311</v>
      </c>
      <c r="V40" s="384"/>
      <c r="W40" s="385"/>
      <c r="X40" s="63" t="s">
        <v>309</v>
      </c>
      <c r="Y40" s="102" t="s">
        <v>429</v>
      </c>
      <c r="Z40" s="63" t="s">
        <v>302</v>
      </c>
      <c r="AA40" s="63" t="s">
        <v>303</v>
      </c>
      <c r="AB40" s="63" t="s">
        <v>552</v>
      </c>
      <c r="AC40" s="63" t="s">
        <v>553</v>
      </c>
      <c r="AD40" s="63" t="s">
        <v>306</v>
      </c>
      <c r="AE40" s="63" t="s">
        <v>307</v>
      </c>
      <c r="AF40" s="63" t="s">
        <v>23</v>
      </c>
      <c r="AG40" s="115" t="s">
        <v>24</v>
      </c>
    </row>
    <row r="41" spans="2:33" ht="18.95" customHeight="1" thickBot="1">
      <c r="B41" s="333" t="s">
        <v>288</v>
      </c>
      <c r="C41" s="334"/>
      <c r="D41" s="133">
        <v>8</v>
      </c>
      <c r="E41" s="139"/>
      <c r="F41" s="319" t="s">
        <v>38</v>
      </c>
      <c r="G41" s="319"/>
      <c r="H41" s="132"/>
      <c r="I41" s="34"/>
      <c r="J41" s="319" t="s">
        <v>271</v>
      </c>
      <c r="K41" s="319"/>
      <c r="L41" s="136"/>
      <c r="N41" s="52" t="s">
        <v>213</v>
      </c>
      <c r="O41" s="354" t="s">
        <v>504</v>
      </c>
      <c r="P41" s="354"/>
      <c r="Q41" s="354"/>
      <c r="R41" s="354"/>
      <c r="S41" s="355"/>
      <c r="U41" s="361" t="s">
        <v>547</v>
      </c>
      <c r="V41" s="386"/>
      <c r="W41" s="362"/>
      <c r="X41" s="9">
        <v>1</v>
      </c>
      <c r="Y41" s="10"/>
      <c r="Z41" s="3"/>
      <c r="AA41" s="3">
        <v>10</v>
      </c>
      <c r="AB41" s="3"/>
      <c r="AC41" s="3"/>
      <c r="AD41" s="3"/>
      <c r="AE41" s="3"/>
      <c r="AF41" s="3">
        <v>90</v>
      </c>
      <c r="AG41" s="14"/>
    </row>
    <row r="42" spans="2:33" ht="18.95" customHeight="1" thickBot="1">
      <c r="B42" s="687" t="s">
        <v>474</v>
      </c>
      <c r="C42" s="688"/>
      <c r="D42" s="688"/>
      <c r="E42" s="32"/>
      <c r="F42" s="319" t="s">
        <v>41</v>
      </c>
      <c r="G42" s="319"/>
      <c r="H42" s="132"/>
      <c r="I42" s="34"/>
      <c r="J42" s="319" t="s">
        <v>44</v>
      </c>
      <c r="K42" s="319"/>
      <c r="L42" s="136"/>
      <c r="N42" s="52" t="s">
        <v>322</v>
      </c>
      <c r="O42" s="354" t="s">
        <v>505</v>
      </c>
      <c r="P42" s="354"/>
      <c r="Q42" s="354"/>
      <c r="R42" s="354"/>
      <c r="S42" s="355"/>
      <c r="U42" s="361" t="s">
        <v>548</v>
      </c>
      <c r="V42" s="386"/>
      <c r="W42" s="362"/>
      <c r="X42" s="9">
        <v>1</v>
      </c>
      <c r="Y42" s="10"/>
      <c r="Z42" s="3">
        <v>14</v>
      </c>
      <c r="AA42" s="3"/>
      <c r="AB42" s="3"/>
      <c r="AC42" s="3"/>
      <c r="AD42" s="3"/>
      <c r="AE42" s="3"/>
      <c r="AF42" s="3">
        <v>20</v>
      </c>
      <c r="AG42" s="14"/>
    </row>
    <row r="43" spans="2:33" ht="18.95" customHeight="1" thickBot="1">
      <c r="B43" s="328" t="s">
        <v>40</v>
      </c>
      <c r="C43" s="329"/>
      <c r="D43" s="132"/>
      <c r="E43" s="32"/>
      <c r="F43" s="319" t="s">
        <v>43</v>
      </c>
      <c r="G43" s="319"/>
      <c r="H43" s="132"/>
      <c r="I43" s="34"/>
      <c r="J43" s="319" t="s">
        <v>47</v>
      </c>
      <c r="K43" s="319"/>
      <c r="L43" s="136"/>
      <c r="N43" s="52" t="s">
        <v>217</v>
      </c>
      <c r="O43" s="356" t="s">
        <v>506</v>
      </c>
      <c r="P43" s="356"/>
      <c r="Q43" s="356"/>
      <c r="R43" s="356"/>
      <c r="S43" s="357"/>
      <c r="U43" s="361" t="s">
        <v>551</v>
      </c>
      <c r="V43" s="386"/>
      <c r="W43" s="362"/>
      <c r="X43" s="9">
        <v>1</v>
      </c>
      <c r="Y43" s="10"/>
      <c r="Z43" s="3"/>
      <c r="AA43" s="3"/>
      <c r="AB43" s="3"/>
      <c r="AC43" s="3"/>
      <c r="AD43" s="3">
        <v>4</v>
      </c>
      <c r="AE43" s="3">
        <v>4</v>
      </c>
      <c r="AF43" s="3">
        <v>50</v>
      </c>
      <c r="AG43" s="14"/>
    </row>
    <row r="44" spans="2:33" ht="18.95" customHeight="1" thickBot="1">
      <c r="B44" s="328" t="s">
        <v>42</v>
      </c>
      <c r="C44" s="329"/>
      <c r="D44" s="132"/>
      <c r="E44" s="32"/>
      <c r="F44" s="319" t="s">
        <v>46</v>
      </c>
      <c r="G44" s="319"/>
      <c r="H44" s="132"/>
      <c r="I44" s="34"/>
      <c r="J44" s="319" t="s">
        <v>463</v>
      </c>
      <c r="K44" s="319"/>
      <c r="L44" s="136"/>
      <c r="N44" s="330"/>
      <c r="O44" s="331"/>
      <c r="P44" s="331"/>
      <c r="Q44" s="331"/>
      <c r="R44" s="331"/>
      <c r="S44" s="332"/>
      <c r="U44" s="361" t="s">
        <v>554</v>
      </c>
      <c r="V44" s="386"/>
      <c r="W44" s="362"/>
      <c r="X44" s="9" t="s">
        <v>553</v>
      </c>
      <c r="Y44" s="10"/>
      <c r="Z44" s="3"/>
      <c r="AA44" s="3"/>
      <c r="AB44" s="3"/>
      <c r="AC44" s="3">
        <v>4</v>
      </c>
      <c r="AD44" s="3"/>
      <c r="AE44" s="3"/>
      <c r="AF44" s="3">
        <v>50</v>
      </c>
      <c r="AG44" s="14"/>
    </row>
    <row r="45" spans="2:33" ht="18.95" customHeight="1" thickBot="1">
      <c r="B45" s="323" t="s">
        <v>45</v>
      </c>
      <c r="C45" s="324"/>
      <c r="D45" s="133"/>
      <c r="E45" s="32"/>
      <c r="F45" s="319" t="s">
        <v>48</v>
      </c>
      <c r="G45" s="319"/>
      <c r="H45" s="132"/>
      <c r="I45" s="34"/>
      <c r="J45" s="319" t="s">
        <v>272</v>
      </c>
      <c r="K45" s="319"/>
      <c r="L45" s="136"/>
      <c r="N45" s="659" t="s">
        <v>13</v>
      </c>
      <c r="O45" s="660"/>
      <c r="P45" s="349" t="s">
        <v>14</v>
      </c>
      <c r="Q45" s="350"/>
      <c r="R45" s="350"/>
      <c r="S45" s="351"/>
      <c r="U45" s="361" t="s">
        <v>615</v>
      </c>
      <c r="V45" s="386"/>
      <c r="W45" s="362"/>
      <c r="X45" s="9" t="s">
        <v>552</v>
      </c>
      <c r="Y45" s="10"/>
      <c r="Z45" s="9"/>
      <c r="AA45" s="9"/>
      <c r="AB45" s="9">
        <v>30</v>
      </c>
      <c r="AC45" s="9"/>
      <c r="AD45" s="9"/>
      <c r="AE45" s="9"/>
      <c r="AF45" s="9"/>
      <c r="AG45" s="14"/>
    </row>
    <row r="46" spans="2:33" ht="18.95" customHeight="1" thickBot="1">
      <c r="B46" s="691" t="s">
        <v>473</v>
      </c>
      <c r="C46" s="689"/>
      <c r="D46" s="689"/>
      <c r="E46" s="32"/>
      <c r="F46" s="319" t="s">
        <v>50</v>
      </c>
      <c r="G46" s="319"/>
      <c r="H46" s="132"/>
      <c r="I46" s="34"/>
      <c r="J46" s="319" t="s">
        <v>53</v>
      </c>
      <c r="K46" s="319"/>
      <c r="L46" s="136"/>
      <c r="N46" s="52" t="s">
        <v>323</v>
      </c>
      <c r="O46" s="352">
        <v>22</v>
      </c>
      <c r="P46" s="352"/>
      <c r="Q46" s="352"/>
      <c r="R46" s="352"/>
      <c r="S46" s="353"/>
      <c r="U46" s="361" t="s">
        <v>629</v>
      </c>
      <c r="V46" s="386"/>
      <c r="W46" s="362"/>
      <c r="X46" s="9"/>
      <c r="Y46" s="10"/>
      <c r="Z46" s="9"/>
      <c r="AA46" s="9"/>
      <c r="AB46" s="9"/>
      <c r="AC46" s="9"/>
      <c r="AD46" s="9"/>
      <c r="AE46" s="9"/>
      <c r="AF46" s="9">
        <v>100</v>
      </c>
      <c r="AG46" s="14"/>
    </row>
    <row r="47" spans="2:33" ht="18.95" customHeight="1" thickBot="1">
      <c r="B47" s="322" t="s">
        <v>49</v>
      </c>
      <c r="C47" s="319"/>
      <c r="D47" s="132"/>
      <c r="E47" s="32"/>
      <c r="F47" s="319" t="s">
        <v>52</v>
      </c>
      <c r="G47" s="319"/>
      <c r="H47" s="132"/>
      <c r="I47" s="34"/>
      <c r="J47" s="319" t="s">
        <v>55</v>
      </c>
      <c r="K47" s="319"/>
      <c r="L47" s="136"/>
      <c r="N47" s="11">
        <v>16</v>
      </c>
      <c r="O47" s="344" t="s">
        <v>544</v>
      </c>
      <c r="P47" s="344"/>
      <c r="Q47" s="344"/>
      <c r="R47" s="344"/>
      <c r="S47" s="345"/>
      <c r="U47" s="361" t="s">
        <v>630</v>
      </c>
      <c r="V47" s="386"/>
      <c r="W47" s="362"/>
      <c r="X47" s="9"/>
      <c r="Y47" s="10"/>
      <c r="Z47" s="9"/>
      <c r="AA47" s="9"/>
      <c r="AB47" s="9"/>
      <c r="AC47" s="9"/>
      <c r="AD47" s="9"/>
      <c r="AE47" s="9"/>
      <c r="AF47" s="9">
        <v>50</v>
      </c>
      <c r="AG47" s="14"/>
    </row>
    <row r="48" spans="2:33" ht="18.95" customHeight="1" thickBot="1">
      <c r="B48" s="322" t="s">
        <v>51</v>
      </c>
      <c r="C48" s="319"/>
      <c r="D48" s="132"/>
      <c r="E48" s="32"/>
      <c r="F48" s="319" t="s">
        <v>54</v>
      </c>
      <c r="G48" s="319"/>
      <c r="H48" s="132"/>
      <c r="I48" s="34"/>
      <c r="J48" s="319" t="s">
        <v>273</v>
      </c>
      <c r="K48" s="319"/>
      <c r="L48" s="136"/>
      <c r="N48" s="695">
        <v>17</v>
      </c>
      <c r="O48" s="701" t="s">
        <v>599</v>
      </c>
      <c r="P48" s="702"/>
      <c r="Q48" s="702"/>
      <c r="R48" s="702"/>
      <c r="S48" s="703"/>
      <c r="U48" s="693" t="s">
        <v>312</v>
      </c>
      <c r="V48" s="694"/>
      <c r="W48" s="694"/>
      <c r="X48" s="694"/>
      <c r="Y48" s="694"/>
      <c r="Z48" s="694"/>
      <c r="AA48" s="694"/>
      <c r="AB48" s="694"/>
      <c r="AC48" s="694"/>
      <c r="AD48" s="694"/>
      <c r="AE48" s="694"/>
      <c r="AF48" s="48">
        <f>SUM(AF41:AF47)</f>
        <v>360</v>
      </c>
      <c r="AG48" s="49">
        <f>SUM(AG41:AG47)</f>
        <v>0</v>
      </c>
    </row>
    <row r="49" spans="2:33" ht="18.95" customHeight="1" thickBot="1">
      <c r="B49" s="322" t="s">
        <v>487</v>
      </c>
      <c r="C49" s="319"/>
      <c r="D49" s="132"/>
      <c r="E49" s="32"/>
      <c r="F49" s="334" t="s">
        <v>57</v>
      </c>
      <c r="G49" s="334"/>
      <c r="H49" s="133"/>
      <c r="I49" s="34"/>
      <c r="J49" s="319" t="s">
        <v>59</v>
      </c>
      <c r="K49" s="319"/>
      <c r="L49" s="136"/>
      <c r="N49" s="697"/>
      <c r="O49" s="704"/>
      <c r="P49" s="705"/>
      <c r="Q49" s="705"/>
      <c r="R49" s="705"/>
      <c r="S49" s="706"/>
      <c r="U49" s="698" t="s">
        <v>313</v>
      </c>
      <c r="V49" s="699"/>
      <c r="W49" s="699"/>
      <c r="X49" s="699"/>
      <c r="Y49" s="699"/>
      <c r="Z49" s="699"/>
      <c r="AA49" s="699"/>
      <c r="AB49" s="699"/>
      <c r="AC49" s="699"/>
      <c r="AD49" s="699"/>
      <c r="AE49" s="699"/>
      <c r="AF49" s="699"/>
      <c r="AG49" s="700"/>
    </row>
    <row r="50" spans="2:33" ht="18.95" customHeight="1" thickBot="1">
      <c r="B50" s="322" t="s">
        <v>56</v>
      </c>
      <c r="C50" s="319"/>
      <c r="D50" s="132"/>
      <c r="E50" s="32"/>
      <c r="F50" s="688" t="s">
        <v>477</v>
      </c>
      <c r="G50" s="688"/>
      <c r="H50" s="688"/>
      <c r="I50" s="34"/>
      <c r="J50" s="319" t="s">
        <v>274</v>
      </c>
      <c r="K50" s="319"/>
      <c r="L50" s="136"/>
      <c r="N50" s="11" t="s">
        <v>507</v>
      </c>
      <c r="O50" s="344" t="s">
        <v>508</v>
      </c>
      <c r="P50" s="344"/>
      <c r="Q50" s="344"/>
      <c r="R50" s="344"/>
      <c r="S50" s="345"/>
      <c r="U50" s="381" t="s">
        <v>314</v>
      </c>
      <c r="V50" s="382"/>
      <c r="W50" s="44" t="s">
        <v>309</v>
      </c>
      <c r="X50" s="387" t="s">
        <v>300</v>
      </c>
      <c r="Y50" s="388"/>
      <c r="Z50" s="388"/>
      <c r="AA50" s="388"/>
      <c r="AB50" s="388"/>
      <c r="AC50" s="388"/>
      <c r="AD50" s="388"/>
      <c r="AE50" s="389"/>
      <c r="AF50" s="44" t="s">
        <v>23</v>
      </c>
      <c r="AG50" s="45" t="s">
        <v>24</v>
      </c>
    </row>
    <row r="51" spans="2:33" ht="18.95" customHeight="1" thickBot="1">
      <c r="B51" s="333" t="s">
        <v>58</v>
      </c>
      <c r="C51" s="334"/>
      <c r="D51" s="133">
        <v>2</v>
      </c>
      <c r="E51" s="32"/>
      <c r="F51" s="329" t="s">
        <v>60</v>
      </c>
      <c r="G51" s="329"/>
      <c r="H51" s="132"/>
      <c r="I51" s="34"/>
      <c r="J51" s="319" t="s">
        <v>275</v>
      </c>
      <c r="K51" s="319"/>
      <c r="L51" s="136"/>
      <c r="N51" s="695">
        <v>19</v>
      </c>
      <c r="O51" s="701" t="s">
        <v>546</v>
      </c>
      <c r="P51" s="702"/>
      <c r="Q51" s="702"/>
      <c r="R51" s="702"/>
      <c r="S51" s="703"/>
      <c r="U51" s="361" t="s">
        <v>609</v>
      </c>
      <c r="V51" s="362"/>
      <c r="W51" s="105">
        <v>4</v>
      </c>
      <c r="X51" s="358" t="s">
        <v>610</v>
      </c>
      <c r="Y51" s="359"/>
      <c r="Z51" s="359"/>
      <c r="AA51" s="359"/>
      <c r="AB51" s="359"/>
      <c r="AC51" s="359"/>
      <c r="AD51" s="359"/>
      <c r="AE51" s="360"/>
      <c r="AF51" s="3">
        <v>100</v>
      </c>
      <c r="AG51" s="15"/>
    </row>
    <row r="52" spans="2:33" ht="18.95" customHeight="1" thickBot="1">
      <c r="B52" s="687" t="s">
        <v>475</v>
      </c>
      <c r="C52" s="688"/>
      <c r="D52" s="688"/>
      <c r="E52" s="32"/>
      <c r="F52" s="329" t="s">
        <v>62</v>
      </c>
      <c r="G52" s="329"/>
      <c r="H52" s="132"/>
      <c r="I52" s="34"/>
      <c r="J52" s="319" t="s">
        <v>65</v>
      </c>
      <c r="K52" s="319"/>
      <c r="L52" s="136"/>
      <c r="N52" s="696"/>
      <c r="O52" s="708"/>
      <c r="P52" s="507"/>
      <c r="Q52" s="507"/>
      <c r="R52" s="507"/>
      <c r="S52" s="508"/>
      <c r="U52" s="361" t="s">
        <v>556</v>
      </c>
      <c r="V52" s="362"/>
      <c r="W52" s="105">
        <v>1</v>
      </c>
      <c r="X52" s="358"/>
      <c r="Y52" s="359"/>
      <c r="Z52" s="359"/>
      <c r="AA52" s="359"/>
      <c r="AB52" s="359"/>
      <c r="AC52" s="359"/>
      <c r="AD52" s="359"/>
      <c r="AE52" s="360"/>
      <c r="AF52" s="3">
        <v>300</v>
      </c>
      <c r="AG52" s="15"/>
    </row>
    <row r="53" spans="2:33" ht="18.95" customHeight="1" thickBot="1">
      <c r="B53" s="328" t="s">
        <v>608</v>
      </c>
      <c r="C53" s="329"/>
      <c r="D53" s="132"/>
      <c r="E53" s="32"/>
      <c r="F53" s="329" t="s">
        <v>64</v>
      </c>
      <c r="G53" s="329"/>
      <c r="H53" s="132"/>
      <c r="I53" s="34"/>
      <c r="J53" s="319" t="s">
        <v>276</v>
      </c>
      <c r="K53" s="319"/>
      <c r="L53" s="136"/>
      <c r="N53" s="697"/>
      <c r="O53" s="704"/>
      <c r="P53" s="705"/>
      <c r="Q53" s="705"/>
      <c r="R53" s="705"/>
      <c r="S53" s="706"/>
      <c r="U53" s="361" t="s">
        <v>557</v>
      </c>
      <c r="V53" s="362"/>
      <c r="W53" s="105">
        <v>3</v>
      </c>
      <c r="X53" s="358" t="s">
        <v>558</v>
      </c>
      <c r="Y53" s="359"/>
      <c r="Z53" s="359"/>
      <c r="AA53" s="359"/>
      <c r="AB53" s="359"/>
      <c r="AC53" s="359"/>
      <c r="AD53" s="359"/>
      <c r="AE53" s="360"/>
      <c r="AF53" s="3">
        <v>60</v>
      </c>
      <c r="AG53" s="15"/>
    </row>
    <row r="54" spans="2:33" ht="18.95" customHeight="1" thickBot="1">
      <c r="B54" s="328" t="s">
        <v>63</v>
      </c>
      <c r="C54" s="329"/>
      <c r="D54" s="132"/>
      <c r="E54" s="32"/>
      <c r="F54" s="329" t="s">
        <v>67</v>
      </c>
      <c r="G54" s="329"/>
      <c r="H54" s="132"/>
      <c r="I54" s="34"/>
      <c r="J54" s="319" t="s">
        <v>277</v>
      </c>
      <c r="K54" s="319"/>
      <c r="L54" s="136">
        <v>4</v>
      </c>
      <c r="N54" s="11">
        <v>20</v>
      </c>
      <c r="O54" s="325" t="s">
        <v>531</v>
      </c>
      <c r="P54" s="326"/>
      <c r="Q54" s="326"/>
      <c r="R54" s="326"/>
      <c r="S54" s="327"/>
      <c r="U54" s="361" t="s">
        <v>561</v>
      </c>
      <c r="V54" s="362"/>
      <c r="W54" s="105">
        <v>1</v>
      </c>
      <c r="X54" s="358"/>
      <c r="Y54" s="359"/>
      <c r="Z54" s="359"/>
      <c r="AA54" s="359"/>
      <c r="AB54" s="359"/>
      <c r="AC54" s="359"/>
      <c r="AD54" s="359"/>
      <c r="AE54" s="360"/>
      <c r="AF54" s="3">
        <v>150</v>
      </c>
      <c r="AG54" s="15"/>
    </row>
    <row r="55" spans="2:33" ht="18.95" customHeight="1" thickBot="1">
      <c r="B55" s="328" t="s">
        <v>66</v>
      </c>
      <c r="C55" s="329"/>
      <c r="D55" s="132"/>
      <c r="E55" s="32"/>
      <c r="F55" s="329" t="s">
        <v>69</v>
      </c>
      <c r="G55" s="329"/>
      <c r="H55" s="132">
        <v>3</v>
      </c>
      <c r="I55" s="34"/>
      <c r="J55" s="334" t="s">
        <v>71</v>
      </c>
      <c r="K55" s="334"/>
      <c r="L55" s="137"/>
      <c r="N55" s="11">
        <v>21</v>
      </c>
      <c r="O55" s="325" t="s">
        <v>532</v>
      </c>
      <c r="P55" s="326"/>
      <c r="Q55" s="326"/>
      <c r="R55" s="326"/>
      <c r="S55" s="327"/>
      <c r="U55" s="361" t="s">
        <v>565</v>
      </c>
      <c r="V55" s="362"/>
      <c r="W55" s="105">
        <v>1</v>
      </c>
      <c r="X55" s="358"/>
      <c r="Y55" s="359"/>
      <c r="Z55" s="359"/>
      <c r="AA55" s="359"/>
      <c r="AB55" s="359"/>
      <c r="AC55" s="359"/>
      <c r="AD55" s="359"/>
      <c r="AE55" s="360"/>
      <c r="AF55" s="95">
        <v>5</v>
      </c>
      <c r="AG55" s="15"/>
    </row>
    <row r="56" spans="2:33" ht="18.95" customHeight="1" thickBot="1">
      <c r="B56" s="328" t="s">
        <v>68</v>
      </c>
      <c r="C56" s="329"/>
      <c r="D56" s="132">
        <v>2</v>
      </c>
      <c r="E56" s="32"/>
      <c r="F56" s="329" t="s">
        <v>25</v>
      </c>
      <c r="G56" s="329"/>
      <c r="H56" s="132"/>
      <c r="I56" s="34"/>
      <c r="J56" s="42" t="s">
        <v>433</v>
      </c>
      <c r="K56" s="87"/>
      <c r="L56" s="135"/>
      <c r="N56" s="695">
        <v>22</v>
      </c>
      <c r="O56" s="325" t="s">
        <v>545</v>
      </c>
      <c r="P56" s="326"/>
      <c r="Q56" s="326"/>
      <c r="R56" s="326"/>
      <c r="S56" s="327"/>
      <c r="U56" s="361" t="s">
        <v>564</v>
      </c>
      <c r="V56" s="362"/>
      <c r="W56" s="105">
        <v>1</v>
      </c>
      <c r="X56" s="358"/>
      <c r="Y56" s="359"/>
      <c r="Z56" s="359"/>
      <c r="AA56" s="359"/>
      <c r="AB56" s="359"/>
      <c r="AC56" s="359"/>
      <c r="AD56" s="359"/>
      <c r="AE56" s="360"/>
      <c r="AF56" s="95">
        <v>1500</v>
      </c>
      <c r="AG56" s="15"/>
    </row>
    <row r="57" spans="2:33" ht="18.95" customHeight="1" thickBot="1">
      <c r="B57" s="328" t="s">
        <v>70</v>
      </c>
      <c r="C57" s="329"/>
      <c r="D57" s="132"/>
      <c r="E57" s="32"/>
      <c r="F57" s="329" t="s">
        <v>73</v>
      </c>
      <c r="G57" s="329"/>
      <c r="H57" s="132"/>
      <c r="I57" s="34"/>
      <c r="J57" s="42" t="s">
        <v>433</v>
      </c>
      <c r="K57" s="123"/>
      <c r="L57" s="136"/>
      <c r="N57" s="696"/>
      <c r="O57" s="701" t="s">
        <v>628</v>
      </c>
      <c r="P57" s="702"/>
      <c r="Q57" s="702"/>
      <c r="R57" s="702"/>
      <c r="S57" s="703"/>
      <c r="U57" s="361" t="s">
        <v>566</v>
      </c>
      <c r="V57" s="362"/>
      <c r="W57" s="105" t="s">
        <v>567</v>
      </c>
      <c r="X57" s="358"/>
      <c r="Y57" s="359"/>
      <c r="Z57" s="359"/>
      <c r="AA57" s="359"/>
      <c r="AB57" s="359"/>
      <c r="AC57" s="359"/>
      <c r="AD57" s="359"/>
      <c r="AE57" s="360"/>
      <c r="AF57" s="106">
        <v>50</v>
      </c>
      <c r="AG57" s="15"/>
    </row>
    <row r="58" spans="2:33" ht="18.95" customHeight="1" thickBot="1">
      <c r="B58" s="328" t="s">
        <v>72</v>
      </c>
      <c r="C58" s="329"/>
      <c r="D58" s="132">
        <v>3</v>
      </c>
      <c r="E58" s="32"/>
      <c r="F58" s="329" t="s">
        <v>75</v>
      </c>
      <c r="G58" s="329"/>
      <c r="H58" s="132"/>
      <c r="I58" s="34"/>
      <c r="J58" s="42" t="s">
        <v>433</v>
      </c>
      <c r="K58" s="123"/>
      <c r="L58" s="136"/>
      <c r="N58" s="696"/>
      <c r="O58" s="708"/>
      <c r="P58" s="507"/>
      <c r="Q58" s="507"/>
      <c r="R58" s="507"/>
      <c r="S58" s="508"/>
      <c r="U58" s="711" t="s">
        <v>568</v>
      </c>
      <c r="V58" s="359"/>
      <c r="W58" s="9" t="s">
        <v>563</v>
      </c>
      <c r="X58" s="359" t="s">
        <v>569</v>
      </c>
      <c r="Y58" s="359"/>
      <c r="Z58" s="359"/>
      <c r="AA58" s="359"/>
      <c r="AB58" s="359"/>
      <c r="AC58" s="359"/>
      <c r="AD58" s="359"/>
      <c r="AE58" s="360"/>
      <c r="AF58" s="6">
        <v>200</v>
      </c>
      <c r="AG58" s="15"/>
    </row>
    <row r="59" spans="2:33" ht="18.95" customHeight="1" thickBot="1">
      <c r="B59" s="323" t="s">
        <v>74</v>
      </c>
      <c r="C59" s="324"/>
      <c r="D59" s="133">
        <v>6</v>
      </c>
      <c r="E59" s="32"/>
      <c r="F59" s="329" t="s">
        <v>76</v>
      </c>
      <c r="G59" s="329"/>
      <c r="H59" s="132"/>
      <c r="I59" s="34"/>
      <c r="J59" s="42" t="s">
        <v>433</v>
      </c>
      <c r="K59" s="123"/>
      <c r="L59" s="136"/>
      <c r="N59" s="697"/>
      <c r="O59" s="704"/>
      <c r="P59" s="705"/>
      <c r="Q59" s="705"/>
      <c r="R59" s="705"/>
      <c r="S59" s="706"/>
      <c r="U59" s="361" t="s">
        <v>603</v>
      </c>
      <c r="V59" s="362"/>
      <c r="W59" s="105" t="s">
        <v>563</v>
      </c>
      <c r="X59" s="358"/>
      <c r="Y59" s="359"/>
      <c r="Z59" s="359"/>
      <c r="AA59" s="359"/>
      <c r="AB59" s="359"/>
      <c r="AC59" s="359"/>
      <c r="AD59" s="359"/>
      <c r="AE59" s="360"/>
      <c r="AF59" s="106">
        <v>100</v>
      </c>
      <c r="AG59" s="15"/>
    </row>
    <row r="60" spans="2:33" ht="18.95" customHeight="1" thickBot="1">
      <c r="B60" s="691" t="s">
        <v>476</v>
      </c>
      <c r="C60" s="689"/>
      <c r="D60" s="689"/>
      <c r="E60" s="32"/>
      <c r="F60" s="42" t="s">
        <v>430</v>
      </c>
      <c r="G60" s="122" t="s">
        <v>492</v>
      </c>
      <c r="H60" s="132">
        <v>4</v>
      </c>
      <c r="I60" s="34"/>
      <c r="J60" s="42" t="s">
        <v>433</v>
      </c>
      <c r="K60" s="123"/>
      <c r="L60" s="136"/>
      <c r="N60" s="11"/>
      <c r="O60" s="325"/>
      <c r="P60" s="326"/>
      <c r="Q60" s="326"/>
      <c r="R60" s="326"/>
      <c r="S60" s="327"/>
      <c r="U60" s="711" t="s">
        <v>562</v>
      </c>
      <c r="V60" s="359"/>
      <c r="W60" s="9">
        <v>1</v>
      </c>
      <c r="X60" s="359"/>
      <c r="Y60" s="359"/>
      <c r="Z60" s="359"/>
      <c r="AA60" s="359"/>
      <c r="AB60" s="359"/>
      <c r="AC60" s="359"/>
      <c r="AD60" s="359"/>
      <c r="AE60" s="360"/>
      <c r="AF60" s="6">
        <v>400</v>
      </c>
      <c r="AG60" s="15"/>
    </row>
    <row r="61" spans="2:33" ht="18.95" customHeight="1" thickBot="1">
      <c r="B61" s="322" t="s">
        <v>279</v>
      </c>
      <c r="C61" s="319"/>
      <c r="D61" s="132"/>
      <c r="E61" s="32"/>
      <c r="F61" s="42" t="s">
        <v>430</v>
      </c>
      <c r="G61" s="87"/>
      <c r="H61" s="132"/>
      <c r="I61" s="34"/>
      <c r="J61" s="101"/>
      <c r="K61" s="34"/>
      <c r="L61" s="37"/>
      <c r="N61" s="11"/>
      <c r="O61" s="325"/>
      <c r="P61" s="326"/>
      <c r="Q61" s="326"/>
      <c r="R61" s="326"/>
      <c r="S61" s="327"/>
      <c r="U61" s="361" t="s">
        <v>626</v>
      </c>
      <c r="V61" s="362"/>
      <c r="W61" s="105">
        <v>6</v>
      </c>
      <c r="X61" s="358" t="s">
        <v>627</v>
      </c>
      <c r="Y61" s="359"/>
      <c r="Z61" s="359"/>
      <c r="AA61" s="359"/>
      <c r="AB61" s="359"/>
      <c r="AC61" s="359"/>
      <c r="AD61" s="359"/>
      <c r="AE61" s="360"/>
      <c r="AF61" s="106"/>
      <c r="AG61" s="15"/>
    </row>
    <row r="62" spans="2:33" ht="18.95" customHeight="1" thickBot="1">
      <c r="B62" s="322" t="s">
        <v>77</v>
      </c>
      <c r="C62" s="319"/>
      <c r="D62" s="132"/>
      <c r="E62" s="32"/>
      <c r="F62" s="42" t="s">
        <v>430</v>
      </c>
      <c r="G62" s="123"/>
      <c r="H62" s="132"/>
      <c r="I62" s="34"/>
      <c r="J62" s="709" t="s">
        <v>83</v>
      </c>
      <c r="K62" s="710"/>
      <c r="L62" s="131">
        <f>表3[[#Totals],[声望]]</f>
        <v>0</v>
      </c>
      <c r="N62" s="11"/>
      <c r="O62" s="325"/>
      <c r="P62" s="326"/>
      <c r="Q62" s="326"/>
      <c r="R62" s="326"/>
      <c r="S62" s="327"/>
      <c r="U62" s="361"/>
      <c r="V62" s="362"/>
      <c r="W62" s="105"/>
      <c r="X62" s="358"/>
      <c r="Y62" s="359"/>
      <c r="Z62" s="359"/>
      <c r="AA62" s="359"/>
      <c r="AB62" s="359"/>
      <c r="AC62" s="359"/>
      <c r="AD62" s="359"/>
      <c r="AE62" s="360"/>
      <c r="AF62" s="106"/>
      <c r="AG62" s="15"/>
    </row>
    <row r="63" spans="2:33" ht="18.95" customHeight="1" thickBot="1">
      <c r="B63" s="322" t="s">
        <v>278</v>
      </c>
      <c r="C63" s="319"/>
      <c r="D63" s="132">
        <v>3</v>
      </c>
      <c r="E63" s="32"/>
      <c r="F63" s="329" t="s">
        <v>401</v>
      </c>
      <c r="G63" s="329"/>
      <c r="H63" s="132"/>
      <c r="I63" s="34"/>
      <c r="J63" s="709" t="s">
        <v>88</v>
      </c>
      <c r="K63" s="710"/>
      <c r="L63" s="131">
        <f>表3[[#Totals],[进阶点数]]</f>
        <v>0</v>
      </c>
      <c r="N63" s="11"/>
      <c r="O63" s="325"/>
      <c r="P63" s="326"/>
      <c r="Q63" s="326"/>
      <c r="R63" s="326"/>
      <c r="S63" s="327"/>
      <c r="U63" s="711"/>
      <c r="V63" s="359"/>
      <c r="W63" s="9"/>
      <c r="X63" s="359"/>
      <c r="Y63" s="359"/>
      <c r="Z63" s="359"/>
      <c r="AA63" s="359"/>
      <c r="AB63" s="359"/>
      <c r="AC63" s="359"/>
      <c r="AD63" s="359"/>
      <c r="AE63" s="360"/>
      <c r="AG63" s="15"/>
    </row>
    <row r="64" spans="2:33" ht="18.95" customHeight="1" thickBot="1">
      <c r="B64" s="322" t="s">
        <v>78</v>
      </c>
      <c r="C64" s="319"/>
      <c r="D64" s="132"/>
      <c r="E64" s="32"/>
      <c r="F64" s="329" t="s">
        <v>80</v>
      </c>
      <c r="G64" s="329"/>
      <c r="H64" s="132">
        <v>3</v>
      </c>
      <c r="I64" s="34"/>
      <c r="J64" s="709" t="s">
        <v>84</v>
      </c>
      <c r="K64" s="710"/>
      <c r="L64" s="131">
        <f>K12*10-AF29</f>
        <v>74.5</v>
      </c>
      <c r="N64" s="11"/>
      <c r="O64" s="344"/>
      <c r="P64" s="344"/>
      <c r="Q64" s="344"/>
      <c r="R64" s="344"/>
      <c r="S64" s="345"/>
      <c r="U64" s="361"/>
      <c r="V64" s="362"/>
      <c r="W64" s="105"/>
      <c r="X64" s="358"/>
      <c r="Y64" s="359"/>
      <c r="Z64" s="359"/>
      <c r="AA64" s="359"/>
      <c r="AB64" s="359"/>
      <c r="AC64" s="359"/>
      <c r="AD64" s="359"/>
      <c r="AE64" s="360"/>
      <c r="AF64" s="106"/>
      <c r="AG64" s="15"/>
    </row>
    <row r="65" spans="2:33" ht="18.95" customHeight="1" thickBot="1">
      <c r="B65" s="370" t="s">
        <v>79</v>
      </c>
      <c r="C65" s="371"/>
      <c r="D65" s="134"/>
      <c r="E65" s="33"/>
      <c r="F65" s="372" t="s">
        <v>82</v>
      </c>
      <c r="G65" s="372"/>
      <c r="H65" s="134"/>
      <c r="I65" s="35"/>
      <c r="J65" s="35"/>
      <c r="K65" s="35"/>
      <c r="L65" s="36"/>
      <c r="N65" s="12"/>
      <c r="O65" s="373"/>
      <c r="P65" s="373"/>
      <c r="Q65" s="373"/>
      <c r="R65" s="373"/>
      <c r="S65" s="374"/>
      <c r="U65" s="375" t="s">
        <v>312</v>
      </c>
      <c r="V65" s="376"/>
      <c r="W65" s="376"/>
      <c r="X65" s="376"/>
      <c r="Y65" s="376"/>
      <c r="Z65" s="376"/>
      <c r="AA65" s="376"/>
      <c r="AB65" s="376"/>
      <c r="AC65" s="376"/>
      <c r="AD65" s="376"/>
      <c r="AE65" s="376"/>
      <c r="AF65" s="46">
        <f>SUM(AF51:AF64)</f>
        <v>2865</v>
      </c>
      <c r="AG65" s="47">
        <f>SUM(AG51:AG64)</f>
        <v>0</v>
      </c>
    </row>
    <row r="66" spans="2:33" s="8" customFormat="1">
      <c r="B66" s="50"/>
      <c r="C66" s="156">
        <f>SUM(D31,D63,H52,H53,H58,H60,H61,H62,H63,L32,L33,L34,L55)</f>
        <v>7</v>
      </c>
      <c r="D66" s="112">
        <f>SUM(D30,D41,D51,D56,D58,D59,D63,H29,H53,L54)</f>
        <v>40</v>
      </c>
      <c r="E66" s="113">
        <f>SUM(D34,H29,H31,L38,L40,L41,L44,H43,H46,D63)</f>
        <v>7</v>
      </c>
      <c r="F66" s="113">
        <f>SUM(D32,D51,D53,D54,D57,D58,D63,L50,H31,H29)</f>
        <v>12</v>
      </c>
      <c r="G66" s="113">
        <f>SUM(D33,L32,L38,D43,H48,H52,H53,H56,H63,D63)</f>
        <v>3</v>
      </c>
      <c r="H66" s="113">
        <f>SUM(D38,D48,L47,L52,L53,H53,H58,H63,D63,D58)</f>
        <v>6</v>
      </c>
      <c r="I66" s="113">
        <f>SUM(H63,D63,H58,H53,H52,D51,D53,D47,H31,D29)</f>
        <v>5</v>
      </c>
      <c r="J66" s="113">
        <f>SUM(D63,D58,D57,D53,D41,D40,H40,H45,D37,H31)</f>
        <v>16</v>
      </c>
      <c r="K66" s="113">
        <f>SUM(D63,L55,L48,L45,L44,L41,H47,L38,L36,H31,D35)</f>
        <v>3</v>
      </c>
      <c r="L66" s="113">
        <f>SUM(D63,D53,H49,L51,L39,L38,H40,D36,H31,H30)</f>
        <v>3</v>
      </c>
      <c r="M66" s="113"/>
      <c r="N66" s="7"/>
      <c r="O66" s="707"/>
      <c r="P66" s="707"/>
      <c r="Q66" s="707"/>
      <c r="R66" s="707"/>
      <c r="S66" s="70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2:33" s="8" customFormat="1"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2:33" s="8" customFormat="1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2:33" s="8" customFormat="1"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2:33" s="8" customFormat="1"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2:33" s="8" customFormat="1"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2:33" s="8" customFormat="1"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2:33" s="8" customFormat="1">
      <c r="B73" s="619" t="s">
        <v>644</v>
      </c>
      <c r="C73" s="7" t="s">
        <v>631</v>
      </c>
      <c r="D73" s="7" t="s">
        <v>632</v>
      </c>
      <c r="E73" s="7" t="s">
        <v>633</v>
      </c>
      <c r="F73" s="7" t="s">
        <v>634</v>
      </c>
      <c r="G73" s="7" t="s">
        <v>635</v>
      </c>
      <c r="H73" s="7" t="s">
        <v>636</v>
      </c>
      <c r="I73" s="7" t="s">
        <v>637</v>
      </c>
      <c r="J73" s="7" t="s">
        <v>638</v>
      </c>
      <c r="K73" s="7" t="s">
        <v>642</v>
      </c>
      <c r="L73" s="7" t="s">
        <v>643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2:33" s="8" customFormat="1">
      <c r="B74" s="620"/>
      <c r="C74" s="144" t="s">
        <v>639</v>
      </c>
      <c r="D74" s="144" t="s">
        <v>639</v>
      </c>
      <c r="E74" s="144" t="s">
        <v>640</v>
      </c>
      <c r="F74" s="144" t="s">
        <v>641</v>
      </c>
      <c r="G74" s="144"/>
      <c r="H74" s="144"/>
      <c r="I74" s="144" t="s">
        <v>639</v>
      </c>
      <c r="J74" s="144"/>
      <c r="K74" s="144"/>
      <c r="L74" s="144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2:33" s="8" customFormat="1"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2:33" s="8" customFormat="1"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2:33" s="8" customFormat="1"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2:33" s="8" customFormat="1"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2:33" s="8" customFormat="1"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2:33" s="8" customFormat="1"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21:33" s="8" customFormat="1"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21:33" s="8" customFormat="1"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21:33" s="8" customFormat="1"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21:33" s="8" customFormat="1"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21:33" s="8" customFormat="1"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21:33" s="8" customFormat="1"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21:33" s="8" customFormat="1"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21:33" s="8" customFormat="1"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21:33" s="8" customFormat="1"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21:33" s="8" customFormat="1"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21:33" s="8" customFormat="1"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21:33" s="8" customFormat="1"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21:33" s="8" customFormat="1"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21:33" s="8" customFormat="1"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21:33" s="8" customFormat="1"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21:33" s="8" customFormat="1"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21:33" s="8" customFormat="1"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21:33" s="8" customFormat="1"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21:33" s="8" customFormat="1"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21:33" s="8" customFormat="1"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21:33" s="8" customFormat="1"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21:33" s="8" customFormat="1"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21:33" s="8" customFormat="1"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21:33" s="8" customFormat="1"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21:33" s="8" customFormat="1"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21:33" s="8" customFormat="1"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21:33" s="8" customFormat="1"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21:33" s="8" customFormat="1"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21:33" s="8" customFormat="1"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21:33" s="8" customFormat="1"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21:33" s="8" customFormat="1"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21:33" s="8" customFormat="1"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21:33" s="8" customFormat="1"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21:33" s="8" customFormat="1"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21:33" s="8" customFormat="1"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21:33" s="8" customFormat="1"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21:33" s="8" customFormat="1"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21:33" s="8" customFormat="1"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21:33" s="8" customFormat="1"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21:33" s="8" customFormat="1"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21:33" s="8" customFormat="1"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21:33" s="8" customFormat="1"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21:33" s="8" customFormat="1"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21:33" s="8" customFormat="1"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21:33" s="8" customFormat="1"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</sheetData>
  <sheetProtection formatCells="0" formatColumns="0" formatRows="0" sort="0" autoFilter="0"/>
  <mergeCells count="309">
    <mergeCell ref="U23:V23"/>
    <mergeCell ref="Y23:AD23"/>
    <mergeCell ref="AF23:AG23"/>
    <mergeCell ref="AF19:AG19"/>
    <mergeCell ref="U53:V53"/>
    <mergeCell ref="U54:V54"/>
    <mergeCell ref="U55:V55"/>
    <mergeCell ref="U56:V56"/>
    <mergeCell ref="U57:V57"/>
    <mergeCell ref="U52:V52"/>
    <mergeCell ref="X52:AE52"/>
    <mergeCell ref="X50:AE50"/>
    <mergeCell ref="U51:V51"/>
    <mergeCell ref="X51:AE51"/>
    <mergeCell ref="O65:S65"/>
    <mergeCell ref="U65:AE65"/>
    <mergeCell ref="B58:C58"/>
    <mergeCell ref="F58:G58"/>
    <mergeCell ref="B59:C59"/>
    <mergeCell ref="F59:G59"/>
    <mergeCell ref="B56:C56"/>
    <mergeCell ref="F56:G56"/>
    <mergeCell ref="O56:S56"/>
    <mergeCell ref="B57:C57"/>
    <mergeCell ref="F57:G57"/>
    <mergeCell ref="O63:S63"/>
    <mergeCell ref="U62:V62"/>
    <mergeCell ref="B60:D60"/>
    <mergeCell ref="O60:S60"/>
    <mergeCell ref="X60:AE60"/>
    <mergeCell ref="X61:AE61"/>
    <mergeCell ref="X63:AE63"/>
    <mergeCell ref="U63:V63"/>
    <mergeCell ref="B55:C55"/>
    <mergeCell ref="F55:G55"/>
    <mergeCell ref="J55:K55"/>
    <mergeCell ref="O55:S55"/>
    <mergeCell ref="N56:N59"/>
    <mergeCell ref="X54:AE54"/>
    <mergeCell ref="X53:AE53"/>
    <mergeCell ref="X55:AE55"/>
    <mergeCell ref="X56:AE56"/>
    <mergeCell ref="U59:V59"/>
    <mergeCell ref="U58:V58"/>
    <mergeCell ref="B54:C54"/>
    <mergeCell ref="F54:G54"/>
    <mergeCell ref="J54:K54"/>
    <mergeCell ref="O54:S54"/>
    <mergeCell ref="B53:C53"/>
    <mergeCell ref="F53:G53"/>
    <mergeCell ref="J53:K53"/>
    <mergeCell ref="O51:S53"/>
    <mergeCell ref="B52:D52"/>
    <mergeCell ref="F52:G52"/>
    <mergeCell ref="J52:K52"/>
    <mergeCell ref="B51:C51"/>
    <mergeCell ref="F51:G51"/>
    <mergeCell ref="O66:S66"/>
    <mergeCell ref="O57:S59"/>
    <mergeCell ref="X57:AE57"/>
    <mergeCell ref="X58:AE58"/>
    <mergeCell ref="X59:AE59"/>
    <mergeCell ref="X62:AE62"/>
    <mergeCell ref="B64:C64"/>
    <mergeCell ref="F64:G64"/>
    <mergeCell ref="J64:K64"/>
    <mergeCell ref="O64:S64"/>
    <mergeCell ref="U64:V64"/>
    <mergeCell ref="X64:AE64"/>
    <mergeCell ref="B62:C62"/>
    <mergeCell ref="J62:K62"/>
    <mergeCell ref="O62:S62"/>
    <mergeCell ref="B63:C63"/>
    <mergeCell ref="F63:G63"/>
    <mergeCell ref="J63:K63"/>
    <mergeCell ref="B61:C61"/>
    <mergeCell ref="O61:S61"/>
    <mergeCell ref="U60:V60"/>
    <mergeCell ref="U61:V61"/>
    <mergeCell ref="B65:C65"/>
    <mergeCell ref="F65:G65"/>
    <mergeCell ref="J51:K51"/>
    <mergeCell ref="N51:N53"/>
    <mergeCell ref="B49:C49"/>
    <mergeCell ref="F49:G49"/>
    <mergeCell ref="J49:K49"/>
    <mergeCell ref="U49:AG49"/>
    <mergeCell ref="B50:C50"/>
    <mergeCell ref="F50:H50"/>
    <mergeCell ref="J50:K50"/>
    <mergeCell ref="O50:S50"/>
    <mergeCell ref="U50:V50"/>
    <mergeCell ref="N48:N49"/>
    <mergeCell ref="O48:S49"/>
    <mergeCell ref="B47:C47"/>
    <mergeCell ref="F47:G47"/>
    <mergeCell ref="J47:K47"/>
    <mergeCell ref="O47:S47"/>
    <mergeCell ref="U47:W47"/>
    <mergeCell ref="B48:C48"/>
    <mergeCell ref="F48:G48"/>
    <mergeCell ref="J48:K48"/>
    <mergeCell ref="U48:AE48"/>
    <mergeCell ref="B46:D46"/>
    <mergeCell ref="F46:G46"/>
    <mergeCell ref="J46:K46"/>
    <mergeCell ref="O46:S46"/>
    <mergeCell ref="U46:W46"/>
    <mergeCell ref="B44:C44"/>
    <mergeCell ref="F44:G44"/>
    <mergeCell ref="J44:K44"/>
    <mergeCell ref="N44:S44"/>
    <mergeCell ref="U44:W44"/>
    <mergeCell ref="B45:C45"/>
    <mergeCell ref="F45:G45"/>
    <mergeCell ref="J45:K45"/>
    <mergeCell ref="N45:O45"/>
    <mergeCell ref="P45:S45"/>
    <mergeCell ref="U45:W45"/>
    <mergeCell ref="B42:D42"/>
    <mergeCell ref="F42:G42"/>
    <mergeCell ref="J42:K42"/>
    <mergeCell ref="O42:S42"/>
    <mergeCell ref="U42:W42"/>
    <mergeCell ref="B43:C43"/>
    <mergeCell ref="F43:G43"/>
    <mergeCell ref="J43:K43"/>
    <mergeCell ref="O43:S43"/>
    <mergeCell ref="U43:W43"/>
    <mergeCell ref="B40:C40"/>
    <mergeCell ref="F40:G40"/>
    <mergeCell ref="J40:K40"/>
    <mergeCell ref="O40:S40"/>
    <mergeCell ref="U40:W40"/>
    <mergeCell ref="B41:C41"/>
    <mergeCell ref="F41:G41"/>
    <mergeCell ref="J41:K41"/>
    <mergeCell ref="O41:S41"/>
    <mergeCell ref="U41:W41"/>
    <mergeCell ref="B38:C38"/>
    <mergeCell ref="J38:K38"/>
    <mergeCell ref="N38:O38"/>
    <mergeCell ref="P38:S38"/>
    <mergeCell ref="U38:AE38"/>
    <mergeCell ref="B39:D39"/>
    <mergeCell ref="J39:K39"/>
    <mergeCell ref="O39:S39"/>
    <mergeCell ref="U39:AG39"/>
    <mergeCell ref="N35:S35"/>
    <mergeCell ref="B36:C36"/>
    <mergeCell ref="F36:G36"/>
    <mergeCell ref="J36:K36"/>
    <mergeCell ref="N36:O36"/>
    <mergeCell ref="B37:C37"/>
    <mergeCell ref="J37:K37"/>
    <mergeCell ref="N37:S37"/>
    <mergeCell ref="B34:C34"/>
    <mergeCell ref="F34:G34"/>
    <mergeCell ref="J34:K34"/>
    <mergeCell ref="B35:C35"/>
    <mergeCell ref="F35:G35"/>
    <mergeCell ref="J35:L35"/>
    <mergeCell ref="B31:C31"/>
    <mergeCell ref="F31:G31"/>
    <mergeCell ref="J31:K31"/>
    <mergeCell ref="B32:C32"/>
    <mergeCell ref="J32:K32"/>
    <mergeCell ref="B33:C33"/>
    <mergeCell ref="F33:G33"/>
    <mergeCell ref="J33:K33"/>
    <mergeCell ref="AF28:AG28"/>
    <mergeCell ref="B29:C29"/>
    <mergeCell ref="F29:G29"/>
    <mergeCell ref="J29:K29"/>
    <mergeCell ref="N29:S34"/>
    <mergeCell ref="AF29:AG29"/>
    <mergeCell ref="B30:C30"/>
    <mergeCell ref="F30:G30"/>
    <mergeCell ref="J30:K30"/>
    <mergeCell ref="U30:AG30"/>
    <mergeCell ref="U29:AD29"/>
    <mergeCell ref="Z34:AB34"/>
    <mergeCell ref="B27:C27"/>
    <mergeCell ref="H27:I27"/>
    <mergeCell ref="U27:V27"/>
    <mergeCell ref="Y27:AD27"/>
    <mergeCell ref="AF27:AG27"/>
    <mergeCell ref="B28:D28"/>
    <mergeCell ref="F28:G28"/>
    <mergeCell ref="J28:K28"/>
    <mergeCell ref="U28:V28"/>
    <mergeCell ref="Y28:AD28"/>
    <mergeCell ref="B24:C26"/>
    <mergeCell ref="D24:F26"/>
    <mergeCell ref="H24:I24"/>
    <mergeCell ref="J24:K24"/>
    <mergeCell ref="U24:V24"/>
    <mergeCell ref="Y24:AD24"/>
    <mergeCell ref="AF24:AG24"/>
    <mergeCell ref="U21:V21"/>
    <mergeCell ref="Y21:AD21"/>
    <mergeCell ref="AF21:AG21"/>
    <mergeCell ref="C22:L22"/>
    <mergeCell ref="U22:V22"/>
    <mergeCell ref="Y22:AD22"/>
    <mergeCell ref="AF22:AG22"/>
    <mergeCell ref="H25:I25"/>
    <mergeCell ref="J25:K25"/>
    <mergeCell ref="U25:V25"/>
    <mergeCell ref="Y25:AD25"/>
    <mergeCell ref="AF25:AG25"/>
    <mergeCell ref="H26:I26"/>
    <mergeCell ref="K26:L26"/>
    <mergeCell ref="U26:V26"/>
    <mergeCell ref="Y26:AD26"/>
    <mergeCell ref="AF26:AG26"/>
    <mergeCell ref="B17:B20"/>
    <mergeCell ref="I17:I18"/>
    <mergeCell ref="J17:J18"/>
    <mergeCell ref="N17:O17"/>
    <mergeCell ref="P17:S17"/>
    <mergeCell ref="U16:V16"/>
    <mergeCell ref="Y16:AD16"/>
    <mergeCell ref="AF16:AG16"/>
    <mergeCell ref="N18:O18"/>
    <mergeCell ref="P18:S18"/>
    <mergeCell ref="U18:V18"/>
    <mergeCell ref="AF18:AG18"/>
    <mergeCell ref="C19:C20"/>
    <mergeCell ref="D19:D20"/>
    <mergeCell ref="E19:E20"/>
    <mergeCell ref="F19:F20"/>
    <mergeCell ref="G19:G20"/>
    <mergeCell ref="H19:H20"/>
    <mergeCell ref="N20:O20"/>
    <mergeCell ref="P20:S20"/>
    <mergeCell ref="U20:V20"/>
    <mergeCell ref="Y20:AD20"/>
    <mergeCell ref="AF20:AG20"/>
    <mergeCell ref="I19:I20"/>
    <mergeCell ref="AF12:AG12"/>
    <mergeCell ref="N15:O15"/>
    <mergeCell ref="P15:S15"/>
    <mergeCell ref="K16:L20"/>
    <mergeCell ref="N16:O16"/>
    <mergeCell ref="P16:S16"/>
    <mergeCell ref="J13:L13"/>
    <mergeCell ref="O13:S13"/>
    <mergeCell ref="U13:V13"/>
    <mergeCell ref="Y13:AD13"/>
    <mergeCell ref="J19:J20"/>
    <mergeCell ref="N19:O19"/>
    <mergeCell ref="P19:S19"/>
    <mergeCell ref="U19:V19"/>
    <mergeCell ref="Y19:AD19"/>
    <mergeCell ref="AF17:AG17"/>
    <mergeCell ref="AF15:AG15"/>
    <mergeCell ref="Y15:AD15"/>
    <mergeCell ref="Y17:AD17"/>
    <mergeCell ref="U15:V15"/>
    <mergeCell ref="U17:V17"/>
    <mergeCell ref="B2:C3"/>
    <mergeCell ref="E2:F2"/>
    <mergeCell ref="I2:L10"/>
    <mergeCell ref="N2:AG3"/>
    <mergeCell ref="E3:H3"/>
    <mergeCell ref="B5:H5"/>
    <mergeCell ref="N5:S6"/>
    <mergeCell ref="U5:AG5"/>
    <mergeCell ref="G6:H6"/>
    <mergeCell ref="U6:V6"/>
    <mergeCell ref="B10:C10"/>
    <mergeCell ref="E10:G10"/>
    <mergeCell ref="O10:S10"/>
    <mergeCell ref="U10:V10"/>
    <mergeCell ref="Y10:AD10"/>
    <mergeCell ref="AF10:AG10"/>
    <mergeCell ref="B8:E9"/>
    <mergeCell ref="F8:H9"/>
    <mergeCell ref="O8:S8"/>
    <mergeCell ref="U8:V8"/>
    <mergeCell ref="Y8:AD8"/>
    <mergeCell ref="AF8:AG8"/>
    <mergeCell ref="O9:S9"/>
    <mergeCell ref="U9:V9"/>
    <mergeCell ref="B73:B74"/>
    <mergeCell ref="Y6:AD6"/>
    <mergeCell ref="AF6:AG6"/>
    <mergeCell ref="G7:H7"/>
    <mergeCell ref="N7:O7"/>
    <mergeCell ref="P7:S7"/>
    <mergeCell ref="U7:V7"/>
    <mergeCell ref="Y7:AD7"/>
    <mergeCell ref="AF7:AG7"/>
    <mergeCell ref="Y9:AD9"/>
    <mergeCell ref="AF9:AG9"/>
    <mergeCell ref="AF13:AG13"/>
    <mergeCell ref="O14:S14"/>
    <mergeCell ref="U14:V14"/>
    <mergeCell ref="Y14:AD14"/>
    <mergeCell ref="AF14:AG14"/>
    <mergeCell ref="B11:L11"/>
    <mergeCell ref="O11:S11"/>
    <mergeCell ref="U11:V11"/>
    <mergeCell ref="Y11:AD11"/>
    <mergeCell ref="AF11:AG11"/>
    <mergeCell ref="O12:S12"/>
    <mergeCell ref="U12:V12"/>
    <mergeCell ref="Y12:AD12"/>
  </mergeCells>
  <phoneticPr fontId="2" type="noConversion"/>
  <conditionalFormatting sqref="C22">
    <cfRule type="dataBar" priority="3">
      <dataBar>
        <cfvo type="num" val="0"/>
        <cfvo type="num" val="40"/>
        <color theme="1" tint="0.499984740745262"/>
      </dataBar>
      <extLst>
        <ext xmlns:x14="http://schemas.microsoft.com/office/spreadsheetml/2009/9/main" uri="{B025F937-C7B1-47D3-B67F-A62EFF666E3E}">
          <x14:id>{400757C0-BDAC-4715-A4F2-5A13C0C985AA}</x14:id>
        </ext>
      </extLst>
    </cfRule>
  </conditionalFormatting>
  <conditionalFormatting sqref="B29:C38">
    <cfRule type="expression" dxfId="42" priority="27">
      <formula>$E$28</formula>
    </cfRule>
  </conditionalFormatting>
  <conditionalFormatting sqref="B37:D37 B40:D41 B57:D58 B63:D63 F40:H40 F31:H31 F45:H45 B53:D53">
    <cfRule type="expression" dxfId="41" priority="26">
      <formula>$E$37</formula>
    </cfRule>
  </conditionalFormatting>
  <conditionalFormatting sqref="B31:D31 F58:H58 B63:D63 J55:L55 F52:H53 J32:L34 F60:H63">
    <cfRule type="expression" dxfId="40" priority="25">
      <formula>$E$31</formula>
    </cfRule>
  </conditionalFormatting>
  <conditionalFormatting sqref="B30:D30 B41:D41 B51:D51 B63:D63 F53:H53 J54:L54 B58:D59 B56:D56 F29:H29">
    <cfRule type="expression" dxfId="39" priority="24">
      <formula>$E$30</formula>
    </cfRule>
  </conditionalFormatting>
  <conditionalFormatting sqref="B34:D34 B63:D63 J38:L38 F31:H31 F46:H46 J40:L41 F29:H29 J44:L44 F43:H43">
    <cfRule type="expression" dxfId="38" priority="23">
      <formula>$E$34</formula>
    </cfRule>
  </conditionalFormatting>
  <conditionalFormatting sqref="B32:D32 B63:D63 F29:H29 F31:H31 B53:D54 B57:D58 B51:D51 J50:L50">
    <cfRule type="expression" dxfId="37" priority="22">
      <formula>$E$32</formula>
    </cfRule>
  </conditionalFormatting>
  <conditionalFormatting sqref="B33:D33 B63:D63 B43:D43 F63:H63 J32:L32 F56:H56 J38:L38 F48:H48 F52:H53">
    <cfRule type="expression" dxfId="36" priority="21">
      <formula>$E$33</formula>
    </cfRule>
  </conditionalFormatting>
  <conditionalFormatting sqref="B38:D38 B63:D63 J47:L47 F58:H58 F53:H53 F63:H63 J52:L53 B48:D48 B58:D58">
    <cfRule type="expression" dxfId="35" priority="20">
      <formula>$E$38</formula>
    </cfRule>
  </conditionalFormatting>
  <conditionalFormatting sqref="B29:D29 B63:D63 F58:H58 B53:D53 F31:H31 F52:H53 F63:H63 B47:D47 B51:D51">
    <cfRule type="expression" dxfId="34" priority="19">
      <formula>$E$29</formula>
    </cfRule>
  </conditionalFormatting>
  <conditionalFormatting sqref="B35:D35 B63:D63 J38:L38 J41:L41 F47:H47 F31:H31 J44:L45 J36:L36 J55:L55 J48:L48">
    <cfRule type="expression" dxfId="33" priority="18">
      <formula>$E$35</formula>
    </cfRule>
  </conditionalFormatting>
  <conditionalFormatting sqref="J51:L51 J38:L39 F40:H40 B63:D63 B53:D53 B36:D36 F30:H31 F49:H49">
    <cfRule type="expression" dxfId="32" priority="17">
      <formula>$E$36</formula>
    </cfRule>
  </conditionalFormatting>
  <conditionalFormatting sqref="J13">
    <cfRule type="dataBar" priority="15">
      <dataBar>
        <cfvo type="num" val="0"/>
        <cfvo type="num" val="$H$13"/>
        <color theme="0" tint="-0.499984740745262"/>
      </dataBar>
      <extLst>
        <ext xmlns:x14="http://schemas.microsoft.com/office/spreadsheetml/2009/9/main" uri="{B025F937-C7B1-47D3-B67F-A62EFF666E3E}">
          <x14:id>{398AE5D7-B2FA-4C6A-8C02-EB4710C1806C}</x14:id>
        </ext>
      </extLst>
    </cfRule>
  </conditionalFormatting>
  <conditionalFormatting sqref="J13:L13">
    <cfRule type="expression" dxfId="31" priority="14" stopIfTrue="1">
      <formula>IF($J$13&gt;=$H$13,1,0)</formula>
    </cfRule>
  </conditionalFormatting>
  <conditionalFormatting sqref="L25">
    <cfRule type="expression" dxfId="30" priority="13">
      <formula>IF($L$25="失业!",1,0)</formula>
    </cfRule>
  </conditionalFormatting>
  <conditionalFormatting sqref="C22:L22">
    <cfRule type="expression" dxfId="29" priority="2" stopIfTrue="1">
      <formula>IF($C$22&gt;=40,1,0)</formula>
    </cfRule>
    <cfRule type="expression" dxfId="28" priority="4" stopIfTrue="1">
      <formula>IF($C$22&gt;36,1,0)</formula>
    </cfRule>
    <cfRule type="expression" dxfId="27" priority="5" stopIfTrue="1">
      <formula>IF($C$22&gt;32,1,0)</formula>
    </cfRule>
    <cfRule type="expression" dxfId="26" priority="6" stopIfTrue="1">
      <formula>IF($C$22&gt;28,1,0)</formula>
    </cfRule>
    <cfRule type="expression" dxfId="25" priority="7" stopIfTrue="1">
      <formula>IF($C$22&gt;24,1,0)</formula>
    </cfRule>
    <cfRule type="expression" dxfId="24" priority="8" stopIfTrue="1">
      <formula>IF($C$22&gt;20,1,0)</formula>
    </cfRule>
    <cfRule type="expression" dxfId="23" priority="9" stopIfTrue="1">
      <formula>IF($C$22&gt;16,1,0)</formula>
    </cfRule>
    <cfRule type="expression" dxfId="22" priority="10" stopIfTrue="1">
      <formula>IF($C$22&gt;12,1,0)</formula>
    </cfRule>
    <cfRule type="expression" dxfId="21" priority="11" stopIfTrue="1">
      <formula>IF($C$22&gt;8,1,0)</formula>
    </cfRule>
    <cfRule type="expression" dxfId="20" priority="16" stopIfTrue="1">
      <formula>IF($C$22&gt;4,1,0)</formula>
    </cfRule>
  </conditionalFormatting>
  <conditionalFormatting sqref="L15">
    <cfRule type="expression" dxfId="19" priority="1">
      <formula>IF($L$15&gt;$H$15,1,0)</formula>
    </cfRule>
  </conditionalFormatting>
  <dataValidations count="1">
    <dataValidation type="list" allowBlank="1" showInputMessage="1" sqref="L25" xr:uid="{FE33A817-2934-4D72-A4B5-209FB57EBB8F}">
      <formula1>"还没有,失业!"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19050</xdr:rowOff>
                  </from>
                  <to>
                    <xdr:col>1</xdr:col>
                    <xdr:colOff>200025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28575</xdr:rowOff>
                  </from>
                  <to>
                    <xdr:col>2</xdr:col>
                    <xdr:colOff>161925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2</xdr:col>
                    <xdr:colOff>561975</xdr:colOff>
                    <xdr:row>4</xdr:row>
                    <xdr:rowOff>209550</xdr:rowOff>
                  </from>
                  <to>
                    <xdr:col>3</xdr:col>
                    <xdr:colOff>247650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3</xdr:col>
                    <xdr:colOff>552450</xdr:colOff>
                    <xdr:row>4</xdr:row>
                    <xdr:rowOff>209550</xdr:rowOff>
                  </from>
                  <to>
                    <xdr:col>4</xdr:col>
                    <xdr:colOff>238125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209550</xdr:rowOff>
                  </from>
                  <to>
                    <xdr:col>5</xdr:col>
                    <xdr:colOff>304800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209550</xdr:rowOff>
                  </from>
                  <to>
                    <xdr:col>1</xdr:col>
                    <xdr:colOff>304800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209550</xdr:rowOff>
                  </from>
                  <to>
                    <xdr:col>2</xdr:col>
                    <xdr:colOff>304800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>
                <anchor moveWithCells="1">
                  <from>
                    <xdr:col>2</xdr:col>
                    <xdr:colOff>561975</xdr:colOff>
                    <xdr:row>5</xdr:row>
                    <xdr:rowOff>209550</xdr:rowOff>
                  </from>
                  <to>
                    <xdr:col>3</xdr:col>
                    <xdr:colOff>247650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209550</xdr:rowOff>
                  </from>
                  <to>
                    <xdr:col>4</xdr:col>
                    <xdr:colOff>304800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209550</xdr:rowOff>
                  </from>
                  <to>
                    <xdr:col>5</xdr:col>
                    <xdr:colOff>304800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>
                <anchor moveWithCells="1">
                  <from>
                    <xdr:col>6</xdr:col>
                    <xdr:colOff>123825</xdr:colOff>
                    <xdr:row>4</xdr:row>
                    <xdr:rowOff>200025</xdr:rowOff>
                  </from>
                  <to>
                    <xdr:col>6</xdr:col>
                    <xdr:colOff>428625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Spinner 12">
              <controlPr defaultSize="0" autoPict="0" altText="">
                <anchor moveWithCells="1" sizeWithCells="1">
                  <from>
                    <xdr:col>8</xdr:col>
                    <xdr:colOff>28575</xdr:colOff>
                    <xdr:row>12</xdr:row>
                    <xdr:rowOff>9525</xdr:rowOff>
                  </from>
                  <to>
                    <xdr:col>8</xdr:col>
                    <xdr:colOff>190500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Spinner 13">
              <controlPr defaultSize="0" autoPict="0" altText="">
                <anchor moveWithCells="1" sizeWithCells="1">
                  <from>
                    <xdr:col>1</xdr:col>
                    <xdr:colOff>476250</xdr:colOff>
                    <xdr:row>20</xdr:row>
                    <xdr:rowOff>228600</xdr:rowOff>
                  </from>
                  <to>
                    <xdr:col>1</xdr:col>
                    <xdr:colOff>600075</xdr:colOff>
                    <xdr:row>21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0757C0-BDAC-4715-A4F2-5A13C0C985AA}">
            <x14:dataBar minLength="0" maxLength="100" gradient="0" direction="leftToRight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398AE5D7-B2FA-4C6A-8C02-EB4710C1806C}">
            <x14:dataBar minLength="0" maxLength="100" border="1" gradient="0" direction="leftToRight">
              <x14:cfvo type="num">
                <xm:f>0</xm:f>
              </x14:cfvo>
              <x14:cfvo type="num">
                <xm:f>$H$13</xm:f>
              </x14:cfvo>
              <x14:borderColor theme="0"/>
              <x14:negativeFillColor rgb="FFFF0000"/>
              <x14:axisColor rgb="FF000000"/>
            </x14:dataBar>
          </x14:cfRule>
          <xm:sqref>J13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showInputMessage="1" xr:uid="{D7C9EC8A-4B87-4CAC-A728-02F949B5A5B5}">
          <x14:formula1>
            <xm:f>迷の列表们!$K$3:$K$9</xm:f>
          </x14:formula1>
          <xm:sqref>O21:O27</xm:sqref>
        </x14:dataValidation>
        <x14:dataValidation type="list" allowBlank="1" showInputMessage="1" xr:uid="{339541F9-6EFC-4D88-A015-6A62865FE52F}">
          <x14:formula1>
            <xm:f>迷の列表们!$L$3:$L$7</xm:f>
          </x14:formula1>
          <xm:sqref>Q21:Q27</xm:sqref>
        </x14:dataValidation>
        <x14:dataValidation type="list" allowBlank="1" showInputMessage="1" xr:uid="{64A15CBF-D49E-434B-8F0D-DC1F080990B1}">
          <x14:formula1>
            <xm:f>迷の列表们!$M$3:$M$8</xm:f>
          </x14:formula1>
          <xm:sqref>S21:S27</xm:sqref>
        </x14:dataValidation>
        <x14:dataValidation type="list" allowBlank="1" showInputMessage="1" showErrorMessage="1" xr:uid="{BCD38B04-9C51-4875-9B39-2F63FA2AFD1A}">
          <x14:formula1>
            <xm:f>迷の列表们!$C$15:$C$16</xm:f>
          </x14:formula1>
          <xm:sqref>L24</xm:sqref>
        </x14:dataValidation>
        <x14:dataValidation type="list" allowBlank="1" showInputMessage="1" xr:uid="{35460DDA-CCCE-4127-8046-DE7D46193025}">
          <x14:formula1>
            <xm:f>迷の列表们!$A$15:$A$78</xm:f>
          </x14:formula1>
          <xm:sqref>D24</xm:sqref>
        </x14:dataValidation>
        <x14:dataValidation type="list" allowBlank="1" showInputMessage="1" xr:uid="{893B628F-C2C8-4BA6-861A-A423092DBB7A}">
          <x14:formula1>
            <xm:f>迷の列表们!$B$15:$B$29</xm:f>
          </x14:formula1>
          <xm:sqref>H24:I24</xm:sqref>
        </x14:dataValidation>
        <x14:dataValidation type="list" allowBlank="1" showInputMessage="1" xr:uid="{BEEC953F-1FDE-40E3-9DAA-5A40A876592B}">
          <x14:formula1>
            <xm:f>迷の列表们!$A$3:$A$12</xm:f>
          </x14:formula1>
          <xm:sqref>O8:S8</xm:sqref>
        </x14:dataValidation>
        <x14:dataValidation type="list" allowBlank="1" showInputMessage="1" xr:uid="{3CFAA17B-6550-4266-9F88-A68CF02B8437}">
          <x14:formula1>
            <xm:f>迷の列表们!$B$3:$B$12</xm:f>
          </x14:formula1>
          <xm:sqref>O9:S9</xm:sqref>
        </x14:dataValidation>
        <x14:dataValidation type="list" allowBlank="1" showInputMessage="1" xr:uid="{F33FAAFC-9475-47AC-9E52-79ED2F87AAB7}">
          <x14:formula1>
            <xm:f>迷の列表们!$C$3:$C$12</xm:f>
          </x14:formula1>
          <xm:sqref>O10:S10</xm:sqref>
        </x14:dataValidation>
        <x14:dataValidation type="list" allowBlank="1" showInputMessage="1" xr:uid="{0E22EE91-17E3-4471-8951-B298D13D3FAF}">
          <x14:formula1>
            <xm:f>迷の列表们!$D$3:$D$12</xm:f>
          </x14:formula1>
          <xm:sqref>O11:S11</xm:sqref>
        </x14:dataValidation>
        <x14:dataValidation type="list" allowBlank="1" showInputMessage="1" xr:uid="{F1FB18A2-7E20-410F-B6A0-08558208043D}">
          <x14:formula1>
            <xm:f>迷の列表们!$N$3:$N$12</xm:f>
          </x14:formula1>
          <xm:sqref>O39:S39</xm:sqref>
        </x14:dataValidation>
        <x14:dataValidation type="list" allowBlank="1" showInputMessage="1" xr:uid="{EA4BE34A-A931-43C3-8512-D57A74F7FC22}">
          <x14:formula1>
            <xm:f>迷の列表们!$O$3:$O$12</xm:f>
          </x14:formula1>
          <xm:sqref>O40:S40</xm:sqref>
        </x14:dataValidation>
        <x14:dataValidation type="list" allowBlank="1" showInputMessage="1" xr:uid="{F357E185-63C5-4754-A10A-B1981116AA25}">
          <x14:formula1>
            <xm:f>迷の列表们!$P$3:$P$12</xm:f>
          </x14:formula1>
          <xm:sqref>O41:S41</xm:sqref>
        </x14:dataValidation>
        <x14:dataValidation type="list" allowBlank="1" showInputMessage="1" xr:uid="{77B3B2EF-D553-4272-8EBF-57ABF305F8AB}">
          <x14:formula1>
            <xm:f>迷の列表们!$Q$3:$Q$11</xm:f>
          </x14:formula1>
          <xm:sqref>O42:S42</xm:sqref>
        </x14:dataValidation>
        <x14:dataValidation type="list" allowBlank="1" showInputMessage="1" xr:uid="{AC178ADB-3513-4599-85CE-17696BF029BF}">
          <x14:formula1>
            <xm:f>迷の列表们!$R$3:$R$12</xm:f>
          </x14:formula1>
          <xm:sqref>O43:S43</xm:sqref>
        </x14:dataValidation>
        <x14:dataValidation type="list" allowBlank="1" showInputMessage="1" xr:uid="{E6183821-094F-4B5F-99C2-F4331E4017E0}">
          <x14:formula1>
            <xm:f>迷の列表们!$S$3:$S$4</xm:f>
          </x14:formula1>
          <xm:sqref>H2</xm:sqref>
        </x14:dataValidation>
        <x14:dataValidation type="list" showInputMessage="1" xr:uid="{9E3CD92E-22CC-410F-961D-D70272F737BC}">
          <x14:formula1>
            <xm:f>迷の列表们!$F$3:$F$12</xm:f>
          </x14:formula1>
          <xm:sqref>P16:S16</xm:sqref>
        </x14:dataValidation>
        <x14:dataValidation type="list" allowBlank="1" showInputMessage="1" xr:uid="{E7778B54-3CD8-41F5-A446-99BF6E656A6A}">
          <x14:formula1>
            <xm:f>迷の列表们!$G$3:$G$7</xm:f>
          </x14:formula1>
          <xm:sqref>P17:S17</xm:sqref>
        </x14:dataValidation>
        <x14:dataValidation type="list" allowBlank="1" showInputMessage="1" xr:uid="{03EFCED0-0CD1-4DE0-AC4E-C344AC561C29}">
          <x14:formula1>
            <xm:f>迷の列表们!$H$3:$H$12</xm:f>
          </x14:formula1>
          <xm:sqref>P18:S18</xm:sqref>
        </x14:dataValidation>
        <x14:dataValidation type="list" allowBlank="1" showInputMessage="1" xr:uid="{3DFADED4-DDDC-4A9B-9531-52C6FD488D42}">
          <x14:formula1>
            <xm:f>迷の列表们!$J$3:$J$12</xm:f>
          </x14:formula1>
          <xm:sqref>P20:S20</xm:sqref>
        </x14:dataValidation>
        <x14:dataValidation type="list" allowBlank="1" showInputMessage="1" showErrorMessage="1" xr:uid="{846830D4-075B-41CD-A1A1-DA403FB83898}">
          <x14:formula1>
            <xm:f>迷の列表们!$K$3:$K$9</xm:f>
          </x14:formula1>
          <xm:sqref>S36 Q36</xm:sqref>
        </x14:dataValidation>
        <x14:dataValidation type="list" allowBlank="1" showInputMessage="1" xr:uid="{74D6BD2A-9022-48A8-9E94-F080F19503CA}">
          <x14:formula1>
            <xm:f>迷の列表们!$I$3:$I$13</xm:f>
          </x14:formula1>
          <xm:sqref>P19:S19</xm:sqref>
        </x14:dataValidation>
        <x14:dataValidation type="list" errorStyle="information" allowBlank="1" showInputMessage="1" showErrorMessage="1" errorTitle="输入错误" error="请输入正确的武器类型" xr:uid="{1415206C-1060-40C4-AD85-E28B515D7896}">
          <x14:formula1>
            <xm:f>迷の列表们!$G$15:$G$21</xm:f>
          </x14:formula1>
          <xm:sqref>W32:W37</xm:sqref>
        </x14:dataValidation>
        <x14:dataValidation type="list" errorStyle="information" allowBlank="1" showInputMessage="1" showErrorMessage="1" errorTitle="输入错误" error="请输入正确的武器隐蔽性" xr:uid="{CED15E29-5E36-4505-A89D-BC054B2AC39C}">
          <x14:formula1>
            <xm:f>迷の列表们!$H$15:$H$18</xm:f>
          </x14:formula1>
          <xm:sqref>Y32:Y37</xm:sqref>
        </x14:dataValidation>
        <x14:dataValidation type="list" errorStyle="information" allowBlank="1" showInputMessage="1" showErrorMessage="1" errorTitle="输入错误" error="请输入正确的武器稀有度" xr:uid="{F2F2F03E-2CA1-464B-BF3F-CE589CCAFA0C}">
          <x14:formula1>
            <xm:f>迷の列表们!$I$15:$I$18</xm:f>
          </x14:formula1>
          <xm:sqref>Z32:Z33 Z35:Z37</xm:sqref>
        </x14:dataValidation>
        <x14:dataValidation type="list" errorStyle="information" allowBlank="1" showInputMessage="1" showErrorMessage="1" errorTitle="输入错误" error="请输入正确的武器可靠性" xr:uid="{EBD4EF77-CCC6-4696-B65E-3DFE0D2269E1}">
          <x14:formula1>
            <xm:f>迷の列表们!$J$15:$J$17</xm:f>
          </x14:formula1>
          <xm:sqref>AD32:AD37</xm:sqref>
        </x14:dataValidation>
        <x14:dataValidation type="list" errorStyle="information" allowBlank="1" showInputMessage="1" showErrorMessage="1" errorTitle="输入错误" error="请选择正确的赛博组件安全性" xr:uid="{425B12FF-AEDD-4F04-BE1D-2B6641BD37A2}">
          <x14:formula1>
            <xm:f>迷の列表们!$E$15:$E$18</xm:f>
          </x14:formula1>
          <xm:sqref>W7:W28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DF87C-9D04-4278-A4B1-70FB0E1F7BE8}">
  <dimension ref="A1:AT107"/>
  <sheetViews>
    <sheetView workbookViewId="0">
      <selection activeCell="I24" sqref="I24:N27"/>
    </sheetView>
  </sheetViews>
  <sheetFormatPr defaultRowHeight="14.25"/>
  <cols>
    <col min="1" max="1" width="1.625" style="8" customWidth="1"/>
    <col min="2" max="3" width="11.625" customWidth="1"/>
    <col min="4" max="4" width="4.625" customWidth="1"/>
    <col min="5" max="5" width="11.625" customWidth="1"/>
    <col min="6" max="6" width="4.625" customWidth="1"/>
    <col min="7" max="7" width="11.625" customWidth="1"/>
    <col min="8" max="8" width="1.625" style="8" customWidth="1"/>
    <col min="9" max="10" width="11.625" customWidth="1"/>
    <col min="11" max="11" width="4.625" customWidth="1"/>
    <col min="12" max="12" width="11.625" customWidth="1"/>
    <col min="13" max="13" width="4.625" customWidth="1"/>
    <col min="14" max="14" width="11.625" customWidth="1"/>
    <col min="15" max="15" width="1.625" style="8" customWidth="1"/>
    <col min="16" max="17" width="11.625" customWidth="1"/>
    <col min="18" max="18" width="4.625" customWidth="1"/>
    <col min="19" max="19" width="11.625" customWidth="1"/>
    <col min="20" max="20" width="4.625" customWidth="1"/>
    <col min="21" max="21" width="11.625" customWidth="1"/>
    <col min="22" max="22" width="1.625" style="8" customWidth="1"/>
    <col min="23" max="24" width="11.625" customWidth="1"/>
    <col min="25" max="25" width="4.625" customWidth="1"/>
    <col min="26" max="26" width="11.625" customWidth="1"/>
    <col min="27" max="27" width="4.625" customWidth="1"/>
    <col min="28" max="28" width="11.625" customWidth="1"/>
    <col min="29" max="46" width="9" style="8"/>
  </cols>
  <sheetData>
    <row r="1" spans="2:28" s="8" customFormat="1" ht="15" thickBot="1"/>
    <row r="2" spans="2:28" ht="14.25" customHeight="1">
      <c r="B2" s="512" t="s">
        <v>442</v>
      </c>
      <c r="C2" s="513"/>
      <c r="D2" s="513"/>
      <c r="E2" s="513"/>
      <c r="F2" s="513"/>
      <c r="G2" s="513"/>
      <c r="H2" s="513"/>
      <c r="I2" s="513"/>
      <c r="J2" s="513"/>
      <c r="K2" s="513"/>
      <c r="L2" s="513"/>
      <c r="M2" s="513"/>
      <c r="N2" s="513"/>
      <c r="O2" s="513"/>
      <c r="P2" s="513"/>
      <c r="Q2" s="513"/>
      <c r="R2" s="513"/>
      <c r="S2" s="513"/>
      <c r="T2" s="513"/>
      <c r="U2" s="513"/>
      <c r="V2" s="513"/>
      <c r="W2" s="513"/>
      <c r="X2" s="513"/>
      <c r="Y2" s="513"/>
      <c r="Z2" s="513"/>
      <c r="AA2" s="513"/>
      <c r="AB2" s="514"/>
    </row>
    <row r="3" spans="2:28" ht="15" customHeight="1" thickBot="1">
      <c r="B3" s="515"/>
      <c r="C3" s="516"/>
      <c r="D3" s="516"/>
      <c r="E3" s="516"/>
      <c r="F3" s="516"/>
      <c r="G3" s="516"/>
      <c r="H3" s="516"/>
      <c r="I3" s="516"/>
      <c r="J3" s="516"/>
      <c r="K3" s="516"/>
      <c r="L3" s="516"/>
      <c r="M3" s="516"/>
      <c r="N3" s="516"/>
      <c r="O3" s="516"/>
      <c r="P3" s="516"/>
      <c r="Q3" s="516"/>
      <c r="R3" s="516"/>
      <c r="S3" s="516"/>
      <c r="T3" s="516"/>
      <c r="U3" s="516"/>
      <c r="V3" s="516"/>
      <c r="W3" s="516"/>
      <c r="X3" s="516"/>
      <c r="Y3" s="516"/>
      <c r="Z3" s="516"/>
      <c r="AA3" s="516"/>
      <c r="AB3" s="517"/>
    </row>
    <row r="4" spans="2:28" ht="16.5" customHeight="1" thickBot="1">
      <c r="B4" s="520" t="s">
        <v>528</v>
      </c>
      <c r="C4" s="521"/>
      <c r="D4" s="90" t="s">
        <v>524</v>
      </c>
      <c r="E4" s="60" t="s">
        <v>222</v>
      </c>
      <c r="F4" s="91">
        <v>16</v>
      </c>
      <c r="G4" s="61" t="s">
        <v>233</v>
      </c>
      <c r="H4" s="58"/>
      <c r="I4" s="520" t="s">
        <v>529</v>
      </c>
      <c r="J4" s="521"/>
      <c r="K4" s="90" t="s">
        <v>517</v>
      </c>
      <c r="L4" s="60" t="s">
        <v>222</v>
      </c>
      <c r="M4" s="91">
        <v>19</v>
      </c>
      <c r="N4" s="61" t="s">
        <v>233</v>
      </c>
      <c r="O4" s="58"/>
      <c r="P4" s="520" t="s">
        <v>533</v>
      </c>
      <c r="Q4" s="521"/>
      <c r="R4" s="90" t="s">
        <v>524</v>
      </c>
      <c r="S4" s="60" t="s">
        <v>222</v>
      </c>
      <c r="T4" s="91">
        <v>21</v>
      </c>
      <c r="U4" s="61" t="s">
        <v>233</v>
      </c>
      <c r="V4" s="58"/>
      <c r="W4" s="520"/>
      <c r="X4" s="521"/>
      <c r="Y4" s="90"/>
      <c r="Z4" s="60" t="s">
        <v>222</v>
      </c>
      <c r="AA4" s="91"/>
      <c r="AB4" s="61" t="s">
        <v>233</v>
      </c>
    </row>
    <row r="5" spans="2:28" ht="14.25" customHeight="1" thickBot="1">
      <c r="B5" s="522"/>
      <c r="C5" s="523"/>
      <c r="D5" s="89">
        <v>24</v>
      </c>
      <c r="E5" s="54" t="s">
        <v>219</v>
      </c>
      <c r="F5" s="92" t="s">
        <v>514</v>
      </c>
      <c r="G5" s="2" t="s">
        <v>515</v>
      </c>
      <c r="H5" s="58"/>
      <c r="I5" s="522"/>
      <c r="J5" s="523"/>
      <c r="K5" s="89">
        <v>21</v>
      </c>
      <c r="L5" s="54" t="s">
        <v>219</v>
      </c>
      <c r="M5" s="92" t="s">
        <v>514</v>
      </c>
      <c r="N5" s="2" t="s">
        <v>516</v>
      </c>
      <c r="O5" s="58"/>
      <c r="P5" s="522"/>
      <c r="Q5" s="523"/>
      <c r="R5" s="89">
        <v>20</v>
      </c>
      <c r="S5" s="54" t="s">
        <v>219</v>
      </c>
      <c r="T5" s="92" t="s">
        <v>514</v>
      </c>
      <c r="U5" s="2" t="s">
        <v>515</v>
      </c>
      <c r="V5" s="58"/>
      <c r="W5" s="522"/>
      <c r="X5" s="523"/>
      <c r="Y5" s="89"/>
      <c r="Z5" s="54" t="s">
        <v>219</v>
      </c>
      <c r="AA5" s="92"/>
      <c r="AB5" s="2"/>
    </row>
    <row r="6" spans="2:28" ht="15" thickBot="1">
      <c r="B6" s="52" t="s">
        <v>7</v>
      </c>
      <c r="C6" s="320" t="s">
        <v>509</v>
      </c>
      <c r="D6" s="320"/>
      <c r="E6" s="7" t="s">
        <v>214</v>
      </c>
      <c r="F6" s="518" t="s">
        <v>211</v>
      </c>
      <c r="G6" s="519"/>
      <c r="H6" s="7"/>
      <c r="I6" s="52" t="s">
        <v>7</v>
      </c>
      <c r="J6" s="320" t="s">
        <v>522</v>
      </c>
      <c r="K6" s="320"/>
      <c r="L6" s="7" t="s">
        <v>214</v>
      </c>
      <c r="M6" s="518" t="s">
        <v>224</v>
      </c>
      <c r="N6" s="519"/>
      <c r="O6" s="7"/>
      <c r="P6" s="52" t="s">
        <v>7</v>
      </c>
      <c r="Q6" s="320" t="s">
        <v>534</v>
      </c>
      <c r="R6" s="320"/>
      <c r="S6" s="7" t="s">
        <v>214</v>
      </c>
      <c r="T6" s="518" t="s">
        <v>224</v>
      </c>
      <c r="U6" s="519"/>
      <c r="V6" s="7"/>
      <c r="W6" s="52" t="s">
        <v>7</v>
      </c>
      <c r="X6" s="320"/>
      <c r="Y6" s="320"/>
      <c r="Z6" s="7" t="s">
        <v>214</v>
      </c>
      <c r="AA6" s="518"/>
      <c r="AB6" s="519"/>
    </row>
    <row r="7" spans="2:28" ht="15" thickBot="1">
      <c r="B7" s="52" t="s">
        <v>8</v>
      </c>
      <c r="C7" s="518" t="s">
        <v>510</v>
      </c>
      <c r="D7" s="518"/>
      <c r="E7" s="7" t="s">
        <v>213</v>
      </c>
      <c r="F7" s="518" t="s">
        <v>518</v>
      </c>
      <c r="G7" s="519"/>
      <c r="H7" s="7"/>
      <c r="I7" s="52" t="s">
        <v>8</v>
      </c>
      <c r="J7" s="518" t="s">
        <v>523</v>
      </c>
      <c r="K7" s="518"/>
      <c r="L7" s="7" t="s">
        <v>213</v>
      </c>
      <c r="M7" s="518" t="s">
        <v>518</v>
      </c>
      <c r="N7" s="519"/>
      <c r="O7" s="7"/>
      <c r="P7" s="52" t="s">
        <v>8</v>
      </c>
      <c r="Q7" s="518" t="s">
        <v>510</v>
      </c>
      <c r="R7" s="518"/>
      <c r="S7" s="7" t="s">
        <v>213</v>
      </c>
      <c r="T7" s="518" t="s">
        <v>538</v>
      </c>
      <c r="U7" s="519"/>
      <c r="V7" s="7"/>
      <c r="W7" s="52" t="s">
        <v>8</v>
      </c>
      <c r="X7" s="518"/>
      <c r="Y7" s="518"/>
      <c r="Z7" s="7" t="s">
        <v>213</v>
      </c>
      <c r="AA7" s="518"/>
      <c r="AB7" s="519"/>
    </row>
    <row r="8" spans="2:28" ht="15" thickBot="1">
      <c r="B8" s="52" t="s">
        <v>106</v>
      </c>
      <c r="C8" s="518" t="s">
        <v>511</v>
      </c>
      <c r="D8" s="518"/>
      <c r="E8" s="7" t="s">
        <v>213</v>
      </c>
      <c r="F8" s="518" t="s">
        <v>519</v>
      </c>
      <c r="G8" s="519"/>
      <c r="H8" s="7"/>
      <c r="I8" s="52" t="s">
        <v>106</v>
      </c>
      <c r="J8" s="518" t="s">
        <v>511</v>
      </c>
      <c r="K8" s="518"/>
      <c r="L8" s="7" t="s">
        <v>213</v>
      </c>
      <c r="M8" s="518" t="s">
        <v>525</v>
      </c>
      <c r="N8" s="519"/>
      <c r="O8" s="7"/>
      <c r="P8" s="52" t="s">
        <v>106</v>
      </c>
      <c r="Q8" s="518" t="s">
        <v>535</v>
      </c>
      <c r="R8" s="518"/>
      <c r="S8" s="7" t="s">
        <v>213</v>
      </c>
      <c r="T8" s="518" t="s">
        <v>539</v>
      </c>
      <c r="U8" s="519"/>
      <c r="V8" s="7"/>
      <c r="W8" s="52" t="s">
        <v>106</v>
      </c>
      <c r="X8" s="518"/>
      <c r="Y8" s="518"/>
      <c r="Z8" s="7" t="s">
        <v>213</v>
      </c>
      <c r="AA8" s="518"/>
      <c r="AB8" s="519"/>
    </row>
    <row r="9" spans="2:28" ht="15" thickBot="1">
      <c r="B9" s="52" t="s">
        <v>9</v>
      </c>
      <c r="C9" s="518" t="s">
        <v>512</v>
      </c>
      <c r="D9" s="518"/>
      <c r="E9" s="7" t="s">
        <v>223</v>
      </c>
      <c r="F9" s="518" t="s">
        <v>520</v>
      </c>
      <c r="G9" s="519"/>
      <c r="H9" s="7"/>
      <c r="I9" s="52" t="s">
        <v>9</v>
      </c>
      <c r="J9" s="518" t="s">
        <v>512</v>
      </c>
      <c r="K9" s="518"/>
      <c r="L9" s="7" t="s">
        <v>223</v>
      </c>
      <c r="M9" s="518" t="s">
        <v>526</v>
      </c>
      <c r="N9" s="519"/>
      <c r="O9" s="7"/>
      <c r="P9" s="52" t="s">
        <v>9</v>
      </c>
      <c r="Q9" s="518" t="s">
        <v>536</v>
      </c>
      <c r="R9" s="518"/>
      <c r="S9" s="7" t="s">
        <v>223</v>
      </c>
      <c r="T9" s="518" t="s">
        <v>540</v>
      </c>
      <c r="U9" s="519"/>
      <c r="V9" s="7"/>
      <c r="W9" s="52" t="s">
        <v>9</v>
      </c>
      <c r="X9" s="518"/>
      <c r="Y9" s="518"/>
      <c r="Z9" s="7" t="s">
        <v>223</v>
      </c>
      <c r="AA9" s="518"/>
      <c r="AB9" s="519"/>
    </row>
    <row r="10" spans="2:28" ht="15" thickBot="1">
      <c r="B10" s="52" t="s">
        <v>10</v>
      </c>
      <c r="C10" s="518" t="s">
        <v>513</v>
      </c>
      <c r="D10" s="518"/>
      <c r="E10" s="7" t="s">
        <v>217</v>
      </c>
      <c r="F10" s="518" t="s">
        <v>521</v>
      </c>
      <c r="G10" s="519"/>
      <c r="H10" s="7"/>
      <c r="I10" s="52" t="s">
        <v>10</v>
      </c>
      <c r="J10" s="518" t="s">
        <v>513</v>
      </c>
      <c r="K10" s="518"/>
      <c r="L10" s="7" t="s">
        <v>217</v>
      </c>
      <c r="M10" s="518" t="s">
        <v>527</v>
      </c>
      <c r="N10" s="519"/>
      <c r="O10" s="7"/>
      <c r="P10" s="52" t="s">
        <v>10</v>
      </c>
      <c r="Q10" s="518" t="s">
        <v>537</v>
      </c>
      <c r="R10" s="518"/>
      <c r="S10" s="7" t="s">
        <v>217</v>
      </c>
      <c r="T10" s="518" t="s">
        <v>541</v>
      </c>
      <c r="U10" s="519"/>
      <c r="V10" s="7"/>
      <c r="W10" s="52" t="s">
        <v>10</v>
      </c>
      <c r="X10" s="518"/>
      <c r="Y10" s="518"/>
      <c r="Z10" s="7" t="s">
        <v>217</v>
      </c>
      <c r="AA10" s="518"/>
      <c r="AB10" s="519"/>
    </row>
    <row r="11" spans="2:28" ht="14.25" customHeight="1">
      <c r="B11" s="55"/>
      <c r="C11" s="56"/>
      <c r="D11" s="56"/>
      <c r="E11" s="56"/>
      <c r="F11" s="56"/>
      <c r="G11" s="57"/>
      <c r="H11" s="56"/>
      <c r="I11" s="55"/>
      <c r="J11" s="56"/>
      <c r="K11" s="56"/>
      <c r="L11" s="56"/>
      <c r="M11" s="56"/>
      <c r="N11" s="57"/>
      <c r="O11" s="56"/>
      <c r="P11" s="55"/>
      <c r="Q11" s="56"/>
      <c r="R11" s="56"/>
      <c r="S11" s="56"/>
      <c r="T11" s="56"/>
      <c r="U11" s="57"/>
      <c r="V11" s="56"/>
      <c r="W11" s="55"/>
      <c r="X11" s="56"/>
      <c r="Y11" s="56"/>
      <c r="Z11" s="56"/>
      <c r="AA11" s="56"/>
      <c r="AB11" s="57"/>
    </row>
    <row r="12" spans="2:28" ht="14.25" customHeight="1">
      <c r="B12" s="506" t="s">
        <v>624</v>
      </c>
      <c r="C12" s="507"/>
      <c r="D12" s="507"/>
      <c r="E12" s="507"/>
      <c r="F12" s="507"/>
      <c r="G12" s="508"/>
      <c r="H12" s="59"/>
      <c r="I12" s="506" t="s">
        <v>543</v>
      </c>
      <c r="J12" s="507"/>
      <c r="K12" s="507"/>
      <c r="L12" s="507"/>
      <c r="M12" s="507"/>
      <c r="N12" s="508"/>
      <c r="O12" s="59"/>
      <c r="P12" s="506" t="s">
        <v>542</v>
      </c>
      <c r="Q12" s="507"/>
      <c r="R12" s="507"/>
      <c r="S12" s="507"/>
      <c r="T12" s="507"/>
      <c r="U12" s="508"/>
      <c r="V12" s="59"/>
      <c r="W12" s="506"/>
      <c r="X12" s="507"/>
      <c r="Y12" s="507"/>
      <c r="Z12" s="507"/>
      <c r="AA12" s="507"/>
      <c r="AB12" s="508"/>
    </row>
    <row r="13" spans="2:28">
      <c r="B13" s="506"/>
      <c r="C13" s="507"/>
      <c r="D13" s="507"/>
      <c r="E13" s="507"/>
      <c r="F13" s="507"/>
      <c r="G13" s="508"/>
      <c r="H13" s="59"/>
      <c r="I13" s="506"/>
      <c r="J13" s="507"/>
      <c r="K13" s="507"/>
      <c r="L13" s="507"/>
      <c r="M13" s="507"/>
      <c r="N13" s="508"/>
      <c r="O13" s="59"/>
      <c r="P13" s="506"/>
      <c r="Q13" s="507"/>
      <c r="R13" s="507"/>
      <c r="S13" s="507"/>
      <c r="T13" s="507"/>
      <c r="U13" s="508"/>
      <c r="V13" s="59"/>
      <c r="W13" s="506"/>
      <c r="X13" s="507"/>
      <c r="Y13" s="507"/>
      <c r="Z13" s="507"/>
      <c r="AA13" s="507"/>
      <c r="AB13" s="508"/>
    </row>
    <row r="14" spans="2:28">
      <c r="B14" s="506"/>
      <c r="C14" s="507"/>
      <c r="D14" s="507"/>
      <c r="E14" s="507"/>
      <c r="F14" s="507"/>
      <c r="G14" s="508"/>
      <c r="H14" s="59"/>
      <c r="I14" s="506"/>
      <c r="J14" s="507"/>
      <c r="K14" s="507"/>
      <c r="L14" s="507"/>
      <c r="M14" s="507"/>
      <c r="N14" s="508"/>
      <c r="O14" s="59"/>
      <c r="P14" s="506"/>
      <c r="Q14" s="507"/>
      <c r="R14" s="507"/>
      <c r="S14" s="507"/>
      <c r="T14" s="507"/>
      <c r="U14" s="508"/>
      <c r="V14" s="59"/>
      <c r="W14" s="506"/>
      <c r="X14" s="507"/>
      <c r="Y14" s="507"/>
      <c r="Z14" s="507"/>
      <c r="AA14" s="507"/>
      <c r="AB14" s="508"/>
    </row>
    <row r="15" spans="2:28" ht="15" thickBot="1">
      <c r="B15" s="509"/>
      <c r="C15" s="510"/>
      <c r="D15" s="510"/>
      <c r="E15" s="510"/>
      <c r="F15" s="510"/>
      <c r="G15" s="511"/>
      <c r="H15" s="59"/>
      <c r="I15" s="509"/>
      <c r="J15" s="510"/>
      <c r="K15" s="510"/>
      <c r="L15" s="510"/>
      <c r="M15" s="510"/>
      <c r="N15" s="511"/>
      <c r="O15" s="59"/>
      <c r="P15" s="509"/>
      <c r="Q15" s="510"/>
      <c r="R15" s="510"/>
      <c r="S15" s="510"/>
      <c r="T15" s="510"/>
      <c r="U15" s="511"/>
      <c r="V15" s="59"/>
      <c r="W15" s="509"/>
      <c r="X15" s="510"/>
      <c r="Y15" s="510"/>
      <c r="Z15" s="510"/>
      <c r="AA15" s="510"/>
      <c r="AB15" s="511"/>
    </row>
    <row r="16" spans="2:28" ht="16.5" customHeight="1" thickBot="1">
      <c r="B16" s="520"/>
      <c r="C16" s="521"/>
      <c r="D16" s="90"/>
      <c r="E16" s="60" t="s">
        <v>222</v>
      </c>
      <c r="F16" s="91"/>
      <c r="G16" s="61" t="s">
        <v>233</v>
      </c>
      <c r="H16" s="58"/>
      <c r="I16" s="520"/>
      <c r="J16" s="521"/>
      <c r="K16" s="90"/>
      <c r="L16" s="60" t="s">
        <v>222</v>
      </c>
      <c r="M16" s="91"/>
      <c r="N16" s="61" t="s">
        <v>233</v>
      </c>
      <c r="O16" s="58"/>
      <c r="P16" s="520"/>
      <c r="Q16" s="521"/>
      <c r="R16" s="90"/>
      <c r="S16" s="60" t="s">
        <v>222</v>
      </c>
      <c r="T16" s="91"/>
      <c r="U16" s="61" t="s">
        <v>233</v>
      </c>
      <c r="V16" s="58"/>
      <c r="W16" s="520"/>
      <c r="X16" s="521"/>
      <c r="Y16" s="90"/>
      <c r="Z16" s="60" t="s">
        <v>222</v>
      </c>
      <c r="AA16" s="91"/>
      <c r="AB16" s="61" t="s">
        <v>233</v>
      </c>
    </row>
    <row r="17" spans="2:28" ht="15" customHeight="1" thickBot="1">
      <c r="B17" s="522"/>
      <c r="C17" s="523"/>
      <c r="D17" s="89"/>
      <c r="E17" s="54" t="s">
        <v>219</v>
      </c>
      <c r="F17" s="92"/>
      <c r="G17" s="2"/>
      <c r="H17" s="58"/>
      <c r="I17" s="522"/>
      <c r="J17" s="523"/>
      <c r="K17" s="89"/>
      <c r="L17" s="54" t="s">
        <v>219</v>
      </c>
      <c r="M17" s="92"/>
      <c r="N17" s="2"/>
      <c r="O17" s="58"/>
      <c r="P17" s="522"/>
      <c r="Q17" s="523"/>
      <c r="R17" s="89"/>
      <c r="S17" s="54" t="s">
        <v>219</v>
      </c>
      <c r="T17" s="92"/>
      <c r="U17" s="2"/>
      <c r="V17" s="58"/>
      <c r="W17" s="522"/>
      <c r="X17" s="523"/>
      <c r="Y17" s="89"/>
      <c r="Z17" s="54" t="s">
        <v>219</v>
      </c>
      <c r="AA17" s="92"/>
      <c r="AB17" s="2"/>
    </row>
    <row r="18" spans="2:28" ht="15" thickBot="1">
      <c r="B18" s="52" t="s">
        <v>7</v>
      </c>
      <c r="C18" s="320"/>
      <c r="D18" s="320"/>
      <c r="E18" s="7" t="s">
        <v>214</v>
      </c>
      <c r="F18" s="518"/>
      <c r="G18" s="519"/>
      <c r="H18" s="7"/>
      <c r="I18" s="52" t="s">
        <v>7</v>
      </c>
      <c r="J18" s="320"/>
      <c r="K18" s="320"/>
      <c r="L18" s="7" t="s">
        <v>214</v>
      </c>
      <c r="M18" s="518"/>
      <c r="N18" s="519"/>
      <c r="O18" s="7"/>
      <c r="P18" s="52" t="s">
        <v>7</v>
      </c>
      <c r="Q18" s="320"/>
      <c r="R18" s="320"/>
      <c r="S18" s="7" t="s">
        <v>214</v>
      </c>
      <c r="T18" s="518"/>
      <c r="U18" s="519"/>
      <c r="V18" s="7"/>
      <c r="W18" s="52" t="s">
        <v>7</v>
      </c>
      <c r="X18" s="320"/>
      <c r="Y18" s="320"/>
      <c r="Z18" s="7" t="s">
        <v>214</v>
      </c>
      <c r="AA18" s="518"/>
      <c r="AB18" s="519"/>
    </row>
    <row r="19" spans="2:28" ht="15" thickBot="1">
      <c r="B19" s="52" t="s">
        <v>8</v>
      </c>
      <c r="C19" s="518"/>
      <c r="D19" s="518"/>
      <c r="E19" s="7" t="s">
        <v>213</v>
      </c>
      <c r="F19" s="518"/>
      <c r="G19" s="519"/>
      <c r="H19" s="7"/>
      <c r="I19" s="52" t="s">
        <v>8</v>
      </c>
      <c r="J19" s="518"/>
      <c r="K19" s="518"/>
      <c r="L19" s="7" t="s">
        <v>213</v>
      </c>
      <c r="M19" s="518"/>
      <c r="N19" s="519"/>
      <c r="O19" s="7"/>
      <c r="P19" s="52" t="s">
        <v>8</v>
      </c>
      <c r="Q19" s="518"/>
      <c r="R19" s="518"/>
      <c r="S19" s="7" t="s">
        <v>213</v>
      </c>
      <c r="T19" s="518"/>
      <c r="U19" s="519"/>
      <c r="V19" s="7"/>
      <c r="W19" s="52" t="s">
        <v>8</v>
      </c>
      <c r="X19" s="518"/>
      <c r="Y19" s="518"/>
      <c r="Z19" s="7" t="s">
        <v>213</v>
      </c>
      <c r="AA19" s="518"/>
      <c r="AB19" s="519"/>
    </row>
    <row r="20" spans="2:28" ht="15" thickBot="1">
      <c r="B20" s="52" t="s">
        <v>106</v>
      </c>
      <c r="C20" s="518"/>
      <c r="D20" s="518"/>
      <c r="E20" s="7" t="s">
        <v>213</v>
      </c>
      <c r="F20" s="518"/>
      <c r="G20" s="519"/>
      <c r="H20" s="7"/>
      <c r="I20" s="52" t="s">
        <v>106</v>
      </c>
      <c r="J20" s="518"/>
      <c r="K20" s="518"/>
      <c r="L20" s="7" t="s">
        <v>213</v>
      </c>
      <c r="M20" s="518"/>
      <c r="N20" s="519"/>
      <c r="O20" s="7"/>
      <c r="P20" s="52" t="s">
        <v>106</v>
      </c>
      <c r="Q20" s="518"/>
      <c r="R20" s="518"/>
      <c r="S20" s="7" t="s">
        <v>213</v>
      </c>
      <c r="T20" s="518"/>
      <c r="U20" s="519"/>
      <c r="V20" s="7"/>
      <c r="W20" s="52" t="s">
        <v>106</v>
      </c>
      <c r="X20" s="518"/>
      <c r="Y20" s="518"/>
      <c r="Z20" s="7" t="s">
        <v>213</v>
      </c>
      <c r="AA20" s="518"/>
      <c r="AB20" s="519"/>
    </row>
    <row r="21" spans="2:28" ht="15" thickBot="1">
      <c r="B21" s="52" t="s">
        <v>9</v>
      </c>
      <c r="C21" s="518"/>
      <c r="D21" s="518"/>
      <c r="E21" s="7" t="s">
        <v>223</v>
      </c>
      <c r="F21" s="518"/>
      <c r="G21" s="519"/>
      <c r="H21" s="7"/>
      <c r="I21" s="52" t="s">
        <v>9</v>
      </c>
      <c r="J21" s="518"/>
      <c r="K21" s="518"/>
      <c r="L21" s="7" t="s">
        <v>223</v>
      </c>
      <c r="M21" s="518"/>
      <c r="N21" s="519"/>
      <c r="O21" s="7"/>
      <c r="P21" s="52" t="s">
        <v>9</v>
      </c>
      <c r="Q21" s="518"/>
      <c r="R21" s="518"/>
      <c r="S21" s="7" t="s">
        <v>223</v>
      </c>
      <c r="T21" s="518"/>
      <c r="U21" s="519"/>
      <c r="V21" s="7"/>
      <c r="W21" s="52" t="s">
        <v>9</v>
      </c>
      <c r="X21" s="518"/>
      <c r="Y21" s="518"/>
      <c r="Z21" s="7" t="s">
        <v>223</v>
      </c>
      <c r="AA21" s="518"/>
      <c r="AB21" s="519"/>
    </row>
    <row r="22" spans="2:28" ht="15" thickBot="1">
      <c r="B22" s="52" t="s">
        <v>10</v>
      </c>
      <c r="C22" s="518"/>
      <c r="D22" s="518"/>
      <c r="E22" s="7" t="s">
        <v>217</v>
      </c>
      <c r="F22" s="518"/>
      <c r="G22" s="519"/>
      <c r="H22" s="7"/>
      <c r="I22" s="52" t="s">
        <v>10</v>
      </c>
      <c r="J22" s="518"/>
      <c r="K22" s="518"/>
      <c r="L22" s="7" t="s">
        <v>217</v>
      </c>
      <c r="M22" s="518"/>
      <c r="N22" s="519"/>
      <c r="O22" s="7"/>
      <c r="P22" s="52" t="s">
        <v>10</v>
      </c>
      <c r="Q22" s="518"/>
      <c r="R22" s="518"/>
      <c r="S22" s="7" t="s">
        <v>217</v>
      </c>
      <c r="T22" s="518"/>
      <c r="U22" s="519"/>
      <c r="V22" s="7"/>
      <c r="W22" s="52" t="s">
        <v>10</v>
      </c>
      <c r="X22" s="518"/>
      <c r="Y22" s="518"/>
      <c r="Z22" s="7" t="s">
        <v>217</v>
      </c>
      <c r="AA22" s="518"/>
      <c r="AB22" s="519"/>
    </row>
    <row r="23" spans="2:28">
      <c r="B23" s="55"/>
      <c r="C23" s="56"/>
      <c r="D23" s="56"/>
      <c r="E23" s="56"/>
      <c r="F23" s="56"/>
      <c r="G23" s="57"/>
      <c r="H23" s="56"/>
      <c r="I23" s="55"/>
      <c r="J23" s="56"/>
      <c r="K23" s="56"/>
      <c r="L23" s="56"/>
      <c r="M23" s="56"/>
      <c r="N23" s="57"/>
      <c r="O23" s="56"/>
      <c r="P23" s="55"/>
      <c r="Q23" s="56"/>
      <c r="R23" s="56"/>
      <c r="S23" s="56"/>
      <c r="T23" s="56"/>
      <c r="U23" s="57"/>
      <c r="V23" s="56"/>
      <c r="W23" s="55"/>
      <c r="X23" s="56"/>
      <c r="Y23" s="56"/>
      <c r="Z23" s="56"/>
      <c r="AA23" s="56"/>
      <c r="AB23" s="57"/>
    </row>
    <row r="24" spans="2:28" ht="14.25" customHeight="1">
      <c r="B24" s="506"/>
      <c r="C24" s="507"/>
      <c r="D24" s="507"/>
      <c r="E24" s="507"/>
      <c r="F24" s="507"/>
      <c r="G24" s="508"/>
      <c r="H24" s="59"/>
      <c r="I24" s="506"/>
      <c r="J24" s="507"/>
      <c r="K24" s="507"/>
      <c r="L24" s="507"/>
      <c r="M24" s="507"/>
      <c r="N24" s="508"/>
      <c r="O24" s="59"/>
      <c r="P24" s="506"/>
      <c r="Q24" s="507"/>
      <c r="R24" s="507"/>
      <c r="S24" s="507"/>
      <c r="T24" s="507"/>
      <c r="U24" s="508"/>
      <c r="V24" s="59"/>
      <c r="W24" s="506"/>
      <c r="X24" s="507"/>
      <c r="Y24" s="507"/>
      <c r="Z24" s="507"/>
      <c r="AA24" s="507"/>
      <c r="AB24" s="508"/>
    </row>
    <row r="25" spans="2:28">
      <c r="B25" s="506"/>
      <c r="C25" s="507"/>
      <c r="D25" s="507"/>
      <c r="E25" s="507"/>
      <c r="F25" s="507"/>
      <c r="G25" s="508"/>
      <c r="H25" s="59"/>
      <c r="I25" s="506"/>
      <c r="J25" s="507"/>
      <c r="K25" s="507"/>
      <c r="L25" s="507"/>
      <c r="M25" s="507"/>
      <c r="N25" s="508"/>
      <c r="O25" s="59"/>
      <c r="P25" s="506"/>
      <c r="Q25" s="507"/>
      <c r="R25" s="507"/>
      <c r="S25" s="507"/>
      <c r="T25" s="507"/>
      <c r="U25" s="508"/>
      <c r="V25" s="59"/>
      <c r="W25" s="506"/>
      <c r="X25" s="507"/>
      <c r="Y25" s="507"/>
      <c r="Z25" s="507"/>
      <c r="AA25" s="507"/>
      <c r="AB25" s="508"/>
    </row>
    <row r="26" spans="2:28">
      <c r="B26" s="506"/>
      <c r="C26" s="507"/>
      <c r="D26" s="507"/>
      <c r="E26" s="507"/>
      <c r="F26" s="507"/>
      <c r="G26" s="508"/>
      <c r="H26" s="59"/>
      <c r="I26" s="506"/>
      <c r="J26" s="507"/>
      <c r="K26" s="507"/>
      <c r="L26" s="507"/>
      <c r="M26" s="507"/>
      <c r="N26" s="508"/>
      <c r="O26" s="59"/>
      <c r="P26" s="506"/>
      <c r="Q26" s="507"/>
      <c r="R26" s="507"/>
      <c r="S26" s="507"/>
      <c r="T26" s="507"/>
      <c r="U26" s="508"/>
      <c r="V26" s="59"/>
      <c r="W26" s="506"/>
      <c r="X26" s="507"/>
      <c r="Y26" s="507"/>
      <c r="Z26" s="507"/>
      <c r="AA26" s="507"/>
      <c r="AB26" s="508"/>
    </row>
    <row r="27" spans="2:28" ht="15" thickBot="1">
      <c r="B27" s="509"/>
      <c r="C27" s="510"/>
      <c r="D27" s="510"/>
      <c r="E27" s="510"/>
      <c r="F27" s="510"/>
      <c r="G27" s="511"/>
      <c r="H27" s="59"/>
      <c r="I27" s="509"/>
      <c r="J27" s="510"/>
      <c r="K27" s="510"/>
      <c r="L27" s="510"/>
      <c r="M27" s="510"/>
      <c r="N27" s="511"/>
      <c r="O27" s="59"/>
      <c r="P27" s="509"/>
      <c r="Q27" s="510"/>
      <c r="R27" s="510"/>
      <c r="S27" s="510"/>
      <c r="T27" s="510"/>
      <c r="U27" s="511"/>
      <c r="V27" s="59"/>
      <c r="W27" s="509"/>
      <c r="X27" s="510"/>
      <c r="Y27" s="510"/>
      <c r="Z27" s="510"/>
      <c r="AA27" s="510"/>
      <c r="AB27" s="511"/>
    </row>
    <row r="28" spans="2:28" ht="16.5" customHeight="1" thickBot="1">
      <c r="B28" s="520"/>
      <c r="C28" s="521"/>
      <c r="D28" s="90"/>
      <c r="E28" s="60" t="s">
        <v>222</v>
      </c>
      <c r="F28" s="91"/>
      <c r="G28" s="61" t="s">
        <v>233</v>
      </c>
      <c r="H28" s="58"/>
      <c r="I28" s="520"/>
      <c r="J28" s="521"/>
      <c r="K28" s="90"/>
      <c r="L28" s="60" t="s">
        <v>222</v>
      </c>
      <c r="M28" s="91"/>
      <c r="N28" s="61" t="s">
        <v>233</v>
      </c>
      <c r="O28" s="58"/>
      <c r="P28" s="520"/>
      <c r="Q28" s="521"/>
      <c r="R28" s="90"/>
      <c r="S28" s="60" t="s">
        <v>222</v>
      </c>
      <c r="T28" s="91"/>
      <c r="U28" s="61" t="s">
        <v>233</v>
      </c>
      <c r="V28" s="58"/>
      <c r="W28" s="520"/>
      <c r="X28" s="521"/>
      <c r="Y28" s="90"/>
      <c r="Z28" s="60" t="s">
        <v>222</v>
      </c>
      <c r="AA28" s="91"/>
      <c r="AB28" s="61" t="s">
        <v>233</v>
      </c>
    </row>
    <row r="29" spans="2:28" ht="15" customHeight="1" thickBot="1">
      <c r="B29" s="522"/>
      <c r="C29" s="523"/>
      <c r="D29" s="89"/>
      <c r="E29" s="54" t="s">
        <v>219</v>
      </c>
      <c r="F29" s="92"/>
      <c r="G29" s="2"/>
      <c r="H29" s="58"/>
      <c r="I29" s="522"/>
      <c r="J29" s="523"/>
      <c r="K29" s="89"/>
      <c r="L29" s="54" t="s">
        <v>219</v>
      </c>
      <c r="M29" s="92"/>
      <c r="N29" s="2"/>
      <c r="O29" s="58"/>
      <c r="P29" s="522"/>
      <c r="Q29" s="523"/>
      <c r="R29" s="89"/>
      <c r="S29" s="54" t="s">
        <v>219</v>
      </c>
      <c r="T29" s="92"/>
      <c r="U29" s="2"/>
      <c r="V29" s="58"/>
      <c r="W29" s="522"/>
      <c r="X29" s="523"/>
      <c r="Y29" s="89"/>
      <c r="Z29" s="54" t="s">
        <v>219</v>
      </c>
      <c r="AA29" s="92"/>
      <c r="AB29" s="2"/>
    </row>
    <row r="30" spans="2:28" ht="15" thickBot="1">
      <c r="B30" s="52" t="s">
        <v>7</v>
      </c>
      <c r="C30" s="320"/>
      <c r="D30" s="320"/>
      <c r="E30" s="7" t="s">
        <v>214</v>
      </c>
      <c r="F30" s="518"/>
      <c r="G30" s="519"/>
      <c r="H30" s="7"/>
      <c r="I30" s="52" t="s">
        <v>7</v>
      </c>
      <c r="J30" s="320"/>
      <c r="K30" s="320"/>
      <c r="L30" s="7" t="s">
        <v>214</v>
      </c>
      <c r="M30" s="518"/>
      <c r="N30" s="519"/>
      <c r="O30" s="7"/>
      <c r="P30" s="52" t="s">
        <v>7</v>
      </c>
      <c r="Q30" s="320"/>
      <c r="R30" s="320"/>
      <c r="S30" s="7" t="s">
        <v>214</v>
      </c>
      <c r="T30" s="518"/>
      <c r="U30" s="519"/>
      <c r="V30" s="7"/>
      <c r="W30" s="52" t="s">
        <v>7</v>
      </c>
      <c r="X30" s="320"/>
      <c r="Y30" s="320"/>
      <c r="Z30" s="7" t="s">
        <v>214</v>
      </c>
      <c r="AA30" s="518"/>
      <c r="AB30" s="519"/>
    </row>
    <row r="31" spans="2:28" ht="15" thickBot="1">
      <c r="B31" s="52" t="s">
        <v>8</v>
      </c>
      <c r="C31" s="518"/>
      <c r="D31" s="518"/>
      <c r="E31" s="7" t="s">
        <v>213</v>
      </c>
      <c r="F31" s="518"/>
      <c r="G31" s="519"/>
      <c r="H31" s="7"/>
      <c r="I31" s="52" t="s">
        <v>8</v>
      </c>
      <c r="J31" s="518"/>
      <c r="K31" s="518"/>
      <c r="L31" s="7" t="s">
        <v>213</v>
      </c>
      <c r="M31" s="518"/>
      <c r="N31" s="519"/>
      <c r="O31" s="7"/>
      <c r="P31" s="52" t="s">
        <v>8</v>
      </c>
      <c r="Q31" s="518"/>
      <c r="R31" s="518"/>
      <c r="S31" s="7" t="s">
        <v>213</v>
      </c>
      <c r="T31" s="518"/>
      <c r="U31" s="519"/>
      <c r="V31" s="7"/>
      <c r="W31" s="52" t="s">
        <v>8</v>
      </c>
      <c r="X31" s="518"/>
      <c r="Y31" s="518"/>
      <c r="Z31" s="7" t="s">
        <v>213</v>
      </c>
      <c r="AA31" s="518"/>
      <c r="AB31" s="519"/>
    </row>
    <row r="32" spans="2:28" ht="15" thickBot="1">
      <c r="B32" s="52" t="s">
        <v>106</v>
      </c>
      <c r="C32" s="518"/>
      <c r="D32" s="518"/>
      <c r="E32" s="7" t="s">
        <v>213</v>
      </c>
      <c r="F32" s="518"/>
      <c r="G32" s="519"/>
      <c r="H32" s="7"/>
      <c r="I32" s="52" t="s">
        <v>106</v>
      </c>
      <c r="J32" s="518"/>
      <c r="K32" s="518"/>
      <c r="L32" s="7" t="s">
        <v>213</v>
      </c>
      <c r="M32" s="518"/>
      <c r="N32" s="519"/>
      <c r="O32" s="7"/>
      <c r="P32" s="52" t="s">
        <v>106</v>
      </c>
      <c r="Q32" s="518"/>
      <c r="R32" s="518"/>
      <c r="S32" s="7" t="s">
        <v>213</v>
      </c>
      <c r="T32" s="518"/>
      <c r="U32" s="519"/>
      <c r="V32" s="7"/>
      <c r="W32" s="52" t="s">
        <v>106</v>
      </c>
      <c r="X32" s="518"/>
      <c r="Y32" s="518"/>
      <c r="Z32" s="7" t="s">
        <v>213</v>
      </c>
      <c r="AA32" s="518"/>
      <c r="AB32" s="519"/>
    </row>
    <row r="33" spans="2:28" ht="15" thickBot="1">
      <c r="B33" s="52" t="s">
        <v>9</v>
      </c>
      <c r="C33" s="518"/>
      <c r="D33" s="518"/>
      <c r="E33" s="7" t="s">
        <v>223</v>
      </c>
      <c r="F33" s="518"/>
      <c r="G33" s="519"/>
      <c r="H33" s="7"/>
      <c r="I33" s="52" t="s">
        <v>9</v>
      </c>
      <c r="J33" s="518"/>
      <c r="K33" s="518"/>
      <c r="L33" s="7" t="s">
        <v>223</v>
      </c>
      <c r="M33" s="518"/>
      <c r="N33" s="519"/>
      <c r="O33" s="7"/>
      <c r="P33" s="52" t="s">
        <v>9</v>
      </c>
      <c r="Q33" s="518"/>
      <c r="R33" s="518"/>
      <c r="S33" s="7" t="s">
        <v>223</v>
      </c>
      <c r="T33" s="518"/>
      <c r="U33" s="519"/>
      <c r="V33" s="7"/>
      <c r="W33" s="52" t="s">
        <v>9</v>
      </c>
      <c r="X33" s="518"/>
      <c r="Y33" s="518"/>
      <c r="Z33" s="7" t="s">
        <v>223</v>
      </c>
      <c r="AA33" s="518"/>
      <c r="AB33" s="519"/>
    </row>
    <row r="34" spans="2:28" ht="15" thickBot="1">
      <c r="B34" s="52" t="s">
        <v>10</v>
      </c>
      <c r="C34" s="518"/>
      <c r="D34" s="518"/>
      <c r="E34" s="7" t="s">
        <v>217</v>
      </c>
      <c r="F34" s="518"/>
      <c r="G34" s="519"/>
      <c r="H34" s="7"/>
      <c r="I34" s="52" t="s">
        <v>10</v>
      </c>
      <c r="J34" s="518"/>
      <c r="K34" s="518"/>
      <c r="L34" s="7" t="s">
        <v>217</v>
      </c>
      <c r="M34" s="518"/>
      <c r="N34" s="519"/>
      <c r="O34" s="7"/>
      <c r="P34" s="52" t="s">
        <v>10</v>
      </c>
      <c r="Q34" s="518"/>
      <c r="R34" s="518"/>
      <c r="S34" s="7" t="s">
        <v>217</v>
      </c>
      <c r="T34" s="518"/>
      <c r="U34" s="519"/>
      <c r="V34" s="7"/>
      <c r="W34" s="52" t="s">
        <v>10</v>
      </c>
      <c r="X34" s="518"/>
      <c r="Y34" s="518"/>
      <c r="Z34" s="7" t="s">
        <v>217</v>
      </c>
      <c r="AA34" s="518"/>
      <c r="AB34" s="519"/>
    </row>
    <row r="35" spans="2:28">
      <c r="B35" s="55"/>
      <c r="C35" s="56"/>
      <c r="D35" s="56"/>
      <c r="E35" s="56"/>
      <c r="F35" s="56"/>
      <c r="G35" s="57"/>
      <c r="H35" s="56"/>
      <c r="I35" s="55"/>
      <c r="J35" s="56"/>
      <c r="K35" s="56"/>
      <c r="L35" s="56"/>
      <c r="M35" s="56"/>
      <c r="N35" s="57"/>
      <c r="O35" s="56"/>
      <c r="P35" s="55"/>
      <c r="Q35" s="56"/>
      <c r="R35" s="56"/>
      <c r="S35" s="56"/>
      <c r="T35" s="56"/>
      <c r="U35" s="57"/>
      <c r="V35" s="56"/>
      <c r="W35" s="55"/>
      <c r="X35" s="56"/>
      <c r="Y35" s="56"/>
      <c r="Z35" s="56"/>
      <c r="AA35" s="56"/>
      <c r="AB35" s="57"/>
    </row>
    <row r="36" spans="2:28" ht="14.25" customHeight="1">
      <c r="B36" s="506"/>
      <c r="C36" s="507"/>
      <c r="D36" s="507"/>
      <c r="E36" s="507"/>
      <c r="F36" s="507"/>
      <c r="G36" s="508"/>
      <c r="H36" s="59"/>
      <c r="I36" s="506"/>
      <c r="J36" s="507"/>
      <c r="K36" s="507"/>
      <c r="L36" s="507"/>
      <c r="M36" s="507"/>
      <c r="N36" s="508"/>
      <c r="O36" s="59"/>
      <c r="P36" s="506"/>
      <c r="Q36" s="507"/>
      <c r="R36" s="507"/>
      <c r="S36" s="507"/>
      <c r="T36" s="507"/>
      <c r="U36" s="508"/>
      <c r="V36" s="59"/>
      <c r="W36" s="506"/>
      <c r="X36" s="507"/>
      <c r="Y36" s="507"/>
      <c r="Z36" s="507"/>
      <c r="AA36" s="507"/>
      <c r="AB36" s="508"/>
    </row>
    <row r="37" spans="2:28">
      <c r="B37" s="506"/>
      <c r="C37" s="507"/>
      <c r="D37" s="507"/>
      <c r="E37" s="507"/>
      <c r="F37" s="507"/>
      <c r="G37" s="508"/>
      <c r="H37" s="59"/>
      <c r="I37" s="506"/>
      <c r="J37" s="507"/>
      <c r="K37" s="507"/>
      <c r="L37" s="507"/>
      <c r="M37" s="507"/>
      <c r="N37" s="508"/>
      <c r="O37" s="59"/>
      <c r="P37" s="506"/>
      <c r="Q37" s="507"/>
      <c r="R37" s="507"/>
      <c r="S37" s="507"/>
      <c r="T37" s="507"/>
      <c r="U37" s="508"/>
      <c r="V37" s="59"/>
      <c r="W37" s="506"/>
      <c r="X37" s="507"/>
      <c r="Y37" s="507"/>
      <c r="Z37" s="507"/>
      <c r="AA37" s="507"/>
      <c r="AB37" s="508"/>
    </row>
    <row r="38" spans="2:28">
      <c r="B38" s="506"/>
      <c r="C38" s="507"/>
      <c r="D38" s="507"/>
      <c r="E38" s="507"/>
      <c r="F38" s="507"/>
      <c r="G38" s="508"/>
      <c r="H38" s="59"/>
      <c r="I38" s="506"/>
      <c r="J38" s="507"/>
      <c r="K38" s="507"/>
      <c r="L38" s="507"/>
      <c r="M38" s="507"/>
      <c r="N38" s="508"/>
      <c r="O38" s="59"/>
      <c r="P38" s="506"/>
      <c r="Q38" s="507"/>
      <c r="R38" s="507"/>
      <c r="S38" s="507"/>
      <c r="T38" s="507"/>
      <c r="U38" s="508"/>
      <c r="V38" s="59"/>
      <c r="W38" s="506"/>
      <c r="X38" s="507"/>
      <c r="Y38" s="507"/>
      <c r="Z38" s="507"/>
      <c r="AA38" s="507"/>
      <c r="AB38" s="508"/>
    </row>
    <row r="39" spans="2:28" ht="15" thickBot="1">
      <c r="B39" s="509"/>
      <c r="C39" s="510"/>
      <c r="D39" s="510"/>
      <c r="E39" s="510"/>
      <c r="F39" s="510"/>
      <c r="G39" s="511"/>
      <c r="H39" s="59"/>
      <c r="I39" s="509"/>
      <c r="J39" s="510"/>
      <c r="K39" s="510"/>
      <c r="L39" s="510"/>
      <c r="M39" s="510"/>
      <c r="N39" s="511"/>
      <c r="O39" s="59"/>
      <c r="P39" s="509"/>
      <c r="Q39" s="510"/>
      <c r="R39" s="510"/>
      <c r="S39" s="510"/>
      <c r="T39" s="510"/>
      <c r="U39" s="511"/>
      <c r="V39" s="59"/>
      <c r="W39" s="509"/>
      <c r="X39" s="510"/>
      <c r="Y39" s="510"/>
      <c r="Z39" s="510"/>
      <c r="AA39" s="510"/>
      <c r="AB39" s="511"/>
    </row>
    <row r="40" spans="2:28" s="8" customFormat="1"/>
    <row r="41" spans="2:28" s="8" customFormat="1"/>
    <row r="42" spans="2:28" s="8" customFormat="1"/>
    <row r="43" spans="2:28" s="8" customFormat="1"/>
    <row r="44" spans="2:28" s="8" customFormat="1"/>
    <row r="45" spans="2:28" s="8" customFormat="1"/>
    <row r="46" spans="2:28" s="8" customFormat="1"/>
    <row r="47" spans="2:28" s="8" customFormat="1"/>
    <row r="48" spans="2:28" s="8" customFormat="1"/>
    <row r="49" s="8" customFormat="1"/>
    <row r="50" s="8" customFormat="1"/>
    <row r="51" s="8" customFormat="1"/>
    <row r="52" s="8" customFormat="1"/>
    <row r="53" s="8" customFormat="1"/>
    <row r="54" s="8" customFormat="1"/>
    <row r="55" s="8" customFormat="1"/>
    <row r="56" s="8" customFormat="1"/>
    <row r="57" s="8" customFormat="1"/>
    <row r="58" s="8" customFormat="1"/>
    <row r="59" s="8" customFormat="1"/>
    <row r="60" s="8" customFormat="1"/>
    <row r="61" s="8" customFormat="1"/>
    <row r="62" s="8" customFormat="1"/>
    <row r="63" s="8" customFormat="1"/>
    <row r="64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1" s="8" customFormat="1"/>
    <row r="82" s="8" customFormat="1"/>
    <row r="83" s="8" customFormat="1"/>
    <row r="84" s="8" customFormat="1"/>
    <row r="85" s="8" customFormat="1"/>
    <row r="86" s="8" customFormat="1"/>
    <row r="87" s="8" customFormat="1"/>
    <row r="88" s="8" customFormat="1"/>
    <row r="89" s="8" customFormat="1"/>
    <row r="90" s="8" customFormat="1"/>
    <row r="91" s="8" customFormat="1"/>
    <row r="92" s="8" customFormat="1"/>
    <row r="93" s="8" customFormat="1"/>
    <row r="94" s="8" customFormat="1"/>
    <row r="95" s="8" customFormat="1"/>
    <row r="96" s="8" customFormat="1"/>
    <row r="97" s="8" customFormat="1"/>
    <row r="98" s="8" customFormat="1"/>
    <row r="99" s="8" customFormat="1"/>
    <row r="100" s="8" customFormat="1"/>
    <row r="101" s="8" customFormat="1"/>
    <row r="102" s="8" customFormat="1"/>
    <row r="103" s="8" customFormat="1"/>
    <row r="104" s="8" customFormat="1"/>
    <row r="105" s="8" customFormat="1"/>
    <row r="106" s="8" customFormat="1"/>
    <row r="107" s="8" customFormat="1"/>
  </sheetData>
  <mergeCells count="145">
    <mergeCell ref="X34:Y34"/>
    <mergeCell ref="AA34:AB34"/>
    <mergeCell ref="B36:G39"/>
    <mergeCell ref="I36:N39"/>
    <mergeCell ref="P36:U39"/>
    <mergeCell ref="W36:AB39"/>
    <mergeCell ref="C34:D34"/>
    <mergeCell ref="F34:G34"/>
    <mergeCell ref="J34:K34"/>
    <mergeCell ref="M34:N34"/>
    <mergeCell ref="Q34:R34"/>
    <mergeCell ref="T34:U34"/>
    <mergeCell ref="X32:Y32"/>
    <mergeCell ref="AA32:AB32"/>
    <mergeCell ref="C33:D33"/>
    <mergeCell ref="F33:G33"/>
    <mergeCell ref="J33:K33"/>
    <mergeCell ref="M33:N33"/>
    <mergeCell ref="Q33:R33"/>
    <mergeCell ref="T33:U33"/>
    <mergeCell ref="X33:Y33"/>
    <mergeCell ref="AA33:AB33"/>
    <mergeCell ref="C32:D32"/>
    <mergeCell ref="F32:G32"/>
    <mergeCell ref="J32:K32"/>
    <mergeCell ref="M32:N32"/>
    <mergeCell ref="Q32:R32"/>
    <mergeCell ref="T32:U32"/>
    <mergeCell ref="AA30:AB30"/>
    <mergeCell ref="C31:D31"/>
    <mergeCell ref="F31:G31"/>
    <mergeCell ref="J31:K31"/>
    <mergeCell ref="M31:N31"/>
    <mergeCell ref="Q31:R31"/>
    <mergeCell ref="T31:U31"/>
    <mergeCell ref="X31:Y31"/>
    <mergeCell ref="AA31:AB31"/>
    <mergeCell ref="B28:C29"/>
    <mergeCell ref="I28:J29"/>
    <mergeCell ref="P28:Q29"/>
    <mergeCell ref="W28:X29"/>
    <mergeCell ref="C30:D30"/>
    <mergeCell ref="F30:G30"/>
    <mergeCell ref="J30:K30"/>
    <mergeCell ref="M30:N30"/>
    <mergeCell ref="Q30:R30"/>
    <mergeCell ref="T30:U30"/>
    <mergeCell ref="X30:Y30"/>
    <mergeCell ref="X22:Y22"/>
    <mergeCell ref="AA22:AB22"/>
    <mergeCell ref="B24:G27"/>
    <mergeCell ref="I24:N27"/>
    <mergeCell ref="P24:U27"/>
    <mergeCell ref="W24:AB27"/>
    <mergeCell ref="C22:D22"/>
    <mergeCell ref="F22:G22"/>
    <mergeCell ref="J22:K22"/>
    <mergeCell ref="M22:N22"/>
    <mergeCell ref="Q22:R22"/>
    <mergeCell ref="T22:U22"/>
    <mergeCell ref="X20:Y20"/>
    <mergeCell ref="AA20:AB20"/>
    <mergeCell ref="C21:D21"/>
    <mergeCell ref="F21:G21"/>
    <mergeCell ref="J21:K21"/>
    <mergeCell ref="M21:N21"/>
    <mergeCell ref="Q21:R21"/>
    <mergeCell ref="T21:U21"/>
    <mergeCell ref="X21:Y21"/>
    <mergeCell ref="AA21:AB21"/>
    <mergeCell ref="C20:D20"/>
    <mergeCell ref="F20:G20"/>
    <mergeCell ref="J20:K20"/>
    <mergeCell ref="M20:N20"/>
    <mergeCell ref="Q20:R20"/>
    <mergeCell ref="T20:U20"/>
    <mergeCell ref="X18:Y18"/>
    <mergeCell ref="AA18:AB18"/>
    <mergeCell ref="C19:D19"/>
    <mergeCell ref="F19:G19"/>
    <mergeCell ref="J19:K19"/>
    <mergeCell ref="M19:N19"/>
    <mergeCell ref="Q19:R19"/>
    <mergeCell ref="T19:U19"/>
    <mergeCell ref="X19:Y19"/>
    <mergeCell ref="AA19:AB19"/>
    <mergeCell ref="C18:D18"/>
    <mergeCell ref="F18:G18"/>
    <mergeCell ref="J18:K18"/>
    <mergeCell ref="M18:N18"/>
    <mergeCell ref="Q18:R18"/>
    <mergeCell ref="T18:U18"/>
    <mergeCell ref="B12:G15"/>
    <mergeCell ref="I12:N15"/>
    <mergeCell ref="P12:U15"/>
    <mergeCell ref="W12:AB15"/>
    <mergeCell ref="B16:C17"/>
    <mergeCell ref="I16:J17"/>
    <mergeCell ref="P16:Q17"/>
    <mergeCell ref="W16:X17"/>
    <mergeCell ref="X9:Y9"/>
    <mergeCell ref="AA9:AB9"/>
    <mergeCell ref="C10:D10"/>
    <mergeCell ref="F10:G10"/>
    <mergeCell ref="J10:K10"/>
    <mergeCell ref="M10:N10"/>
    <mergeCell ref="Q10:R10"/>
    <mergeCell ref="T10:U10"/>
    <mergeCell ref="X10:Y10"/>
    <mergeCell ref="AA10:AB10"/>
    <mergeCell ref="C9:D9"/>
    <mergeCell ref="F9:G9"/>
    <mergeCell ref="J9:K9"/>
    <mergeCell ref="M9:N9"/>
    <mergeCell ref="Q9:R9"/>
    <mergeCell ref="T9:U9"/>
    <mergeCell ref="C7:D7"/>
    <mergeCell ref="F7:G7"/>
    <mergeCell ref="J7:K7"/>
    <mergeCell ref="M7:N7"/>
    <mergeCell ref="Q7:R7"/>
    <mergeCell ref="T7:U7"/>
    <mergeCell ref="X7:Y7"/>
    <mergeCell ref="AA7:AB7"/>
    <mergeCell ref="C8:D8"/>
    <mergeCell ref="F8:G8"/>
    <mergeCell ref="J8:K8"/>
    <mergeCell ref="M8:N8"/>
    <mergeCell ref="Q8:R8"/>
    <mergeCell ref="T8:U8"/>
    <mergeCell ref="X8:Y8"/>
    <mergeCell ref="AA8:AB8"/>
    <mergeCell ref="B2:AB3"/>
    <mergeCell ref="B4:C5"/>
    <mergeCell ref="I4:J5"/>
    <mergeCell ref="P4:Q5"/>
    <mergeCell ref="W4:X5"/>
    <mergeCell ref="C6:D6"/>
    <mergeCell ref="F6:G6"/>
    <mergeCell ref="J6:K6"/>
    <mergeCell ref="M6:N6"/>
    <mergeCell ref="Q6:R6"/>
    <mergeCell ref="T6:U6"/>
    <mergeCell ref="X6:Y6"/>
    <mergeCell ref="AA6:AB6"/>
  </mergeCells>
  <phoneticPr fontId="2" type="noConversion"/>
  <dataValidations count="1">
    <dataValidation type="list" allowBlank="1" showInputMessage="1" sqref="F5 T5 M5 T17 T29 M17 F17 F29 M29 AA5 AA17 AA29" xr:uid="{1C6A6B2D-DDA2-45A0-B48B-C89D32720204}">
      <formula1>"前,现"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xr:uid="{AF61CE81-2AB1-449F-BD81-645FB93C27A8}">
          <x14:formula1>
            <xm:f>迷の列表们!$Q$3:$Q$11</xm:f>
          </x14:formula1>
          <xm:sqref>F9:H9 M21:O21 T21:V21 T9:V9 M33:O33 T33:V33 F21:H21 F33:H33 M9:O9 AA9:AB9 AA21:AB21 AA33:AB33</xm:sqref>
        </x14:dataValidation>
        <x14:dataValidation type="list" allowBlank="1" showInputMessage="1" xr:uid="{B3357D54-C772-49A1-BA25-9A2C042C8088}">
          <x14:formula1>
            <xm:f>迷の列表们!$P$3:$P$12</xm:f>
          </x14:formula1>
          <xm:sqref>F8:H8 M20:O20 T20:V20 T8:V8 M32:O32 T32:V32 F20:H20 F32:H32 M8:O8 AA8:AB8 AA20:AB20 AA32:AB32</xm:sqref>
        </x14:dataValidation>
        <x14:dataValidation type="list" allowBlank="1" showInputMessage="1" xr:uid="{F75C960E-445D-491D-AA89-D2544286BF6C}">
          <x14:formula1>
            <xm:f>迷の列表们!$O$3:$O$12</xm:f>
          </x14:formula1>
          <xm:sqref>F7:H7 M19:O19 T19:V19 T7:V7 M31:O31 T31:V31 F19:H19 F31:H31 M7:O7 AA7:AB7 AA19:AB19 AA31:AB31</xm:sqref>
        </x14:dataValidation>
        <x14:dataValidation type="list" allowBlank="1" showInputMessage="1" xr:uid="{10D52ED2-FB25-4EE3-9A05-C8D6808F57E6}">
          <x14:formula1>
            <xm:f>迷の列表们!$N$3:$N$12</xm:f>
          </x14:formula1>
          <xm:sqref>F6:H6 M18:O18 T18:V18 T6:V6 M30:O30 T30:V30 F18:H18 F30:H30 M6:O6 AA6:AB6 AA18:AB18 AA30:AB30</xm:sqref>
        </x14:dataValidation>
        <x14:dataValidation type="list" allowBlank="1" showInputMessage="1" xr:uid="{E31EF9C2-0591-43FD-A190-467BD02AA141}">
          <x14:formula1>
            <xm:f>迷の列表们!$R$3:$R$12</xm:f>
          </x14:formula1>
          <xm:sqref>F10:H10 M22:O22 T22:V22 T10:V10 M34:O34 T34:V34 F22:H22 F34:H34 M10:O10 AA10:AB10 AA22:AB22 AA34:AB34</xm:sqref>
        </x14:dataValidation>
        <x14:dataValidation type="list" allowBlank="1" showInputMessage="1" showErrorMessage="1" xr:uid="{4E944E70-2F91-471D-B651-58CDB47D7A13}">
          <x14:formula1>
            <xm:f>迷の列表们!$D$3:$D$12</xm:f>
          </x14:formula1>
          <xm:sqref>C9:D9 Q9:R9 J9:K9 Q21:R21 Q33:R33 J21:K21 C21:D21 C33:D33 J33:K33 X9:Y9 X21:Y21 X33:Y33</xm:sqref>
        </x14:dataValidation>
        <x14:dataValidation type="list" allowBlank="1" showInputMessage="1" xr:uid="{E8E21F6E-8C68-4ACD-8057-F58683ACBABD}">
          <x14:formula1>
            <xm:f>迷の列表们!$C$3:$C$12</xm:f>
          </x14:formula1>
          <xm:sqref>C8:D8 Q8:R8 J8:K8 Q20:R20 Q32:R32 J20:K20 C20:D20 C32:D32 J32:K32 X8:Y8 X20:Y20 X32:Y32</xm:sqref>
        </x14:dataValidation>
        <x14:dataValidation type="list" allowBlank="1" showInputMessage="1" xr:uid="{0DFB4C77-A04C-497A-8763-4F422011AD35}">
          <x14:formula1>
            <xm:f>迷の列表们!$B$3:$B$12</xm:f>
          </x14:formula1>
          <xm:sqref>C7:D7 Q7:R7 J7:K7 Q19:R19 Q31:R31 J19:K19 C19:D19 C31:D31 J31:K31 X7:Y7 X19:Y19 X31:Y31</xm:sqref>
        </x14:dataValidation>
        <x14:dataValidation type="list" allowBlank="1" showInputMessage="1" xr:uid="{24BDD8CA-DD83-44A4-9F73-0D56D908BB1A}">
          <x14:formula1>
            <xm:f>迷の列表们!$A$3:$A$12</xm:f>
          </x14:formula1>
          <xm:sqref>C6:D6 Q6:R6 J6:K6 Q18:R18 Q30:R30 J18:K18 C18:D18 C30:D30 J30:K30 X6:Y6 X18:Y18 X30:Y30</xm:sqref>
        </x14:dataValidation>
        <x14:dataValidation type="list" allowBlank="1" showInputMessage="1" xr:uid="{CFE1B03F-3D5A-4191-BE30-B5C71F5267B3}">
          <x14:formula1>
            <xm:f>迷の列表们!$T$3:$T$5</xm:f>
          </x14:formula1>
          <xm:sqref>G5:H5 N17:O17 U17:V17 U5:V5 N29:O29 U29:V29 G17:H17 G29:H29 N5:O5 AB5 AB17 AB29</xm:sqref>
        </x14:dataValidation>
        <x14:dataValidation type="list" allowBlank="1" showInputMessage="1" xr:uid="{D7301055-7B18-4603-98EA-82C4D2AD9C76}">
          <x14:formula1>
            <xm:f>迷の列表们!$S$3:$S$4</xm:f>
          </x14:formula1>
          <xm:sqref>D4 R4 K4 R16 R28 K16 D16 D28 K28 Y4 Y16 Y28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8227-6BCA-4382-80D9-9FF82B038235}">
  <dimension ref="A1:K227"/>
  <sheetViews>
    <sheetView workbookViewId="0">
      <pane ySplit="4" topLeftCell="A5" activePane="bottomLeft" state="frozenSplit"/>
      <selection pane="bottomLeft" activeCell="C17" sqref="C17"/>
    </sheetView>
  </sheetViews>
  <sheetFormatPr defaultRowHeight="14.25"/>
  <cols>
    <col min="1" max="1" width="1.625" style="8" customWidth="1"/>
    <col min="2" max="2" width="9" style="6"/>
    <col min="3" max="3" width="57.375" style="6" customWidth="1"/>
    <col min="4" max="4" width="23.75" style="6" customWidth="1"/>
    <col min="5" max="5" width="10.25" style="72" bestFit="1" customWidth="1"/>
    <col min="6" max="6" width="9" style="6"/>
    <col min="7" max="7" width="10.25" style="6" customWidth="1"/>
    <col min="8" max="8" width="28.875" style="6" customWidth="1"/>
    <col min="9" max="9" width="72.125" customWidth="1"/>
    <col min="10" max="11" width="9" style="8"/>
  </cols>
  <sheetData>
    <row r="1" spans="2:9" s="8" customFormat="1" ht="15" thickBot="1">
      <c r="B1" s="7"/>
      <c r="C1" s="7"/>
      <c r="D1" s="7"/>
      <c r="E1" s="71"/>
      <c r="F1" s="7"/>
      <c r="G1" s="7"/>
      <c r="H1" s="7"/>
    </row>
    <row r="2" spans="2:9" ht="14.25" customHeight="1">
      <c r="B2" s="556" t="s">
        <v>444</v>
      </c>
      <c r="C2" s="458"/>
      <c r="D2" s="458"/>
      <c r="E2" s="458"/>
      <c r="F2" s="458"/>
      <c r="G2" s="458"/>
      <c r="H2" s="458"/>
      <c r="I2" s="557"/>
    </row>
    <row r="3" spans="2:9" ht="15" customHeight="1">
      <c r="B3" s="558"/>
      <c r="C3" s="559"/>
      <c r="D3" s="559"/>
      <c r="E3" s="559"/>
      <c r="F3" s="559"/>
      <c r="G3" s="559"/>
      <c r="H3" s="559"/>
      <c r="I3" s="560"/>
    </row>
    <row r="4" spans="2:9">
      <c r="B4" s="66" t="s">
        <v>445</v>
      </c>
      <c r="C4" s="67" t="s">
        <v>446</v>
      </c>
      <c r="D4" s="67" t="s">
        <v>447</v>
      </c>
      <c r="E4" s="70" t="s">
        <v>448</v>
      </c>
      <c r="F4" s="68" t="s">
        <v>449</v>
      </c>
      <c r="G4" s="68" t="s">
        <v>450</v>
      </c>
      <c r="H4" s="67" t="s">
        <v>451</v>
      </c>
      <c r="I4" s="69" t="s">
        <v>452</v>
      </c>
    </row>
    <row r="5" spans="2:9">
      <c r="B5" s="6" t="s">
        <v>559</v>
      </c>
      <c r="C5" s="65" t="s">
        <v>560</v>
      </c>
      <c r="D5" s="65"/>
      <c r="E5" s="72">
        <v>900</v>
      </c>
      <c r="F5" s="6">
        <v>0</v>
      </c>
      <c r="G5" s="6">
        <v>0</v>
      </c>
      <c r="H5" s="65"/>
      <c r="I5" s="65"/>
    </row>
    <row r="6" spans="2:9">
      <c r="B6" s="6" t="s">
        <v>668</v>
      </c>
      <c r="C6" s="6" t="s">
        <v>669</v>
      </c>
      <c r="I6" s="6" t="s">
        <v>670</v>
      </c>
    </row>
    <row r="7" spans="2:9">
      <c r="I7" s="6"/>
    </row>
    <row r="8" spans="2:9">
      <c r="I8" s="6"/>
    </row>
    <row r="9" spans="2:9">
      <c r="I9" s="6"/>
    </row>
    <row r="10" spans="2:9">
      <c r="I10" s="6"/>
    </row>
    <row r="11" spans="2:9">
      <c r="I11" s="6"/>
    </row>
    <row r="12" spans="2:9">
      <c r="I12" s="6"/>
    </row>
    <row r="13" spans="2:9">
      <c r="I13" s="6"/>
    </row>
    <row r="14" spans="2:9">
      <c r="I14" s="6"/>
    </row>
    <row r="15" spans="2:9">
      <c r="I15" s="6"/>
    </row>
    <row r="16" spans="2:9">
      <c r="I16" s="6"/>
    </row>
    <row r="17" spans="9:9">
      <c r="I17" s="6"/>
    </row>
    <row r="18" spans="9:9">
      <c r="I18" s="6"/>
    </row>
    <row r="19" spans="9:9">
      <c r="I19" s="6"/>
    </row>
    <row r="20" spans="9:9">
      <c r="I20" s="6"/>
    </row>
    <row r="21" spans="9:9">
      <c r="I21" s="6"/>
    </row>
    <row r="22" spans="9:9">
      <c r="I22" s="6"/>
    </row>
    <row r="23" spans="9:9">
      <c r="I23" s="6"/>
    </row>
    <row r="24" spans="9:9">
      <c r="I24" s="6"/>
    </row>
    <row r="25" spans="9:9">
      <c r="I25" s="6"/>
    </row>
    <row r="26" spans="9:9">
      <c r="I26" s="6"/>
    </row>
    <row r="27" spans="9:9">
      <c r="I27" s="6"/>
    </row>
    <row r="28" spans="9:9">
      <c r="I28" s="6"/>
    </row>
    <row r="29" spans="9:9">
      <c r="I29" s="6"/>
    </row>
    <row r="30" spans="9:9">
      <c r="I30" s="6"/>
    </row>
    <row r="31" spans="9:9">
      <c r="I31" s="6"/>
    </row>
    <row r="32" spans="9:9">
      <c r="I32" s="6"/>
    </row>
    <row r="33" spans="9:9">
      <c r="I33" s="6"/>
    </row>
    <row r="34" spans="9:9">
      <c r="I34" s="6"/>
    </row>
    <row r="35" spans="9:9">
      <c r="I35" s="6"/>
    </row>
    <row r="36" spans="9:9">
      <c r="I36" s="6"/>
    </row>
    <row r="37" spans="9:9">
      <c r="I37" s="6"/>
    </row>
    <row r="38" spans="9:9">
      <c r="I38" s="6"/>
    </row>
    <row r="39" spans="9:9">
      <c r="I39" s="6"/>
    </row>
    <row r="40" spans="9:9">
      <c r="I40" s="6"/>
    </row>
    <row r="41" spans="9:9">
      <c r="I41" s="6"/>
    </row>
    <row r="42" spans="9:9">
      <c r="I42" s="6"/>
    </row>
    <row r="43" spans="9:9">
      <c r="I43" s="6"/>
    </row>
    <row r="44" spans="9:9">
      <c r="I44" s="6"/>
    </row>
    <row r="45" spans="9:9">
      <c r="I45" s="6"/>
    </row>
    <row r="46" spans="9:9">
      <c r="I46" s="6"/>
    </row>
    <row r="47" spans="9:9">
      <c r="I47" s="6"/>
    </row>
    <row r="48" spans="9:9">
      <c r="I48" s="6"/>
    </row>
    <row r="49" spans="9:9">
      <c r="I49" s="6"/>
    </row>
    <row r="50" spans="9:9">
      <c r="I50" s="6"/>
    </row>
    <row r="51" spans="9:9">
      <c r="I51" s="6"/>
    </row>
    <row r="52" spans="9:9">
      <c r="I52" s="6"/>
    </row>
    <row r="53" spans="9:9">
      <c r="I53" s="6"/>
    </row>
    <row r="54" spans="9:9">
      <c r="I54" s="6"/>
    </row>
    <row r="55" spans="9:9">
      <c r="I55" s="6"/>
    </row>
    <row r="56" spans="9:9">
      <c r="I56" s="6"/>
    </row>
    <row r="57" spans="9:9">
      <c r="I57" s="6"/>
    </row>
    <row r="58" spans="9:9">
      <c r="I58" s="6"/>
    </row>
    <row r="59" spans="9:9">
      <c r="I59" s="6"/>
    </row>
    <row r="60" spans="9:9">
      <c r="I60" s="6"/>
    </row>
    <row r="61" spans="9:9">
      <c r="I61" s="6"/>
    </row>
    <row r="62" spans="9:9">
      <c r="I62" s="6"/>
    </row>
    <row r="63" spans="9:9">
      <c r="I63" s="6"/>
    </row>
    <row r="64" spans="9:9">
      <c r="I64" s="6"/>
    </row>
    <row r="65" spans="9:9">
      <c r="I65" s="6"/>
    </row>
    <row r="66" spans="9:9">
      <c r="I66" s="6"/>
    </row>
    <row r="67" spans="9:9">
      <c r="I67" s="6"/>
    </row>
    <row r="68" spans="9:9">
      <c r="I68" s="6"/>
    </row>
    <row r="69" spans="9:9">
      <c r="I69" s="6"/>
    </row>
    <row r="70" spans="9:9">
      <c r="I70" s="6"/>
    </row>
    <row r="71" spans="9:9">
      <c r="I71" s="6"/>
    </row>
    <row r="72" spans="9:9">
      <c r="I72" s="6"/>
    </row>
    <row r="73" spans="9:9">
      <c r="I73" s="6"/>
    </row>
    <row r="74" spans="9:9">
      <c r="I74" s="6"/>
    </row>
    <row r="75" spans="9:9">
      <c r="I75" s="6"/>
    </row>
    <row r="76" spans="9:9">
      <c r="I76" s="6"/>
    </row>
    <row r="77" spans="9:9">
      <c r="I77" s="6"/>
    </row>
    <row r="78" spans="9:9">
      <c r="I78" s="6"/>
    </row>
    <row r="79" spans="9:9">
      <c r="I79" s="6"/>
    </row>
    <row r="80" spans="9:9">
      <c r="I80" s="6"/>
    </row>
    <row r="81" spans="9:9">
      <c r="I81" s="6"/>
    </row>
    <row r="82" spans="9:9">
      <c r="I82" s="6"/>
    </row>
    <row r="83" spans="9:9">
      <c r="I83" s="6"/>
    </row>
    <row r="84" spans="9:9">
      <c r="I84" s="6"/>
    </row>
    <row r="85" spans="9:9">
      <c r="I85" s="6"/>
    </row>
    <row r="86" spans="9:9">
      <c r="I86" s="6"/>
    </row>
    <row r="87" spans="9:9">
      <c r="I87" s="6"/>
    </row>
    <row r="88" spans="9:9">
      <c r="I88" s="6"/>
    </row>
    <row r="89" spans="9:9">
      <c r="I89" s="6"/>
    </row>
    <row r="90" spans="9:9">
      <c r="I90" s="6"/>
    </row>
    <row r="91" spans="9:9">
      <c r="I91" s="6"/>
    </row>
    <row r="92" spans="9:9">
      <c r="I92" s="6"/>
    </row>
    <row r="93" spans="9:9">
      <c r="I93" s="6"/>
    </row>
    <row r="94" spans="9:9">
      <c r="I94" s="6"/>
    </row>
    <row r="95" spans="9:9">
      <c r="I95" s="6"/>
    </row>
    <row r="96" spans="9:9">
      <c r="I96" s="6"/>
    </row>
    <row r="97" spans="9:9">
      <c r="I97" s="6"/>
    </row>
    <row r="98" spans="9:9">
      <c r="I98" s="6"/>
    </row>
    <row r="99" spans="9:9">
      <c r="I99" s="6"/>
    </row>
    <row r="100" spans="9:9">
      <c r="I100" s="6"/>
    </row>
    <row r="101" spans="9:9">
      <c r="I101" s="6"/>
    </row>
    <row r="102" spans="9:9">
      <c r="I102" s="6"/>
    </row>
    <row r="103" spans="9:9">
      <c r="I103" s="6"/>
    </row>
    <row r="104" spans="9:9">
      <c r="I104" s="6"/>
    </row>
    <row r="105" spans="9:9">
      <c r="I105" s="6"/>
    </row>
    <row r="106" spans="9:9">
      <c r="I106" s="6"/>
    </row>
    <row r="107" spans="9:9">
      <c r="I107" s="6"/>
    </row>
    <row r="108" spans="9:9">
      <c r="I108" s="6"/>
    </row>
    <row r="109" spans="9:9">
      <c r="I109" s="6"/>
    </row>
    <row r="110" spans="9:9">
      <c r="I110" s="6"/>
    </row>
    <row r="111" spans="9:9">
      <c r="I111" s="6"/>
    </row>
    <row r="112" spans="9:9">
      <c r="I112" s="6"/>
    </row>
    <row r="113" spans="9:9">
      <c r="I113" s="6"/>
    </row>
    <row r="114" spans="9:9">
      <c r="I114" s="6"/>
    </row>
    <row r="115" spans="9:9">
      <c r="I115" s="6"/>
    </row>
    <row r="116" spans="9:9">
      <c r="I116" s="6"/>
    </row>
    <row r="117" spans="9:9">
      <c r="I117" s="6"/>
    </row>
    <row r="118" spans="9:9">
      <c r="I118" s="6"/>
    </row>
    <row r="119" spans="9:9">
      <c r="I119" s="6"/>
    </row>
    <row r="120" spans="9:9">
      <c r="I120" s="6"/>
    </row>
    <row r="121" spans="9:9">
      <c r="I121" s="6"/>
    </row>
    <row r="122" spans="9:9">
      <c r="I122" s="6"/>
    </row>
    <row r="123" spans="9:9">
      <c r="I123" s="6"/>
    </row>
    <row r="124" spans="9:9">
      <c r="I124" s="6"/>
    </row>
    <row r="125" spans="9:9">
      <c r="I125" s="6"/>
    </row>
    <row r="126" spans="9:9">
      <c r="I126" s="6"/>
    </row>
    <row r="127" spans="9:9">
      <c r="I127" s="6"/>
    </row>
    <row r="128" spans="9:9">
      <c r="I128" s="6"/>
    </row>
    <row r="129" spans="9:9">
      <c r="I129" s="6"/>
    </row>
    <row r="130" spans="9:9">
      <c r="I130" s="6"/>
    </row>
    <row r="131" spans="9:9">
      <c r="I131" s="6"/>
    </row>
    <row r="132" spans="9:9">
      <c r="I132" s="6"/>
    </row>
    <row r="133" spans="9:9">
      <c r="I133" s="6"/>
    </row>
    <row r="134" spans="9:9">
      <c r="I134" s="6"/>
    </row>
    <row r="135" spans="9:9">
      <c r="I135" s="6"/>
    </row>
    <row r="136" spans="9:9">
      <c r="I136" s="6"/>
    </row>
    <row r="137" spans="9:9">
      <c r="I137" s="6"/>
    </row>
    <row r="138" spans="9:9">
      <c r="I138" s="6"/>
    </row>
    <row r="139" spans="9:9">
      <c r="I139" s="6"/>
    </row>
    <row r="140" spans="9:9">
      <c r="I140" s="6"/>
    </row>
    <row r="141" spans="9:9">
      <c r="I141" s="6"/>
    </row>
    <row r="142" spans="9:9">
      <c r="I142" s="6"/>
    </row>
    <row r="143" spans="9:9">
      <c r="I143" s="6"/>
    </row>
    <row r="144" spans="9:9">
      <c r="I144" s="6"/>
    </row>
    <row r="145" spans="9:9">
      <c r="I145" s="6"/>
    </row>
    <row r="146" spans="9:9">
      <c r="I146" s="6"/>
    </row>
    <row r="147" spans="9:9">
      <c r="I147" s="6"/>
    </row>
    <row r="148" spans="9:9">
      <c r="I148" s="6"/>
    </row>
    <row r="149" spans="9:9">
      <c r="I149" s="6"/>
    </row>
    <row r="150" spans="9:9">
      <c r="I150" s="6"/>
    </row>
    <row r="151" spans="9:9">
      <c r="I151" s="6"/>
    </row>
    <row r="152" spans="9:9">
      <c r="I152" s="6"/>
    </row>
    <row r="153" spans="9:9">
      <c r="I153" s="6"/>
    </row>
    <row r="154" spans="9:9">
      <c r="I154" s="6"/>
    </row>
    <row r="155" spans="9:9">
      <c r="I155" s="6"/>
    </row>
    <row r="156" spans="9:9">
      <c r="I156" s="6"/>
    </row>
    <row r="157" spans="9:9">
      <c r="I157" s="6"/>
    </row>
    <row r="158" spans="9:9">
      <c r="I158" s="6"/>
    </row>
    <row r="159" spans="9:9">
      <c r="I159" s="6"/>
    </row>
    <row r="160" spans="9:9">
      <c r="I160" s="6"/>
    </row>
    <row r="161" spans="9:9">
      <c r="I161" s="6"/>
    </row>
    <row r="162" spans="9:9">
      <c r="I162" s="6"/>
    </row>
    <row r="163" spans="9:9">
      <c r="I163" s="6"/>
    </row>
    <row r="164" spans="9:9">
      <c r="I164" s="6"/>
    </row>
    <row r="165" spans="9:9">
      <c r="I165" s="6"/>
    </row>
    <row r="166" spans="9:9">
      <c r="I166" s="6"/>
    </row>
    <row r="167" spans="9:9">
      <c r="I167" s="6"/>
    </row>
    <row r="168" spans="9:9">
      <c r="I168" s="6"/>
    </row>
    <row r="169" spans="9:9">
      <c r="I169" s="6"/>
    </row>
    <row r="170" spans="9:9">
      <c r="I170" s="6"/>
    </row>
    <row r="171" spans="9:9">
      <c r="I171" s="6"/>
    </row>
    <row r="172" spans="9:9">
      <c r="I172" s="6"/>
    </row>
    <row r="173" spans="9:9">
      <c r="I173" s="6"/>
    </row>
    <row r="174" spans="9:9">
      <c r="I174" s="6"/>
    </row>
    <row r="175" spans="9:9">
      <c r="I175" s="6"/>
    </row>
    <row r="176" spans="9:9">
      <c r="I176" s="6"/>
    </row>
    <row r="177" spans="9:9">
      <c r="I177" s="6"/>
    </row>
    <row r="178" spans="9:9">
      <c r="I178" s="6"/>
    </row>
    <row r="179" spans="9:9">
      <c r="I179" s="6"/>
    </row>
    <row r="180" spans="9:9">
      <c r="I180" s="6"/>
    </row>
    <row r="181" spans="9:9">
      <c r="I181" s="6"/>
    </row>
    <row r="182" spans="9:9">
      <c r="I182" s="6"/>
    </row>
    <row r="183" spans="9:9">
      <c r="I183" s="6"/>
    </row>
    <row r="184" spans="9:9">
      <c r="I184" s="6"/>
    </row>
    <row r="185" spans="9:9">
      <c r="I185" s="6"/>
    </row>
    <row r="186" spans="9:9">
      <c r="I186" s="6"/>
    </row>
    <row r="187" spans="9:9">
      <c r="I187" s="6"/>
    </row>
    <row r="188" spans="9:9">
      <c r="I188" s="6"/>
    </row>
    <row r="189" spans="9:9">
      <c r="I189" s="6"/>
    </row>
    <row r="190" spans="9:9">
      <c r="I190" s="6"/>
    </row>
    <row r="191" spans="9:9">
      <c r="I191" s="6"/>
    </row>
    <row r="192" spans="9:9">
      <c r="I192" s="6"/>
    </row>
    <row r="193" spans="2:9">
      <c r="I193" s="6"/>
    </row>
    <row r="194" spans="2:9">
      <c r="I194" s="6"/>
    </row>
    <row r="195" spans="2:9">
      <c r="I195" s="6"/>
    </row>
    <row r="196" spans="2:9">
      <c r="I196" s="6"/>
    </row>
    <row r="197" spans="2:9">
      <c r="I197" s="6"/>
    </row>
    <row r="198" spans="2:9">
      <c r="I198" s="6"/>
    </row>
    <row r="199" spans="2:9">
      <c r="I199" s="6"/>
    </row>
    <row r="200" spans="2:9">
      <c r="I200" s="6"/>
    </row>
    <row r="201" spans="2:9">
      <c r="I201" s="6"/>
    </row>
    <row r="202" spans="2:9">
      <c r="I202" s="6"/>
    </row>
    <row r="203" spans="2:9" s="8" customFormat="1">
      <c r="B203" s="6" t="s">
        <v>453</v>
      </c>
      <c r="C203" s="6"/>
      <c r="D203" s="6"/>
      <c r="E203" s="6">
        <f>SUBTOTAL(109,表3_2[资金])</f>
        <v>900</v>
      </c>
      <c r="F203" s="6">
        <f>SUBTOTAL(109,表3_2[声望])</f>
        <v>0</v>
      </c>
      <c r="G203" s="6">
        <f>SUBTOTAL(109,表3_2[进阶点数])</f>
        <v>0</v>
      </c>
      <c r="H203" s="6"/>
      <c r="I203" s="6"/>
    </row>
    <row r="204" spans="2:9" s="8" customFormat="1">
      <c r="B204" s="7"/>
      <c r="C204" s="7"/>
      <c r="D204" s="7"/>
      <c r="E204" s="71"/>
      <c r="F204" s="7"/>
      <c r="G204" s="7"/>
      <c r="H204" s="7"/>
    </row>
    <row r="205" spans="2:9" s="8" customFormat="1">
      <c r="B205" s="7"/>
      <c r="C205" s="7"/>
      <c r="D205" s="7"/>
      <c r="E205" s="71"/>
      <c r="F205" s="7"/>
      <c r="G205" s="7"/>
      <c r="H205" s="7"/>
    </row>
    <row r="206" spans="2:9" s="8" customFormat="1">
      <c r="B206" s="7"/>
      <c r="C206" s="7"/>
      <c r="D206" s="7"/>
      <c r="E206" s="71"/>
      <c r="F206" s="7"/>
      <c r="G206" s="7"/>
      <c r="H206" s="7"/>
    </row>
    <row r="207" spans="2:9" s="8" customFormat="1">
      <c r="B207" s="7"/>
      <c r="C207" s="7"/>
      <c r="D207" s="7"/>
      <c r="E207" s="71"/>
      <c r="F207" s="7"/>
      <c r="G207" s="7"/>
      <c r="H207" s="7"/>
    </row>
    <row r="208" spans="2:9" s="8" customFormat="1">
      <c r="B208" s="7"/>
      <c r="C208" s="7"/>
      <c r="D208" s="7"/>
      <c r="E208" s="71"/>
      <c r="F208" s="7"/>
      <c r="G208" s="7"/>
      <c r="H208" s="7"/>
    </row>
    <row r="209" spans="2:8" s="8" customFormat="1">
      <c r="B209" s="7"/>
      <c r="C209" s="7"/>
      <c r="D209" s="7"/>
      <c r="E209" s="71"/>
      <c r="F209" s="7"/>
      <c r="G209" s="7"/>
      <c r="H209" s="7"/>
    </row>
    <row r="210" spans="2:8" s="8" customFormat="1">
      <c r="B210" s="7"/>
      <c r="C210" s="7"/>
      <c r="D210" s="7"/>
      <c r="E210" s="71"/>
      <c r="F210" s="7"/>
      <c r="G210" s="7"/>
      <c r="H210" s="7"/>
    </row>
    <row r="211" spans="2:8" s="8" customFormat="1">
      <c r="B211" s="7"/>
      <c r="C211" s="7"/>
      <c r="D211" s="7"/>
      <c r="E211" s="71"/>
      <c r="F211" s="7"/>
      <c r="G211" s="7"/>
      <c r="H211" s="7"/>
    </row>
    <row r="212" spans="2:8" s="8" customFormat="1">
      <c r="B212" s="7"/>
      <c r="C212" s="7"/>
      <c r="D212" s="7"/>
      <c r="E212" s="71"/>
      <c r="F212" s="7"/>
      <c r="G212" s="7"/>
      <c r="H212" s="7"/>
    </row>
    <row r="213" spans="2:8" s="8" customFormat="1">
      <c r="B213" s="7"/>
      <c r="C213" s="7"/>
      <c r="D213" s="7"/>
      <c r="E213" s="71"/>
      <c r="F213" s="7"/>
      <c r="G213" s="7"/>
      <c r="H213" s="7"/>
    </row>
    <row r="214" spans="2:8" s="8" customFormat="1">
      <c r="B214" s="7"/>
      <c r="C214" s="7"/>
      <c r="D214" s="7"/>
      <c r="E214" s="71"/>
      <c r="F214" s="7"/>
      <c r="G214" s="7"/>
      <c r="H214" s="7"/>
    </row>
    <row r="215" spans="2:8" s="8" customFormat="1">
      <c r="B215" s="7"/>
      <c r="C215" s="7"/>
      <c r="D215" s="7"/>
      <c r="E215" s="71"/>
      <c r="F215" s="7"/>
      <c r="G215" s="7"/>
      <c r="H215" s="7"/>
    </row>
    <row r="216" spans="2:8" s="8" customFormat="1">
      <c r="B216" s="7"/>
      <c r="C216" s="7"/>
      <c r="D216" s="7"/>
      <c r="E216" s="71"/>
      <c r="F216" s="7"/>
      <c r="G216" s="7"/>
      <c r="H216" s="7"/>
    </row>
    <row r="217" spans="2:8" s="8" customFormat="1">
      <c r="B217" s="7"/>
      <c r="C217" s="7"/>
      <c r="D217" s="7"/>
      <c r="E217" s="71"/>
      <c r="F217" s="7"/>
      <c r="G217" s="7"/>
      <c r="H217" s="7"/>
    </row>
    <row r="218" spans="2:8" s="8" customFormat="1">
      <c r="B218" s="7"/>
      <c r="C218" s="7"/>
      <c r="D218" s="7"/>
      <c r="E218" s="71"/>
      <c r="F218" s="7"/>
      <c r="G218" s="7"/>
      <c r="H218" s="7"/>
    </row>
    <row r="219" spans="2:8" s="8" customFormat="1">
      <c r="B219" s="7"/>
      <c r="C219" s="7"/>
      <c r="D219" s="7"/>
      <c r="E219" s="71"/>
      <c r="F219" s="7"/>
      <c r="G219" s="7"/>
      <c r="H219" s="7"/>
    </row>
    <row r="220" spans="2:8" s="8" customFormat="1">
      <c r="B220" s="7"/>
      <c r="C220" s="7"/>
      <c r="D220" s="7"/>
      <c r="E220" s="71"/>
      <c r="F220" s="7"/>
      <c r="G220" s="7"/>
      <c r="H220" s="7"/>
    </row>
    <row r="221" spans="2:8" s="8" customFormat="1">
      <c r="B221" s="7"/>
      <c r="C221" s="7"/>
      <c r="D221" s="7"/>
      <c r="E221" s="71"/>
      <c r="F221" s="7"/>
      <c r="G221" s="7"/>
      <c r="H221" s="7"/>
    </row>
    <row r="222" spans="2:8" s="8" customFormat="1">
      <c r="B222" s="7"/>
      <c r="C222" s="7"/>
      <c r="D222" s="7"/>
      <c r="E222" s="71"/>
      <c r="F222" s="7"/>
      <c r="G222" s="7"/>
      <c r="H222" s="7"/>
    </row>
    <row r="223" spans="2:8" s="8" customFormat="1">
      <c r="B223" s="7"/>
      <c r="C223" s="7"/>
      <c r="D223" s="7"/>
      <c r="E223" s="71"/>
      <c r="F223" s="7"/>
      <c r="G223" s="7"/>
      <c r="H223" s="7"/>
    </row>
    <row r="224" spans="2:8" s="8" customFormat="1">
      <c r="B224" s="7"/>
      <c r="C224" s="7"/>
      <c r="D224" s="7"/>
      <c r="E224" s="71"/>
      <c r="F224" s="7"/>
      <c r="G224" s="7"/>
      <c r="H224" s="7"/>
    </row>
    <row r="225" spans="2:9" s="8" customFormat="1">
      <c r="B225" s="7"/>
      <c r="C225" s="7"/>
      <c r="D225" s="7"/>
      <c r="E225" s="71"/>
      <c r="F225" s="7"/>
      <c r="G225" s="7"/>
      <c r="H225" s="7"/>
    </row>
    <row r="226" spans="2:9" s="8" customFormat="1">
      <c r="B226" s="7"/>
      <c r="C226" s="7"/>
      <c r="D226" s="7"/>
      <c r="E226" s="71"/>
      <c r="F226" s="7"/>
      <c r="G226" s="7"/>
      <c r="H226" s="7"/>
    </row>
    <row r="227" spans="2:9">
      <c r="B227" s="7"/>
      <c r="C227" s="7"/>
      <c r="D227" s="7"/>
      <c r="E227" s="71"/>
      <c r="F227" s="7"/>
      <c r="G227" s="7"/>
      <c r="H227" s="7"/>
      <c r="I227" s="8"/>
    </row>
  </sheetData>
  <mergeCells count="1">
    <mergeCell ref="B2:I3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人物卡</vt:lpstr>
      <vt:lpstr>人际关系</vt:lpstr>
      <vt:lpstr>赛博碟板</vt:lpstr>
      <vt:lpstr>跑团记录</vt:lpstr>
      <vt:lpstr>战斗工具</vt:lpstr>
      <vt:lpstr>系统矩阵</vt:lpstr>
      <vt:lpstr>人物卡 (模板)</vt:lpstr>
      <vt:lpstr>人际关系 (模板)</vt:lpstr>
      <vt:lpstr>跑团记录 (模板)</vt:lpstr>
      <vt:lpstr>迷の列表们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Ricic Liu</dc:creator>
  <cp:lastModifiedBy>Ricic Liu</cp:lastModifiedBy>
  <cp:lastPrinted>2019-03-23T05:16:43Z</cp:lastPrinted>
  <dcterms:created xsi:type="dcterms:W3CDTF">2018-08-28T08:13:57Z</dcterms:created>
  <dcterms:modified xsi:type="dcterms:W3CDTF">2020-01-14T11:42:41Z</dcterms:modified>
</cp:coreProperties>
</file>