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0f6efe61f9bd4/Desktop/Set/Excel/"/>
    </mc:Choice>
  </mc:AlternateContent>
  <xr:revisionPtr revIDLastSave="32" documentId="8_{7E8540BF-B89F-4F7C-98F2-2764AD98459A}" xr6:coauthVersionLast="47" xr6:coauthVersionMax="47" xr10:uidLastSave="{C71DE495-B24E-4736-A702-7AD8C48A6FAF}"/>
  <bookViews>
    <workbookView xWindow="-108" yWindow="-108" windowWidth="23256" windowHeight="12576" xr2:uid="{F08D0F3E-CAEB-40E4-9927-031374C63BB6}"/>
  </bookViews>
  <sheets>
    <sheet name="Shopping List" sheetId="1" r:id="rId1"/>
    <sheet name="Pet" sheetId="2" r:id="rId2"/>
    <sheet name="Vacation" sheetId="3" r:id="rId3"/>
    <sheet name="Printer" sheetId="4" r:id="rId4"/>
    <sheet name="Ca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5" l="1"/>
  <c r="H22" i="5"/>
  <c r="G22" i="5"/>
  <c r="I18" i="5"/>
  <c r="I24" i="5" s="1"/>
  <c r="H18" i="5"/>
  <c r="H24" i="5" s="1"/>
  <c r="G18" i="5"/>
  <c r="G24" i="5" s="1"/>
  <c r="I16" i="5"/>
  <c r="H16" i="5"/>
  <c r="G16" i="5"/>
  <c r="I9" i="5"/>
  <c r="H9" i="5"/>
  <c r="G9" i="5"/>
  <c r="I3" i="5"/>
  <c r="H3" i="5"/>
  <c r="G3" i="5"/>
  <c r="C28" i="5"/>
  <c r="D28" i="5"/>
  <c r="B28" i="5"/>
  <c r="C26" i="5"/>
  <c r="D26" i="5"/>
  <c r="B26" i="5"/>
  <c r="C24" i="5"/>
  <c r="D24" i="5"/>
  <c r="B24" i="5"/>
  <c r="C22" i="5"/>
  <c r="D22" i="5"/>
  <c r="B22" i="5"/>
  <c r="C18" i="5"/>
  <c r="D18" i="5"/>
  <c r="B18" i="5"/>
  <c r="C9" i="5"/>
  <c r="D9" i="5"/>
  <c r="B9" i="5"/>
  <c r="C16" i="5"/>
  <c r="D16" i="5"/>
  <c r="B16" i="5"/>
  <c r="C3" i="5"/>
  <c r="D3" i="5"/>
  <c r="B3" i="5"/>
  <c r="I13" i="4"/>
  <c r="I14" i="4" s="1"/>
  <c r="I17" i="4" s="1"/>
  <c r="I19" i="4" s="1"/>
  <c r="H13" i="4"/>
  <c r="G13" i="4"/>
  <c r="G11" i="4"/>
  <c r="I6" i="4"/>
  <c r="H6" i="4"/>
  <c r="G6" i="4"/>
  <c r="C19" i="4"/>
  <c r="D19" i="4"/>
  <c r="B19" i="4"/>
  <c r="C17" i="4"/>
  <c r="D17" i="4"/>
  <c r="B17" i="4"/>
  <c r="C14" i="4"/>
  <c r="D14" i="4"/>
  <c r="B14" i="4"/>
  <c r="C6" i="4"/>
  <c r="D6" i="4"/>
  <c r="B6" i="4"/>
  <c r="B11" i="4"/>
  <c r="H33" i="3"/>
  <c r="I33" i="3"/>
  <c r="G33" i="3"/>
  <c r="H30" i="3"/>
  <c r="I30" i="3"/>
  <c r="G30" i="3"/>
  <c r="H29" i="3"/>
  <c r="I29" i="3"/>
  <c r="G29" i="3"/>
  <c r="H24" i="3"/>
  <c r="I24" i="3"/>
  <c r="G24" i="3"/>
  <c r="H19" i="3"/>
  <c r="I19" i="3"/>
  <c r="G19" i="3"/>
  <c r="H17" i="3"/>
  <c r="I17" i="3"/>
  <c r="G17" i="3"/>
  <c r="C30" i="3"/>
  <c r="D30" i="3"/>
  <c r="C29" i="3"/>
  <c r="D29" i="3"/>
  <c r="B30" i="3"/>
  <c r="B29" i="3"/>
  <c r="C24" i="3"/>
  <c r="D24" i="3"/>
  <c r="D33" i="3" s="1"/>
  <c r="B24" i="3"/>
  <c r="D19" i="3"/>
  <c r="D17" i="3"/>
  <c r="C17" i="3"/>
  <c r="C19" i="3" s="1"/>
  <c r="B17" i="3"/>
  <c r="B19" i="3" s="1"/>
  <c r="C9" i="2"/>
  <c r="B12" i="2" s="1"/>
  <c r="C8" i="2"/>
  <c r="C12" i="2"/>
  <c r="B9" i="2"/>
  <c r="B8" i="2"/>
  <c r="M3" i="1"/>
  <c r="M19" i="1" s="1"/>
  <c r="N3" i="1"/>
  <c r="N19" i="1" s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3" i="1"/>
  <c r="I3" i="1"/>
  <c r="G3" i="1"/>
  <c r="I26" i="5" l="1"/>
  <c r="I28" i="5" s="1"/>
  <c r="H26" i="5"/>
  <c r="H28" i="5" s="1"/>
  <c r="G26" i="5"/>
  <c r="G28" i="5" s="1"/>
  <c r="H14" i="4"/>
  <c r="H17" i="4" s="1"/>
  <c r="H19" i="4" s="1"/>
  <c r="G14" i="4"/>
  <c r="G17" i="4" s="1"/>
  <c r="G19" i="4" s="1"/>
  <c r="C33" i="3"/>
  <c r="B33" i="3"/>
  <c r="L19" i="1"/>
</calcChain>
</file>

<file path=xl/sharedStrings.xml><?xml version="1.0" encoding="utf-8"?>
<sst xmlns="http://schemas.openxmlformats.org/spreadsheetml/2006/main" count="199" uniqueCount="97">
  <si>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</si>
  <si>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</si>
  <si>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</si>
  <si>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</si>
  <si>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</si>
  <si>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</si>
  <si>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</si>
  <si>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</si>
  <si>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</si>
  <si>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</si>
  <si>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</si>
  <si>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</si>
  <si>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 xml:space="preserve">Protactor </t>
  </si>
  <si>
    <t>Compass</t>
  </si>
  <si>
    <t>Liquid Paper</t>
  </si>
  <si>
    <t>WaltMart</t>
  </si>
  <si>
    <t>Dollar Trap</t>
  </si>
  <si>
    <t>Office Repo</t>
  </si>
  <si>
    <t>Susan</t>
  </si>
  <si>
    <t>Total</t>
  </si>
  <si>
    <t>Tim</t>
  </si>
  <si>
    <t>Adoption Cost</t>
  </si>
  <si>
    <t>Collar</t>
  </si>
  <si>
    <t>Food and Water Bowl</t>
  </si>
  <si>
    <t>Leash</t>
  </si>
  <si>
    <t>ID Tag</t>
  </si>
  <si>
    <t>Food Bag/Box</t>
  </si>
  <si>
    <t>Litter/Treats</t>
  </si>
  <si>
    <t>Cost of Mainting Dog Per Year</t>
  </si>
  <si>
    <t>Cost of Maintaining Cat per Year</t>
  </si>
  <si>
    <t>Total Cost</t>
  </si>
  <si>
    <t>Cost Per Year For Cat</t>
  </si>
  <si>
    <t>Cost Per Year for Dog</t>
  </si>
  <si>
    <t>Chicago</t>
  </si>
  <si>
    <t>Orlando</t>
  </si>
  <si>
    <t>Maimi</t>
  </si>
  <si>
    <t>Per Person Expenses</t>
  </si>
  <si>
    <t>Air Fare</t>
  </si>
  <si>
    <t>Natural History</t>
  </si>
  <si>
    <t>Science Museum</t>
  </si>
  <si>
    <t>Chicago Museum of Art</t>
  </si>
  <si>
    <t>Museum of Broadcast History</t>
  </si>
  <si>
    <t>Disney Land</t>
  </si>
  <si>
    <t>Universal Studios</t>
  </si>
  <si>
    <t>Sea World</t>
  </si>
  <si>
    <t>Busch Gardens</t>
  </si>
  <si>
    <t>Cruise</t>
  </si>
  <si>
    <t>Sub Total of Tickets(per person)</t>
  </si>
  <si>
    <t>Number of People in Group</t>
  </si>
  <si>
    <t>Total Cost of Ticket</t>
  </si>
  <si>
    <t>Hotel Expenses</t>
  </si>
  <si>
    <t>Hotel Cost Per Night</t>
  </si>
  <si>
    <t>Number of Nights</t>
  </si>
  <si>
    <t>Hotel Total</t>
  </si>
  <si>
    <t>Grand Total</t>
  </si>
  <si>
    <t>Car Rental Per Day</t>
  </si>
  <si>
    <t>Food Cost Per Day</t>
  </si>
  <si>
    <t>Car &amp; Food Expenses (Complete Family)</t>
  </si>
  <si>
    <t>Car Cost for Entire Vacation</t>
  </si>
  <si>
    <t>Food Cost for Entire Vacation</t>
  </si>
  <si>
    <t>Epsilon</t>
  </si>
  <si>
    <t xml:space="preserve">HV 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</si>
  <si>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</si>
  <si>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</si>
  <si>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</si>
  <si>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</si>
  <si>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</si>
  <si>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</si>
  <si>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</si>
  <si>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</si>
  <si>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 Year</t>
  </si>
  <si>
    <t>Pages Per Year</t>
  </si>
  <si>
    <t>Printing Cost Per Year</t>
  </si>
  <si>
    <t>Years</t>
  </si>
  <si>
    <t>Total Printing Cost</t>
  </si>
  <si>
    <t>HV</t>
  </si>
  <si>
    <t>Spark</t>
  </si>
  <si>
    <t>Mustang</t>
  </si>
  <si>
    <t>Escalade</t>
  </si>
  <si>
    <t>Initial Cost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</si>
  <si>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</si>
  <si>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</si>
  <si>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</si>
  <si>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</si>
  <si>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</si>
  <si>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</si>
  <si>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</si>
  <si>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</si>
  <si>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</si>
  <si>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</t>
  </si>
  <si>
    <t>Total Annual Cost(Ins + Lic + Gas)</t>
  </si>
  <si>
    <t>Miles to Drive Each Year</t>
  </si>
  <si>
    <t>Susan's goal for maximum miles</t>
  </si>
  <si>
    <t>Total Life of Car (Years)</t>
  </si>
  <si>
    <t>Annual X Years of Life</t>
  </si>
  <si>
    <t>Total Lifetime Cost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</si>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</sst>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Arial Rounded MT Bold"/>
      <family val="2"/>
    </font>
    <font>
      <b/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0" fillId="7" borderId="0" xfId="0" applyFill="1" applyAlignment="1">
      <alignment wrapText="1"/>
    </xf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164" fontId="0" fillId="8" borderId="0" xfId="0" applyNumberFormat="1" applyFill="1"/>
    <xf numFmtId="0" fontId="4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/>
    <xf numFmtId="2" fontId="0" fillId="2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0" fontId="0" fillId="11" borderId="0" xfId="0" applyNumberFormat="1" applyFill="1"/>
    <xf numFmtId="164" fontId="0" fillId="12" borderId="0" xfId="0" applyNumberFormat="1" applyFill="1"/>
    <xf numFmtId="2" fontId="0" fillId="11" borderId="0" xfId="0" applyNumberFormat="1" applyFill="1"/>
    <xf numFmtId="0" fontId="0" fillId="0" borderId="0" xfId="0" applyBorder="1"/>
    <xf numFmtId="0" fontId="0" fillId="12" borderId="0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0" borderId="4" xfId="0" applyBorder="1"/>
    <xf numFmtId="0" fontId="0" fillId="0" borderId="5" xfId="0" applyBorder="1"/>
    <xf numFmtId="0" fontId="0" fillId="12" borderId="4" xfId="0" applyFill="1" applyBorder="1"/>
    <xf numFmtId="0" fontId="0" fillId="12" borderId="5" xfId="0" applyFill="1" applyBorder="1"/>
    <xf numFmtId="0" fontId="0" fillId="6" borderId="6" xfId="0" applyFill="1" applyBorder="1"/>
    <xf numFmtId="0" fontId="0" fillId="14" borderId="0" xfId="0" applyFill="1" applyBorder="1"/>
    <xf numFmtId="0" fontId="0" fillId="0" borderId="6" xfId="0" applyBorder="1"/>
    <xf numFmtId="0" fontId="0" fillId="15" borderId="1" xfId="0" applyFill="1" applyBorder="1"/>
    <xf numFmtId="0" fontId="0" fillId="15" borderId="4" xfId="0" applyFill="1" applyBorder="1"/>
    <xf numFmtId="164" fontId="0" fillId="13" borderId="0" xfId="0" applyNumberFormat="1" applyFill="1" applyBorder="1"/>
    <xf numFmtId="164" fontId="0" fillId="13" borderId="5" xfId="0" applyNumberFormat="1" applyFill="1" applyBorder="1"/>
    <xf numFmtId="164" fontId="0" fillId="12" borderId="0" xfId="0" applyNumberFormat="1" applyFill="1" applyBorder="1"/>
    <xf numFmtId="164" fontId="0" fillId="12" borderId="5" xfId="0" applyNumberFormat="1" applyFill="1" applyBorder="1"/>
    <xf numFmtId="164" fontId="0" fillId="6" borderId="7" xfId="0" applyNumberFormat="1" applyFill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6" borderId="8" xfId="0" applyNumberFormat="1" applyFill="1" applyBorder="1"/>
    <xf numFmtId="0" fontId="5" fillId="13" borderId="1" xfId="0" applyFont="1" applyFill="1" applyBorder="1"/>
    <xf numFmtId="0" fontId="5" fillId="12" borderId="4" xfId="0" applyFont="1" applyFill="1" applyBorder="1"/>
    <xf numFmtId="0" fontId="5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6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'Shopping List'!$G$18:$I$18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9-4659-9FEF-D460EF37F4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1582208"/>
        <c:axId val="1641580768"/>
      </c:barChart>
      <c:catAx>
        <c:axId val="164158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</a:t>
                </a:r>
                <a:r>
                  <a:rPr lang="en-US" baseline="0"/>
                  <a:t> 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0768"/>
        <c:crosses val="autoZero"/>
        <c:auto val="1"/>
        <c:lblAlgn val="ctr"/>
        <c:lblOffset val="100"/>
        <c:noMultiLvlLbl val="0"/>
      </c:catAx>
      <c:valAx>
        <c:axId val="164158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 for Shopping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'Shopping List'!$L$18:$N$18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List'!$L$19:$N$19</c:f>
              <c:numCache>
                <c:formatCode>_-[$$-409]* #,##0.00_ ;_-[$$-409]* \-#,##0.00\ ;_-[$$-409]* "-"??_ ;_-@_ </c:formatCode>
                <c:ptCount val="3"/>
                <c:pt idx="0">
                  <c:v>86.05</c:v>
                </c:pt>
                <c:pt idx="1">
                  <c:v>79.849999999999994</c:v>
                </c:pt>
                <c:pt idx="2">
                  <c:v>133.69999999999999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071-8ACB-9B3734AFBF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5431567"/>
        <c:axId val="2095433487"/>
      </c:barChart>
      <c:catAx>
        <c:axId val="209543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33487"/>
        <c:crosses val="autoZero"/>
        <c:auto val="1"/>
        <c:lblAlgn val="ctr"/>
        <c:lblOffset val="100"/>
        <c:noMultiLvlLbl val="0"/>
      </c:catAx>
      <c:valAx>
        <c:axId val="20954334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Cost for Shopping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Cost of Maintainance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Pet!$B$11:$C$11</c:f>
              <c:strCache>
                <c:ptCount val="2"/>
                <c:pt idx="0">
                  <c:v>Cost Per Year For Cat</c:v>
                </c:pt>
                <c:pt idx="1">
                  <c:v>Cost Per Year for Dog</c:v>
                </c:pt>
              </c:strCache>
            </c:strRef>
          </c:cat>
          <c:val>
            <c:numRef>
              <c:f>Pet!$B$12:$C$12</c:f>
              <c:numCache>
                <c:formatCode>_-[$$-409]* #,##0.00_ ;_-[$$-409]* \-#,##0.00\ ;_-[$$-409]* "-"??_ ;_-@_ </c:formatCode>
                <c:ptCount val="2"/>
                <c:pt idx="0">
                  <c:v>559.5</c:v>
                </c:pt>
                <c:pt idx="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8-4BF3-AAF7-BE30A62C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102399"/>
        <c:axId val="2039605519"/>
        <c:axId val="0"/>
      </c:bar3DChart>
      <c:catAx>
        <c:axId val="3071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05519"/>
        <c:crosses val="autoZero"/>
        <c:auto val="1"/>
        <c:lblAlgn val="ctr"/>
        <c:lblOffset val="100"/>
        <c:noMultiLvlLbl val="0"/>
      </c:catAx>
      <c:valAx>
        <c:axId val="20396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  <a:r>
              <a:rPr lang="en-IN" baseline="0"/>
              <a:t> for Vacation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Vacation!$B$32:$D$32</c:f>
              <c:strCache>
                <c:ptCount val="3"/>
                <c:pt idx="0">
                  <c:v>Chicago</c:v>
                </c:pt>
                <c:pt idx="1">
                  <c:v>Orlando</c:v>
                </c:pt>
                <c:pt idx="2">
                  <c:v>Maimi</c:v>
                </c:pt>
              </c:strCache>
            </c:strRef>
          </c:cat>
          <c:val>
            <c:numRef>
              <c:f>Vacation!$B$33:$D$33</c:f>
              <c:numCache>
                <c:formatCode>_-[$$-409]* #,##0.00_ ;_-[$$-409]* \-#,##0.00\ ;_-[$$-409]* "-"??_ ;_-@_ </c:formatCode>
                <c:ptCount val="3"/>
                <c:pt idx="0">
                  <c:v>1744</c:v>
                </c:pt>
                <c:pt idx="1">
                  <c:v>1903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B-4592-9005-3D70207D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102431"/>
        <c:axId val="2097102911"/>
      </c:barChart>
      <c:catAx>
        <c:axId val="20971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2911"/>
        <c:crosses val="autoZero"/>
        <c:auto val="1"/>
        <c:lblAlgn val="ctr"/>
        <c:lblOffset val="100"/>
        <c:noMultiLvlLbl val="0"/>
      </c:catAx>
      <c:valAx>
        <c:axId val="20971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0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Expenses for</a:t>
            </a:r>
            <a:r>
              <a:rPr lang="en-IN" baseline="0"/>
              <a:t> Vacation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Vacation!$G$32:$I$32</c:f>
              <c:strCache>
                <c:ptCount val="3"/>
                <c:pt idx="0">
                  <c:v>Chicago</c:v>
                </c:pt>
                <c:pt idx="1">
                  <c:v>Orlando</c:v>
                </c:pt>
                <c:pt idx="2">
                  <c:v>Maimi</c:v>
                </c:pt>
              </c:strCache>
            </c:strRef>
          </c:cat>
          <c:val>
            <c:numRef>
              <c:f>Vacation!$G$33:$I$33</c:f>
              <c:numCache>
                <c:formatCode>_-[$$-409]* #,##0.00_ ;_-[$$-409]* \-#,##0.00\ ;_-[$$-409]* "-"??_ ;_-@_ </c:formatCode>
                <c:ptCount val="3"/>
                <c:pt idx="0">
                  <c:v>2888</c:v>
                </c:pt>
                <c:pt idx="1">
                  <c:v>3281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CC3-9043-8235826E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299087"/>
        <c:axId val="2086299567"/>
      </c:barChart>
      <c:catAx>
        <c:axId val="208629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9567"/>
        <c:crosses val="autoZero"/>
        <c:auto val="1"/>
        <c:lblAlgn val="ctr"/>
        <c:lblOffset val="100"/>
        <c:noMultiLvlLbl val="0"/>
      </c:catAx>
      <c:valAx>
        <c:axId val="20862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printer 2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Printer!$B$19:$D$19</c:f>
              <c:numCache>
                <c:formatCode>_-[$$-409]* #,##0.00_ ;_-[$$-409]* \-#,##0.00\ ;_-[$$-409]* "-"??_ ;_-@_ </c:formatCode>
                <c:ptCount val="3"/>
                <c:pt idx="0">
                  <c:v>37529</c:v>
                </c:pt>
                <c:pt idx="1">
                  <c:v>83482.333333333328</c:v>
                </c:pt>
                <c:pt idx="2">
                  <c:v>223521.97297297299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024-A258-7379C5523C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38466495"/>
        <c:axId val="1938467455"/>
      </c:barChart>
      <c:catAx>
        <c:axId val="19384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7455"/>
        <c:crosses val="autoZero"/>
        <c:auto val="1"/>
        <c:lblAlgn val="ctr"/>
        <c:lblOffset val="100"/>
        <c:noMultiLvlLbl val="0"/>
      </c:catAx>
      <c:valAx>
        <c:axId val="19384674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193846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printer for</a:t>
            </a:r>
            <a:r>
              <a:rPr lang="en-IN" baseline="0"/>
              <a:t> 2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Printer!$G$18:$I$18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Printer!$G$19:$I$19</c:f>
              <c:numCache>
                <c:formatCode>_-[$$-409]* #,##0.00_ ;_-[$$-409]* \-#,##0.00\ ;_-[$$-409]* "-"??_ ;_-@_ </c:formatCode>
                <c:ptCount val="3"/>
                <c:pt idx="0">
                  <c:v>1250029</c:v>
                </c:pt>
                <c:pt idx="1">
                  <c:v>2777926.7777777775</c:v>
                </c:pt>
                <c:pt idx="2">
                  <c:v>7432981.4324324327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7-4AC8-BE9A-F1B994F22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42344911"/>
        <c:axId val="2042342991"/>
      </c:barChart>
      <c:catAx>
        <c:axId val="20423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42991"/>
        <c:crosses val="autoZero"/>
        <c:auto val="1"/>
        <c:lblAlgn val="ctr"/>
        <c:lblOffset val="100"/>
        <c:noMultiLvlLbl val="0"/>
      </c:catAx>
      <c:valAx>
        <c:axId val="20423429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20423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Car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Car!$B$28:$D$28</c:f>
              <c:numCache>
                <c:formatCode>_-[$$-409]* #,##0.00_ ;_-[$$-409]* \-#,##0.00\ ;_-[$$-409]* "-"??_ ;_-@_ </c:formatCode>
                <c:ptCount val="3"/>
                <c:pt idx="0">
                  <c:v>20766.857142857141</c:v>
                </c:pt>
                <c:pt idx="1">
                  <c:v>38470.947368421053</c:v>
                </c:pt>
                <c:pt idx="2">
                  <c:v>48348.117647058825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42A5-A8E4-597E5C8808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38460207"/>
        <c:axId val="1938464527"/>
      </c:barChart>
      <c:catAx>
        <c:axId val="193846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4527"/>
        <c:crosses val="autoZero"/>
        <c:auto val="1"/>
        <c:lblAlgn val="ctr"/>
        <c:lblOffset val="100"/>
        <c:noMultiLvlLbl val="0"/>
      </c:catAx>
      <c:valAx>
        <c:axId val="19384645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19384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Car</a:t>
            </a:r>
            <a:r>
              <a:rPr lang="en-IN" baseline="0"/>
              <a:t> Per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Car!$G$27:$I$27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Car!$G$28:$I$28</c:f>
              <c:numCache>
                <c:formatCode>_-[$$-409]* #,##0.00_ ;_-[$$-409]* \-#,##0.00\ ;_-[$$-409]* "-"??_ ;_-@_ </c:formatCode>
                <c:ptCount val="3"/>
                <c:pt idx="0">
                  <c:v>20810.357142857141</c:v>
                </c:pt>
                <c:pt idx="1">
                  <c:v>38563.947368421053</c:v>
                </c:pt>
                <c:pt idx="2">
                  <c:v>48564.117647058825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A-42EE-848C-BB09B34152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42346831"/>
        <c:axId val="2042346351"/>
      </c:barChart>
      <c:catAx>
        <c:axId val="20423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46351"/>
        <c:crosses val="autoZero"/>
        <c:auto val="1"/>
        <c:lblAlgn val="ctr"/>
        <c:lblOffset val="100"/>
        <c:noMultiLvlLbl val="0"/>
      </c:catAx>
      <c:valAx>
        <c:axId val="204234635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crossAx val="20423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674370</xdr:colOff>
      <xdr:row>19</xdr:row>
      <xdr:rowOff>171450</xdr:rowOff>
    </xdr:from>
    <xdr:to>
      <xdr:col>9</xdr:col>
      <xdr:colOff>582930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6C55C-14E5-245D-B8B7-92994AF6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20</xdr:row>
      <xdr:rowOff>0</xdr:rowOff>
    </xdr:from>
    <xdr:to>
      <xdr:col>17</xdr:col>
      <xdr:colOff>350520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D4BD7-7516-8F85-FED8-5E5EBBBA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106680</xdr:rowOff>
    </xdr:from>
    <xdr:to>
      <xdr:col>11</xdr:col>
      <xdr:colOff>281940</xdr:colOff>
      <xdr:row>11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71D57-43CF-7544-2AC3-A4B74D2D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34</xdr:row>
      <xdr:rowOff>99060</xdr:rowOff>
    </xdr:from>
    <xdr:to>
      <xdr:col>4</xdr:col>
      <xdr:colOff>152400</xdr:colOff>
      <xdr:row>49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812E9-C495-FC70-B68B-51793E072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34</xdr:row>
      <xdr:rowOff>121920</xdr:rowOff>
    </xdr:from>
    <xdr:to>
      <xdr:col>9</xdr:col>
      <xdr:colOff>114300</xdr:colOff>
      <xdr:row>49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3E6ED-98E3-F312-4609-169C37FB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20</xdr:row>
      <xdr:rowOff>68580</xdr:rowOff>
    </xdr:from>
    <xdr:to>
      <xdr:col>3</xdr:col>
      <xdr:colOff>777240</xdr:colOff>
      <xdr:row>36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FEF38-A0DB-429F-B4B1-93FA54E00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20</xdr:row>
      <xdr:rowOff>99060</xdr:rowOff>
    </xdr:from>
    <xdr:to>
      <xdr:col>9</xdr:col>
      <xdr:colOff>304800</xdr:colOff>
      <xdr:row>35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15AAF-A750-7242-1045-812E6B30B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114300</xdr:rowOff>
    </xdr:from>
    <xdr:to>
      <xdr:col>4</xdr:col>
      <xdr:colOff>83820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75D47-9234-9800-8EF1-D5A7D222F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29</xdr:row>
      <xdr:rowOff>22860</xdr:rowOff>
    </xdr:from>
    <xdr:to>
      <xdr:col>9</xdr:col>
      <xdr:colOff>76200</xdr:colOff>
      <xdr:row>44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A52B7-CC0C-78A0-A2A5-746D22EF0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636F-3C5F-4A9E-AEFA-3ECE5376E9AA}">
  <dimension ref="A1:N19"/>
  <sheetViews>
    <sheetView tabSelected="1" workbookViewId="0">
      <selection activeCell="E7" sqref="E7"/>
    </sheetView>
  </sheetViews>
  <sheetFormatPr defaultRowHeight="14.4" x14ac:dyDescent="0.3"/>
  <cols>
    <col min="1" max="1" width="17.2187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  <col min="13" max="13" width="10" bestFit="1" customWidth="1"/>
    <col min="14" max="14" width="10.6640625" bestFit="1" customWidth="1"/>
  </cols>
  <sheetData>
    <row r="1" spans="1:14" ht="15" thickBot="1" x14ac:dyDescent="0.35"/>
    <row r="2" spans="1:14" x14ac:dyDescent="0.3">
      <c r="A2" s="3"/>
      <c r="B2" s="3" t="s">
        <v>15</v>
      </c>
      <c r="C2" s="3" t="s">
        <v>16</v>
      </c>
      <c r="D2" s="3" t="s">
        <v>17</v>
      </c>
      <c r="F2" s="78" t="s">
        <v>18</v>
      </c>
      <c r="G2" s="53" t="s">
        <v>15</v>
      </c>
      <c r="H2" s="53" t="s">
        <v>16</v>
      </c>
      <c r="I2" s="54" t="s">
        <v>17</v>
      </c>
      <c r="K2" s="78" t="s">
        <v>20</v>
      </c>
      <c r="L2" s="67" t="s">
        <v>15</v>
      </c>
      <c r="M2" s="67" t="s">
        <v>16</v>
      </c>
      <c r="N2" s="68" t="s">
        <v>17</v>
      </c>
    </row>
    <row r="3" spans="1:14" x14ac:dyDescent="0.3">
      <c r="A3" s="3" t="s">
        <v>0</v>
      </c>
      <c r="B3" s="4">
        <v>0.5</v>
      </c>
      <c r="C3" s="4">
        <v>0.4</v>
      </c>
      <c r="D3" s="4">
        <v>1.4</v>
      </c>
      <c r="F3" s="55">
        <v>3</v>
      </c>
      <c r="G3" s="56">
        <f>$F3*B3</f>
        <v>1.5</v>
      </c>
      <c r="H3" s="56">
        <f t="shared" ref="H3:I3" si="0">$F3*C3</f>
        <v>1.2000000000000002</v>
      </c>
      <c r="I3" s="57">
        <f t="shared" si="0"/>
        <v>4.1999999999999993</v>
      </c>
      <c r="K3" s="69">
        <v>3</v>
      </c>
      <c r="L3" s="70">
        <f>$K3*B3</f>
        <v>1.5</v>
      </c>
      <c r="M3" s="70">
        <f t="shared" ref="M3:N17" si="1">$K3*C3</f>
        <v>1.2000000000000002</v>
      </c>
      <c r="N3" s="71">
        <f t="shared" si="1"/>
        <v>4.1999999999999993</v>
      </c>
    </row>
    <row r="4" spans="1:14" x14ac:dyDescent="0.3">
      <c r="A4" s="3" t="s">
        <v>1</v>
      </c>
      <c r="B4" s="4">
        <v>28</v>
      </c>
      <c r="C4" s="4">
        <v>33</v>
      </c>
      <c r="D4" s="4">
        <v>31</v>
      </c>
      <c r="F4" s="55">
        <v>1</v>
      </c>
      <c r="G4" s="56">
        <f t="shared" ref="G4:G17" si="2">$F4*B4</f>
        <v>28</v>
      </c>
      <c r="H4" s="56">
        <f t="shared" ref="H4:H17" si="3">$F4*C4</f>
        <v>33</v>
      </c>
      <c r="I4" s="57">
        <f t="shared" ref="I4:I17" si="4">$F4*D4</f>
        <v>31</v>
      </c>
      <c r="K4" s="69">
        <v>1</v>
      </c>
      <c r="L4" s="70">
        <f t="shared" ref="L4:L17" si="5">$K4*B4</f>
        <v>28</v>
      </c>
      <c r="M4" s="70">
        <f t="shared" si="1"/>
        <v>33</v>
      </c>
      <c r="N4" s="71">
        <f t="shared" si="1"/>
        <v>31</v>
      </c>
    </row>
    <row r="5" spans="1:14" x14ac:dyDescent="0.3">
      <c r="A5" s="3" t="s">
        <v>2</v>
      </c>
      <c r="B5" s="4">
        <v>1.8</v>
      </c>
      <c r="C5" s="4">
        <v>1</v>
      </c>
      <c r="D5" s="4">
        <v>2</v>
      </c>
      <c r="F5" s="55">
        <v>7</v>
      </c>
      <c r="G5" s="56">
        <f t="shared" si="2"/>
        <v>12.6</v>
      </c>
      <c r="H5" s="56">
        <f t="shared" si="3"/>
        <v>7</v>
      </c>
      <c r="I5" s="57">
        <f t="shared" si="4"/>
        <v>14</v>
      </c>
      <c r="K5" s="69">
        <v>4</v>
      </c>
      <c r="L5" s="70">
        <f t="shared" si="5"/>
        <v>7.2</v>
      </c>
      <c r="M5" s="70">
        <f t="shared" si="1"/>
        <v>4</v>
      </c>
      <c r="N5" s="71">
        <f t="shared" si="1"/>
        <v>8</v>
      </c>
    </row>
    <row r="6" spans="1:14" x14ac:dyDescent="0.3">
      <c r="A6" s="3" t="s">
        <v>3</v>
      </c>
      <c r="B6" s="4">
        <v>1.2</v>
      </c>
      <c r="C6" s="4">
        <v>0.8</v>
      </c>
      <c r="D6" s="4">
        <v>1.5</v>
      </c>
      <c r="F6" s="55">
        <v>1</v>
      </c>
      <c r="G6" s="56">
        <f t="shared" si="2"/>
        <v>1.2</v>
      </c>
      <c r="H6" s="56">
        <f t="shared" si="3"/>
        <v>0.8</v>
      </c>
      <c r="I6" s="57">
        <f t="shared" si="4"/>
        <v>1.5</v>
      </c>
      <c r="K6" s="69">
        <v>2</v>
      </c>
      <c r="L6" s="70">
        <f t="shared" si="5"/>
        <v>2.4</v>
      </c>
      <c r="M6" s="70">
        <f t="shared" si="1"/>
        <v>1.6</v>
      </c>
      <c r="N6" s="71">
        <f t="shared" si="1"/>
        <v>3</v>
      </c>
    </row>
    <row r="7" spans="1:14" x14ac:dyDescent="0.3">
      <c r="A7" s="3" t="s">
        <v>4</v>
      </c>
      <c r="B7" s="4">
        <v>2.4</v>
      </c>
      <c r="C7" s="4">
        <v>1.4</v>
      </c>
      <c r="D7" s="4">
        <v>2.4</v>
      </c>
      <c r="F7" s="55">
        <v>2</v>
      </c>
      <c r="G7" s="56">
        <f t="shared" si="2"/>
        <v>4.8</v>
      </c>
      <c r="H7" s="56">
        <f t="shared" si="3"/>
        <v>2.8</v>
      </c>
      <c r="I7" s="57">
        <f t="shared" si="4"/>
        <v>4.8</v>
      </c>
      <c r="K7" s="69">
        <v>2</v>
      </c>
      <c r="L7" s="70">
        <f t="shared" si="5"/>
        <v>4.8</v>
      </c>
      <c r="M7" s="70">
        <f t="shared" si="1"/>
        <v>2.8</v>
      </c>
      <c r="N7" s="71">
        <f t="shared" si="1"/>
        <v>4.8</v>
      </c>
    </row>
    <row r="8" spans="1:14" x14ac:dyDescent="0.3">
      <c r="A8" s="3" t="s">
        <v>5</v>
      </c>
      <c r="B8" s="4">
        <v>0.9</v>
      </c>
      <c r="C8" s="4">
        <v>0.2</v>
      </c>
      <c r="D8" s="4">
        <v>0.8</v>
      </c>
      <c r="F8" s="55">
        <v>2</v>
      </c>
      <c r="G8" s="56">
        <f t="shared" si="2"/>
        <v>1.8</v>
      </c>
      <c r="H8" s="56">
        <f t="shared" si="3"/>
        <v>0.4</v>
      </c>
      <c r="I8" s="57">
        <f t="shared" si="4"/>
        <v>1.6</v>
      </c>
      <c r="K8" s="69">
        <v>2</v>
      </c>
      <c r="L8" s="70">
        <f t="shared" si="5"/>
        <v>1.8</v>
      </c>
      <c r="M8" s="70">
        <f t="shared" si="1"/>
        <v>0.4</v>
      </c>
      <c r="N8" s="71">
        <f t="shared" si="1"/>
        <v>1.6</v>
      </c>
    </row>
    <row r="9" spans="1:14" x14ac:dyDescent="0.3">
      <c r="A9" s="3" t="s">
        <v>6</v>
      </c>
      <c r="B9" s="4">
        <v>0.99</v>
      </c>
      <c r="C9" s="4">
        <v>0.59</v>
      </c>
      <c r="D9" s="4">
        <v>2.59</v>
      </c>
      <c r="F9" s="55">
        <v>1</v>
      </c>
      <c r="G9" s="56">
        <f t="shared" si="2"/>
        <v>0.99</v>
      </c>
      <c r="H9" s="56">
        <f t="shared" si="3"/>
        <v>0.59</v>
      </c>
      <c r="I9" s="57">
        <f t="shared" si="4"/>
        <v>2.59</v>
      </c>
      <c r="K9" s="69">
        <v>20</v>
      </c>
      <c r="L9" s="70">
        <f t="shared" si="5"/>
        <v>19.8</v>
      </c>
      <c r="M9" s="70">
        <f t="shared" si="1"/>
        <v>11.799999999999999</v>
      </c>
      <c r="N9" s="71">
        <f t="shared" si="1"/>
        <v>51.8</v>
      </c>
    </row>
    <row r="10" spans="1:14" x14ac:dyDescent="0.3">
      <c r="A10" s="3" t="s">
        <v>7</v>
      </c>
      <c r="B10" s="4">
        <v>1.25</v>
      </c>
      <c r="C10" s="4">
        <v>3.25</v>
      </c>
      <c r="D10" s="4">
        <v>2.15</v>
      </c>
      <c r="F10" s="55">
        <v>4</v>
      </c>
      <c r="G10" s="56">
        <f t="shared" si="2"/>
        <v>5</v>
      </c>
      <c r="H10" s="56">
        <f t="shared" si="3"/>
        <v>13</v>
      </c>
      <c r="I10" s="57">
        <f t="shared" si="4"/>
        <v>8.6</v>
      </c>
      <c r="K10" s="69">
        <v>2</v>
      </c>
      <c r="L10" s="70">
        <f t="shared" si="5"/>
        <v>2.5</v>
      </c>
      <c r="M10" s="70">
        <f t="shared" si="1"/>
        <v>6.5</v>
      </c>
      <c r="N10" s="71">
        <f t="shared" si="1"/>
        <v>4.3</v>
      </c>
    </row>
    <row r="11" spans="1:14" x14ac:dyDescent="0.3">
      <c r="A11" s="3" t="s">
        <v>8</v>
      </c>
      <c r="B11" s="4">
        <v>9.5</v>
      </c>
      <c r="C11" s="4">
        <v>14</v>
      </c>
      <c r="D11" s="4">
        <v>13</v>
      </c>
      <c r="F11" s="55">
        <v>1</v>
      </c>
      <c r="G11" s="56">
        <f t="shared" si="2"/>
        <v>9.5</v>
      </c>
      <c r="H11" s="56">
        <f t="shared" si="3"/>
        <v>14</v>
      </c>
      <c r="I11" s="57">
        <f t="shared" si="4"/>
        <v>13</v>
      </c>
      <c r="K11" s="69">
        <v>1</v>
      </c>
      <c r="L11" s="70">
        <f t="shared" si="5"/>
        <v>9.5</v>
      </c>
      <c r="M11" s="70">
        <f t="shared" si="1"/>
        <v>14</v>
      </c>
      <c r="N11" s="71">
        <f t="shared" si="1"/>
        <v>13</v>
      </c>
    </row>
    <row r="12" spans="1:14" x14ac:dyDescent="0.3">
      <c r="A12" s="3" t="s">
        <v>9</v>
      </c>
      <c r="B12" s="4">
        <v>4.55</v>
      </c>
      <c r="C12" s="4">
        <v>2.5499999999999998</v>
      </c>
      <c r="D12" s="4">
        <v>6</v>
      </c>
      <c r="F12" s="55">
        <v>1</v>
      </c>
      <c r="G12" s="56">
        <f t="shared" si="2"/>
        <v>4.55</v>
      </c>
      <c r="H12" s="56">
        <f t="shared" si="3"/>
        <v>2.5499999999999998</v>
      </c>
      <c r="I12" s="57">
        <f t="shared" si="4"/>
        <v>6</v>
      </c>
      <c r="K12" s="69">
        <v>1</v>
      </c>
      <c r="L12" s="70">
        <f t="shared" si="5"/>
        <v>4.55</v>
      </c>
      <c r="M12" s="70">
        <f t="shared" si="1"/>
        <v>2.5499999999999998</v>
      </c>
      <c r="N12" s="71">
        <f t="shared" si="1"/>
        <v>6</v>
      </c>
    </row>
    <row r="13" spans="1:14" x14ac:dyDescent="0.3">
      <c r="A13" s="3" t="s">
        <v>10</v>
      </c>
      <c r="B13" s="4">
        <v>4.2</v>
      </c>
      <c r="C13" s="4">
        <v>2.2000000000000002</v>
      </c>
      <c r="D13" s="4">
        <v>3</v>
      </c>
      <c r="F13" s="55">
        <v>1</v>
      </c>
      <c r="G13" s="56">
        <f t="shared" si="2"/>
        <v>4.2</v>
      </c>
      <c r="H13" s="56">
        <f t="shared" si="3"/>
        <v>2.2000000000000002</v>
      </c>
      <c r="I13" s="57">
        <f t="shared" si="4"/>
        <v>3</v>
      </c>
      <c r="K13" s="69">
        <v>0</v>
      </c>
      <c r="L13" s="70">
        <f t="shared" si="5"/>
        <v>0</v>
      </c>
      <c r="M13" s="70">
        <f t="shared" si="1"/>
        <v>0</v>
      </c>
      <c r="N13" s="71">
        <f t="shared" si="1"/>
        <v>0</v>
      </c>
    </row>
    <row r="14" spans="1:14" x14ac:dyDescent="0.3">
      <c r="A14" s="3" t="s">
        <v>11</v>
      </c>
      <c r="B14" s="4">
        <v>3.9</v>
      </c>
      <c r="C14" s="4">
        <v>5</v>
      </c>
      <c r="D14" s="4">
        <v>8</v>
      </c>
      <c r="F14" s="55">
        <v>1</v>
      </c>
      <c r="G14" s="56">
        <f t="shared" si="2"/>
        <v>3.9</v>
      </c>
      <c r="H14" s="56">
        <f t="shared" si="3"/>
        <v>5</v>
      </c>
      <c r="I14" s="57">
        <f t="shared" si="4"/>
        <v>8</v>
      </c>
      <c r="K14" s="69">
        <v>0</v>
      </c>
      <c r="L14" s="70">
        <f t="shared" si="5"/>
        <v>0</v>
      </c>
      <c r="M14" s="70">
        <f t="shared" si="1"/>
        <v>0</v>
      </c>
      <c r="N14" s="71">
        <f t="shared" si="1"/>
        <v>0</v>
      </c>
    </row>
    <row r="15" spans="1:14" x14ac:dyDescent="0.3">
      <c r="A15" s="3" t="s">
        <v>12</v>
      </c>
      <c r="B15" s="4">
        <v>1</v>
      </c>
      <c r="C15" s="4">
        <v>2</v>
      </c>
      <c r="D15" s="4">
        <v>1</v>
      </c>
      <c r="F15" s="55">
        <v>1</v>
      </c>
      <c r="G15" s="56">
        <f t="shared" si="2"/>
        <v>1</v>
      </c>
      <c r="H15" s="56">
        <f t="shared" si="3"/>
        <v>2</v>
      </c>
      <c r="I15" s="57">
        <f t="shared" si="4"/>
        <v>1</v>
      </c>
      <c r="K15" s="69">
        <v>0</v>
      </c>
      <c r="L15" s="70">
        <f t="shared" si="5"/>
        <v>0</v>
      </c>
      <c r="M15" s="70">
        <f t="shared" si="1"/>
        <v>0</v>
      </c>
      <c r="N15" s="71">
        <f t="shared" si="1"/>
        <v>0</v>
      </c>
    </row>
    <row r="16" spans="1:14" x14ac:dyDescent="0.3">
      <c r="A16" s="3" t="s">
        <v>13</v>
      </c>
      <c r="B16" s="4">
        <v>1.75</v>
      </c>
      <c r="C16" s="4">
        <v>2</v>
      </c>
      <c r="D16" s="4">
        <v>1</v>
      </c>
      <c r="F16" s="55">
        <v>1</v>
      </c>
      <c r="G16" s="56">
        <f t="shared" si="2"/>
        <v>1.75</v>
      </c>
      <c r="H16" s="56">
        <f t="shared" si="3"/>
        <v>2</v>
      </c>
      <c r="I16" s="57">
        <f t="shared" si="4"/>
        <v>1</v>
      </c>
      <c r="K16" s="69">
        <v>0</v>
      </c>
      <c r="L16" s="70">
        <f t="shared" si="5"/>
        <v>0</v>
      </c>
      <c r="M16" s="70">
        <f t="shared" si="1"/>
        <v>0</v>
      </c>
      <c r="N16" s="71">
        <f t="shared" si="1"/>
        <v>0</v>
      </c>
    </row>
    <row r="17" spans="1:14" ht="15" thickBot="1" x14ac:dyDescent="0.35">
      <c r="A17" s="3" t="s">
        <v>14</v>
      </c>
      <c r="B17" s="4">
        <v>2</v>
      </c>
      <c r="C17" s="4">
        <v>1</v>
      </c>
      <c r="D17" s="4">
        <v>3</v>
      </c>
      <c r="F17" s="58">
        <v>1</v>
      </c>
      <c r="G17" s="59">
        <f t="shared" si="2"/>
        <v>2</v>
      </c>
      <c r="H17" s="59">
        <f t="shared" si="3"/>
        <v>1</v>
      </c>
      <c r="I17" s="60">
        <f t="shared" si="4"/>
        <v>3</v>
      </c>
      <c r="K17" s="72">
        <v>2</v>
      </c>
      <c r="L17" s="73">
        <f t="shared" si="5"/>
        <v>4</v>
      </c>
      <c r="M17" s="73">
        <f t="shared" si="1"/>
        <v>2</v>
      </c>
      <c r="N17" s="74">
        <f t="shared" si="1"/>
        <v>6</v>
      </c>
    </row>
    <row r="18" spans="1:14" x14ac:dyDescent="0.3">
      <c r="F18" s="61"/>
      <c r="G18" s="62" t="s">
        <v>15</v>
      </c>
      <c r="H18" s="62" t="s">
        <v>16</v>
      </c>
      <c r="I18" s="63" t="s">
        <v>17</v>
      </c>
      <c r="K18" s="75"/>
      <c r="L18" s="76" t="s">
        <v>15</v>
      </c>
      <c r="M18" s="76" t="s">
        <v>16</v>
      </c>
      <c r="N18" s="77" t="s">
        <v>17</v>
      </c>
    </row>
    <row r="19" spans="1:14" ht="15" thickBot="1" x14ac:dyDescent="0.35">
      <c r="F19" s="64" t="s">
        <v>19</v>
      </c>
      <c r="G19" s="65">
        <f>SUM(G3:G17)</f>
        <v>82.79</v>
      </c>
      <c r="H19" s="65">
        <f t="shared" ref="H19:I19" si="6">SUM(H3:H17)</f>
        <v>87.539999999999992</v>
      </c>
      <c r="I19" s="66">
        <f t="shared" si="6"/>
        <v>103.28999999999999</v>
      </c>
      <c r="K19" s="33" t="s">
        <v>19</v>
      </c>
      <c r="L19" s="42">
        <f>SUM(L3:L17)</f>
        <v>86.05</v>
      </c>
      <c r="M19" s="42">
        <f t="shared" ref="M19:N19" si="7">SUM(M3:M17)</f>
        <v>79.849999999999994</v>
      </c>
      <c r="N19" s="49">
        <f t="shared" si="7"/>
        <v>133.69999999999999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66F8-DEA2-4C78-BF44-A92F2DBB7A1B}">
  <dimension ref="A2:C12"/>
  <sheetViews>
    <sheetView workbookViewId="0">
      <selection activeCell="D15" sqref="D15"/>
    </sheetView>
  </sheetViews>
  <sheetFormatPr defaultRowHeight="14.4" x14ac:dyDescent="0.3"/>
  <cols>
    <col min="1" max="1" width="18.88671875" bestFit="1" customWidth="1"/>
  </cols>
  <sheetData>
    <row r="2" spans="1:3" ht="57.6" x14ac:dyDescent="0.3">
      <c r="A2" s="8"/>
      <c r="B2" s="9" t="s">
        <v>28</v>
      </c>
      <c r="C2" s="9" t="s">
        <v>29</v>
      </c>
    </row>
    <row r="3" spans="1:3" x14ac:dyDescent="0.3">
      <c r="A3" s="8" t="s">
        <v>21</v>
      </c>
      <c r="B3" s="10">
        <v>50</v>
      </c>
      <c r="C3" s="10">
        <v>90</v>
      </c>
    </row>
    <row r="4" spans="1:3" x14ac:dyDescent="0.3">
      <c r="A4" s="8" t="s">
        <v>22</v>
      </c>
      <c r="B4" s="10">
        <v>2.5</v>
      </c>
      <c r="C4" s="10">
        <v>2</v>
      </c>
    </row>
    <row r="5" spans="1:3" x14ac:dyDescent="0.3">
      <c r="A5" s="8" t="s">
        <v>25</v>
      </c>
      <c r="B5" s="10">
        <v>5.5</v>
      </c>
      <c r="C5" s="10">
        <v>4.5</v>
      </c>
    </row>
    <row r="6" spans="1:3" x14ac:dyDescent="0.3">
      <c r="A6" s="8" t="s">
        <v>23</v>
      </c>
      <c r="B6" s="10">
        <v>7</v>
      </c>
      <c r="C6" s="10">
        <v>7</v>
      </c>
    </row>
    <row r="7" spans="1:3" x14ac:dyDescent="0.3">
      <c r="A7" s="8" t="s">
        <v>24</v>
      </c>
      <c r="B7" s="10">
        <v>3</v>
      </c>
      <c r="C7" s="10">
        <v>0</v>
      </c>
    </row>
    <row r="8" spans="1:3" x14ac:dyDescent="0.3">
      <c r="A8" s="8" t="s">
        <v>26</v>
      </c>
      <c r="B8" s="10">
        <f>42*12</f>
        <v>504</v>
      </c>
      <c r="C8" s="10">
        <f>22*12</f>
        <v>264</v>
      </c>
    </row>
    <row r="9" spans="1:3" x14ac:dyDescent="0.3">
      <c r="A9" s="8" t="s">
        <v>27</v>
      </c>
      <c r="B9" s="10">
        <f>3*12</f>
        <v>36</v>
      </c>
      <c r="C9" s="10">
        <f>16*12</f>
        <v>192</v>
      </c>
    </row>
    <row r="11" spans="1:3" ht="43.2" x14ac:dyDescent="0.3">
      <c r="A11" t="s">
        <v>30</v>
      </c>
      <c r="B11" s="6" t="s">
        <v>31</v>
      </c>
      <c r="C11" s="6" t="s">
        <v>32</v>
      </c>
    </row>
    <row r="12" spans="1:3" x14ac:dyDescent="0.3">
      <c r="B12" s="7">
        <f>SUM(C3:C9)</f>
        <v>559.5</v>
      </c>
      <c r="C12" s="7">
        <f>SUM(B3:B9)</f>
        <v>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4728-A85C-41B3-BCE0-E88B62E66B1A}">
  <dimension ref="A1:I33"/>
  <sheetViews>
    <sheetView topLeftCell="F1" workbookViewId="0">
      <selection activeCell="A3" sqref="A3"/>
    </sheetView>
  </sheetViews>
  <sheetFormatPr defaultRowHeight="14.4" x14ac:dyDescent="0.3"/>
  <cols>
    <col min="1" max="1" width="35.21875" bestFit="1" customWidth="1"/>
    <col min="2" max="2" width="11.5546875" bestFit="1" customWidth="1"/>
    <col min="3" max="3" width="11.21875" bestFit="1" customWidth="1"/>
    <col min="4" max="4" width="10.109375" bestFit="1" customWidth="1"/>
    <col min="6" max="6" width="35.21875" bestFit="1" customWidth="1"/>
    <col min="7" max="7" width="11.5546875" bestFit="1" customWidth="1"/>
    <col min="8" max="8" width="11.21875" bestFit="1" customWidth="1"/>
    <col min="9" max="9" width="10.109375" bestFit="1" customWidth="1"/>
  </cols>
  <sheetData>
    <row r="1" spans="1:9" ht="17.399999999999999" x14ac:dyDescent="0.3">
      <c r="A1" s="11" t="s">
        <v>18</v>
      </c>
      <c r="B1" s="11" t="s">
        <v>33</v>
      </c>
      <c r="C1" s="11" t="s">
        <v>34</v>
      </c>
      <c r="D1" s="11" t="s">
        <v>35</v>
      </c>
      <c r="F1" s="11" t="s">
        <v>20</v>
      </c>
      <c r="G1" s="11" t="s">
        <v>33</v>
      </c>
      <c r="H1" s="11" t="s">
        <v>34</v>
      </c>
      <c r="I1" s="11" t="s">
        <v>35</v>
      </c>
    </row>
    <row r="5" spans="1:9" x14ac:dyDescent="0.3">
      <c r="A5" s="2" t="s">
        <v>36</v>
      </c>
      <c r="B5" s="3"/>
      <c r="C5" s="3"/>
      <c r="D5" s="3"/>
      <c r="F5" s="2" t="s">
        <v>36</v>
      </c>
      <c r="G5" s="3"/>
      <c r="H5" s="3"/>
      <c r="I5" s="3"/>
    </row>
    <row r="6" spans="1:9" x14ac:dyDescent="0.3">
      <c r="A6" s="3" t="s">
        <v>37</v>
      </c>
      <c r="B6" s="4">
        <v>280</v>
      </c>
      <c r="C6" s="4">
        <v>100</v>
      </c>
      <c r="D6" s="4">
        <v>350</v>
      </c>
      <c r="F6" s="3" t="s">
        <v>37</v>
      </c>
      <c r="G6" s="4">
        <v>280</v>
      </c>
      <c r="H6" s="4">
        <v>100</v>
      </c>
      <c r="I6" s="4">
        <v>350</v>
      </c>
    </row>
    <row r="7" spans="1:9" x14ac:dyDescent="0.3">
      <c r="A7" s="3" t="s">
        <v>38</v>
      </c>
      <c r="B7" s="4">
        <v>18</v>
      </c>
      <c r="C7" s="4">
        <v>0</v>
      </c>
      <c r="D7" s="4">
        <v>0</v>
      </c>
      <c r="F7" s="3" t="s">
        <v>38</v>
      </c>
      <c r="G7" s="4">
        <v>18</v>
      </c>
      <c r="H7" s="4">
        <v>0</v>
      </c>
      <c r="I7" s="4">
        <v>0</v>
      </c>
    </row>
    <row r="8" spans="1:9" x14ac:dyDescent="0.3">
      <c r="A8" s="3" t="s">
        <v>40</v>
      </c>
      <c r="B8" s="4">
        <v>25</v>
      </c>
      <c r="C8" s="4">
        <v>0</v>
      </c>
      <c r="D8" s="4">
        <v>0</v>
      </c>
      <c r="F8" s="3" t="s">
        <v>40</v>
      </c>
      <c r="G8" s="4">
        <v>25</v>
      </c>
      <c r="H8" s="4">
        <v>0</v>
      </c>
      <c r="I8" s="4">
        <v>0</v>
      </c>
    </row>
    <row r="9" spans="1:9" x14ac:dyDescent="0.3">
      <c r="A9" s="3" t="s">
        <v>39</v>
      </c>
      <c r="B9" s="4">
        <v>15</v>
      </c>
      <c r="C9" s="4">
        <v>0</v>
      </c>
      <c r="D9" s="4">
        <v>0</v>
      </c>
      <c r="F9" s="3" t="s">
        <v>39</v>
      </c>
      <c r="G9" s="4">
        <v>15</v>
      </c>
      <c r="H9" s="4">
        <v>0</v>
      </c>
      <c r="I9" s="4">
        <v>0</v>
      </c>
    </row>
    <row r="10" spans="1:9" x14ac:dyDescent="0.3">
      <c r="A10" s="3" t="s">
        <v>41</v>
      </c>
      <c r="B10" s="4">
        <v>9</v>
      </c>
      <c r="C10" s="4">
        <v>0</v>
      </c>
      <c r="D10" s="4">
        <v>0</v>
      </c>
      <c r="F10" s="3" t="s">
        <v>41</v>
      </c>
      <c r="G10" s="4">
        <v>9</v>
      </c>
      <c r="H10" s="4">
        <v>0</v>
      </c>
      <c r="I10" s="4">
        <v>0</v>
      </c>
    </row>
    <row r="11" spans="1:9" x14ac:dyDescent="0.3">
      <c r="A11" s="3" t="s">
        <v>42</v>
      </c>
      <c r="B11" s="4">
        <v>0</v>
      </c>
      <c r="C11" s="4">
        <v>99</v>
      </c>
      <c r="D11" s="4">
        <v>0</v>
      </c>
      <c r="F11" s="3" t="s">
        <v>42</v>
      </c>
      <c r="G11" s="4">
        <v>0</v>
      </c>
      <c r="H11" s="4">
        <v>99</v>
      </c>
      <c r="I11" s="4">
        <v>0</v>
      </c>
    </row>
    <row r="12" spans="1:9" x14ac:dyDescent="0.3">
      <c r="A12" s="3" t="s">
        <v>43</v>
      </c>
      <c r="B12" s="4">
        <v>0</v>
      </c>
      <c r="C12" s="4">
        <v>95</v>
      </c>
      <c r="D12" s="4">
        <v>0</v>
      </c>
      <c r="F12" s="3" t="s">
        <v>43</v>
      </c>
      <c r="G12" s="4">
        <v>0</v>
      </c>
      <c r="H12" s="4">
        <v>95</v>
      </c>
      <c r="I12" s="4">
        <v>0</v>
      </c>
    </row>
    <row r="13" spans="1:9" x14ac:dyDescent="0.3">
      <c r="A13" s="3" t="s">
        <v>44</v>
      </c>
      <c r="B13" s="4">
        <v>0</v>
      </c>
      <c r="C13" s="4">
        <v>85</v>
      </c>
      <c r="D13" s="4">
        <v>0</v>
      </c>
      <c r="F13" s="3" t="s">
        <v>44</v>
      </c>
      <c r="G13" s="4">
        <v>0</v>
      </c>
      <c r="H13" s="4">
        <v>85</v>
      </c>
      <c r="I13" s="4">
        <v>0</v>
      </c>
    </row>
    <row r="14" spans="1:9" x14ac:dyDescent="0.3">
      <c r="A14" s="3" t="s">
        <v>45</v>
      </c>
      <c r="B14" s="4">
        <v>0</v>
      </c>
      <c r="C14" s="4">
        <v>85</v>
      </c>
      <c r="D14" s="4">
        <v>0</v>
      </c>
      <c r="F14" s="3" t="s">
        <v>45</v>
      </c>
      <c r="G14" s="4">
        <v>0</v>
      </c>
      <c r="H14" s="4">
        <v>85</v>
      </c>
      <c r="I14" s="4">
        <v>0</v>
      </c>
    </row>
    <row r="15" spans="1:9" x14ac:dyDescent="0.3">
      <c r="A15" s="3" t="s">
        <v>46</v>
      </c>
      <c r="B15" s="4">
        <v>0</v>
      </c>
      <c r="C15" s="4">
        <v>0</v>
      </c>
      <c r="D15" s="4">
        <v>555</v>
      </c>
      <c r="F15" s="3" t="s">
        <v>46</v>
      </c>
      <c r="G15" s="4">
        <v>0</v>
      </c>
      <c r="H15" s="4">
        <v>0</v>
      </c>
      <c r="I15" s="4">
        <v>555</v>
      </c>
    </row>
    <row r="17" spans="1:9" x14ac:dyDescent="0.3">
      <c r="A17" s="3" t="s">
        <v>47</v>
      </c>
      <c r="B17" s="4">
        <f>SUM(B6:B10)</f>
        <v>347</v>
      </c>
      <c r="C17" s="4">
        <f>SUM(C6:C14)</f>
        <v>464</v>
      </c>
      <c r="D17" s="4">
        <f>SUM(D6:D15)</f>
        <v>905</v>
      </c>
      <c r="F17" s="3" t="s">
        <v>47</v>
      </c>
      <c r="G17" s="4">
        <f>SUM(G6:G15)</f>
        <v>347</v>
      </c>
      <c r="H17" s="4">
        <f t="shared" ref="H17:I17" si="0">SUM(H6:H15)</f>
        <v>464</v>
      </c>
      <c r="I17" s="4">
        <f t="shared" si="0"/>
        <v>905</v>
      </c>
    </row>
    <row r="18" spans="1:9" x14ac:dyDescent="0.3">
      <c r="A18" s="3" t="s">
        <v>48</v>
      </c>
      <c r="B18" s="3">
        <v>2</v>
      </c>
      <c r="C18" s="3">
        <v>2</v>
      </c>
      <c r="D18" s="3">
        <v>2</v>
      </c>
      <c r="F18" s="3" t="s">
        <v>48</v>
      </c>
      <c r="G18" s="3">
        <v>4</v>
      </c>
      <c r="H18" s="3">
        <v>4</v>
      </c>
      <c r="I18" s="3">
        <v>4</v>
      </c>
    </row>
    <row r="19" spans="1:9" x14ac:dyDescent="0.3">
      <c r="A19" s="3" t="s">
        <v>49</v>
      </c>
      <c r="B19" s="4">
        <f>B17*B18</f>
        <v>694</v>
      </c>
      <c r="C19" s="4">
        <f t="shared" ref="C19:D19" si="1">C17*C18</f>
        <v>928</v>
      </c>
      <c r="D19" s="4">
        <f t="shared" si="1"/>
        <v>1810</v>
      </c>
      <c r="F19" s="3" t="s">
        <v>49</v>
      </c>
      <c r="G19" s="4">
        <f>G17*G18</f>
        <v>1388</v>
      </c>
      <c r="H19" s="4">
        <f t="shared" ref="H19:I19" si="2">H17*H18</f>
        <v>1856</v>
      </c>
      <c r="I19" s="4">
        <f t="shared" si="2"/>
        <v>3620</v>
      </c>
    </row>
    <row r="21" spans="1:9" x14ac:dyDescent="0.3">
      <c r="A21" s="2" t="s">
        <v>50</v>
      </c>
      <c r="B21" s="3"/>
      <c r="C21" s="3"/>
      <c r="D21" s="3"/>
      <c r="F21" s="2" t="s">
        <v>50</v>
      </c>
      <c r="G21" s="3"/>
      <c r="H21" s="3"/>
      <c r="I21" s="3"/>
    </row>
    <row r="22" spans="1:9" x14ac:dyDescent="0.3">
      <c r="A22" s="3" t="s">
        <v>51</v>
      </c>
      <c r="B22" s="4">
        <v>120</v>
      </c>
      <c r="C22" s="4">
        <v>105</v>
      </c>
      <c r="D22" s="4">
        <v>0</v>
      </c>
      <c r="F22" s="3" t="s">
        <v>51</v>
      </c>
      <c r="G22" s="4">
        <v>120</v>
      </c>
      <c r="H22" s="4">
        <v>105</v>
      </c>
      <c r="I22" s="4">
        <v>0</v>
      </c>
    </row>
    <row r="23" spans="1:9" x14ac:dyDescent="0.3">
      <c r="A23" s="3" t="s">
        <v>52</v>
      </c>
      <c r="B23" s="3">
        <v>5</v>
      </c>
      <c r="C23" s="3">
        <v>5</v>
      </c>
      <c r="D23" s="3">
        <v>5</v>
      </c>
      <c r="F23" s="3" t="s">
        <v>52</v>
      </c>
      <c r="G23" s="3">
        <v>5</v>
      </c>
      <c r="H23" s="3">
        <v>5</v>
      </c>
      <c r="I23" s="3">
        <v>5</v>
      </c>
    </row>
    <row r="24" spans="1:9" x14ac:dyDescent="0.3">
      <c r="A24" s="3" t="s">
        <v>53</v>
      </c>
      <c r="B24" s="4">
        <f>B22*B23</f>
        <v>600</v>
      </c>
      <c r="C24" s="4">
        <f t="shared" ref="C24:D24" si="3">C22*C23</f>
        <v>525</v>
      </c>
      <c r="D24" s="4">
        <f t="shared" si="3"/>
        <v>0</v>
      </c>
      <c r="F24" s="3" t="s">
        <v>53</v>
      </c>
      <c r="G24" s="4">
        <f>G22*G23</f>
        <v>600</v>
      </c>
      <c r="H24" s="4">
        <f t="shared" ref="H24:I24" si="4">H22*H23</f>
        <v>525</v>
      </c>
      <c r="I24" s="4">
        <f t="shared" si="4"/>
        <v>0</v>
      </c>
    </row>
    <row r="26" spans="1:9" x14ac:dyDescent="0.3">
      <c r="A26" s="5" t="s">
        <v>57</v>
      </c>
      <c r="B26" s="3"/>
      <c r="C26" s="3"/>
      <c r="D26" s="3"/>
      <c r="F26" s="5" t="s">
        <v>57</v>
      </c>
      <c r="G26" s="3"/>
      <c r="H26" s="3"/>
      <c r="I26" s="3"/>
    </row>
    <row r="27" spans="1:9" x14ac:dyDescent="0.3">
      <c r="A27" s="3" t="s">
        <v>55</v>
      </c>
      <c r="B27" s="4">
        <v>40</v>
      </c>
      <c r="C27" s="4">
        <v>0</v>
      </c>
      <c r="D27" s="4">
        <v>0</v>
      </c>
      <c r="F27" s="3" t="s">
        <v>55</v>
      </c>
      <c r="G27" s="4">
        <v>40</v>
      </c>
      <c r="H27" s="4">
        <v>0</v>
      </c>
      <c r="I27" s="4">
        <v>0</v>
      </c>
    </row>
    <row r="28" spans="1:9" x14ac:dyDescent="0.3">
      <c r="A28" s="3" t="s">
        <v>56</v>
      </c>
      <c r="B28" s="4">
        <v>100</v>
      </c>
      <c r="C28" s="4">
        <v>100</v>
      </c>
      <c r="D28" s="4">
        <v>0</v>
      </c>
      <c r="F28" s="3" t="s">
        <v>56</v>
      </c>
      <c r="G28" s="4">
        <v>200</v>
      </c>
      <c r="H28" s="4">
        <v>200</v>
      </c>
      <c r="I28" s="4">
        <v>0</v>
      </c>
    </row>
    <row r="29" spans="1:9" x14ac:dyDescent="0.3">
      <c r="A29" s="3" t="s">
        <v>58</v>
      </c>
      <c r="B29" s="4">
        <f>B27*4.5</f>
        <v>180</v>
      </c>
      <c r="C29" s="4">
        <f t="shared" ref="C29:D29" si="5">C27*4.5</f>
        <v>0</v>
      </c>
      <c r="D29" s="4">
        <f t="shared" si="5"/>
        <v>0</v>
      </c>
      <c r="F29" s="3" t="s">
        <v>58</v>
      </c>
      <c r="G29" s="4">
        <f>G27*4.5</f>
        <v>180</v>
      </c>
      <c r="H29" s="4">
        <f t="shared" ref="H29:I29" si="6">H27*4.5</f>
        <v>0</v>
      </c>
      <c r="I29" s="4">
        <f t="shared" si="6"/>
        <v>0</v>
      </c>
    </row>
    <row r="30" spans="1:9" x14ac:dyDescent="0.3">
      <c r="A30" s="3" t="s">
        <v>59</v>
      </c>
      <c r="B30" s="4">
        <f>B28*4.5</f>
        <v>450</v>
      </c>
      <c r="C30" s="4">
        <f t="shared" ref="C30:D30" si="7">C28*4.5</f>
        <v>450</v>
      </c>
      <c r="D30" s="4">
        <f t="shared" si="7"/>
        <v>0</v>
      </c>
      <c r="F30" s="3" t="s">
        <v>59</v>
      </c>
      <c r="G30" s="4">
        <f>G28*4.5</f>
        <v>900</v>
      </c>
      <c r="H30" s="4">
        <f t="shared" ref="H30:I30" si="8">H28*4.5</f>
        <v>900</v>
      </c>
      <c r="I30" s="4">
        <f t="shared" si="8"/>
        <v>0</v>
      </c>
    </row>
    <row r="32" spans="1:9" x14ac:dyDescent="0.3">
      <c r="B32" t="s">
        <v>33</v>
      </c>
      <c r="C32" t="s">
        <v>34</v>
      </c>
      <c r="D32" t="s">
        <v>35</v>
      </c>
      <c r="G32" t="s">
        <v>33</v>
      </c>
      <c r="H32" t="s">
        <v>34</v>
      </c>
      <c r="I32" t="s">
        <v>35</v>
      </c>
    </row>
    <row r="33" spans="1:9" x14ac:dyDescent="0.3">
      <c r="A33" t="s">
        <v>54</v>
      </c>
      <c r="B33" s="1">
        <f>B19+B24+B30</f>
        <v>1744</v>
      </c>
      <c r="C33" s="1">
        <f t="shared" ref="C33:D33" si="9">C19+C24+C30</f>
        <v>1903</v>
      </c>
      <c r="D33" s="1">
        <f t="shared" si="9"/>
        <v>1810</v>
      </c>
      <c r="G33" s="1">
        <f>G19+G24+G30</f>
        <v>2888</v>
      </c>
      <c r="H33" s="1">
        <f t="shared" ref="H33:I33" si="10">H19+H24+H30</f>
        <v>3281</v>
      </c>
      <c r="I33" s="1">
        <f t="shared" si="10"/>
        <v>3620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67-91AB-46CE-802E-54052C5ECEEA}">
  <dimension ref="A1:I19"/>
  <sheetViews>
    <sheetView workbookViewId="0">
      <selection activeCell="K16" sqref="K16"/>
    </sheetView>
  </sheetViews>
  <sheetFormatPr defaultRowHeight="14.4" x14ac:dyDescent="0.3"/>
  <cols>
    <col min="1" max="1" width="21" bestFit="1" customWidth="1"/>
    <col min="2" max="3" width="11.109375" bestFit="1" customWidth="1"/>
    <col min="4" max="4" width="12.5546875" bestFit="1" customWidth="1"/>
    <col min="6" max="6" width="21.44140625" bestFit="1" customWidth="1"/>
    <col min="7" max="9" width="13.6640625" bestFit="1" customWidth="1"/>
  </cols>
  <sheetData>
    <row r="1" spans="1:9" x14ac:dyDescent="0.3">
      <c r="A1" t="s">
        <v>18</v>
      </c>
      <c r="B1" t="s">
        <v>60</v>
      </c>
      <c r="C1" t="s">
        <v>61</v>
      </c>
      <c r="D1" t="s">
        <v>62</v>
      </c>
      <c r="F1" t="s">
        <v>20</v>
      </c>
      <c r="G1" t="s">
        <v>60</v>
      </c>
      <c r="H1" t="s">
        <v>61</v>
      </c>
      <c r="I1" t="s">
        <v>62</v>
      </c>
    </row>
    <row r="2" spans="1:9" x14ac:dyDescent="0.3">
      <c r="A2" s="12" t="s">
        <v>63</v>
      </c>
      <c r="B2" s="18">
        <v>29</v>
      </c>
      <c r="C2" s="18">
        <v>149</v>
      </c>
      <c r="D2" s="18">
        <v>549</v>
      </c>
      <c r="F2" s="12" t="s">
        <v>63</v>
      </c>
      <c r="G2" s="18">
        <v>29</v>
      </c>
      <c r="H2" s="18">
        <v>149</v>
      </c>
      <c r="I2" s="18">
        <v>549</v>
      </c>
    </row>
    <row r="4" spans="1:9" x14ac:dyDescent="0.3">
      <c r="A4" s="13" t="s">
        <v>64</v>
      </c>
      <c r="B4" s="19">
        <v>40</v>
      </c>
      <c r="C4" s="19">
        <v>90</v>
      </c>
      <c r="D4" s="19">
        <v>370</v>
      </c>
      <c r="F4" s="13" t="s">
        <v>64</v>
      </c>
      <c r="G4" s="19">
        <v>40</v>
      </c>
      <c r="H4" s="19">
        <v>90</v>
      </c>
      <c r="I4" s="19">
        <v>370</v>
      </c>
    </row>
    <row r="5" spans="1:9" x14ac:dyDescent="0.3">
      <c r="A5" s="13" t="s">
        <v>65</v>
      </c>
      <c r="B5" s="13">
        <v>200</v>
      </c>
      <c r="C5" s="13">
        <v>1000</v>
      </c>
      <c r="D5" s="13">
        <v>11000</v>
      </c>
      <c r="F5" s="13" t="s">
        <v>65</v>
      </c>
      <c r="G5" s="13">
        <v>200</v>
      </c>
      <c r="H5" s="13">
        <v>1000</v>
      </c>
      <c r="I5" s="13">
        <v>11000</v>
      </c>
    </row>
    <row r="6" spans="1:9" x14ac:dyDescent="0.3">
      <c r="A6" s="13" t="s">
        <v>66</v>
      </c>
      <c r="B6" s="19">
        <f>B5/B4</f>
        <v>5</v>
      </c>
      <c r="C6" s="19">
        <f t="shared" ref="C6:D6" si="0">C5/C4</f>
        <v>11.111111111111111</v>
      </c>
      <c r="D6" s="19">
        <f t="shared" si="0"/>
        <v>29.72972972972973</v>
      </c>
      <c r="F6" s="13" t="s">
        <v>66</v>
      </c>
      <c r="G6" s="19">
        <f>G5/G4</f>
        <v>5</v>
      </c>
      <c r="H6" s="19">
        <f t="shared" ref="H6" si="1">H5/H4</f>
        <v>11.111111111111111</v>
      </c>
      <c r="I6" s="19">
        <f t="shared" ref="I6" si="2">I5/I4</f>
        <v>29.72972972972973</v>
      </c>
    </row>
    <row r="8" spans="1:9" x14ac:dyDescent="0.3">
      <c r="A8" s="3" t="s">
        <v>67</v>
      </c>
      <c r="B8" s="17">
        <v>15</v>
      </c>
      <c r="C8" s="3"/>
      <c r="D8" s="3"/>
      <c r="F8" s="3" t="s">
        <v>67</v>
      </c>
      <c r="G8" s="17">
        <v>500</v>
      </c>
      <c r="H8" s="3"/>
      <c r="I8" s="3"/>
    </row>
    <row r="9" spans="1:9" x14ac:dyDescent="0.3">
      <c r="A9" s="3" t="s">
        <v>68</v>
      </c>
      <c r="B9" s="17">
        <v>5</v>
      </c>
      <c r="C9" s="3"/>
      <c r="D9" s="3"/>
      <c r="F9" s="3" t="s">
        <v>68</v>
      </c>
      <c r="G9" s="17">
        <v>5</v>
      </c>
      <c r="H9" s="3"/>
      <c r="I9" s="3"/>
    </row>
    <row r="10" spans="1:9" x14ac:dyDescent="0.3">
      <c r="A10" s="3" t="s">
        <v>69</v>
      </c>
      <c r="B10" s="17">
        <v>50</v>
      </c>
      <c r="C10" s="3"/>
      <c r="D10" s="3"/>
      <c r="F10" s="3" t="s">
        <v>69</v>
      </c>
      <c r="G10" s="17">
        <v>50</v>
      </c>
      <c r="H10" s="3"/>
      <c r="I10" s="3"/>
    </row>
    <row r="11" spans="1:9" x14ac:dyDescent="0.3">
      <c r="A11" s="3" t="s">
        <v>70</v>
      </c>
      <c r="B11" s="17">
        <f>B8*B9*B10</f>
        <v>3750</v>
      </c>
      <c r="C11" s="3"/>
      <c r="D11" s="3"/>
      <c r="F11" s="3" t="s">
        <v>70</v>
      </c>
      <c r="G11" s="17">
        <f>G8*G9*G10</f>
        <v>125000</v>
      </c>
      <c r="H11" s="3"/>
      <c r="I11" s="3"/>
    </row>
    <row r="13" spans="1:9" x14ac:dyDescent="0.3">
      <c r="A13" s="14" t="s">
        <v>71</v>
      </c>
      <c r="B13" s="14">
        <v>3750</v>
      </c>
      <c r="C13" s="14">
        <v>3750</v>
      </c>
      <c r="D13" s="14">
        <v>3750</v>
      </c>
      <c r="F13" s="14" t="s">
        <v>71</v>
      </c>
      <c r="G13" s="23">
        <f>G11</f>
        <v>125000</v>
      </c>
      <c r="H13" s="23">
        <f>G11</f>
        <v>125000</v>
      </c>
      <c r="I13" s="23">
        <f>G11</f>
        <v>125000</v>
      </c>
    </row>
    <row r="14" spans="1:9" x14ac:dyDescent="0.3">
      <c r="A14" s="14" t="s">
        <v>72</v>
      </c>
      <c r="B14" s="20">
        <f>B13*B6</f>
        <v>18750</v>
      </c>
      <c r="C14" s="20">
        <f t="shared" ref="C14:D14" si="3">C13*C6</f>
        <v>41666.666666666664</v>
      </c>
      <c r="D14" s="20">
        <f t="shared" si="3"/>
        <v>111486.48648648649</v>
      </c>
      <c r="F14" s="14" t="s">
        <v>72</v>
      </c>
      <c r="G14" s="20">
        <f>G13*G6</f>
        <v>625000</v>
      </c>
      <c r="H14" s="20">
        <f t="shared" ref="H14" si="4">H13*H6</f>
        <v>1388888.8888888888</v>
      </c>
      <c r="I14" s="20">
        <f t="shared" ref="I14" si="5">I13*I6</f>
        <v>3716216.2162162163</v>
      </c>
    </row>
    <row r="15" spans="1:9" x14ac:dyDescent="0.3">
      <c r="A15" s="14" t="s">
        <v>73</v>
      </c>
      <c r="B15" s="21">
        <v>2</v>
      </c>
      <c r="C15" s="21">
        <v>2</v>
      </c>
      <c r="D15" s="21">
        <v>2</v>
      </c>
      <c r="F15" s="14" t="s">
        <v>73</v>
      </c>
      <c r="G15" s="21">
        <v>2</v>
      </c>
      <c r="H15" s="21">
        <v>2</v>
      </c>
      <c r="I15" s="21">
        <v>2</v>
      </c>
    </row>
    <row r="17" spans="1:9" x14ac:dyDescent="0.3">
      <c r="A17" s="15" t="s">
        <v>74</v>
      </c>
      <c r="B17" s="22">
        <f>B14*B15</f>
        <v>37500</v>
      </c>
      <c r="C17" s="22">
        <f t="shared" ref="C17:D17" si="6">C14*C15</f>
        <v>83333.333333333328</v>
      </c>
      <c r="D17" s="22">
        <f t="shared" si="6"/>
        <v>222972.97297297299</v>
      </c>
      <c r="F17" s="15" t="s">
        <v>74</v>
      </c>
      <c r="G17" s="22">
        <f>G14*G15</f>
        <v>1250000</v>
      </c>
      <c r="H17" s="22">
        <f t="shared" ref="H17:I17" si="7">H14*H15</f>
        <v>2777777.7777777775</v>
      </c>
      <c r="I17" s="22">
        <f t="shared" si="7"/>
        <v>7432432.4324324327</v>
      </c>
    </row>
    <row r="18" spans="1:9" x14ac:dyDescent="0.3">
      <c r="B18" s="16" t="s">
        <v>60</v>
      </c>
      <c r="C18" s="16" t="s">
        <v>75</v>
      </c>
      <c r="D18" s="16" t="s">
        <v>62</v>
      </c>
      <c r="G18" s="16" t="s">
        <v>60</v>
      </c>
      <c r="H18" s="16" t="s">
        <v>75</v>
      </c>
      <c r="I18" s="16" t="s">
        <v>62</v>
      </c>
    </row>
    <row r="19" spans="1:9" x14ac:dyDescent="0.3">
      <c r="A19" s="16" t="s">
        <v>30</v>
      </c>
      <c r="B19" s="7">
        <f>B17+B2</f>
        <v>37529</v>
      </c>
      <c r="C19" s="7">
        <f t="shared" ref="C19:D19" si="8">C17+C2</f>
        <v>83482.333333333328</v>
      </c>
      <c r="D19" s="7">
        <f t="shared" si="8"/>
        <v>223521.97297297299</v>
      </c>
      <c r="F19" s="16" t="s">
        <v>30</v>
      </c>
      <c r="G19" s="7">
        <f>G17+G2</f>
        <v>1250029</v>
      </c>
      <c r="H19" s="7">
        <f t="shared" ref="H19:I19" si="9">H17+H2</f>
        <v>2777926.7777777775</v>
      </c>
      <c r="I19" s="7">
        <f t="shared" si="9"/>
        <v>7432981.4324324327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03E6-2BC5-4C1C-92E4-4E9173973D48}">
  <dimension ref="A1:I28"/>
  <sheetViews>
    <sheetView topLeftCell="A88" workbookViewId="0">
      <selection activeCell="K37" sqref="K37"/>
    </sheetView>
  </sheetViews>
  <sheetFormatPr defaultRowHeight="14.4" x14ac:dyDescent="0.3"/>
  <cols>
    <col min="1" max="1" width="28.21875" bestFit="1" customWidth="1"/>
    <col min="2" max="4" width="12.5546875" bestFit="1" customWidth="1"/>
    <col min="6" max="6" width="28.21875" bestFit="1" customWidth="1"/>
    <col min="7" max="9" width="12.5546875" bestFit="1" customWidth="1"/>
  </cols>
  <sheetData>
    <row r="1" spans="1:9" x14ac:dyDescent="0.3">
      <c r="A1" s="52" t="s">
        <v>18</v>
      </c>
      <c r="B1" s="52" t="s">
        <v>76</v>
      </c>
      <c r="C1" s="52" t="s">
        <v>77</v>
      </c>
      <c r="D1" s="52" t="s">
        <v>78</v>
      </c>
      <c r="F1" s="52" t="s">
        <v>18</v>
      </c>
      <c r="G1" s="52" t="s">
        <v>76</v>
      </c>
      <c r="H1" s="52" t="s">
        <v>77</v>
      </c>
      <c r="I1" s="52" t="s">
        <v>78</v>
      </c>
    </row>
    <row r="2" spans="1:9" x14ac:dyDescent="0.3">
      <c r="A2" s="13" t="s">
        <v>79</v>
      </c>
      <c r="B2" s="19">
        <v>14500</v>
      </c>
      <c r="C2" s="19">
        <v>31000</v>
      </c>
      <c r="D2" s="19">
        <v>72000</v>
      </c>
      <c r="F2" s="13" t="s">
        <v>79</v>
      </c>
      <c r="G2" s="19">
        <v>14862.5</v>
      </c>
      <c r="H2" s="19">
        <v>31775</v>
      </c>
      <c r="I2" s="19">
        <v>73800</v>
      </c>
    </row>
    <row r="3" spans="1:9" x14ac:dyDescent="0.3">
      <c r="A3" s="13" t="s">
        <v>63</v>
      </c>
      <c r="B3" s="19">
        <f>B2+B4</f>
        <v>15950</v>
      </c>
      <c r="C3" s="19">
        <f t="shared" ref="C3:D3" si="0">C2+C4</f>
        <v>34100</v>
      </c>
      <c r="D3" s="19">
        <f t="shared" si="0"/>
        <v>79200</v>
      </c>
      <c r="F3" s="13" t="s">
        <v>63</v>
      </c>
      <c r="G3" s="19">
        <f>G2+G4</f>
        <v>16312.5</v>
      </c>
      <c r="H3" s="19">
        <f t="shared" ref="H3" si="1">H2+H4</f>
        <v>34875</v>
      </c>
      <c r="I3" s="19">
        <f t="shared" ref="I3" si="2">I2+I4</f>
        <v>81000</v>
      </c>
    </row>
    <row r="4" spans="1:9" x14ac:dyDescent="0.3">
      <c r="A4" s="13" t="s">
        <v>80</v>
      </c>
      <c r="B4" s="19">
        <v>1450</v>
      </c>
      <c r="C4" s="19">
        <v>3100</v>
      </c>
      <c r="D4" s="19">
        <v>7200</v>
      </c>
      <c r="F4" s="13" t="s">
        <v>80</v>
      </c>
      <c r="G4" s="19">
        <v>1450</v>
      </c>
      <c r="H4" s="19">
        <v>3100</v>
      </c>
      <c r="I4" s="19">
        <v>7200</v>
      </c>
    </row>
    <row r="5" spans="1:9" ht="15" thickBot="1" x14ac:dyDescent="0.35"/>
    <row r="6" spans="1:9" x14ac:dyDescent="0.3">
      <c r="A6" s="50" t="s">
        <v>81</v>
      </c>
      <c r="B6" s="26"/>
      <c r="C6" s="26"/>
      <c r="D6" s="27"/>
      <c r="F6" s="50" t="s">
        <v>81</v>
      </c>
      <c r="G6" s="26"/>
      <c r="H6" s="26"/>
      <c r="I6" s="27"/>
    </row>
    <row r="7" spans="1:9" x14ac:dyDescent="0.3">
      <c r="A7" s="28" t="s">
        <v>82</v>
      </c>
      <c r="B7" s="38">
        <v>1500</v>
      </c>
      <c r="C7" s="38">
        <v>2500</v>
      </c>
      <c r="D7" s="39">
        <v>3100</v>
      </c>
      <c r="F7" s="28" t="s">
        <v>82</v>
      </c>
      <c r="G7" s="38">
        <v>1500</v>
      </c>
      <c r="H7" s="38">
        <v>2500</v>
      </c>
      <c r="I7" s="39">
        <v>3100</v>
      </c>
    </row>
    <row r="8" spans="1:9" x14ac:dyDescent="0.3">
      <c r="A8" s="28" t="s">
        <v>83</v>
      </c>
      <c r="B8" s="38">
        <v>210</v>
      </c>
      <c r="C8" s="38">
        <v>300</v>
      </c>
      <c r="D8" s="39">
        <v>450</v>
      </c>
      <c r="F8" s="28" t="s">
        <v>83</v>
      </c>
      <c r="G8" s="38">
        <v>210</v>
      </c>
      <c r="H8" s="38">
        <v>300</v>
      </c>
      <c r="I8" s="39">
        <v>450</v>
      </c>
    </row>
    <row r="9" spans="1:9" x14ac:dyDescent="0.3">
      <c r="A9" s="28" t="s">
        <v>84</v>
      </c>
      <c r="B9" s="38">
        <f>B16</f>
        <v>17142.857142857141</v>
      </c>
      <c r="C9" s="38">
        <f t="shared" ref="C9:D9" si="3">C16</f>
        <v>31578.947368421053</v>
      </c>
      <c r="D9" s="39">
        <f t="shared" si="3"/>
        <v>35294.117647058825</v>
      </c>
      <c r="F9" s="28" t="s">
        <v>84</v>
      </c>
      <c r="G9" s="38">
        <f>G16</f>
        <v>17142.857142857141</v>
      </c>
      <c r="H9" s="38">
        <f t="shared" ref="H9:I9" si="4">H16</f>
        <v>31578.947368421053</v>
      </c>
      <c r="I9" s="39">
        <f t="shared" si="4"/>
        <v>35294.117647058825</v>
      </c>
    </row>
    <row r="10" spans="1:9" x14ac:dyDescent="0.3">
      <c r="A10" s="29"/>
      <c r="B10" s="24"/>
      <c r="C10" s="24"/>
      <c r="D10" s="30"/>
      <c r="F10" s="29"/>
      <c r="G10" s="24"/>
      <c r="H10" s="24"/>
      <c r="I10" s="30"/>
    </row>
    <row r="11" spans="1:9" x14ac:dyDescent="0.3">
      <c r="A11" s="29"/>
      <c r="B11" s="24"/>
      <c r="C11" s="24"/>
      <c r="D11" s="30"/>
      <c r="F11" s="29"/>
      <c r="G11" s="24"/>
      <c r="H11" s="24"/>
      <c r="I11" s="30"/>
    </row>
    <row r="12" spans="1:9" x14ac:dyDescent="0.3">
      <c r="A12" s="51" t="s">
        <v>85</v>
      </c>
      <c r="B12" s="25"/>
      <c r="C12" s="25"/>
      <c r="D12" s="32"/>
      <c r="F12" s="51" t="s">
        <v>85</v>
      </c>
      <c r="G12" s="25"/>
      <c r="H12" s="25"/>
      <c r="I12" s="32"/>
    </row>
    <row r="13" spans="1:9" x14ac:dyDescent="0.3">
      <c r="A13" s="31" t="s">
        <v>86</v>
      </c>
      <c r="B13" s="25">
        <v>30000</v>
      </c>
      <c r="C13" s="25">
        <v>30000</v>
      </c>
      <c r="D13" s="32">
        <v>30000</v>
      </c>
      <c r="F13" s="31" t="s">
        <v>86</v>
      </c>
      <c r="G13" s="25">
        <v>30000</v>
      </c>
      <c r="H13" s="25">
        <v>30000</v>
      </c>
      <c r="I13" s="32">
        <v>30000</v>
      </c>
    </row>
    <row r="14" spans="1:9" x14ac:dyDescent="0.3">
      <c r="A14" s="31" t="s">
        <v>87</v>
      </c>
      <c r="B14" s="25">
        <v>35</v>
      </c>
      <c r="C14" s="25">
        <v>19</v>
      </c>
      <c r="D14" s="32">
        <v>17</v>
      </c>
      <c r="F14" s="31" t="s">
        <v>87</v>
      </c>
      <c r="G14" s="25">
        <v>35</v>
      </c>
      <c r="H14" s="25">
        <v>19</v>
      </c>
      <c r="I14" s="32">
        <v>17</v>
      </c>
    </row>
    <row r="15" spans="1:9" x14ac:dyDescent="0.3">
      <c r="A15" s="31" t="s">
        <v>88</v>
      </c>
      <c r="B15" s="40">
        <v>20</v>
      </c>
      <c r="C15" s="40">
        <v>20</v>
      </c>
      <c r="D15" s="41">
        <v>20</v>
      </c>
      <c r="F15" s="31" t="s">
        <v>88</v>
      </c>
      <c r="G15" s="40">
        <v>20</v>
      </c>
      <c r="H15" s="40">
        <v>20</v>
      </c>
      <c r="I15" s="41">
        <v>20</v>
      </c>
    </row>
    <row r="16" spans="1:9" x14ac:dyDescent="0.3">
      <c r="A16" s="31" t="s">
        <v>89</v>
      </c>
      <c r="B16" s="40">
        <f>(B13/B14)*B15</f>
        <v>17142.857142857141</v>
      </c>
      <c r="C16" s="40">
        <f t="shared" ref="C16:D16" si="5">(C13/C14)*C15</f>
        <v>31578.947368421053</v>
      </c>
      <c r="D16" s="41">
        <f t="shared" si="5"/>
        <v>35294.117647058825</v>
      </c>
      <c r="F16" s="31" t="s">
        <v>89</v>
      </c>
      <c r="G16" s="40">
        <f>(G13/G14)*G15</f>
        <v>17142.857142857141</v>
      </c>
      <c r="H16" s="40">
        <f t="shared" ref="H16" si="6">(H13/H14)*H15</f>
        <v>31578.947368421053</v>
      </c>
      <c r="I16" s="41">
        <f t="shared" ref="I16" si="7">(I13/I14)*I15</f>
        <v>35294.117647058825</v>
      </c>
    </row>
    <row r="17" spans="1:9" x14ac:dyDescent="0.3">
      <c r="A17" s="29"/>
      <c r="B17" s="24"/>
      <c r="C17" s="24"/>
      <c r="D17" s="30"/>
      <c r="F17" s="29"/>
      <c r="G17" s="24"/>
      <c r="H17" s="24"/>
      <c r="I17" s="30"/>
    </row>
    <row r="18" spans="1:9" ht="15" thickBot="1" x14ac:dyDescent="0.35">
      <c r="A18" s="33" t="s">
        <v>90</v>
      </c>
      <c r="B18" s="42">
        <f>B7+B8+B9</f>
        <v>18852.857142857141</v>
      </c>
      <c r="C18" s="42">
        <f t="shared" ref="C18:D18" si="8">C7+C8+C9</f>
        <v>34378.947368421053</v>
      </c>
      <c r="D18" s="49">
        <f t="shared" si="8"/>
        <v>38844.117647058825</v>
      </c>
      <c r="F18" s="33" t="s">
        <v>90</v>
      </c>
      <c r="G18" s="42">
        <f>G7+G8+G9</f>
        <v>18852.857142857141</v>
      </c>
      <c r="H18" s="42">
        <f t="shared" ref="H18:I18" si="9">H7+H8+H9</f>
        <v>34378.947368421053</v>
      </c>
      <c r="I18" s="49">
        <f t="shared" si="9"/>
        <v>38844.117647058825</v>
      </c>
    </row>
    <row r="20" spans="1:9" x14ac:dyDescent="0.3">
      <c r="A20" s="34" t="s">
        <v>91</v>
      </c>
      <c r="B20" s="34">
        <v>30000</v>
      </c>
      <c r="C20" s="34">
        <v>30000</v>
      </c>
      <c r="D20" s="34">
        <v>30000</v>
      </c>
      <c r="F20" s="34" t="s">
        <v>91</v>
      </c>
      <c r="G20" s="34">
        <v>30000</v>
      </c>
      <c r="H20" s="34">
        <v>30000</v>
      </c>
      <c r="I20" s="34">
        <v>30000</v>
      </c>
    </row>
    <row r="21" spans="1:9" x14ac:dyDescent="0.3">
      <c r="A21" s="34" t="s">
        <v>92</v>
      </c>
      <c r="B21" s="34">
        <v>250000</v>
      </c>
      <c r="C21" s="34">
        <v>250000</v>
      </c>
      <c r="D21" s="34">
        <v>250000</v>
      </c>
      <c r="F21" s="34" t="s">
        <v>92</v>
      </c>
      <c r="G21" s="34">
        <v>250000</v>
      </c>
      <c r="H21" s="34">
        <v>250000</v>
      </c>
      <c r="I21" s="34">
        <v>250000</v>
      </c>
    </row>
    <row r="22" spans="1:9" x14ac:dyDescent="0.3">
      <c r="A22" s="34" t="s">
        <v>93</v>
      </c>
      <c r="B22" s="34">
        <f>B21/B20</f>
        <v>8.3333333333333339</v>
      </c>
      <c r="C22" s="34">
        <f t="shared" ref="C22:D22" si="10">C21/C20</f>
        <v>8.3333333333333339</v>
      </c>
      <c r="D22" s="34">
        <f t="shared" si="10"/>
        <v>8.3333333333333339</v>
      </c>
      <c r="F22" s="34" t="s">
        <v>93</v>
      </c>
      <c r="G22" s="34">
        <f>G21/G20</f>
        <v>8.3333333333333339</v>
      </c>
      <c r="H22" s="34">
        <f t="shared" ref="H22" si="11">H21/H20</f>
        <v>8.3333333333333339</v>
      </c>
      <c r="I22" s="34">
        <f t="shared" ref="I22" si="12">I21/I20</f>
        <v>8.3333333333333339</v>
      </c>
    </row>
    <row r="23" spans="1:9" ht="15" thickBot="1" x14ac:dyDescent="0.35"/>
    <row r="24" spans="1:9" x14ac:dyDescent="0.3">
      <c r="A24" s="36" t="s">
        <v>94</v>
      </c>
      <c r="B24" s="43">
        <f>B18*B22</f>
        <v>157107.14285714287</v>
      </c>
      <c r="C24" s="43">
        <f t="shared" ref="C24:D24" si="13">C18*C22</f>
        <v>286491.22807017545</v>
      </c>
      <c r="D24" s="46">
        <f t="shared" si="13"/>
        <v>323700.98039215693</v>
      </c>
      <c r="F24" s="36" t="s">
        <v>94</v>
      </c>
      <c r="G24" s="43">
        <f>G18*G22</f>
        <v>157107.14285714287</v>
      </c>
      <c r="H24" s="43">
        <f t="shared" ref="H24:I24" si="14">H18*H22</f>
        <v>286491.22807017545</v>
      </c>
      <c r="I24" s="46">
        <f t="shared" si="14"/>
        <v>323700.98039215693</v>
      </c>
    </row>
    <row r="25" spans="1:9" x14ac:dyDescent="0.3">
      <c r="A25" s="29"/>
      <c r="B25" s="24"/>
      <c r="C25" s="24"/>
      <c r="D25" s="30"/>
      <c r="F25" s="29"/>
      <c r="G25" s="24"/>
      <c r="H25" s="24"/>
      <c r="I25" s="30"/>
    </row>
    <row r="26" spans="1:9" x14ac:dyDescent="0.3">
      <c r="A26" s="37" t="s">
        <v>95</v>
      </c>
      <c r="B26" s="44">
        <f>B24+B3</f>
        <v>173057.14285714287</v>
      </c>
      <c r="C26" s="44">
        <f t="shared" ref="C26:D26" si="15">C24+C3</f>
        <v>320591.22807017545</v>
      </c>
      <c r="D26" s="47">
        <f t="shared" si="15"/>
        <v>402900.98039215693</v>
      </c>
      <c r="F26" s="37" t="s">
        <v>95</v>
      </c>
      <c r="G26" s="44">
        <f>G24+G3</f>
        <v>173419.64285714287</v>
      </c>
      <c r="H26" s="44">
        <f t="shared" ref="H26:I26" si="16">H24+H3</f>
        <v>321366.22807017545</v>
      </c>
      <c r="I26" s="47">
        <f t="shared" si="16"/>
        <v>404700.98039215693</v>
      </c>
    </row>
    <row r="27" spans="1:9" x14ac:dyDescent="0.3">
      <c r="A27" s="29"/>
      <c r="B27" s="24" t="s">
        <v>76</v>
      </c>
      <c r="C27" s="24" t="s">
        <v>77</v>
      </c>
      <c r="D27" s="30" t="s">
        <v>78</v>
      </c>
      <c r="F27" s="29"/>
      <c r="G27" s="24" t="s">
        <v>76</v>
      </c>
      <c r="H27" s="24" t="s">
        <v>77</v>
      </c>
      <c r="I27" s="30" t="s">
        <v>78</v>
      </c>
    </row>
    <row r="28" spans="1:9" ht="15" thickBot="1" x14ac:dyDescent="0.35">
      <c r="A28" s="35" t="s">
        <v>96</v>
      </c>
      <c r="B28" s="45">
        <f>B26/B22</f>
        <v>20766.857142857141</v>
      </c>
      <c r="C28" s="45">
        <f t="shared" ref="C28:D28" si="17">C26/C22</f>
        <v>38470.947368421053</v>
      </c>
      <c r="D28" s="48">
        <f t="shared" si="17"/>
        <v>48348.117647058825</v>
      </c>
      <c r="F28" s="35" t="s">
        <v>96</v>
      </c>
      <c r="G28" s="45">
        <f>G26/G22</f>
        <v>20810.357142857141</v>
      </c>
      <c r="H28" s="45">
        <f t="shared" ref="H28:I28" si="18">H26/H22</f>
        <v>38563.947368421053</v>
      </c>
      <c r="I28" s="48">
        <f t="shared" si="18"/>
        <v>48564.117647058825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Shopping List</vt:lpstr>
      <vt:lpstr>Pet</vt:lpstr>
      <vt:lpstr>Vacation</vt:lpstr>
      <vt:lpstr>Printer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ahmed</dc:creator>
  <cp:lastModifiedBy>sarfaraz ahmed</cp:lastModifiedBy>
  <dcterms:created xsi:type="dcterms:W3CDTF">2023-05-06T13:32:10Z</dcterms:created>
  <dcterms:modified xsi:type="dcterms:W3CDTF">2023-05-07T07:05:27Z</dcterms:modified>
</cp:coreProperties>
</file>